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monika_verma_wur_nl/Documents/Food Waste/Journal Submission/PLOS One/data/"/>
    </mc:Choice>
  </mc:AlternateContent>
  <xr:revisionPtr revIDLastSave="0" documentId="10_ncr:100000_{6AF6749D-7B8E-4E54-94EA-0E531F545FBD}" xr6:coauthVersionLast="31" xr6:coauthVersionMax="31" xr10:uidLastSave="{00000000-0000-0000-0000-000000000000}"/>
  <bookViews>
    <workbookView xWindow="0" yWindow="0" windowWidth="18870" windowHeight="6900" xr2:uid="{94544588-68AD-4A7C-8532-1D541025E3DA}"/>
  </bookViews>
  <sheets>
    <sheet name="sample data and methodology" sheetId="1" r:id="rId1"/>
    <sheet name="fig3_Global food waste in 2011" sheetId="6" r:id="rId2"/>
    <sheet name="eq1_countryspecificcoefficients" sheetId="2" r:id="rId3"/>
    <sheet name="PALs" sheetId="4" r:id="rId4"/>
    <sheet name="HDI" sheetId="5" r:id="rId5"/>
  </sheets>
  <definedNames>
    <definedName name="_xlnm._FilterDatabase" localSheetId="1" hidden="1">'fig3_Global food waste in 2011'!$A$4:$F$4</definedName>
    <definedName name="_xlnm._FilterDatabase" localSheetId="4" hidden="1">HDI!$A$2:$BF$191</definedName>
    <definedName name="_xlnm._FilterDatabase" localSheetId="3" hidden="1">PALs!$A$7:$D$7</definedName>
    <definedName name="_xlnm._FilterDatabase" localSheetId="0" hidden="1">'sample data and methodology'!$A$1:$AT$1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3" i="1"/>
  <c r="L10" i="2" l="1"/>
  <c r="F211" i="6" l="1"/>
  <c r="F208" i="6"/>
  <c r="F209" i="6"/>
  <c r="F207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192" i="6"/>
  <c r="F168" i="6"/>
  <c r="F169" i="6"/>
  <c r="F170" i="6"/>
  <c r="F171" i="6"/>
  <c r="F172" i="6"/>
  <c r="F173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67" i="6"/>
  <c r="F148" i="6"/>
  <c r="F149" i="6"/>
  <c r="F150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4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97" i="6"/>
  <c r="F86" i="6"/>
  <c r="F87" i="6"/>
  <c r="F88" i="6"/>
  <c r="F89" i="6"/>
  <c r="F90" i="6"/>
  <c r="F91" i="6"/>
  <c r="F92" i="6"/>
  <c r="F93" i="6"/>
  <c r="F94" i="6"/>
  <c r="F85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59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6" i="6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2" i="1"/>
  <c r="C8" i="4"/>
  <c r="B54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C36" i="4" s="1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C52" i="4" s="1"/>
  <c r="B53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C68" i="4" s="1"/>
  <c r="B69" i="4"/>
  <c r="B70" i="4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2" i="5"/>
  <c r="C43" i="5"/>
  <c r="C44" i="5"/>
  <c r="C45" i="5"/>
  <c r="C46" i="5"/>
  <c r="C49" i="5"/>
  <c r="C50" i="5"/>
  <c r="C51" i="5"/>
  <c r="C52" i="5"/>
  <c r="C53" i="5"/>
  <c r="C54" i="5"/>
  <c r="C55" i="5"/>
  <c r="C56" i="5"/>
  <c r="C57" i="5"/>
  <c r="C58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3" i="5"/>
  <c r="C184" i="5"/>
  <c r="C185" i="5"/>
  <c r="C186" i="5"/>
  <c r="C187" i="5"/>
  <c r="C189" i="5"/>
  <c r="C190" i="5"/>
  <c r="C191" i="5"/>
  <c r="C3" i="5"/>
  <c r="C9" i="4" l="1"/>
  <c r="C13" i="4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11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12" i="4"/>
  <c r="C16" i="4"/>
  <c r="C20" i="4"/>
  <c r="C64" i="4"/>
  <c r="C48" i="4"/>
  <c r="C32" i="4"/>
  <c r="C60" i="4"/>
  <c r="C44" i="4"/>
  <c r="C28" i="4"/>
  <c r="C56" i="4"/>
  <c r="C40" i="4"/>
  <c r="C24" i="4"/>
  <c r="AL72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3" i="1"/>
  <c r="AH67" i="1"/>
  <c r="K67" i="1" s="1"/>
  <c r="AE4" i="1"/>
  <c r="AA15" i="1"/>
  <c r="AA17" i="1" s="1"/>
  <c r="Z15" i="1"/>
  <c r="Z17" i="1" s="1"/>
  <c r="V15" i="1"/>
  <c r="V16" i="1" s="1"/>
  <c r="U15" i="1"/>
  <c r="U16" i="1" s="1"/>
  <c r="V12" i="1"/>
  <c r="V14" i="1" s="1"/>
  <c r="V13" i="1" s="1"/>
  <c r="P1" i="1"/>
  <c r="F4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E59" i="1"/>
  <c r="F60" i="1"/>
  <c r="E61" i="1"/>
  <c r="F62" i="1"/>
  <c r="E63" i="1"/>
  <c r="F64" i="1"/>
  <c r="E2" i="1"/>
  <c r="M72" i="2"/>
  <c r="L72" i="2"/>
  <c r="E64" i="1" s="1"/>
  <c r="M71" i="2"/>
  <c r="F63" i="1" s="1"/>
  <c r="L71" i="2"/>
  <c r="M70" i="2"/>
  <c r="L70" i="2"/>
  <c r="E62" i="1" s="1"/>
  <c r="M69" i="2"/>
  <c r="F61" i="1" s="1"/>
  <c r="L69" i="2"/>
  <c r="M68" i="2"/>
  <c r="L68" i="2"/>
  <c r="E60" i="1" s="1"/>
  <c r="M67" i="2"/>
  <c r="F59" i="1" s="1"/>
  <c r="L67" i="2"/>
  <c r="M66" i="2"/>
  <c r="L66" i="2"/>
  <c r="E58" i="1" s="1"/>
  <c r="M65" i="2"/>
  <c r="F57" i="1" s="1"/>
  <c r="L65" i="2"/>
  <c r="E57" i="1" s="1"/>
  <c r="M64" i="2"/>
  <c r="L64" i="2"/>
  <c r="E56" i="1" s="1"/>
  <c r="M63" i="2"/>
  <c r="F55" i="1" s="1"/>
  <c r="L63" i="2"/>
  <c r="E55" i="1" s="1"/>
  <c r="M62" i="2"/>
  <c r="L62" i="2"/>
  <c r="E54" i="1" s="1"/>
  <c r="M61" i="2"/>
  <c r="F53" i="1" s="1"/>
  <c r="L61" i="2"/>
  <c r="E53" i="1" s="1"/>
  <c r="M60" i="2"/>
  <c r="L60" i="2"/>
  <c r="E52" i="1" s="1"/>
  <c r="M59" i="2"/>
  <c r="F51" i="1" s="1"/>
  <c r="L59" i="2"/>
  <c r="E51" i="1" s="1"/>
  <c r="M58" i="2"/>
  <c r="L58" i="2"/>
  <c r="E50" i="1" s="1"/>
  <c r="M57" i="2"/>
  <c r="F49" i="1" s="1"/>
  <c r="L57" i="2"/>
  <c r="E49" i="1" s="1"/>
  <c r="M56" i="2"/>
  <c r="L56" i="2"/>
  <c r="E48" i="1" s="1"/>
  <c r="M55" i="2"/>
  <c r="F47" i="1" s="1"/>
  <c r="L55" i="2"/>
  <c r="E47" i="1" s="1"/>
  <c r="M54" i="2"/>
  <c r="L54" i="2"/>
  <c r="E46" i="1" s="1"/>
  <c r="M53" i="2"/>
  <c r="F45" i="1" s="1"/>
  <c r="L53" i="2"/>
  <c r="E45" i="1" s="1"/>
  <c r="M52" i="2"/>
  <c r="L52" i="2"/>
  <c r="E44" i="1" s="1"/>
  <c r="M51" i="2"/>
  <c r="F43" i="1" s="1"/>
  <c r="L51" i="2"/>
  <c r="E43" i="1" s="1"/>
  <c r="M50" i="2"/>
  <c r="L50" i="2"/>
  <c r="E42" i="1" s="1"/>
  <c r="M49" i="2"/>
  <c r="F41" i="1" s="1"/>
  <c r="L49" i="2"/>
  <c r="E41" i="1" s="1"/>
  <c r="M48" i="2"/>
  <c r="L48" i="2"/>
  <c r="E40" i="1" s="1"/>
  <c r="M47" i="2"/>
  <c r="F39" i="1" s="1"/>
  <c r="L47" i="2"/>
  <c r="E39" i="1" s="1"/>
  <c r="M46" i="2"/>
  <c r="L46" i="2"/>
  <c r="E38" i="1" s="1"/>
  <c r="M45" i="2"/>
  <c r="F37" i="1" s="1"/>
  <c r="L45" i="2"/>
  <c r="E37" i="1" s="1"/>
  <c r="M44" i="2"/>
  <c r="L44" i="2"/>
  <c r="E36" i="1" s="1"/>
  <c r="M43" i="2"/>
  <c r="F35" i="1" s="1"/>
  <c r="L43" i="2"/>
  <c r="E35" i="1" s="1"/>
  <c r="M42" i="2"/>
  <c r="L42" i="2"/>
  <c r="E34" i="1" s="1"/>
  <c r="M41" i="2"/>
  <c r="F33" i="1" s="1"/>
  <c r="L41" i="2"/>
  <c r="E33" i="1" s="1"/>
  <c r="M40" i="2"/>
  <c r="L40" i="2"/>
  <c r="E32" i="1" s="1"/>
  <c r="M39" i="2"/>
  <c r="F31" i="1" s="1"/>
  <c r="L39" i="2"/>
  <c r="E31" i="1" s="1"/>
  <c r="M38" i="2"/>
  <c r="L38" i="2"/>
  <c r="E30" i="1" s="1"/>
  <c r="M37" i="2"/>
  <c r="F29" i="1" s="1"/>
  <c r="L37" i="2"/>
  <c r="E29" i="1" s="1"/>
  <c r="M36" i="2"/>
  <c r="L36" i="2"/>
  <c r="E28" i="1" s="1"/>
  <c r="M35" i="2"/>
  <c r="F27" i="1" s="1"/>
  <c r="L35" i="2"/>
  <c r="E27" i="1" s="1"/>
  <c r="M34" i="2"/>
  <c r="L34" i="2"/>
  <c r="E26" i="1" s="1"/>
  <c r="M33" i="2"/>
  <c r="F25" i="1" s="1"/>
  <c r="L33" i="2"/>
  <c r="E25" i="1" s="1"/>
  <c r="M32" i="2"/>
  <c r="L32" i="2"/>
  <c r="E24" i="1" s="1"/>
  <c r="M31" i="2"/>
  <c r="F23" i="1" s="1"/>
  <c r="L31" i="2"/>
  <c r="E23" i="1" s="1"/>
  <c r="M30" i="2"/>
  <c r="L30" i="2"/>
  <c r="E22" i="1" s="1"/>
  <c r="M29" i="2"/>
  <c r="F21" i="1" s="1"/>
  <c r="L29" i="2"/>
  <c r="E21" i="1" s="1"/>
  <c r="M28" i="2"/>
  <c r="L28" i="2"/>
  <c r="E20" i="1" s="1"/>
  <c r="M27" i="2"/>
  <c r="F19" i="1" s="1"/>
  <c r="L27" i="2"/>
  <c r="E19" i="1" s="1"/>
  <c r="M26" i="2"/>
  <c r="L26" i="2"/>
  <c r="E18" i="1" s="1"/>
  <c r="M25" i="2"/>
  <c r="F17" i="1" s="1"/>
  <c r="L25" i="2"/>
  <c r="E17" i="1" s="1"/>
  <c r="M24" i="2"/>
  <c r="L24" i="2"/>
  <c r="E16" i="1" s="1"/>
  <c r="M23" i="2"/>
  <c r="F15" i="1" s="1"/>
  <c r="L23" i="2"/>
  <c r="E15" i="1" s="1"/>
  <c r="M22" i="2"/>
  <c r="L22" i="2"/>
  <c r="E14" i="1" s="1"/>
  <c r="M21" i="2"/>
  <c r="F13" i="1" s="1"/>
  <c r="L21" i="2"/>
  <c r="E13" i="1" s="1"/>
  <c r="M20" i="2"/>
  <c r="L20" i="2"/>
  <c r="E12" i="1" s="1"/>
  <c r="M19" i="2"/>
  <c r="F11" i="1" s="1"/>
  <c r="L19" i="2"/>
  <c r="E11" i="1" s="1"/>
  <c r="M18" i="2"/>
  <c r="L18" i="2"/>
  <c r="E10" i="1" s="1"/>
  <c r="M17" i="2"/>
  <c r="F9" i="1" s="1"/>
  <c r="L17" i="2"/>
  <c r="E9" i="1" s="1"/>
  <c r="M16" i="2"/>
  <c r="L16" i="2"/>
  <c r="E8" i="1" s="1"/>
  <c r="M15" i="2"/>
  <c r="F7" i="1" s="1"/>
  <c r="L15" i="2"/>
  <c r="E7" i="1" s="1"/>
  <c r="M14" i="2"/>
  <c r="L14" i="2"/>
  <c r="E6" i="1" s="1"/>
  <c r="M13" i="2"/>
  <c r="F5" i="1" s="1"/>
  <c r="L13" i="2"/>
  <c r="E5" i="1" s="1"/>
  <c r="M12" i="2"/>
  <c r="L12" i="2"/>
  <c r="E4" i="1" s="1"/>
  <c r="M11" i="2"/>
  <c r="F3" i="1" s="1"/>
  <c r="L11" i="2"/>
  <c r="E3" i="1" s="1"/>
  <c r="M10" i="2"/>
  <c r="F2" i="1" s="1"/>
  <c r="C67" i="1" l="1"/>
  <c r="I67" i="1"/>
  <c r="Z16" i="1"/>
  <c r="AA16" i="1"/>
  <c r="K70" i="1" l="1"/>
  <c r="I70" i="1"/>
  <c r="C70" i="1"/>
  <c r="K69" i="1"/>
  <c r="I69" i="1"/>
  <c r="C69" i="1"/>
  <c r="K68" i="1"/>
  <c r="I68" i="1"/>
  <c r="C68" i="1"/>
  <c r="A65" i="1"/>
  <c r="O64" i="1"/>
  <c r="O63" i="1"/>
  <c r="O62" i="1"/>
  <c r="O61" i="1"/>
  <c r="O60" i="1"/>
  <c r="D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D28" i="1"/>
  <c r="O27" i="1"/>
  <c r="O26" i="1"/>
  <c r="O25" i="1"/>
  <c r="O24" i="1"/>
  <c r="O23" i="1"/>
  <c r="O22" i="1"/>
  <c r="O21" i="1"/>
  <c r="D21" i="1"/>
  <c r="O20" i="1"/>
  <c r="O19" i="1"/>
  <c r="O18" i="1"/>
  <c r="O17" i="1"/>
  <c r="D17" i="1"/>
  <c r="O16" i="1"/>
  <c r="D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D2" i="1"/>
  <c r="D11" i="1" l="1"/>
  <c r="D18" i="1"/>
  <c r="D38" i="1"/>
  <c r="D47" i="1"/>
  <c r="D51" i="1"/>
  <c r="D55" i="1"/>
  <c r="D30" i="1"/>
  <c r="D42" i="1"/>
  <c r="D58" i="1"/>
  <c r="D64" i="1"/>
  <c r="D4" i="1"/>
  <c r="D50" i="1"/>
  <c r="D5" i="1"/>
  <c r="D41" i="1"/>
  <c r="D12" i="1"/>
  <c r="D14" i="1"/>
  <c r="D32" i="1"/>
  <c r="D44" i="1"/>
  <c r="D54" i="1"/>
  <c r="D8" i="1"/>
  <c r="H8" i="1" s="1"/>
  <c r="J8" i="1" s="1"/>
  <c r="H21" i="1"/>
  <c r="J21" i="1" s="1"/>
  <c r="D25" i="1"/>
  <c r="D34" i="1"/>
  <c r="D43" i="1"/>
  <c r="D48" i="1"/>
  <c r="D6" i="1"/>
  <c r="D31" i="1"/>
  <c r="H31" i="1" s="1"/>
  <c r="J31" i="1" s="1"/>
  <c r="D39" i="1"/>
  <c r="D45" i="1"/>
  <c r="H45" i="1" s="1"/>
  <c r="J45" i="1" s="1"/>
  <c r="D53" i="1"/>
  <c r="D3" i="1"/>
  <c r="AE3" i="1"/>
  <c r="D37" i="1"/>
  <c r="D46" i="1"/>
  <c r="D49" i="1"/>
  <c r="D57" i="1"/>
  <c r="H2" i="1"/>
  <c r="D9" i="1"/>
  <c r="D7" i="1"/>
  <c r="D23" i="1"/>
  <c r="D24" i="1"/>
  <c r="H28" i="1"/>
  <c r="J28" i="1" s="1"/>
  <c r="D29" i="1"/>
  <c r="D33" i="1"/>
  <c r="D63" i="1"/>
  <c r="H17" i="1"/>
  <c r="J17" i="1" s="1"/>
  <c r="D27" i="1"/>
  <c r="D13" i="1"/>
  <c r="H13" i="1" s="1"/>
  <c r="J13" i="1" s="1"/>
  <c r="D22" i="1"/>
  <c r="D35" i="1"/>
  <c r="D40" i="1"/>
  <c r="D52" i="1"/>
  <c r="D56" i="1"/>
  <c r="D59" i="1"/>
  <c r="D61" i="1"/>
  <c r="D62" i="1"/>
  <c r="AE2" i="1"/>
  <c r="AE5" i="1"/>
  <c r="D10" i="1"/>
  <c r="D15" i="1"/>
  <c r="U14" i="1"/>
  <c r="H16" i="1"/>
  <c r="J16" i="1" s="1"/>
  <c r="D20" i="1"/>
  <c r="D26" i="1"/>
  <c r="D19" i="1"/>
  <c r="D36" i="1"/>
  <c r="H60" i="1"/>
  <c r="J60" i="1" s="1"/>
  <c r="J2" i="1" l="1"/>
  <c r="V17" i="1"/>
  <c r="H30" i="1"/>
  <c r="J30" i="1" s="1"/>
  <c r="H42" i="1"/>
  <c r="J42" i="1" s="1"/>
  <c r="H47" i="1"/>
  <c r="J47" i="1" s="1"/>
  <c r="P47" i="1" s="1"/>
  <c r="AI47" i="1" s="1"/>
  <c r="H25" i="1"/>
  <c r="J25" i="1" s="1"/>
  <c r="P25" i="1" s="1"/>
  <c r="AI25" i="1" s="1"/>
  <c r="H49" i="1"/>
  <c r="J49" i="1" s="1"/>
  <c r="P49" i="1" s="1"/>
  <c r="AI49" i="1" s="1"/>
  <c r="H50" i="1"/>
  <c r="J50" i="1" s="1"/>
  <c r="P50" i="1" s="1"/>
  <c r="AI50" i="1" s="1"/>
  <c r="H35" i="1"/>
  <c r="J35" i="1" s="1"/>
  <c r="H27" i="1"/>
  <c r="J27" i="1" s="1"/>
  <c r="P27" i="1" s="1"/>
  <c r="AI27" i="1" s="1"/>
  <c r="H58" i="1"/>
  <c r="J58" i="1" s="1"/>
  <c r="H34" i="1"/>
  <c r="J34" i="1" s="1"/>
  <c r="P34" i="1" s="1"/>
  <c r="H54" i="1"/>
  <c r="J54" i="1" s="1"/>
  <c r="H51" i="1"/>
  <c r="J51" i="1" s="1"/>
  <c r="P17" i="1"/>
  <c r="H3" i="1"/>
  <c r="J3" i="1" s="1"/>
  <c r="P3" i="1" s="1"/>
  <c r="H12" i="1"/>
  <c r="J12" i="1" s="1"/>
  <c r="H5" i="1"/>
  <c r="J5" i="1" s="1"/>
  <c r="H29" i="1"/>
  <c r="J29" i="1" s="1"/>
  <c r="P29" i="1" s="1"/>
  <c r="AI29" i="1" s="1"/>
  <c r="H4" i="1"/>
  <c r="J4" i="1" s="1"/>
  <c r="P4" i="1" s="1"/>
  <c r="H53" i="1"/>
  <c r="J53" i="1" s="1"/>
  <c r="P53" i="1" s="1"/>
  <c r="AI53" i="1" s="1"/>
  <c r="H38" i="1"/>
  <c r="J38" i="1" s="1"/>
  <c r="P38" i="1" s="1"/>
  <c r="H32" i="1"/>
  <c r="J32" i="1" s="1"/>
  <c r="P32" i="1" s="1"/>
  <c r="H48" i="1"/>
  <c r="J48" i="1" s="1"/>
  <c r="P48" i="1" s="1"/>
  <c r="H64" i="1"/>
  <c r="J64" i="1" s="1"/>
  <c r="P64" i="1" s="1"/>
  <c r="AI64" i="1" s="1"/>
  <c r="H7" i="1"/>
  <c r="J7" i="1" s="1"/>
  <c r="H41" i="1"/>
  <c r="J41" i="1" s="1"/>
  <c r="H56" i="1"/>
  <c r="J56" i="1" s="1"/>
  <c r="H43" i="1"/>
  <c r="J43" i="1" s="1"/>
  <c r="H23" i="1"/>
  <c r="J23" i="1" s="1"/>
  <c r="H18" i="1"/>
  <c r="J18" i="1" s="1"/>
  <c r="H55" i="1"/>
  <c r="J55" i="1" s="1"/>
  <c r="H11" i="1"/>
  <c r="J11" i="1" s="1"/>
  <c r="P11" i="1" s="1"/>
  <c r="U17" i="1"/>
  <c r="H39" i="1"/>
  <c r="J39" i="1" s="1"/>
  <c r="H44" i="1"/>
  <c r="J44" i="1" s="1"/>
  <c r="P44" i="1" s="1"/>
  <c r="AI44" i="1" s="1"/>
  <c r="H14" i="1"/>
  <c r="J14" i="1" s="1"/>
  <c r="H40" i="1"/>
  <c r="J40" i="1" s="1"/>
  <c r="H6" i="1"/>
  <c r="J6" i="1" s="1"/>
  <c r="P21" i="1"/>
  <c r="AI21" i="1" s="1"/>
  <c r="P45" i="1"/>
  <c r="AI45" i="1" s="1"/>
  <c r="H46" i="1"/>
  <c r="J46" i="1" s="1"/>
  <c r="P13" i="1"/>
  <c r="H52" i="1"/>
  <c r="J52" i="1" s="1"/>
  <c r="H62" i="1"/>
  <c r="J62" i="1" s="1"/>
  <c r="H57" i="1"/>
  <c r="J57" i="1" s="1"/>
  <c r="P57" i="1" s="1"/>
  <c r="AI57" i="1" s="1"/>
  <c r="H37" i="1"/>
  <c r="J37" i="1" s="1"/>
  <c r="H20" i="1"/>
  <c r="J20" i="1" s="1"/>
  <c r="H59" i="1"/>
  <c r="J59" i="1" s="1"/>
  <c r="H26" i="1"/>
  <c r="J26" i="1" s="1"/>
  <c r="H22" i="1"/>
  <c r="J22" i="1" s="1"/>
  <c r="H36" i="1"/>
  <c r="J36" i="1" s="1"/>
  <c r="H9" i="1"/>
  <c r="J9" i="1" s="1"/>
  <c r="H61" i="1"/>
  <c r="J61" i="1" s="1"/>
  <c r="H63" i="1"/>
  <c r="J63" i="1" s="1"/>
  <c r="P63" i="1" s="1"/>
  <c r="AI63" i="1" s="1"/>
  <c r="H33" i="1"/>
  <c r="J33" i="1" s="1"/>
  <c r="H19" i="1"/>
  <c r="J19" i="1" s="1"/>
  <c r="P19" i="1" s="1"/>
  <c r="AI19" i="1" s="1"/>
  <c r="P28" i="1"/>
  <c r="AI28" i="1" s="1"/>
  <c r="H24" i="1"/>
  <c r="J24" i="1" s="1"/>
  <c r="H10" i="1"/>
  <c r="P2" i="1"/>
  <c r="AI2" i="1" s="1"/>
  <c r="P8" i="1"/>
  <c r="AI8" i="1" s="1"/>
  <c r="P60" i="1"/>
  <c r="AI60" i="1" s="1"/>
  <c r="P16" i="1"/>
  <c r="AI16" i="1" s="1"/>
  <c r="H15" i="1"/>
  <c r="J15" i="1" s="1"/>
  <c r="Q38" i="1" l="1"/>
  <c r="AI38" i="1"/>
  <c r="Q17" i="1"/>
  <c r="AI17" i="1"/>
  <c r="AK17" i="1" s="1"/>
  <c r="Q32" i="1"/>
  <c r="AI32" i="1"/>
  <c r="AL32" i="1" s="1"/>
  <c r="Q3" i="1"/>
  <c r="AI3" i="1"/>
  <c r="AI34" i="1"/>
  <c r="AK34" i="1" s="1"/>
  <c r="Q11" i="1"/>
  <c r="AI11" i="1"/>
  <c r="AL11" i="1" s="1"/>
  <c r="Q13" i="1"/>
  <c r="AI13" i="1"/>
  <c r="Q48" i="1"/>
  <c r="AI48" i="1"/>
  <c r="AK48" i="1" s="1"/>
  <c r="Q4" i="1"/>
  <c r="AI4" i="1"/>
  <c r="AL4" i="1" s="1"/>
  <c r="H67" i="1"/>
  <c r="U50" i="1"/>
  <c r="U51" i="1" s="1"/>
  <c r="U48" i="1"/>
  <c r="P26" i="1"/>
  <c r="Q2" i="1"/>
  <c r="P30" i="1"/>
  <c r="AI30" i="1" s="1"/>
  <c r="P42" i="1"/>
  <c r="AI42" i="1" s="1"/>
  <c r="Q34" i="1"/>
  <c r="P7" i="1"/>
  <c r="AI7" i="1" s="1"/>
  <c r="Q47" i="1"/>
  <c r="P61" i="1"/>
  <c r="P6" i="1"/>
  <c r="AI6" i="1" s="1"/>
  <c r="Q45" i="1"/>
  <c r="P37" i="1"/>
  <c r="AI37" i="1" s="1"/>
  <c r="P41" i="1"/>
  <c r="P51" i="1"/>
  <c r="P35" i="1"/>
  <c r="P54" i="1"/>
  <c r="AI54" i="1" s="1"/>
  <c r="P12" i="1"/>
  <c r="P40" i="1"/>
  <c r="P5" i="1"/>
  <c r="P23" i="1"/>
  <c r="P58" i="1"/>
  <c r="AI58" i="1" s="1"/>
  <c r="P56" i="1"/>
  <c r="AI56" i="1" s="1"/>
  <c r="P31" i="1"/>
  <c r="AK13" i="1"/>
  <c r="P36" i="1"/>
  <c r="AI36" i="1" s="1"/>
  <c r="P18" i="1"/>
  <c r="P43" i="1"/>
  <c r="AI43" i="1" s="1"/>
  <c r="P39" i="1"/>
  <c r="AI39" i="1" s="1"/>
  <c r="P20" i="1"/>
  <c r="P33" i="1"/>
  <c r="P55" i="1"/>
  <c r="AI55" i="1" s="1"/>
  <c r="AL38" i="1"/>
  <c r="P14" i="1"/>
  <c r="AI14" i="1" s="1"/>
  <c r="Q21" i="1"/>
  <c r="P62" i="1"/>
  <c r="AI62" i="1" s="1"/>
  <c r="P46" i="1"/>
  <c r="AI46" i="1" s="1"/>
  <c r="H68" i="1"/>
  <c r="P52" i="1"/>
  <c r="AI52" i="1" s="1"/>
  <c r="P59" i="1"/>
  <c r="AI59" i="1" s="1"/>
  <c r="Q28" i="1"/>
  <c r="P9" i="1"/>
  <c r="AI9" i="1" s="1"/>
  <c r="P24" i="1"/>
  <c r="AI24" i="1" s="1"/>
  <c r="Q44" i="1"/>
  <c r="P22" i="1"/>
  <c r="AI22" i="1" s="1"/>
  <c r="Q25" i="1"/>
  <c r="J10" i="1"/>
  <c r="J67" i="1" s="1"/>
  <c r="H70" i="1"/>
  <c r="H69" i="1"/>
  <c r="P15" i="1"/>
  <c r="AI15" i="1" s="1"/>
  <c r="Q49" i="1"/>
  <c r="Q64" i="1"/>
  <c r="Q29" i="1"/>
  <c r="Q27" i="1"/>
  <c r="Q16" i="1"/>
  <c r="AL45" i="1"/>
  <c r="AK45" i="1"/>
  <c r="Q63" i="1"/>
  <c r="Q8" i="1"/>
  <c r="Q19" i="1"/>
  <c r="AK47" i="1"/>
  <c r="AL47" i="1"/>
  <c r="Q57" i="1"/>
  <c r="AK4" i="1"/>
  <c r="Q60" i="1"/>
  <c r="Q50" i="1"/>
  <c r="Q53" i="1"/>
  <c r="AL34" i="1" l="1"/>
  <c r="Q20" i="1"/>
  <c r="AI20" i="1"/>
  <c r="AK20" i="1" s="1"/>
  <c r="Q18" i="1"/>
  <c r="AI18" i="1"/>
  <c r="AL18" i="1" s="1"/>
  <c r="Q31" i="1"/>
  <c r="AI31" i="1"/>
  <c r="AL31" i="1" s="1"/>
  <c r="Q40" i="1"/>
  <c r="AI40" i="1"/>
  <c r="AL40" i="1" s="1"/>
  <c r="Q35" i="1"/>
  <c r="AI35" i="1"/>
  <c r="AL35" i="1" s="1"/>
  <c r="AI41" i="1"/>
  <c r="AK41" i="1" s="1"/>
  <c r="Q61" i="1"/>
  <c r="AI61" i="1"/>
  <c r="Q26" i="1"/>
  <c r="AI26" i="1"/>
  <c r="AK26" i="1" s="1"/>
  <c r="Q23" i="1"/>
  <c r="AI23" i="1"/>
  <c r="AK3" i="1"/>
  <c r="Q33" i="1"/>
  <c r="AI33" i="1"/>
  <c r="AK33" i="1" s="1"/>
  <c r="AI5" i="1"/>
  <c r="AI12" i="1"/>
  <c r="AL12" i="1" s="1"/>
  <c r="Q51" i="1"/>
  <c r="AI51" i="1"/>
  <c r="AL51" i="1" s="1"/>
  <c r="AL61" i="1"/>
  <c r="Q30" i="1"/>
  <c r="AL3" i="1"/>
  <c r="AK11" i="1"/>
  <c r="Q42" i="1"/>
  <c r="AK32" i="1"/>
  <c r="Q41" i="1"/>
  <c r="Q7" i="1"/>
  <c r="AL23" i="1"/>
  <c r="Q54" i="1"/>
  <c r="Q6" i="1"/>
  <c r="AL17" i="1"/>
  <c r="Q37" i="1"/>
  <c r="AK38" i="1"/>
  <c r="Q12" i="1"/>
  <c r="AL13" i="1"/>
  <c r="Q56" i="1"/>
  <c r="AL48" i="1"/>
  <c r="Q5" i="1"/>
  <c r="Q58" i="1"/>
  <c r="Q43" i="1"/>
  <c r="Q36" i="1"/>
  <c r="Q39" i="1"/>
  <c r="Q55" i="1"/>
  <c r="Q14" i="1"/>
  <c r="AK21" i="1"/>
  <c r="AL21" i="1"/>
  <c r="Q62" i="1"/>
  <c r="Q46" i="1"/>
  <c r="Q52" i="1"/>
  <c r="Q59" i="1"/>
  <c r="AL28" i="1"/>
  <c r="AK28" i="1"/>
  <c r="Q22" i="1"/>
  <c r="AL44" i="1"/>
  <c r="AK44" i="1"/>
  <c r="Q24" i="1"/>
  <c r="Q9" i="1"/>
  <c r="AK6" i="1"/>
  <c r="AL6" i="1"/>
  <c r="AK7" i="1"/>
  <c r="AL7" i="1"/>
  <c r="AL27" i="1"/>
  <c r="AK27" i="1"/>
  <c r="AL50" i="1"/>
  <c r="AK50" i="1"/>
  <c r="AL37" i="1"/>
  <c r="AK37" i="1"/>
  <c r="AK61" i="1"/>
  <c r="AL25" i="1"/>
  <c r="AK25" i="1"/>
  <c r="AK60" i="1"/>
  <c r="AL60" i="1"/>
  <c r="AK42" i="1"/>
  <c r="AL42" i="1"/>
  <c r="AL63" i="1"/>
  <c r="AK63" i="1"/>
  <c r="AK16" i="1"/>
  <c r="AL16" i="1"/>
  <c r="AL29" i="1"/>
  <c r="AK29" i="1"/>
  <c r="AK64" i="1"/>
  <c r="AL64" i="1"/>
  <c r="Q15" i="1"/>
  <c r="AL54" i="1"/>
  <c r="AK54" i="1"/>
  <c r="AL53" i="1"/>
  <c r="AK53" i="1"/>
  <c r="AL30" i="1"/>
  <c r="AK30" i="1"/>
  <c r="AL2" i="1"/>
  <c r="AK2" i="1"/>
  <c r="AK36" i="1"/>
  <c r="AL36" i="1"/>
  <c r="P10" i="1"/>
  <c r="AI10" i="1" s="1"/>
  <c r="J68" i="1"/>
  <c r="J70" i="1"/>
  <c r="J69" i="1"/>
  <c r="AK56" i="1"/>
  <c r="AL56" i="1"/>
  <c r="AL19" i="1"/>
  <c r="AK19" i="1"/>
  <c r="AL43" i="1"/>
  <c r="AK43" i="1"/>
  <c r="AL57" i="1"/>
  <c r="AK57" i="1"/>
  <c r="AL8" i="1"/>
  <c r="AK8" i="1"/>
  <c r="AL49" i="1"/>
  <c r="AK49" i="1"/>
  <c r="AL26" i="1" l="1"/>
  <c r="AL33" i="1"/>
  <c r="AL41" i="1"/>
  <c r="AK12" i="1"/>
  <c r="AL5" i="1"/>
  <c r="AK5" i="1"/>
  <c r="AK23" i="1"/>
  <c r="AK35" i="1"/>
  <c r="AK40" i="1"/>
  <c r="AK31" i="1"/>
  <c r="AL20" i="1"/>
  <c r="AK51" i="1"/>
  <c r="AK18" i="1"/>
  <c r="AK58" i="1"/>
  <c r="AL58" i="1"/>
  <c r="AL39" i="1"/>
  <c r="AK39" i="1"/>
  <c r="AL55" i="1"/>
  <c r="AK55" i="1"/>
  <c r="AL14" i="1"/>
  <c r="AK14" i="1"/>
  <c r="AL46" i="1"/>
  <c r="AK46" i="1"/>
  <c r="AK62" i="1"/>
  <c r="AL62" i="1"/>
  <c r="AK52" i="1"/>
  <c r="AL52" i="1"/>
  <c r="AL24" i="1"/>
  <c r="AK24" i="1"/>
  <c r="AL9" i="1"/>
  <c r="AK9" i="1"/>
  <c r="AK22" i="1"/>
  <c r="AL22" i="1"/>
  <c r="AK59" i="1"/>
  <c r="AL59" i="1"/>
  <c r="Q10" i="1"/>
  <c r="AL15" i="1"/>
  <c r="AK15" i="1"/>
  <c r="Q66" i="1" l="1"/>
  <c r="Q67" i="1"/>
  <c r="Q68" i="1"/>
  <c r="AL10" i="1"/>
  <c r="AK10" i="1"/>
  <c r="AL66" i="1" l="1"/>
  <c r="AL69" i="1" s="1"/>
</calcChain>
</file>

<file path=xl/sharedStrings.xml><?xml version="1.0" encoding="utf-8"?>
<sst xmlns="http://schemas.openxmlformats.org/spreadsheetml/2006/main" count="750" uniqueCount="481">
  <si>
    <t>Country</t>
  </si>
  <si>
    <t>BMR (kcal/day)</t>
  </si>
  <si>
    <t>PAL:f(HDI)</t>
  </si>
  <si>
    <t>ER_HDI</t>
  </si>
  <si>
    <t>FA (kcal/day)</t>
  </si>
  <si>
    <t>WDI pop_2003</t>
  </si>
  <si>
    <t>ln(AICE)</t>
  </si>
  <si>
    <t>AICE/cap IN 2011</t>
  </si>
  <si>
    <t>FW in 2011</t>
  </si>
  <si>
    <t>Austria</t>
  </si>
  <si>
    <t>CONSTANT</t>
  </si>
  <si>
    <t>world</t>
  </si>
  <si>
    <t>Bangladesh</t>
  </si>
  <si>
    <t>SLOPE</t>
  </si>
  <si>
    <t>US</t>
  </si>
  <si>
    <t>Zambia</t>
  </si>
  <si>
    <t>Belgium</t>
  </si>
  <si>
    <t>THRESHOLD INCOME</t>
  </si>
  <si>
    <t>IND</t>
  </si>
  <si>
    <t>Chad</t>
  </si>
  <si>
    <t>bosnia&amp;herzegovina</t>
  </si>
  <si>
    <t>r2</t>
  </si>
  <si>
    <t>CHN</t>
  </si>
  <si>
    <t>Zimbabwe</t>
  </si>
  <si>
    <t>Brazil</t>
  </si>
  <si>
    <t>world/cap/day FW</t>
  </si>
  <si>
    <t>US/cap/day FW</t>
  </si>
  <si>
    <t>Ethiopia</t>
  </si>
  <si>
    <t>Burkina Faso</t>
  </si>
  <si>
    <t>US FW sh</t>
  </si>
  <si>
    <t>Kenya</t>
  </si>
  <si>
    <t>US income elas</t>
  </si>
  <si>
    <t>Senegal</t>
  </si>
  <si>
    <t>China</t>
  </si>
  <si>
    <t>Malawi</t>
  </si>
  <si>
    <t>congo rep</t>
  </si>
  <si>
    <t>Cote d'Ivoire</t>
  </si>
  <si>
    <t>Pakistan</t>
  </si>
  <si>
    <t>Croatia</t>
  </si>
  <si>
    <t>Mali</t>
  </si>
  <si>
    <t>CzechRep</t>
  </si>
  <si>
    <t>Denmark</t>
  </si>
  <si>
    <t>Ecuador</t>
  </si>
  <si>
    <t>Nepal</t>
  </si>
  <si>
    <t>Estonia</t>
  </si>
  <si>
    <t>Swaziland</t>
  </si>
  <si>
    <t>Mauritania</t>
  </si>
  <si>
    <t>Finland</t>
  </si>
  <si>
    <t>France</t>
  </si>
  <si>
    <t>Namibia</t>
  </si>
  <si>
    <t>Georgia</t>
  </si>
  <si>
    <t>laos</t>
  </si>
  <si>
    <t>Germany</t>
  </si>
  <si>
    <t>Ghana</t>
  </si>
  <si>
    <t>India</t>
  </si>
  <si>
    <t>Greece</t>
  </si>
  <si>
    <t>Philippines</t>
  </si>
  <si>
    <t>Hungary</t>
  </si>
  <si>
    <t>Paraguay</t>
  </si>
  <si>
    <t>Sri Lanka</t>
  </si>
  <si>
    <t>Israel</t>
  </si>
  <si>
    <t>Italy</t>
  </si>
  <si>
    <t>Vietnam</t>
  </si>
  <si>
    <t>Kazakhstan</t>
  </si>
  <si>
    <t>Malaysia</t>
  </si>
  <si>
    <t>Latvia</t>
  </si>
  <si>
    <t>Luxembourg</t>
  </si>
  <si>
    <t>Russia</t>
  </si>
  <si>
    <t>Mauritius</t>
  </si>
  <si>
    <t>Ukraine</t>
  </si>
  <si>
    <t>South Africa</t>
  </si>
  <si>
    <t>Mexico</t>
  </si>
  <si>
    <t>Morocco</t>
  </si>
  <si>
    <t>Slovak</t>
  </si>
  <si>
    <t>Tunisia</t>
  </si>
  <si>
    <t>Uruguay</t>
  </si>
  <si>
    <t>Netherlands</t>
  </si>
  <si>
    <t>Norway</t>
  </si>
  <si>
    <t>Slovenia</t>
  </si>
  <si>
    <t>Portugal</t>
  </si>
  <si>
    <t>Sweden</t>
  </si>
  <si>
    <t>Turkey</t>
  </si>
  <si>
    <t>Spain</t>
  </si>
  <si>
    <t>uk</t>
  </si>
  <si>
    <t>mean</t>
  </si>
  <si>
    <t>average</t>
  </si>
  <si>
    <t>SD</t>
  </si>
  <si>
    <t>min</t>
  </si>
  <si>
    <t>max</t>
  </si>
  <si>
    <t>stdev</t>
  </si>
  <si>
    <t>coefficient C in equation (1)</t>
  </si>
  <si>
    <t>coefficient alpha in eq (1)</t>
  </si>
  <si>
    <t>10-18</t>
  </si>
  <si>
    <t>18-30</t>
  </si>
  <si>
    <t>30-60</t>
  </si>
  <si>
    <t>&gt;=60</t>
  </si>
  <si>
    <t>% OF ADULT POP_FEMALE AND 15-19</t>
  </si>
  <si>
    <t>% OF ADULT POP_FEMALE AND 20-29</t>
  </si>
  <si>
    <t>% OF ADULT POP_FEMALE AND 30-59</t>
  </si>
  <si>
    <t>% OF ADULT POP_FEMALE AND ABOVE 60</t>
  </si>
  <si>
    <t>% OF ADULT POP_MALE AND 15-19</t>
  </si>
  <si>
    <t>% OF ADULT POP_MALE AND 20-29</t>
  </si>
  <si>
    <t>% OF ADULT POP_MALE AND 30-59</t>
  </si>
  <si>
    <t>% OF ADULT POP_MALE AND ABOVE 60</t>
  </si>
  <si>
    <t>UK</t>
  </si>
  <si>
    <t>AIC/cap_ICP2005</t>
  </si>
  <si>
    <t>FW</t>
  </si>
  <si>
    <t>residual (FW-prediction FW)</t>
  </si>
  <si>
    <t>UK affluence elast in 2003</t>
  </si>
  <si>
    <t>UK calories expenditure elas from DEFRA</t>
  </si>
  <si>
    <t>share of calories wasted in UK</t>
  </si>
  <si>
    <t xml:space="preserve">corrected caloried elas using equation (3) </t>
  </si>
  <si>
    <t>FA/cap IN 2003</t>
  </si>
  <si>
    <t>AICE/cap (2005)</t>
  </si>
  <si>
    <t>world FW share</t>
  </si>
  <si>
    <t>affluence elas</t>
  </si>
  <si>
    <t>n/a</t>
  </si>
  <si>
    <t>correl</t>
  </si>
  <si>
    <t>sample statistics</t>
  </si>
  <si>
    <t>FA/cap IN 2011</t>
  </si>
  <si>
    <t>total world pop</t>
  </si>
  <si>
    <t>sample population</t>
  </si>
  <si>
    <t>Body Weight (kg) from WHO world health survey</t>
  </si>
  <si>
    <t>populationdata from World Bank</t>
  </si>
  <si>
    <t>Table from FAO report[13] on human energy requirements</t>
  </si>
  <si>
    <t>country generic C</t>
  </si>
  <si>
    <t>country generic A</t>
  </si>
  <si>
    <t>country specific C</t>
  </si>
  <si>
    <t>country specific A</t>
  </si>
  <si>
    <t>FW_negative replaced with zero</t>
  </si>
  <si>
    <t>FW_negative replaced with one</t>
  </si>
  <si>
    <t>affluence elast</t>
  </si>
  <si>
    <t>Sample FW/cap/day accounting for non-negative FW and sample pop</t>
  </si>
  <si>
    <t>Share of available calories wasted by consumers in sample countries</t>
  </si>
  <si>
    <t>Sample standard deviation in FW</t>
  </si>
  <si>
    <t>PAL based on HDI</t>
  </si>
  <si>
    <t xml:space="preserve"> Zimbabwe</t>
  </si>
  <si>
    <t xml:space="preserve"> Zambia</t>
  </si>
  <si>
    <t xml:space="preserve"> Yemen</t>
  </si>
  <si>
    <t xml:space="preserve"> Viet Nam</t>
  </si>
  <si>
    <t xml:space="preserve"> Venezuela (Bolivarian Republic of)</t>
  </si>
  <si>
    <t xml:space="preserve"> Vanuatu</t>
  </si>
  <si>
    <t xml:space="preserve"> Uzbekistan</t>
  </si>
  <si>
    <t xml:space="preserve"> Uruguay</t>
  </si>
  <si>
    <t xml:space="preserve"> United States</t>
  </si>
  <si>
    <t xml:space="preserve"> United Kingdom</t>
  </si>
  <si>
    <t xml:space="preserve"> United Arab Emirates</t>
  </si>
  <si>
    <t xml:space="preserve"> Ukraine</t>
  </si>
  <si>
    <t xml:space="preserve"> Uganda</t>
  </si>
  <si>
    <t xml:space="preserve"> Turkmenistan</t>
  </si>
  <si>
    <t xml:space="preserve"> Turkey</t>
  </si>
  <si>
    <t xml:space="preserve"> Tunisia</t>
  </si>
  <si>
    <t xml:space="preserve"> Trinidad and Tobago</t>
  </si>
  <si>
    <t xml:space="preserve"> Tonga</t>
  </si>
  <si>
    <t xml:space="preserve"> Togo</t>
  </si>
  <si>
    <t xml:space="preserve"> Timor-Leste</t>
  </si>
  <si>
    <t xml:space="preserve"> The former Yugoslav Republic of Macedonia</t>
  </si>
  <si>
    <t xml:space="preserve"> Thailand</t>
  </si>
  <si>
    <t xml:space="preserve"> Tanzania (United Republic of)</t>
  </si>
  <si>
    <t xml:space="preserve"> Tajikistan</t>
  </si>
  <si>
    <t xml:space="preserve"> Syrian Arab Republic</t>
  </si>
  <si>
    <t xml:space="preserve"> Switzerland</t>
  </si>
  <si>
    <t xml:space="preserve"> Sweden</t>
  </si>
  <si>
    <t xml:space="preserve"> Suriname</t>
  </si>
  <si>
    <t xml:space="preserve"> Sudan</t>
  </si>
  <si>
    <t xml:space="preserve"> Sri Lanka</t>
  </si>
  <si>
    <t xml:space="preserve"> Spain</t>
  </si>
  <si>
    <t xml:space="preserve"> South Sudan</t>
  </si>
  <si>
    <t xml:space="preserve"> South Africa</t>
  </si>
  <si>
    <t xml:space="preserve"> Solomon Islands</t>
  </si>
  <si>
    <t xml:space="preserve"> Slovenia</t>
  </si>
  <si>
    <t xml:space="preserve"> Slovakia</t>
  </si>
  <si>
    <t xml:space="preserve"> Singapore</t>
  </si>
  <si>
    <t xml:space="preserve"> Sierra Leone</t>
  </si>
  <si>
    <t xml:space="preserve"> Seychelles</t>
  </si>
  <si>
    <t xml:space="preserve"> Serbia</t>
  </si>
  <si>
    <t xml:space="preserve"> Senegal</t>
  </si>
  <si>
    <t xml:space="preserve"> Saudi Arabia</t>
  </si>
  <si>
    <t xml:space="preserve"> Sao Tome and Principe</t>
  </si>
  <si>
    <t xml:space="preserve"> Samoa</t>
  </si>
  <si>
    <t xml:space="preserve"> Saint Vincent and the Grenadines</t>
  </si>
  <si>
    <t xml:space="preserve"> Saint Lucia</t>
  </si>
  <si>
    <t xml:space="preserve"> Saint Kitts and Nevis</t>
  </si>
  <si>
    <t xml:space="preserve"> Rwanda</t>
  </si>
  <si>
    <t xml:space="preserve"> Russian Federation</t>
  </si>
  <si>
    <t xml:space="preserve"> Romania</t>
  </si>
  <si>
    <t xml:space="preserve"> Qatar</t>
  </si>
  <si>
    <t xml:space="preserve"> Portugal</t>
  </si>
  <si>
    <t xml:space="preserve"> Poland</t>
  </si>
  <si>
    <t xml:space="preserve"> Philippines</t>
  </si>
  <si>
    <t xml:space="preserve"> Peru</t>
  </si>
  <si>
    <t xml:space="preserve"> Paraguay</t>
  </si>
  <si>
    <t xml:space="preserve"> Papua New Guinea</t>
  </si>
  <si>
    <t xml:space="preserve"> Panama</t>
  </si>
  <si>
    <t xml:space="preserve"> Palestine, State of</t>
  </si>
  <si>
    <t xml:space="preserve"> Palau</t>
  </si>
  <si>
    <t xml:space="preserve"> Pakistan</t>
  </si>
  <si>
    <t xml:space="preserve"> Oman</t>
  </si>
  <si>
    <t xml:space="preserve"> Norway</t>
  </si>
  <si>
    <t xml:space="preserve"> Nigeria</t>
  </si>
  <si>
    <t xml:space="preserve"> Niger</t>
  </si>
  <si>
    <t xml:space="preserve"> Nicaragua</t>
  </si>
  <si>
    <t xml:space="preserve"> New Zealand</t>
  </si>
  <si>
    <t xml:space="preserve"> Netherlands</t>
  </si>
  <si>
    <t xml:space="preserve"> Nepal</t>
  </si>
  <si>
    <t xml:space="preserve"> Namibia</t>
  </si>
  <si>
    <t xml:space="preserve"> Myanmar</t>
  </si>
  <si>
    <t xml:space="preserve"> Mozambique</t>
  </si>
  <si>
    <t xml:space="preserve"> Morocco</t>
  </si>
  <si>
    <t xml:space="preserve"> Montenegro</t>
  </si>
  <si>
    <t xml:space="preserve"> Mongolia</t>
  </si>
  <si>
    <t xml:space="preserve"> Moldova (Republic of)</t>
  </si>
  <si>
    <t xml:space="preserve"> Micronesia (Federated States of)</t>
  </si>
  <si>
    <t xml:space="preserve"> Mexico</t>
  </si>
  <si>
    <t xml:space="preserve"> Mauritius</t>
  </si>
  <si>
    <t xml:space="preserve"> Mauritania</t>
  </si>
  <si>
    <t xml:space="preserve"> Marshall Islands</t>
  </si>
  <si>
    <t xml:space="preserve"> Malta</t>
  </si>
  <si>
    <t xml:space="preserve"> Mali</t>
  </si>
  <si>
    <t xml:space="preserve"> Maldives</t>
  </si>
  <si>
    <t xml:space="preserve"> Malaysia</t>
  </si>
  <si>
    <t xml:space="preserve"> Malawi</t>
  </si>
  <si>
    <t xml:space="preserve"> Madagascar</t>
  </si>
  <si>
    <t xml:space="preserve"> Luxembourg</t>
  </si>
  <si>
    <t xml:space="preserve"> Lithuania</t>
  </si>
  <si>
    <t xml:space="preserve"> Liechtenstein</t>
  </si>
  <si>
    <t xml:space="preserve"> Libya</t>
  </si>
  <si>
    <t xml:space="preserve"> Liberia</t>
  </si>
  <si>
    <t xml:space="preserve"> Lesotho</t>
  </si>
  <si>
    <t xml:space="preserve"> Lebanon</t>
  </si>
  <si>
    <t xml:space="preserve"> Latvia</t>
  </si>
  <si>
    <t xml:space="preserve"> Lao People's Democratic Republic</t>
  </si>
  <si>
    <t xml:space="preserve"> Kyrgyzstan</t>
  </si>
  <si>
    <t xml:space="preserve"> Kuwait</t>
  </si>
  <si>
    <t xml:space="preserve"> Korea (Republic of)</t>
  </si>
  <si>
    <t xml:space="preserve"> Kiribati</t>
  </si>
  <si>
    <t xml:space="preserve"> Kenya</t>
  </si>
  <si>
    <t xml:space="preserve"> Kazakhstan</t>
  </si>
  <si>
    <t xml:space="preserve"> Jordan</t>
  </si>
  <si>
    <t xml:space="preserve"> Japan</t>
  </si>
  <si>
    <t xml:space="preserve"> Jamaica</t>
  </si>
  <si>
    <t xml:space="preserve"> Italy</t>
  </si>
  <si>
    <t xml:space="preserve"> Israel</t>
  </si>
  <si>
    <t xml:space="preserve"> Ireland</t>
  </si>
  <si>
    <t xml:space="preserve"> Iraq</t>
  </si>
  <si>
    <t xml:space="preserve"> Iran (Islamic Republic of)</t>
  </si>
  <si>
    <t xml:space="preserve"> Indonesia</t>
  </si>
  <si>
    <t xml:space="preserve"> India</t>
  </si>
  <si>
    <t xml:space="preserve"> Iceland</t>
  </si>
  <si>
    <t xml:space="preserve"> Hungary</t>
  </si>
  <si>
    <t xml:space="preserve"> Hong Kong, China (SAR)</t>
  </si>
  <si>
    <t xml:space="preserve"> Honduras</t>
  </si>
  <si>
    <t xml:space="preserve"> Haiti</t>
  </si>
  <si>
    <t xml:space="preserve"> Guyana</t>
  </si>
  <si>
    <t xml:space="preserve"> Guinea-Bissau</t>
  </si>
  <si>
    <t xml:space="preserve"> Guinea</t>
  </si>
  <si>
    <t xml:space="preserve"> Guatemala</t>
  </si>
  <si>
    <t xml:space="preserve"> Grenada</t>
  </si>
  <si>
    <t xml:space="preserve"> Greece</t>
  </si>
  <si>
    <t xml:space="preserve"> Ghana</t>
  </si>
  <si>
    <t xml:space="preserve"> Germany</t>
  </si>
  <si>
    <t xml:space="preserve"> Georgia</t>
  </si>
  <si>
    <t xml:space="preserve"> Gambia</t>
  </si>
  <si>
    <t xml:space="preserve"> Gabon</t>
  </si>
  <si>
    <t xml:space="preserve"> France</t>
  </si>
  <si>
    <t xml:space="preserve"> Finland</t>
  </si>
  <si>
    <t xml:space="preserve"> Fiji</t>
  </si>
  <si>
    <t xml:space="preserve"> Ethiopia</t>
  </si>
  <si>
    <t xml:space="preserve"> Eswatini (Kingdom of)</t>
  </si>
  <si>
    <t xml:space="preserve"> Estonia</t>
  </si>
  <si>
    <t xml:space="preserve"> Eritrea</t>
  </si>
  <si>
    <t xml:space="preserve"> Equatorial Guinea</t>
  </si>
  <si>
    <t xml:space="preserve"> El Salvador</t>
  </si>
  <si>
    <t xml:space="preserve"> Egypt</t>
  </si>
  <si>
    <t xml:space="preserve"> Ecuador</t>
  </si>
  <si>
    <t xml:space="preserve"> Dominican Republic</t>
  </si>
  <si>
    <t xml:space="preserve"> Dominica</t>
  </si>
  <si>
    <t xml:space="preserve"> Djibouti</t>
  </si>
  <si>
    <t xml:space="preserve"> Denmark</t>
  </si>
  <si>
    <t xml:space="preserve"> Côte d'Ivoire</t>
  </si>
  <si>
    <t xml:space="preserve"> Czechia</t>
  </si>
  <si>
    <t xml:space="preserve"> Cyprus</t>
  </si>
  <si>
    <t xml:space="preserve"> Cuba</t>
  </si>
  <si>
    <t xml:space="preserve"> Croatia</t>
  </si>
  <si>
    <t xml:space="preserve"> Costa Rica</t>
  </si>
  <si>
    <t xml:space="preserve"> Congo (Democratic Republic of the)</t>
  </si>
  <si>
    <t xml:space="preserve"> Congo</t>
  </si>
  <si>
    <t xml:space="preserve"> Comoros</t>
  </si>
  <si>
    <t xml:space="preserve"> Colombia</t>
  </si>
  <si>
    <t xml:space="preserve"> China</t>
  </si>
  <si>
    <t xml:space="preserve"> Chile</t>
  </si>
  <si>
    <t xml:space="preserve"> Chad</t>
  </si>
  <si>
    <t xml:space="preserve"> Central African Republic</t>
  </si>
  <si>
    <t xml:space="preserve"> Canada</t>
  </si>
  <si>
    <t xml:space="preserve"> Cameroon</t>
  </si>
  <si>
    <t xml:space="preserve"> Cambodia</t>
  </si>
  <si>
    <t xml:space="preserve"> Cabo Verde</t>
  </si>
  <si>
    <t xml:space="preserve"> Burundi</t>
  </si>
  <si>
    <t xml:space="preserve"> Burkina Faso</t>
  </si>
  <si>
    <t xml:space="preserve"> Bulgaria</t>
  </si>
  <si>
    <t xml:space="preserve"> Brunei Darussalam</t>
  </si>
  <si>
    <t xml:space="preserve"> Brazil</t>
  </si>
  <si>
    <t xml:space="preserve"> Botswana</t>
  </si>
  <si>
    <t xml:space="preserve"> Bosnia and Herzegovina</t>
  </si>
  <si>
    <t xml:space="preserve"> Bolivia (Plurinational State of)</t>
  </si>
  <si>
    <t xml:space="preserve"> Bhutan</t>
  </si>
  <si>
    <t xml:space="preserve"> Benin</t>
  </si>
  <si>
    <t xml:space="preserve"> Belize</t>
  </si>
  <si>
    <t xml:space="preserve"> Belgium</t>
  </si>
  <si>
    <t xml:space="preserve"> Belarus</t>
  </si>
  <si>
    <t xml:space="preserve"> Barbados</t>
  </si>
  <si>
    <t xml:space="preserve"> Bangladesh</t>
  </si>
  <si>
    <t xml:space="preserve"> Bahrain</t>
  </si>
  <si>
    <t xml:space="preserve"> Bahamas</t>
  </si>
  <si>
    <t xml:space="preserve"> Azerbaijan</t>
  </si>
  <si>
    <t xml:space="preserve"> Austria</t>
  </si>
  <si>
    <t xml:space="preserve"> Australia</t>
  </si>
  <si>
    <t xml:space="preserve"> Armenia</t>
  </si>
  <si>
    <t xml:space="preserve"> Argentina</t>
  </si>
  <si>
    <t xml:space="preserve"> Antigua and Barbuda</t>
  </si>
  <si>
    <t xml:space="preserve"> Angola</t>
  </si>
  <si>
    <t xml:space="preserve"> Andorra</t>
  </si>
  <si>
    <t xml:space="preserve"> Algeria</t>
  </si>
  <si>
    <t xml:space="preserve"> Albania</t>
  </si>
  <si>
    <t xml:space="preserve"> Afghanistan</t>
  </si>
  <si>
    <t>HDI Rank</t>
  </si>
  <si>
    <t>Human Development Index (HDI)</t>
  </si>
  <si>
    <t>VietNam</t>
  </si>
  <si>
    <t>HDI_2003</t>
  </si>
  <si>
    <t>low</t>
  </si>
  <si>
    <t>med</t>
  </si>
  <si>
    <t>high</t>
  </si>
  <si>
    <t>lower bound</t>
  </si>
  <si>
    <t>upper bound</t>
  </si>
  <si>
    <t>PAL</t>
  </si>
  <si>
    <t>FW/day/cap</t>
  </si>
  <si>
    <t xml:space="preserve">Cutoffs derived from http://www.hdr.undp.org/en/composite/HDI </t>
  </si>
  <si>
    <t>TABLE D6 DETAILED RESULT: Real expenditures per capita (U.S. dollars)</t>
  </si>
  <si>
    <r>
      <rPr>
        <b/>
        <sz val="10"/>
        <rFont val="Arial Narrow"/>
        <family val="2"/>
      </rPr>
      <t xml:space="preserve">REAL EXPENDITURES PER CAPITA (US$) </t>
    </r>
    <r>
      <rPr>
        <sz val="10"/>
        <rFont val="Arial Narrow"/>
        <family val="2"/>
      </rPr>
      <t xml:space="preserve">
Economy</t>
    </r>
  </si>
  <si>
    <t>Actual individual consumption</t>
  </si>
  <si>
    <t>(00)</t>
  </si>
  <si>
    <t>(02)</t>
  </si>
  <si>
    <t xml:space="preserve"> AFRICA</t>
  </si>
  <si>
    <t>Algeria</t>
  </si>
  <si>
    <t>Angola</t>
  </si>
  <si>
    <t>Benin</t>
  </si>
  <si>
    <t>Botswana</t>
  </si>
  <si>
    <t>Burundi</t>
  </si>
  <si>
    <t>Cameroon</t>
  </si>
  <si>
    <t>Cape Verde</t>
  </si>
  <si>
    <t>Central African Republic</t>
  </si>
  <si>
    <t>Comoros</t>
  </si>
  <si>
    <t>Congo, Rep.</t>
  </si>
  <si>
    <t>Congo, Dem. Rep.</t>
  </si>
  <si>
    <t>Côte d'Ivoire</t>
  </si>
  <si>
    <t>Djibouti</t>
  </si>
  <si>
    <r>
      <t>Egypt, Arab Rep.</t>
    </r>
    <r>
      <rPr>
        <vertAlign val="superscript"/>
        <sz val="10"/>
        <rFont val="Arial Narrow"/>
        <family val="2"/>
      </rPr>
      <t>a</t>
    </r>
  </si>
  <si>
    <t>Equatorial Guinea</t>
  </si>
  <si>
    <t>Gabon</t>
  </si>
  <si>
    <t>Gambia, The</t>
  </si>
  <si>
    <t>Guinea</t>
  </si>
  <si>
    <t>Guinea-Bissau</t>
  </si>
  <si>
    <t>Lesotho</t>
  </si>
  <si>
    <t>Liberia</t>
  </si>
  <si>
    <t>Madagascar</t>
  </si>
  <si>
    <t>Mozambique</t>
  </si>
  <si>
    <t>Niger</t>
  </si>
  <si>
    <t>Nigeria</t>
  </si>
  <si>
    <t>Rwanda</t>
  </si>
  <si>
    <t>São Tomé and Principe</t>
  </si>
  <si>
    <t>Seychelles</t>
  </si>
  <si>
    <t>Sierra Leone</t>
  </si>
  <si>
    <r>
      <t>Sudan</t>
    </r>
    <r>
      <rPr>
        <vertAlign val="superscript"/>
        <sz val="10"/>
        <rFont val="Arial Narrow"/>
        <family val="2"/>
      </rPr>
      <t>b</t>
    </r>
  </si>
  <si>
    <t>Tanzania</t>
  </si>
  <si>
    <t>Togo</t>
  </si>
  <si>
    <t>Uganda</t>
  </si>
  <si>
    <t xml:space="preserve"> Total</t>
  </si>
  <si>
    <t xml:space="preserve"> ASIA AND THE PACIFIC</t>
  </si>
  <si>
    <t>Bhutan</t>
  </si>
  <si>
    <t>Brunei Darussalam</t>
  </si>
  <si>
    <t>Cambodia</t>
  </si>
  <si>
    <r>
      <t>China</t>
    </r>
    <r>
      <rPr>
        <vertAlign val="superscript"/>
        <sz val="10"/>
        <rFont val="Arial Narrow"/>
        <family val="2"/>
      </rPr>
      <t>c</t>
    </r>
  </si>
  <si>
    <t>Fiji</t>
  </si>
  <si>
    <t>Hong Kong SAR, China</t>
  </si>
  <si>
    <t>Indonesia</t>
  </si>
  <si>
    <t>Lao PDR</t>
  </si>
  <si>
    <t>Macao SAR, China</t>
  </si>
  <si>
    <t>Maldives</t>
  </si>
  <si>
    <t>Mongolia</t>
  </si>
  <si>
    <t>Myanmar</t>
  </si>
  <si>
    <t>Singapore</t>
  </si>
  <si>
    <t>Taiwan, China</t>
  </si>
  <si>
    <t>Thailand</t>
  </si>
  <si>
    <t>Total</t>
  </si>
  <si>
    <t xml:space="preserve"> COMMONWEALTH OF INDEPENDENT STATES</t>
  </si>
  <si>
    <t>Armenia</t>
  </si>
  <si>
    <t>Azerbaijan</t>
  </si>
  <si>
    <t>Belarus</t>
  </si>
  <si>
    <t>Kyrgyzstan</t>
  </si>
  <si>
    <t>Moldova</t>
  </si>
  <si>
    <r>
      <t>Russian Federation</t>
    </r>
    <r>
      <rPr>
        <vertAlign val="superscript"/>
        <sz val="10"/>
        <rFont val="Arial Narrow"/>
        <family val="2"/>
      </rPr>
      <t>d</t>
    </r>
  </si>
  <si>
    <t>Tajikistan</t>
  </si>
  <si>
    <t xml:space="preserve"> EUROSTAT-OECD</t>
  </si>
  <si>
    <t>Albania</t>
  </si>
  <si>
    <t>Australia</t>
  </si>
  <si>
    <t>Bosnia and Herzegovina</t>
  </si>
  <si>
    <t>Bulgaria</t>
  </si>
  <si>
    <t>Canada</t>
  </si>
  <si>
    <t>Chile</t>
  </si>
  <si>
    <t>Cyprus</t>
  </si>
  <si>
    <t>Czech Republic</t>
  </si>
  <si>
    <t>Iceland</t>
  </si>
  <si>
    <t>Ireland</t>
  </si>
  <si>
    <t>Japan</t>
  </si>
  <si>
    <t>Korea, Rep.</t>
  </si>
  <si>
    <t>Lithuania</t>
  </si>
  <si>
    <t>Macedonia, FYR</t>
  </si>
  <si>
    <t>Malta</t>
  </si>
  <si>
    <t>Montenegro</t>
  </si>
  <si>
    <t>New Zealand</t>
  </si>
  <si>
    <t>Poland</t>
  </si>
  <si>
    <t>Romania</t>
  </si>
  <si>
    <t>Serbia</t>
  </si>
  <si>
    <t>Slovakia</t>
  </si>
  <si>
    <t>Switzerland</t>
  </si>
  <si>
    <t>United Kingdom</t>
  </si>
  <si>
    <t>United States</t>
  </si>
  <si>
    <t xml:space="preserve"> LATIN AMERICA</t>
  </si>
  <si>
    <t>Bolivia</t>
  </si>
  <si>
    <t>Colombia</t>
  </si>
  <si>
    <t>Costa Rica</t>
  </si>
  <si>
    <r>
      <t>Cuba</t>
    </r>
    <r>
      <rPr>
        <vertAlign val="superscript"/>
        <sz val="10"/>
        <rFont val="Arial Narrow"/>
        <family val="2"/>
      </rPr>
      <t>e</t>
    </r>
  </si>
  <si>
    <t>…</t>
  </si>
  <si>
    <t>Dominican Republic</t>
  </si>
  <si>
    <t>El Salvador</t>
  </si>
  <si>
    <t>Guatemala</t>
  </si>
  <si>
    <t>Haiti</t>
  </si>
  <si>
    <t>Honduras</t>
  </si>
  <si>
    <t>Nicaragua</t>
  </si>
  <si>
    <t>Panama</t>
  </si>
  <si>
    <t>Peru</t>
  </si>
  <si>
    <t>Venezuela, RB</t>
  </si>
  <si>
    <t>CARIBBEAN</t>
  </si>
  <si>
    <t>Anguilla</t>
  </si>
  <si>
    <t>Antigua and Barbuda</t>
  </si>
  <si>
    <t>Aruba</t>
  </si>
  <si>
    <t>Bahamas, The</t>
  </si>
  <si>
    <t>Barbados</t>
  </si>
  <si>
    <t>Belize</t>
  </si>
  <si>
    <t>Bermuda</t>
  </si>
  <si>
    <r>
      <t>Bonaire</t>
    </r>
    <r>
      <rPr>
        <vertAlign val="superscript"/>
        <sz val="10"/>
        <rFont val="Arial Narrow"/>
        <family val="2"/>
      </rPr>
      <t>f</t>
    </r>
  </si>
  <si>
    <t>Cayman Islands</t>
  </si>
  <si>
    <t>Curaçao</t>
  </si>
  <si>
    <t>Dominica</t>
  </si>
  <si>
    <t>Grenada</t>
  </si>
  <si>
    <t>Jamaica</t>
  </si>
  <si>
    <t>Montserrat</t>
  </si>
  <si>
    <t>St. Kitts and Nevis</t>
  </si>
  <si>
    <t>St. Lucia</t>
  </si>
  <si>
    <t>St. Vincent and the Grenadines</t>
  </si>
  <si>
    <t>Sint Maarten</t>
  </si>
  <si>
    <t>Suriname</t>
  </si>
  <si>
    <t>Trinidad and Tobago</t>
  </si>
  <si>
    <t>Turks and Caicos Islands</t>
  </si>
  <si>
    <t>Virgin Islands, British</t>
  </si>
  <si>
    <t xml:space="preserve"> WESTERN ASIA</t>
  </si>
  <si>
    <t>Bahrain</t>
  </si>
  <si>
    <t>Iraq</t>
  </si>
  <si>
    <t>Jordan</t>
  </si>
  <si>
    <t>Kuwait</t>
  </si>
  <si>
    <t>Oman</t>
  </si>
  <si>
    <t>Palestinian Territory</t>
  </si>
  <si>
    <t>Qatar</t>
  </si>
  <si>
    <t>Saudi Arabia</t>
  </si>
  <si>
    <t>United Arab Emirates</t>
  </si>
  <si>
    <t>Yemen</t>
  </si>
  <si>
    <t>SINGLETONS</t>
  </si>
  <si>
    <t>Iran, Islamic Rep.</t>
  </si>
  <si>
    <r>
      <t xml:space="preserve"> WORLD</t>
    </r>
    <r>
      <rPr>
        <b/>
        <vertAlign val="superscript"/>
        <sz val="10"/>
        <rFont val="Arial Narrow"/>
        <family val="2"/>
      </rPr>
      <t>g</t>
    </r>
  </si>
  <si>
    <t>estimates from R script</t>
  </si>
  <si>
    <t>aic/CAP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</si>
</sst>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Fill="1"/>
    <xf numFmtId="1" fontId="0" fillId="0" borderId="0" xfId="0" applyNumberFormat="1"/>
    <xf numFmtId="1" fontId="2" fillId="0" borderId="0" xfId="0" applyNumberFormat="1" applyFont="1" applyFill="1"/>
    <xf numFmtId="0" fontId="0" fillId="0" borderId="0" xfId="0" quotePrefix="1"/>
    <xf numFmtId="0" fontId="0" fillId="0" borderId="0" xfId="0" applyFill="1" applyBorder="1" applyAlignment="1"/>
    <xf numFmtId="2" fontId="0" fillId="0" borderId="0" xfId="0" applyNumberFormat="1" applyFill="1"/>
    <xf numFmtId="0" fontId="2" fillId="2" borderId="0" xfId="0" applyFont="1" applyFill="1"/>
    <xf numFmtId="2" fontId="0" fillId="0" borderId="0" xfId="0" applyNumberFormat="1"/>
    <xf numFmtId="0" fontId="0" fillId="0" borderId="0" xfId="0" applyFont="1"/>
    <xf numFmtId="16" fontId="0" fillId="0" borderId="0" xfId="0" quotePrefix="1" applyNumberForma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indent="1"/>
    </xf>
    <xf numFmtId="0" fontId="3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4" fillId="3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center"/>
    </xf>
    <xf numFmtId="3" fontId="4" fillId="3" borderId="20" xfId="1" applyNumberFormat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left" vertical="center" inden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indent="1"/>
    </xf>
    <xf numFmtId="0" fontId="4" fillId="0" borderId="14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2" fontId="4" fillId="0" borderId="24" xfId="1" applyNumberFormat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1" fontId="4" fillId="3" borderId="4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/>
    <xf numFmtId="1" fontId="4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6B52751-2374-47B7-9AF9-BB6612FB9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3FBC-35A6-4841-BCCF-437AF17FDEB7}">
  <dimension ref="A1:AR73"/>
  <sheetViews>
    <sheetView tabSelected="1" zoomScaleNormal="100" workbookViewId="0">
      <pane xSplit="2" ySplit="1" topLeftCell="C37" activePane="bottomRight" state="frozen"/>
      <selection pane="topRight" activeCell="C1" sqref="C1"/>
      <selection pane="bottomLeft" activeCell="A2" sqref="A2"/>
      <selection pane="bottomRight" activeCell="N56" sqref="N56"/>
    </sheetView>
  </sheetViews>
  <sheetFormatPr defaultRowHeight="15" x14ac:dyDescent="0.25"/>
  <cols>
    <col min="1" max="1" width="9.140625" style="10"/>
    <col min="8" max="8" width="9.140625" style="2"/>
    <col min="10" max="10" width="9.140625" style="2"/>
    <col min="12" max="12" width="13.7109375" bestFit="1" customWidth="1"/>
    <col min="13" max="13" width="13.7109375" customWidth="1"/>
    <col min="17" max="17" width="12.85546875" bestFit="1" customWidth="1"/>
    <col min="18" max="18" width="12.85546875" customWidth="1"/>
    <col min="19" max="20" width="9.140625" style="2" customWidth="1"/>
    <col min="21" max="22" width="9.140625" style="2"/>
    <col min="24" max="26" width="9.140625" style="2"/>
    <col min="31" max="31" width="9.85546875" customWidth="1"/>
    <col min="34" max="34" width="12" bestFit="1" customWidth="1"/>
    <col min="36" max="36" width="9.140625" style="2"/>
  </cols>
  <sheetData>
    <row r="1" spans="1:44" s="100" customFormat="1" ht="105" x14ac:dyDescent="0.25">
      <c r="B1" s="100" t="s">
        <v>0</v>
      </c>
      <c r="C1" s="100" t="s">
        <v>122</v>
      </c>
      <c r="D1" s="100" t="s">
        <v>1</v>
      </c>
      <c r="E1" s="100" t="s">
        <v>90</v>
      </c>
      <c r="F1" s="100" t="s">
        <v>91</v>
      </c>
      <c r="G1" s="100" t="s">
        <v>2</v>
      </c>
      <c r="H1" s="101" t="s">
        <v>3</v>
      </c>
      <c r="I1" s="100" t="s">
        <v>4</v>
      </c>
      <c r="J1" s="101" t="s">
        <v>106</v>
      </c>
      <c r="K1" s="100" t="s">
        <v>105</v>
      </c>
      <c r="L1" s="100" t="s">
        <v>5</v>
      </c>
      <c r="O1" s="100" t="s">
        <v>6</v>
      </c>
      <c r="P1" s="100" t="str">
        <f t="shared" ref="P1:P32" si="0">J1</f>
        <v>FW</v>
      </c>
      <c r="Q1" s="100" t="s">
        <v>107</v>
      </c>
      <c r="S1" s="101"/>
      <c r="T1" s="101"/>
      <c r="U1" s="101"/>
      <c r="V1" s="101"/>
      <c r="X1" s="101">
        <v>2003</v>
      </c>
      <c r="Y1" s="101" t="s">
        <v>113</v>
      </c>
      <c r="Z1" s="101" t="s">
        <v>112</v>
      </c>
      <c r="AA1" s="101" t="s">
        <v>119</v>
      </c>
      <c r="AD1" s="100" t="s">
        <v>7</v>
      </c>
      <c r="AE1" s="100" t="s">
        <v>8</v>
      </c>
      <c r="AH1" s="100" t="s">
        <v>5</v>
      </c>
      <c r="AI1" s="100" t="s">
        <v>106</v>
      </c>
      <c r="AJ1" s="101"/>
      <c r="AK1" s="100" t="s">
        <v>129</v>
      </c>
      <c r="AL1" s="100" t="s">
        <v>130</v>
      </c>
      <c r="AP1" s="100" t="s">
        <v>335</v>
      </c>
      <c r="AQ1" s="100" t="s">
        <v>131</v>
      </c>
      <c r="AR1" s="100" t="s">
        <v>480</v>
      </c>
    </row>
    <row r="2" spans="1:44" x14ac:dyDescent="0.25">
      <c r="A2" s="10">
        <v>1</v>
      </c>
      <c r="B2" t="s">
        <v>9</v>
      </c>
      <c r="C2">
        <v>72.099999999999994</v>
      </c>
      <c r="D2">
        <f t="shared" ref="D2:D33" si="1">F2*C2+E2</f>
        <v>1545.8340358966882</v>
      </c>
      <c r="E2">
        <f>VLOOKUP(B2,eq1_countryspecificcoefficients!$A$10:$M$72,12,FALSE)</f>
        <v>747.38500768157712</v>
      </c>
      <c r="F2">
        <f>VLOOKUP(B2,eq1_countryspecificcoefficients!$A$10:$M$72,13,FALSE)</f>
        <v>11.0741890182401</v>
      </c>
      <c r="G2">
        <f>VLOOKUP(B2,PALs!$A$8:$C$70,3,FALSE)</f>
        <v>1.4</v>
      </c>
      <c r="H2" s="2">
        <f t="shared" ref="H2:H33" si="2">G2*D2</f>
        <v>2164.1676502553632</v>
      </c>
      <c r="I2">
        <v>3741.8</v>
      </c>
      <c r="J2" s="2">
        <f t="shared" ref="J2:J33" si="3">$I2-H2</f>
        <v>1577.6323497446369</v>
      </c>
      <c r="K2">
        <v>23444</v>
      </c>
      <c r="L2" s="3">
        <v>8121423</v>
      </c>
      <c r="M2" s="3"/>
      <c r="O2">
        <f t="shared" ref="O2:O33" si="4">LN(K2)</f>
        <v>10.06236987759632</v>
      </c>
      <c r="P2">
        <f t="shared" si="0"/>
        <v>1577.6323497446369</v>
      </c>
      <c r="Q2">
        <f t="shared" ref="Q2:Q33" si="5">P2-($U$11+$U$12*O2)</f>
        <v>275.06258023446435</v>
      </c>
      <c r="X2" s="2" t="s">
        <v>11</v>
      </c>
      <c r="Y2" s="4">
        <v>6095</v>
      </c>
      <c r="Z2" s="2">
        <v>2739</v>
      </c>
      <c r="AA2" s="2">
        <v>2869</v>
      </c>
      <c r="AC2" s="5"/>
      <c r="AD2">
        <v>8647</v>
      </c>
      <c r="AE2" s="4">
        <f>U11+U12*LN($AD$2)</f>
        <v>727.40935112862371</v>
      </c>
      <c r="AF2" s="2"/>
      <c r="AH2">
        <v>8121423</v>
      </c>
      <c r="AI2">
        <f t="shared" ref="AI2:AI33" si="6">P2</f>
        <v>1577.6323497446369</v>
      </c>
      <c r="AK2">
        <f t="shared" ref="AK2:AK33" si="7">IF(AI2&gt;0,AI2,0)</f>
        <v>1577.6323497446369</v>
      </c>
      <c r="AL2">
        <f t="shared" ref="AL2:AL33" si="8">IF(AI2&gt;0,AI2,1)</f>
        <v>1577.6323497446369</v>
      </c>
    </row>
    <row r="3" spans="1:44" x14ac:dyDescent="0.25">
      <c r="A3" s="10">
        <v>2</v>
      </c>
      <c r="B3" t="s">
        <v>12</v>
      </c>
      <c r="C3">
        <v>55.9</v>
      </c>
      <c r="D3">
        <f t="shared" si="1"/>
        <v>1417.2466543074811</v>
      </c>
      <c r="E3">
        <f>VLOOKUP(B3,eq1_countryspecificcoefficients!$A$10:$M$72,12,FALSE)</f>
        <v>727.21144919019378</v>
      </c>
      <c r="F3">
        <f>VLOOKUP(B3,eq1_countryspecificcoefficients!$A$10:$M$72,13,FALSE)</f>
        <v>12.344100270434478</v>
      </c>
      <c r="G3">
        <f>VLOOKUP(B3,PALs!$A$8:$C$70,3,FALSE)</f>
        <v>1.69</v>
      </c>
      <c r="H3" s="2">
        <f t="shared" si="2"/>
        <v>2395.1468457796432</v>
      </c>
      <c r="I3">
        <v>2349.6</v>
      </c>
      <c r="J3" s="2">
        <f t="shared" si="3"/>
        <v>-45.546845779643263</v>
      </c>
      <c r="K3">
        <v>1011</v>
      </c>
      <c r="L3" s="3">
        <v>138600174</v>
      </c>
      <c r="M3" s="3"/>
      <c r="O3">
        <f t="shared" si="4"/>
        <v>6.9186952190204716</v>
      </c>
      <c r="P3">
        <f t="shared" si="0"/>
        <v>-45.546845779643263</v>
      </c>
      <c r="Q3">
        <f t="shared" si="5"/>
        <v>464.71005269619764</v>
      </c>
      <c r="V3" s="6"/>
      <c r="X3" s="2" t="s">
        <v>14</v>
      </c>
      <c r="Y3" s="2">
        <v>31995</v>
      </c>
      <c r="Z3" s="2">
        <v>3780</v>
      </c>
      <c r="AA3">
        <v>3662</v>
      </c>
      <c r="AD3">
        <v>37390</v>
      </c>
      <c r="AE3" s="4">
        <f>U11+U12*LN($AD$3)</f>
        <v>1571.747428819589</v>
      </c>
      <c r="AF3" s="2"/>
      <c r="AH3">
        <v>138600174</v>
      </c>
      <c r="AI3">
        <f t="shared" si="6"/>
        <v>-45.546845779643263</v>
      </c>
      <c r="AK3">
        <f t="shared" si="7"/>
        <v>0</v>
      </c>
      <c r="AL3">
        <f t="shared" si="8"/>
        <v>1</v>
      </c>
      <c r="AO3" t="s">
        <v>15</v>
      </c>
      <c r="AP3">
        <v>-1110.6259820793921</v>
      </c>
      <c r="AQ3">
        <f>$U$12/AP3</f>
        <v>-0.51921933662030062</v>
      </c>
      <c r="AR3">
        <f>VLOOKUP(AO3,$B$2:$K$64,10,FALSE)</f>
        <v>897</v>
      </c>
    </row>
    <row r="4" spans="1:44" x14ac:dyDescent="0.25">
      <c r="A4" s="10">
        <v>3</v>
      </c>
      <c r="B4" t="s">
        <v>16</v>
      </c>
      <c r="C4">
        <v>71.2</v>
      </c>
      <c r="D4">
        <f t="shared" si="1"/>
        <v>1535.3357282193795</v>
      </c>
      <c r="E4">
        <f>VLOOKUP(B4,eq1_countryspecificcoefficients!$A$10:$M$72,12,FALSE)</f>
        <v>744.43155460054516</v>
      </c>
      <c r="F4">
        <f>VLOOKUP(B4,eq1_countryspecificcoefficients!$A$10:$M$72,13,FALSE)</f>
        <v>11.108204685657785</v>
      </c>
      <c r="G4">
        <f>VLOOKUP(B4,PALs!$A$8:$C$70,3,FALSE)</f>
        <v>1.4</v>
      </c>
      <c r="H4" s="2">
        <f t="shared" si="2"/>
        <v>2149.4700195071309</v>
      </c>
      <c r="I4">
        <v>3757.2</v>
      </c>
      <c r="J4" s="2">
        <f t="shared" si="3"/>
        <v>1607.7299804928689</v>
      </c>
      <c r="K4">
        <v>21656</v>
      </c>
      <c r="L4" s="3">
        <v>10376133</v>
      </c>
      <c r="M4" s="3"/>
      <c r="O4">
        <f t="shared" si="4"/>
        <v>9.983037831294137</v>
      </c>
      <c r="P4">
        <f t="shared" si="0"/>
        <v>1607.7299804928689</v>
      </c>
      <c r="Q4">
        <f t="shared" si="5"/>
        <v>350.9077086667121</v>
      </c>
      <c r="V4"/>
      <c r="X4" t="s">
        <v>18</v>
      </c>
      <c r="AD4">
        <v>3023</v>
      </c>
      <c r="AE4" s="4">
        <f>U11+U12*LN($AD$4)</f>
        <v>121.36277812936987</v>
      </c>
      <c r="AF4" s="2"/>
      <c r="AH4">
        <v>10376133</v>
      </c>
      <c r="AI4">
        <f t="shared" si="6"/>
        <v>1607.7299804928689</v>
      </c>
      <c r="AK4">
        <f t="shared" si="7"/>
        <v>1607.7299804928689</v>
      </c>
      <c r="AL4">
        <f t="shared" si="8"/>
        <v>1607.7299804928689</v>
      </c>
      <c r="AO4" t="s">
        <v>19</v>
      </c>
      <c r="AP4">
        <v>-1078.0646988132439</v>
      </c>
      <c r="AQ4">
        <f t="shared" ref="AQ4:AQ65" si="9">$U$12/AP4</f>
        <v>-0.5349015567278379</v>
      </c>
      <c r="AR4">
        <f t="shared" ref="AR4:AR65" si="10">VLOOKUP(AO4,$B$2:$K$64,10,FALSE)</f>
        <v>931</v>
      </c>
    </row>
    <row r="5" spans="1:44" x14ac:dyDescent="0.25">
      <c r="A5" s="10">
        <v>4</v>
      </c>
      <c r="B5" t="s">
        <v>20</v>
      </c>
      <c r="C5">
        <v>74.3</v>
      </c>
      <c r="D5">
        <f t="shared" si="1"/>
        <v>1592.2708688754756</v>
      </c>
      <c r="E5">
        <f>VLOOKUP(B5,eq1_countryspecificcoefficients!$A$10:$M$72,12,FALSE)</f>
        <v>747.41509431275745</v>
      </c>
      <c r="F5">
        <f>VLOOKUP(B5,eq1_countryspecificcoefficients!$A$10:$M$72,13,FALSE)</f>
        <v>11.370871797613974</v>
      </c>
      <c r="G5">
        <f>VLOOKUP(B5,PALs!$A$8:$C$70,3,FALSE)</f>
        <v>1.69</v>
      </c>
      <c r="H5" s="2">
        <f t="shared" si="2"/>
        <v>2690.9377683995535</v>
      </c>
      <c r="I5">
        <v>2955.2</v>
      </c>
      <c r="J5" s="2">
        <f t="shared" si="3"/>
        <v>264.26223160044628</v>
      </c>
      <c r="K5">
        <v>6437</v>
      </c>
      <c r="L5" s="3">
        <v>3817313</v>
      </c>
      <c r="M5" s="3"/>
      <c r="O5">
        <f t="shared" si="4"/>
        <v>8.7698178720526165</v>
      </c>
      <c r="P5">
        <f t="shared" si="0"/>
        <v>264.26223160044628</v>
      </c>
      <c r="Q5">
        <f t="shared" si="5"/>
        <v>-292.94645577092251</v>
      </c>
      <c r="V5"/>
      <c r="X5" t="s">
        <v>22</v>
      </c>
      <c r="AD5">
        <v>4331</v>
      </c>
      <c r="AE5" s="4">
        <f>U11+U12*LN($AD$5)</f>
        <v>328.69961376550145</v>
      </c>
      <c r="AF5" s="2"/>
      <c r="AH5">
        <v>3817313</v>
      </c>
      <c r="AI5">
        <f t="shared" si="6"/>
        <v>264.26223160044628</v>
      </c>
      <c r="AK5">
        <f t="shared" si="7"/>
        <v>264.26223160044628</v>
      </c>
      <c r="AL5">
        <f t="shared" si="8"/>
        <v>264.26223160044628</v>
      </c>
      <c r="AO5" t="s">
        <v>23</v>
      </c>
      <c r="AP5">
        <v>-1030.809658967391</v>
      </c>
      <c r="AQ5">
        <f t="shared" si="9"/>
        <v>-0.55942285816975845</v>
      </c>
      <c r="AR5">
        <f t="shared" si="10"/>
        <v>434</v>
      </c>
    </row>
    <row r="6" spans="1:44" x14ac:dyDescent="0.25">
      <c r="A6" s="10">
        <v>5</v>
      </c>
      <c r="B6" t="s">
        <v>24</v>
      </c>
      <c r="C6">
        <v>66.400000000000006</v>
      </c>
      <c r="D6">
        <f t="shared" si="1"/>
        <v>1530.5543398928312</v>
      </c>
      <c r="E6">
        <f>VLOOKUP(B6,eq1_countryspecificcoefficients!$A$10:$M$72,12,FALSE)</f>
        <v>738.38463054508702</v>
      </c>
      <c r="F6">
        <f>VLOOKUP(B6,eq1_countryspecificcoefficients!$A$10:$M$72,13,FALSE)</f>
        <v>11.930266707044341</v>
      </c>
      <c r="G6">
        <f>VLOOKUP(B6,PALs!$A$8:$C$70,3,FALSE)</f>
        <v>1.69</v>
      </c>
      <c r="H6" s="2">
        <f t="shared" si="2"/>
        <v>2586.6368344188845</v>
      </c>
      <c r="I6">
        <v>3009.2</v>
      </c>
      <c r="J6" s="2">
        <f t="shared" si="3"/>
        <v>422.5631655811153</v>
      </c>
      <c r="K6">
        <v>5720</v>
      </c>
      <c r="L6" s="3">
        <v>183627339</v>
      </c>
      <c r="M6" s="3"/>
      <c r="O6">
        <f t="shared" si="4"/>
        <v>8.6517240843738428</v>
      </c>
      <c r="P6">
        <f t="shared" si="0"/>
        <v>422.5631655811153</v>
      </c>
      <c r="Q6">
        <f t="shared" si="5"/>
        <v>-66.545737022911908</v>
      </c>
      <c r="X6"/>
      <c r="AH6">
        <v>183627339</v>
      </c>
      <c r="AI6">
        <f t="shared" si="6"/>
        <v>422.5631655811153</v>
      </c>
      <c r="AK6">
        <f t="shared" si="7"/>
        <v>422.5631655811153</v>
      </c>
      <c r="AL6">
        <f t="shared" si="8"/>
        <v>422.5631655811153</v>
      </c>
      <c r="AO6" t="s">
        <v>27</v>
      </c>
      <c r="AP6">
        <v>-989.20955935771872</v>
      </c>
      <c r="AQ6">
        <f t="shared" si="9"/>
        <v>-0.58294875963688519</v>
      </c>
      <c r="AR6">
        <f t="shared" si="10"/>
        <v>477</v>
      </c>
    </row>
    <row r="7" spans="1:44" x14ac:dyDescent="0.25">
      <c r="A7" s="10">
        <v>6</v>
      </c>
      <c r="B7" t="s">
        <v>28</v>
      </c>
      <c r="C7">
        <v>64</v>
      </c>
      <c r="D7">
        <f t="shared" si="1"/>
        <v>1523.2716277306627</v>
      </c>
      <c r="E7">
        <f>VLOOKUP(B7,eq1_countryspecificcoefficients!$A$10:$M$72,12,FALSE)</f>
        <v>718.59958532866119</v>
      </c>
      <c r="F7">
        <f>VLOOKUP(B7,eq1_countryspecificcoefficients!$A$10:$M$72,13,FALSE)</f>
        <v>12.573000662531275</v>
      </c>
      <c r="G7">
        <f>VLOOKUP(B7,PALs!$A$8:$C$70,3,FALSE)</f>
        <v>2</v>
      </c>
      <c r="H7" s="2">
        <f t="shared" si="2"/>
        <v>3046.5432554613253</v>
      </c>
      <c r="I7">
        <v>2440.6</v>
      </c>
      <c r="J7" s="2">
        <f t="shared" si="3"/>
        <v>-605.94325546132541</v>
      </c>
      <c r="K7">
        <v>847</v>
      </c>
      <c r="L7" s="3">
        <v>12651596</v>
      </c>
      <c r="M7" s="3"/>
      <c r="O7">
        <f t="shared" si="4"/>
        <v>6.7417006946520548</v>
      </c>
      <c r="P7">
        <f t="shared" si="0"/>
        <v>-605.94325546132541</v>
      </c>
      <c r="Q7">
        <f t="shared" si="5"/>
        <v>6.3790374048890044</v>
      </c>
      <c r="U7" s="7"/>
      <c r="Y7" s="7"/>
      <c r="Z7" s="7"/>
      <c r="AH7">
        <v>12651596</v>
      </c>
      <c r="AI7">
        <f t="shared" si="6"/>
        <v>-605.94325546132541</v>
      </c>
      <c r="AK7">
        <f t="shared" si="7"/>
        <v>0</v>
      </c>
      <c r="AL7">
        <f t="shared" si="8"/>
        <v>1</v>
      </c>
      <c r="AO7" t="s">
        <v>30</v>
      </c>
      <c r="AP7">
        <v>-908.18297955842309</v>
      </c>
      <c r="AQ7">
        <f t="shared" si="9"/>
        <v>-0.63495848152639334</v>
      </c>
      <c r="AR7">
        <f t="shared" si="10"/>
        <v>1207</v>
      </c>
    </row>
    <row r="8" spans="1:44" x14ac:dyDescent="0.25">
      <c r="A8" s="10">
        <v>7</v>
      </c>
      <c r="B8" t="s">
        <v>19</v>
      </c>
      <c r="C8">
        <v>65.7</v>
      </c>
      <c r="D8">
        <f t="shared" si="1"/>
        <v>1546.032349406622</v>
      </c>
      <c r="E8">
        <f>VLOOKUP(B8,eq1_countryspecificcoefficients!$A$10:$M$72,12,FALSE)</f>
        <v>719.61779767501696</v>
      </c>
      <c r="F8">
        <f>VLOOKUP(B8,eq1_countryspecificcoefficients!$A$10:$M$72,13,FALSE)</f>
        <v>12.57860809332732</v>
      </c>
      <c r="G8">
        <f>VLOOKUP(B8,PALs!$A$8:$C$70,3,FALSE)</f>
        <v>2</v>
      </c>
      <c r="H8" s="2">
        <f t="shared" si="2"/>
        <v>3092.0646988132439</v>
      </c>
      <c r="I8">
        <v>2014</v>
      </c>
      <c r="J8" s="2">
        <f t="shared" si="3"/>
        <v>-1078.0646988132439</v>
      </c>
      <c r="K8">
        <v>931</v>
      </c>
      <c r="L8" s="3">
        <v>9353516</v>
      </c>
      <c r="M8" s="3"/>
      <c r="O8">
        <f t="shared" si="4"/>
        <v>6.8362592772770672</v>
      </c>
      <c r="P8">
        <f t="shared" si="0"/>
        <v>-1078.0646988132439</v>
      </c>
      <c r="Q8">
        <f t="shared" si="5"/>
        <v>-520.27041500864061</v>
      </c>
      <c r="U8" s="7"/>
      <c r="AH8">
        <v>9353516</v>
      </c>
      <c r="AI8">
        <f t="shared" si="6"/>
        <v>-1078.0646988132439</v>
      </c>
      <c r="AK8">
        <f t="shared" si="7"/>
        <v>0</v>
      </c>
      <c r="AL8">
        <f t="shared" si="8"/>
        <v>1</v>
      </c>
      <c r="AO8" t="s">
        <v>32</v>
      </c>
      <c r="AP8">
        <v>-851.2991913241076</v>
      </c>
      <c r="AQ8">
        <f t="shared" si="9"/>
        <v>-0.67738638956252195</v>
      </c>
      <c r="AR8">
        <f t="shared" si="10"/>
        <v>1348</v>
      </c>
    </row>
    <row r="9" spans="1:44" x14ac:dyDescent="0.25">
      <c r="A9" s="10">
        <v>8</v>
      </c>
      <c r="B9" t="s">
        <v>33</v>
      </c>
      <c r="C9">
        <v>59.3</v>
      </c>
      <c r="D9">
        <f t="shared" si="1"/>
        <v>1441.9006832253651</v>
      </c>
      <c r="E9">
        <f>VLOOKUP(B9,eq1_countryspecificcoefficients!$A$10:$M$72,12,FALSE)</f>
        <v>752.62104538196843</v>
      </c>
      <c r="F9">
        <f>VLOOKUP(B9,eq1_countryspecificcoefficients!$A$10:$M$72,13,FALSE)</f>
        <v>11.623602661777348</v>
      </c>
      <c r="G9">
        <f>VLOOKUP(B9,PALs!$A$8:$C$70,3,FALSE)</f>
        <v>1.69</v>
      </c>
      <c r="H9" s="2">
        <f t="shared" si="2"/>
        <v>2436.8121546508669</v>
      </c>
      <c r="I9">
        <v>2847.8</v>
      </c>
      <c r="J9" s="2">
        <f t="shared" si="3"/>
        <v>410.98784534913329</v>
      </c>
      <c r="K9">
        <v>1752</v>
      </c>
      <c r="L9" s="3">
        <v>1288400000</v>
      </c>
      <c r="M9" s="3"/>
      <c r="O9">
        <f t="shared" si="4"/>
        <v>7.4685132714963371</v>
      </c>
      <c r="P9">
        <f t="shared" si="0"/>
        <v>410.98784534913329</v>
      </c>
      <c r="Q9">
        <f t="shared" si="5"/>
        <v>604.18749830201659</v>
      </c>
      <c r="U9" s="2">
        <v>2003</v>
      </c>
      <c r="V9" s="2">
        <v>2011</v>
      </c>
      <c r="AH9">
        <v>1288400000</v>
      </c>
      <c r="AI9">
        <f t="shared" si="6"/>
        <v>410.98784534913329</v>
      </c>
      <c r="AK9">
        <f t="shared" si="7"/>
        <v>410.98784534913329</v>
      </c>
      <c r="AL9">
        <f t="shared" si="8"/>
        <v>410.98784534913329</v>
      </c>
      <c r="AO9" t="s">
        <v>34</v>
      </c>
      <c r="AP9">
        <v>-777.80556806091272</v>
      </c>
      <c r="AQ9">
        <f t="shared" si="9"/>
        <v>-0.74139156278625618</v>
      </c>
      <c r="AR9">
        <f t="shared" si="10"/>
        <v>514</v>
      </c>
    </row>
    <row r="10" spans="1:44" x14ac:dyDescent="0.25">
      <c r="A10" s="10">
        <v>10</v>
      </c>
      <c r="B10" t="s">
        <v>35</v>
      </c>
      <c r="C10">
        <v>61.2</v>
      </c>
      <c r="D10">
        <f t="shared" si="1"/>
        <v>1483.5969265698259</v>
      </c>
      <c r="E10">
        <f>VLOOKUP(B10,eq1_countryspecificcoefficients!$A$10:$M$72,12,FALSE)</f>
        <v>721.97254425964206</v>
      </c>
      <c r="F10">
        <f>VLOOKUP(B10,eq1_countryspecificcoefficients!$A$10:$M$72,13,FALSE)</f>
        <v>12.444842848205619</v>
      </c>
      <c r="G10">
        <f>VLOOKUP(B10,PALs!$A$8:$C$70,3,FALSE)</f>
        <v>2</v>
      </c>
      <c r="H10" s="2">
        <f t="shared" si="2"/>
        <v>2967.1938531396518</v>
      </c>
      <c r="I10">
        <v>2206.6</v>
      </c>
      <c r="J10" s="2">
        <f t="shared" si="3"/>
        <v>-760.59385313965186</v>
      </c>
      <c r="K10">
        <v>1025</v>
      </c>
      <c r="L10" s="3">
        <v>3331564</v>
      </c>
      <c r="M10" s="3"/>
      <c r="O10">
        <f t="shared" si="4"/>
        <v>6.932447891572509</v>
      </c>
      <c r="P10">
        <f t="shared" si="0"/>
        <v>-760.59385313965186</v>
      </c>
      <c r="Q10">
        <f t="shared" si="5"/>
        <v>-258.26754999128889</v>
      </c>
      <c r="AH10">
        <v>3331564</v>
      </c>
      <c r="AI10">
        <f t="shared" si="6"/>
        <v>-760.59385313965186</v>
      </c>
      <c r="AK10">
        <f t="shared" si="7"/>
        <v>0</v>
      </c>
      <c r="AL10">
        <f t="shared" si="8"/>
        <v>1</v>
      </c>
      <c r="AO10" t="s">
        <v>35</v>
      </c>
      <c r="AP10">
        <v>-760.59385313965186</v>
      </c>
      <c r="AQ10">
        <f t="shared" si="9"/>
        <v>-0.75816874310533267</v>
      </c>
      <c r="AR10">
        <f t="shared" si="10"/>
        <v>1025</v>
      </c>
    </row>
    <row r="11" spans="1:44" x14ac:dyDescent="0.25">
      <c r="A11" s="10">
        <v>11</v>
      </c>
      <c r="B11" t="s">
        <v>36</v>
      </c>
      <c r="C11">
        <v>64</v>
      </c>
      <c r="D11">
        <f t="shared" si="1"/>
        <v>1525.4028952366425</v>
      </c>
      <c r="E11">
        <f>VLOOKUP(B11,eq1_countryspecificcoefficients!$A$10:$M$72,12,FALSE)</f>
        <v>727.26992354110644</v>
      </c>
      <c r="F11">
        <f>VLOOKUP(B11,eq1_countryspecificcoefficients!$A$10:$M$72,13,FALSE)</f>
        <v>12.470827682742751</v>
      </c>
      <c r="G11">
        <f>VLOOKUP(B11,PALs!$A$8:$C$70,3,FALSE)</f>
        <v>2</v>
      </c>
      <c r="H11" s="2">
        <f t="shared" si="2"/>
        <v>3050.805790473285</v>
      </c>
      <c r="I11">
        <v>2700.8</v>
      </c>
      <c r="J11" s="2">
        <f t="shared" si="3"/>
        <v>-350.00579047328483</v>
      </c>
      <c r="K11">
        <v>1184</v>
      </c>
      <c r="L11" s="3">
        <v>17491539</v>
      </c>
      <c r="M11" s="3"/>
      <c r="O11">
        <f t="shared" si="4"/>
        <v>7.0766538154439509</v>
      </c>
      <c r="P11">
        <f t="shared" si="0"/>
        <v>-350.00579047328483</v>
      </c>
      <c r="Q11">
        <f t="shared" si="5"/>
        <v>69.162942993824799</v>
      </c>
      <c r="R11" s="103" t="s">
        <v>479</v>
      </c>
      <c r="S11" s="2" t="s">
        <v>10</v>
      </c>
      <c r="U11" s="2">
        <v>-4499.9812061399234</v>
      </c>
      <c r="V11" s="2" t="s">
        <v>116</v>
      </c>
      <c r="X11" s="17"/>
      <c r="Y11" s="17"/>
      <c r="Z11" s="17"/>
      <c r="AA11" s="17"/>
      <c r="AH11">
        <v>17491539</v>
      </c>
      <c r="AI11">
        <f t="shared" si="6"/>
        <v>-350.00579047328483</v>
      </c>
      <c r="AK11">
        <f t="shared" si="7"/>
        <v>0</v>
      </c>
      <c r="AL11">
        <f t="shared" si="8"/>
        <v>1</v>
      </c>
      <c r="AO11" t="s">
        <v>37</v>
      </c>
      <c r="AP11">
        <v>-722.18802808296778</v>
      </c>
      <c r="AQ11">
        <f t="shared" si="9"/>
        <v>-0.79848801589699447</v>
      </c>
      <c r="AR11">
        <f t="shared" si="10"/>
        <v>2049</v>
      </c>
    </row>
    <row r="12" spans="1:44" x14ac:dyDescent="0.25">
      <c r="A12" s="10">
        <v>12</v>
      </c>
      <c r="B12" t="s">
        <v>38</v>
      </c>
      <c r="C12">
        <v>75.3</v>
      </c>
      <c r="D12">
        <f t="shared" si="1"/>
        <v>1582.9286156258022</v>
      </c>
      <c r="E12">
        <f>VLOOKUP(B12,eq1_countryspecificcoefficients!$A$10:$M$72,12,FALSE)</f>
        <v>741.30242527756434</v>
      </c>
      <c r="F12">
        <f>VLOOKUP(B12,eq1_countryspecificcoefficients!$A$10:$M$72,13,FALSE)</f>
        <v>11.176974639418832</v>
      </c>
      <c r="G12">
        <f>VLOOKUP(B12,PALs!$A$8:$C$70,3,FALSE)</f>
        <v>1.4</v>
      </c>
      <c r="H12" s="2">
        <f t="shared" si="2"/>
        <v>2216.1000618761227</v>
      </c>
      <c r="I12">
        <v>2869.6</v>
      </c>
      <c r="J12" s="2">
        <f t="shared" si="3"/>
        <v>653.4999381238772</v>
      </c>
      <c r="K12">
        <v>9077</v>
      </c>
      <c r="L12" s="3">
        <v>4440000</v>
      </c>
      <c r="M12" s="3"/>
      <c r="O12">
        <f t="shared" si="4"/>
        <v>9.1134990205266266</v>
      </c>
      <c r="P12">
        <f t="shared" si="0"/>
        <v>653.4999381238772</v>
      </c>
      <c r="Q12">
        <f t="shared" si="5"/>
        <v>-101.89539987246235</v>
      </c>
      <c r="R12" s="103"/>
      <c r="S12" s="2" t="s">
        <v>13</v>
      </c>
      <c r="U12" s="2">
        <v>576.65848564853184</v>
      </c>
      <c r="V12" s="2" t="str">
        <f>V11</f>
        <v>n/a</v>
      </c>
      <c r="X12" s="17"/>
      <c r="Y12" s="17"/>
      <c r="Z12" s="17"/>
      <c r="AA12" s="17"/>
      <c r="AH12">
        <v>4440000</v>
      </c>
      <c r="AI12">
        <f t="shared" si="6"/>
        <v>653.4999381238772</v>
      </c>
      <c r="AK12">
        <f t="shared" si="7"/>
        <v>653.4999381238772</v>
      </c>
      <c r="AL12">
        <f t="shared" si="8"/>
        <v>653.4999381238772</v>
      </c>
      <c r="AO12" t="s">
        <v>39</v>
      </c>
      <c r="AP12">
        <v>-647.53321712754223</v>
      </c>
      <c r="AQ12">
        <f t="shared" si="9"/>
        <v>-0.89054657026953654</v>
      </c>
      <c r="AR12">
        <f t="shared" si="10"/>
        <v>764</v>
      </c>
    </row>
    <row r="13" spans="1:44" x14ac:dyDescent="0.25">
      <c r="A13" s="10">
        <v>13</v>
      </c>
      <c r="B13" t="s">
        <v>40</v>
      </c>
      <c r="C13">
        <v>76</v>
      </c>
      <c r="D13">
        <f t="shared" si="1"/>
        <v>1601.6997573274575</v>
      </c>
      <c r="E13">
        <f>VLOOKUP(B13,eq1_countryspecificcoefficients!$A$10:$M$72,12,FALSE)</f>
        <v>741.88479107638921</v>
      </c>
      <c r="F13">
        <f>VLOOKUP(B13,eq1_countryspecificcoefficients!$A$10:$M$72,13,FALSE)</f>
        <v>11.313354819093004</v>
      </c>
      <c r="G13">
        <f>VLOOKUP(B13,PALs!$A$8:$C$70,3,FALSE)</f>
        <v>1.4</v>
      </c>
      <c r="H13" s="2">
        <f t="shared" si="2"/>
        <v>2242.3796602584403</v>
      </c>
      <c r="I13">
        <v>3274.2</v>
      </c>
      <c r="J13" s="2">
        <f t="shared" si="3"/>
        <v>1031.8203397415596</v>
      </c>
      <c r="K13">
        <v>13145</v>
      </c>
      <c r="L13" s="3">
        <v>10193998</v>
      </c>
      <c r="M13" s="3"/>
      <c r="O13">
        <f t="shared" si="4"/>
        <v>9.4837967371639813</v>
      </c>
      <c r="P13">
        <f t="shared" si="0"/>
        <v>1031.8203397415596</v>
      </c>
      <c r="Q13">
        <f t="shared" si="5"/>
        <v>62.889681230014048</v>
      </c>
      <c r="R13" s="103"/>
      <c r="S13" s="2" t="s">
        <v>21</v>
      </c>
      <c r="U13" s="2">
        <v>0.83496538851653701</v>
      </c>
      <c r="V13" s="2" t="str">
        <f>V14</f>
        <v>n/a</v>
      </c>
      <c r="X13" s="17"/>
      <c r="Y13" s="18"/>
      <c r="Z13" s="18"/>
      <c r="AA13" s="17"/>
      <c r="AH13">
        <v>10193998</v>
      </c>
      <c r="AI13">
        <f t="shared" si="6"/>
        <v>1031.8203397415596</v>
      </c>
      <c r="AK13">
        <f t="shared" si="7"/>
        <v>1031.8203397415596</v>
      </c>
      <c r="AL13">
        <f t="shared" si="8"/>
        <v>1031.8203397415596</v>
      </c>
      <c r="AO13" t="s">
        <v>28</v>
      </c>
      <c r="AP13">
        <v>-605.94325546132541</v>
      </c>
      <c r="AQ13">
        <f t="shared" si="9"/>
        <v>-0.95167077189348681</v>
      </c>
      <c r="AR13">
        <f t="shared" si="10"/>
        <v>847</v>
      </c>
    </row>
    <row r="14" spans="1:44" x14ac:dyDescent="0.25">
      <c r="A14" s="10">
        <v>14</v>
      </c>
      <c r="B14" t="s">
        <v>41</v>
      </c>
      <c r="C14">
        <v>75.099999999999994</v>
      </c>
      <c r="D14">
        <f t="shared" si="1"/>
        <v>1580.3413677906103</v>
      </c>
      <c r="E14">
        <f>VLOOKUP(B14,eq1_countryspecificcoefficients!$A$10:$M$72,12,FALSE)</f>
        <v>747.90058137900201</v>
      </c>
      <c r="F14">
        <f>VLOOKUP(B14,eq1_countryspecificcoefficients!$A$10:$M$72,13,FALSE)</f>
        <v>11.084431243829671</v>
      </c>
      <c r="G14">
        <f>VLOOKUP(B14,PALs!$A$8:$C$70,3,FALSE)</f>
        <v>1.4</v>
      </c>
      <c r="H14" s="2">
        <f t="shared" si="2"/>
        <v>2212.4779149068545</v>
      </c>
      <c r="I14">
        <v>3367.2</v>
      </c>
      <c r="J14" s="2">
        <f t="shared" si="3"/>
        <v>1154.7220850931453</v>
      </c>
      <c r="K14">
        <v>21478</v>
      </c>
      <c r="L14" s="3">
        <v>5390574</v>
      </c>
      <c r="M14" s="3"/>
      <c r="O14">
        <f t="shared" si="4"/>
        <v>9.9747844344181615</v>
      </c>
      <c r="P14">
        <f t="shared" si="0"/>
        <v>1154.7220850931453</v>
      </c>
      <c r="Q14">
        <f t="shared" si="5"/>
        <v>-97.340795389055529</v>
      </c>
      <c r="S14" s="2" t="s">
        <v>17</v>
      </c>
      <c r="U14" s="2">
        <f>EXP(-U11/U12)</f>
        <v>2449.2725092389214</v>
      </c>
      <c r="V14" s="2" t="str">
        <f>V12</f>
        <v>n/a</v>
      </c>
      <c r="X14" s="17"/>
      <c r="Y14" s="18"/>
      <c r="Z14" s="96">
        <v>2003</v>
      </c>
      <c r="AA14" s="17">
        <v>2011</v>
      </c>
      <c r="AH14">
        <v>5390574</v>
      </c>
      <c r="AI14">
        <f t="shared" si="6"/>
        <v>1154.7220850931453</v>
      </c>
      <c r="AK14">
        <f t="shared" si="7"/>
        <v>1154.7220850931453</v>
      </c>
      <c r="AL14">
        <f t="shared" si="8"/>
        <v>1154.7220850931453</v>
      </c>
      <c r="AO14" t="s">
        <v>42</v>
      </c>
      <c r="AP14">
        <v>-455.2816049000262</v>
      </c>
      <c r="AQ14">
        <f t="shared" si="9"/>
        <v>-1.2665973749920303</v>
      </c>
      <c r="AR14">
        <f t="shared" si="10"/>
        <v>4524</v>
      </c>
    </row>
    <row r="15" spans="1:44" x14ac:dyDescent="0.25">
      <c r="A15" s="10">
        <v>16</v>
      </c>
      <c r="B15" t="s">
        <v>42</v>
      </c>
      <c r="C15">
        <v>73.900000000000006</v>
      </c>
      <c r="D15">
        <f t="shared" si="1"/>
        <v>1626.4388194674711</v>
      </c>
      <c r="E15">
        <f>VLOOKUP(B15,eq1_countryspecificcoefficients!$A$10:$M$72,12,FALSE)</f>
        <v>733.12314447265601</v>
      </c>
      <c r="F15">
        <f>VLOOKUP(B15,eq1_countryspecificcoefficients!$A$10:$M$72,13,FALSE)</f>
        <v>12.088168809131464</v>
      </c>
      <c r="G15">
        <f>VLOOKUP(B15,PALs!$A$8:$C$70,3,FALSE)</f>
        <v>1.69</v>
      </c>
      <c r="H15" s="2">
        <f t="shared" si="2"/>
        <v>2748.6816049000263</v>
      </c>
      <c r="I15">
        <v>2293.4</v>
      </c>
      <c r="J15" s="2">
        <f t="shared" si="3"/>
        <v>-455.2816049000262</v>
      </c>
      <c r="K15">
        <v>4524</v>
      </c>
      <c r="L15" s="3">
        <v>13289600</v>
      </c>
      <c r="M15" s="3"/>
      <c r="O15">
        <f t="shared" si="4"/>
        <v>8.4171518372360108</v>
      </c>
      <c r="P15">
        <f t="shared" si="0"/>
        <v>-455.2816049000262</v>
      </c>
      <c r="Q15">
        <f t="shared" si="5"/>
        <v>-809.12243069437818</v>
      </c>
      <c r="S15" s="2" t="s">
        <v>25</v>
      </c>
      <c r="U15" s="8">
        <f>U11+U12*LN($Y$2)</f>
        <v>525.72669195867184</v>
      </c>
      <c r="V15" s="15">
        <f>U11+U12*LN($AD$2)</f>
        <v>727.40935112862371</v>
      </c>
      <c r="X15" s="17" t="s">
        <v>26</v>
      </c>
      <c r="Y15" s="18"/>
      <c r="Z15" s="97">
        <f>U11+U12*LN($Y$3)</f>
        <v>1481.8903997064008</v>
      </c>
      <c r="AA15" s="20">
        <f>U11+U12*LN($AD$3)</f>
        <v>1571.747428819589</v>
      </c>
      <c r="AH15">
        <v>13289600</v>
      </c>
      <c r="AI15">
        <f t="shared" si="6"/>
        <v>-455.2816049000262</v>
      </c>
      <c r="AK15">
        <f t="shared" si="7"/>
        <v>0</v>
      </c>
      <c r="AL15">
        <f t="shared" si="8"/>
        <v>1</v>
      </c>
      <c r="AO15" t="s">
        <v>43</v>
      </c>
      <c r="AP15">
        <v>-382.15663461770646</v>
      </c>
      <c r="AQ15">
        <f t="shared" si="9"/>
        <v>-1.5089584568521148</v>
      </c>
      <c r="AR15">
        <f t="shared" si="10"/>
        <v>909</v>
      </c>
    </row>
    <row r="16" spans="1:44" x14ac:dyDescent="0.25">
      <c r="A16" s="10">
        <v>17</v>
      </c>
      <c r="B16" t="s">
        <v>44</v>
      </c>
      <c r="C16">
        <v>73.099999999999994</v>
      </c>
      <c r="D16">
        <f t="shared" si="1"/>
        <v>1558.9843238553522</v>
      </c>
      <c r="E16">
        <f>VLOOKUP(B16,eq1_countryspecificcoefficients!$A$10:$M$72,12,FALSE)</f>
        <v>738.81169100541274</v>
      </c>
      <c r="F16">
        <f>VLOOKUP(B16,eq1_countryspecificcoefficients!$A$10:$M$72,13,FALSE)</f>
        <v>11.219871858412304</v>
      </c>
      <c r="G16">
        <f>VLOOKUP(B16,PALs!$A$8:$C$70,3,FALSE)</f>
        <v>1.4</v>
      </c>
      <c r="H16" s="2">
        <f t="shared" si="2"/>
        <v>2182.578053397493</v>
      </c>
      <c r="I16">
        <v>3089.4</v>
      </c>
      <c r="J16" s="2">
        <f t="shared" si="3"/>
        <v>906.82194660250707</v>
      </c>
      <c r="K16">
        <v>11275</v>
      </c>
      <c r="L16" s="3">
        <v>1370720</v>
      </c>
      <c r="M16" s="3"/>
      <c r="O16">
        <f t="shared" si="4"/>
        <v>9.3303431643708787</v>
      </c>
      <c r="P16">
        <f t="shared" si="0"/>
        <v>906.82194660250707</v>
      </c>
      <c r="Q16">
        <f t="shared" si="5"/>
        <v>26.381592995189294</v>
      </c>
      <c r="S16" s="2" t="s">
        <v>114</v>
      </c>
      <c r="U16" s="7">
        <f>U15/$Z$2</f>
        <v>0.19194110695825917</v>
      </c>
      <c r="V16" s="7">
        <f>V15/$AA$2</f>
        <v>0.2535410774237099</v>
      </c>
      <c r="X16" s="17" t="s">
        <v>29</v>
      </c>
      <c r="Y16" s="19"/>
      <c r="Z16" s="98">
        <f>Z15/$Z$3</f>
        <v>0.3920344972768256</v>
      </c>
      <c r="AA16" s="21">
        <f>AA15/$AA$3</f>
        <v>0.42920465014188669</v>
      </c>
      <c r="AH16">
        <v>1370720</v>
      </c>
      <c r="AI16">
        <f t="shared" si="6"/>
        <v>906.82194660250707</v>
      </c>
      <c r="AK16">
        <f t="shared" si="7"/>
        <v>906.82194660250707</v>
      </c>
      <c r="AL16">
        <f t="shared" si="8"/>
        <v>906.82194660250707</v>
      </c>
      <c r="AO16" t="s">
        <v>45</v>
      </c>
      <c r="AP16">
        <v>-356.37332789650191</v>
      </c>
      <c r="AQ16">
        <f t="shared" si="9"/>
        <v>-1.6181303159028928</v>
      </c>
      <c r="AR16">
        <f t="shared" si="10"/>
        <v>3170</v>
      </c>
    </row>
    <row r="17" spans="1:44" x14ac:dyDescent="0.25">
      <c r="A17" s="10">
        <v>18</v>
      </c>
      <c r="B17" t="s">
        <v>27</v>
      </c>
      <c r="C17">
        <v>57.2</v>
      </c>
      <c r="D17">
        <f t="shared" si="1"/>
        <v>1436.3047796788594</v>
      </c>
      <c r="E17">
        <f>VLOOKUP(B17,eq1_countryspecificcoefficients!$A$10:$M$72,12,FALSE)</f>
        <v>721.2291638996702</v>
      </c>
      <c r="F17">
        <f>VLOOKUP(B17,eq1_countryspecificcoefficients!$A$10:$M$72,13,FALSE)</f>
        <v>12.501321954181629</v>
      </c>
      <c r="G17">
        <f>VLOOKUP(B17,PALs!$A$8:$C$70,3,FALSE)</f>
        <v>2</v>
      </c>
      <c r="H17" s="2">
        <f t="shared" si="2"/>
        <v>2872.6095593577188</v>
      </c>
      <c r="I17">
        <v>1883.4</v>
      </c>
      <c r="J17" s="2">
        <f t="shared" si="3"/>
        <v>-989.20955935771872</v>
      </c>
      <c r="K17">
        <v>477</v>
      </c>
      <c r="L17" s="3">
        <v>72432290</v>
      </c>
      <c r="M17" s="3"/>
      <c r="O17">
        <f t="shared" si="4"/>
        <v>6.1675164908883415</v>
      </c>
      <c r="P17">
        <f t="shared" si="0"/>
        <v>-989.20955935771872</v>
      </c>
      <c r="Q17">
        <f t="shared" si="5"/>
        <v>-45.779073065813463</v>
      </c>
      <c r="S17" s="2" t="s">
        <v>115</v>
      </c>
      <c r="U17" s="99">
        <f>U12/U15</f>
        <v>1.0968788430735867</v>
      </c>
      <c r="V17" s="16">
        <f>U12/AE2</f>
        <v>0.79275649227468425</v>
      </c>
      <c r="X17" s="17" t="s">
        <v>31</v>
      </c>
      <c r="Y17" s="18"/>
      <c r="Z17" s="98">
        <f>U12/Z15</f>
        <v>0.38913706827629235</v>
      </c>
      <c r="AA17" s="21">
        <f>U12/AA15</f>
        <v>0.36689004548371545</v>
      </c>
      <c r="AH17">
        <v>72432290</v>
      </c>
      <c r="AI17">
        <f t="shared" si="6"/>
        <v>-989.20955935771872</v>
      </c>
      <c r="AK17">
        <f t="shared" si="7"/>
        <v>0</v>
      </c>
      <c r="AL17">
        <f t="shared" si="8"/>
        <v>1</v>
      </c>
      <c r="AO17" t="s">
        <v>46</v>
      </c>
      <c r="AP17">
        <v>-350.14259195576278</v>
      </c>
      <c r="AQ17">
        <f t="shared" si="9"/>
        <v>-1.6469247069530668</v>
      </c>
      <c r="AR17">
        <f t="shared" si="10"/>
        <v>1199</v>
      </c>
    </row>
    <row r="18" spans="1:44" x14ac:dyDescent="0.25">
      <c r="A18" s="10">
        <v>19</v>
      </c>
      <c r="B18" t="s">
        <v>47</v>
      </c>
      <c r="C18">
        <v>74.8</v>
      </c>
      <c r="D18">
        <f t="shared" si="1"/>
        <v>1578.9525871648873</v>
      </c>
      <c r="E18">
        <f>VLOOKUP(B18,eq1_countryspecificcoefficients!$A$10:$M$72,12,FALSE)</f>
        <v>747.30003663422599</v>
      </c>
      <c r="F18">
        <f>VLOOKUP(B18,eq1_countryspecificcoefficients!$A$10:$M$72,13,FALSE)</f>
        <v>11.118349606024884</v>
      </c>
      <c r="G18">
        <f>VLOOKUP(B18,PALs!$A$8:$C$70,3,FALSE)</f>
        <v>1.4</v>
      </c>
      <c r="H18" s="2">
        <f t="shared" si="2"/>
        <v>2210.5336220308423</v>
      </c>
      <c r="I18">
        <v>3172.8</v>
      </c>
      <c r="J18" s="2">
        <f t="shared" si="3"/>
        <v>962.26637796915793</v>
      </c>
      <c r="K18">
        <v>19505</v>
      </c>
      <c r="L18" s="3">
        <v>5213014</v>
      </c>
      <c r="M18" s="3"/>
      <c r="O18">
        <f t="shared" si="4"/>
        <v>9.8784261219407572</v>
      </c>
      <c r="P18">
        <f t="shared" si="0"/>
        <v>962.26637796915793</v>
      </c>
      <c r="Q18">
        <f t="shared" si="5"/>
        <v>-234.23066396017521</v>
      </c>
      <c r="X18" s="17"/>
      <c r="Y18" s="18"/>
      <c r="Z18" s="18"/>
      <c r="AA18" s="17"/>
      <c r="AH18">
        <v>5213014</v>
      </c>
      <c r="AI18">
        <f t="shared" si="6"/>
        <v>962.26637796915793</v>
      </c>
      <c r="AK18">
        <f t="shared" si="7"/>
        <v>962.26637796915793</v>
      </c>
      <c r="AL18">
        <f t="shared" si="8"/>
        <v>962.26637796915793</v>
      </c>
      <c r="AO18" t="s">
        <v>36</v>
      </c>
      <c r="AP18">
        <v>-350.00579047328483</v>
      </c>
      <c r="AQ18">
        <f t="shared" si="9"/>
        <v>-1.6475684155646759</v>
      </c>
      <c r="AR18">
        <f t="shared" si="10"/>
        <v>1184</v>
      </c>
    </row>
    <row r="19" spans="1:44" x14ac:dyDescent="0.25">
      <c r="A19" s="10">
        <v>20</v>
      </c>
      <c r="B19" t="s">
        <v>48</v>
      </c>
      <c r="C19">
        <v>67.2</v>
      </c>
      <c r="D19">
        <f t="shared" si="1"/>
        <v>1493.9939757197244</v>
      </c>
      <c r="E19">
        <f>VLOOKUP(B19,eq1_countryspecificcoefficients!$A$10:$M$72,12,FALSE)</f>
        <v>743.38520710930595</v>
      </c>
      <c r="F19">
        <f>VLOOKUP(B19,eq1_countryspecificcoefficients!$A$10:$M$72,13,FALSE)</f>
        <v>11.169773342416942</v>
      </c>
      <c r="G19">
        <f>VLOOKUP(B19,PALs!$A$8:$C$70,3,FALSE)</f>
        <v>1.4</v>
      </c>
      <c r="H19" s="2">
        <f t="shared" si="2"/>
        <v>2091.5915660076139</v>
      </c>
      <c r="I19">
        <v>3595.4</v>
      </c>
      <c r="J19" s="2">
        <f t="shared" si="3"/>
        <v>1503.8084339923862</v>
      </c>
      <c r="K19">
        <v>22314</v>
      </c>
      <c r="L19" s="3">
        <v>62244884</v>
      </c>
      <c r="M19" s="3"/>
      <c r="O19">
        <f t="shared" si="4"/>
        <v>10.012969563153126</v>
      </c>
      <c r="P19">
        <f t="shared" si="0"/>
        <v>1503.8084339923862</v>
      </c>
      <c r="Q19">
        <f t="shared" si="5"/>
        <v>229.72577499958697</v>
      </c>
      <c r="AH19">
        <v>62244884</v>
      </c>
      <c r="AI19">
        <f t="shared" si="6"/>
        <v>1503.8084339923862</v>
      </c>
      <c r="AK19">
        <f t="shared" si="7"/>
        <v>1503.8084339923862</v>
      </c>
      <c r="AL19">
        <f t="shared" si="8"/>
        <v>1503.8084339923862</v>
      </c>
      <c r="AO19" t="s">
        <v>49</v>
      </c>
      <c r="AP19">
        <v>-312.93966554815643</v>
      </c>
      <c r="AQ19">
        <f t="shared" si="9"/>
        <v>-1.8427145840986185</v>
      </c>
      <c r="AR19">
        <f t="shared" si="10"/>
        <v>2737</v>
      </c>
    </row>
    <row r="20" spans="1:44" x14ac:dyDescent="0.25">
      <c r="A20" s="10">
        <v>21</v>
      </c>
      <c r="B20" t="s">
        <v>50</v>
      </c>
      <c r="C20">
        <v>71.7</v>
      </c>
      <c r="D20">
        <f t="shared" si="1"/>
        <v>1552.7069238435149</v>
      </c>
      <c r="E20">
        <f>VLOOKUP(B20,eq1_countryspecificcoefficients!$A$10:$M$72,12,FALSE)</f>
        <v>737.07898613352791</v>
      </c>
      <c r="F20">
        <f>VLOOKUP(B20,eq1_countryspecificcoefficients!$A$10:$M$72,13,FALSE)</f>
        <v>11.375563984797587</v>
      </c>
      <c r="G20">
        <f>VLOOKUP(B20,PALs!$A$8:$C$70,3,FALSE)</f>
        <v>1.69</v>
      </c>
      <c r="H20" s="2">
        <f t="shared" si="2"/>
        <v>2624.0747012955403</v>
      </c>
      <c r="I20">
        <v>2896.8</v>
      </c>
      <c r="J20" s="2">
        <f t="shared" si="3"/>
        <v>272.72529870445987</v>
      </c>
      <c r="K20">
        <v>3142</v>
      </c>
      <c r="L20" s="3">
        <v>4301000</v>
      </c>
      <c r="M20" s="3"/>
      <c r="O20">
        <f t="shared" si="4"/>
        <v>8.0526148188155666</v>
      </c>
      <c r="P20">
        <f t="shared" si="0"/>
        <v>272.72529870445987</v>
      </c>
      <c r="Q20">
        <f t="shared" si="5"/>
        <v>129.09783791527252</v>
      </c>
      <c r="AH20">
        <v>4301000</v>
      </c>
      <c r="AI20">
        <f t="shared" si="6"/>
        <v>272.72529870445987</v>
      </c>
      <c r="AK20">
        <f t="shared" si="7"/>
        <v>272.72529870445987</v>
      </c>
      <c r="AL20">
        <f t="shared" si="8"/>
        <v>272.72529870445987</v>
      </c>
      <c r="AO20" t="s">
        <v>51</v>
      </c>
      <c r="AP20">
        <v>-140.24617562067124</v>
      </c>
      <c r="AQ20">
        <f t="shared" si="9"/>
        <v>-4.1117590771832546</v>
      </c>
      <c r="AR20">
        <f t="shared" si="10"/>
        <v>1112</v>
      </c>
    </row>
    <row r="21" spans="1:44" x14ac:dyDescent="0.25">
      <c r="A21" s="10">
        <v>22</v>
      </c>
      <c r="B21" t="s">
        <v>52</v>
      </c>
      <c r="C21">
        <v>74.2</v>
      </c>
      <c r="D21">
        <f t="shared" si="1"/>
        <v>1561.9937695027043</v>
      </c>
      <c r="E21">
        <f>VLOOKUP(B21,eq1_countryspecificcoefficients!$A$10:$M$72,12,FALSE)</f>
        <v>745.85276128156011</v>
      </c>
      <c r="F21">
        <f>VLOOKUP(B21,eq1_countryspecificcoefficients!$A$10:$M$72,13,FALSE)</f>
        <v>10.999204962549113</v>
      </c>
      <c r="G21">
        <f>VLOOKUP(B21,PALs!$A$8:$C$70,3,FALSE)</f>
        <v>1.4</v>
      </c>
      <c r="H21" s="2">
        <f t="shared" si="2"/>
        <v>2186.7912773037856</v>
      </c>
      <c r="I21">
        <v>3408.2</v>
      </c>
      <c r="J21" s="2">
        <f t="shared" si="3"/>
        <v>1221.4087226962142</v>
      </c>
      <c r="K21">
        <v>21743</v>
      </c>
      <c r="L21" s="3">
        <v>82534176</v>
      </c>
      <c r="M21" s="3"/>
      <c r="O21">
        <f t="shared" si="4"/>
        <v>9.9870471456350582</v>
      </c>
      <c r="P21">
        <f t="shared" si="0"/>
        <v>1221.4087226962142</v>
      </c>
      <c r="Q21">
        <f t="shared" si="5"/>
        <v>-37.725554266267409</v>
      </c>
      <c r="AH21">
        <v>82534176</v>
      </c>
      <c r="AI21">
        <f t="shared" si="6"/>
        <v>1221.4087226962142</v>
      </c>
      <c r="AK21">
        <f t="shared" si="7"/>
        <v>1221.4087226962142</v>
      </c>
      <c r="AL21">
        <f t="shared" si="8"/>
        <v>1221.4087226962142</v>
      </c>
      <c r="AO21" t="s">
        <v>12</v>
      </c>
      <c r="AP21">
        <v>-45.546845779643263</v>
      </c>
      <c r="AQ21">
        <f t="shared" si="9"/>
        <v>-12.660777618683399</v>
      </c>
      <c r="AR21">
        <f t="shared" si="10"/>
        <v>1011</v>
      </c>
    </row>
    <row r="22" spans="1:44" x14ac:dyDescent="0.25">
      <c r="A22" s="10">
        <v>23</v>
      </c>
      <c r="B22" t="s">
        <v>53</v>
      </c>
      <c r="C22">
        <v>60.5</v>
      </c>
      <c r="D22">
        <f t="shared" si="1"/>
        <v>1476.556511338134</v>
      </c>
      <c r="E22">
        <f>VLOOKUP(B22,eq1_countryspecificcoefficients!$A$10:$M$72,12,FALSE)</f>
        <v>725.72784636625056</v>
      </c>
      <c r="F22">
        <f>VLOOKUP(B22,eq1_countryspecificcoefficients!$A$10:$M$72,13,FALSE)</f>
        <v>12.410391156560056</v>
      </c>
      <c r="G22">
        <f>VLOOKUP(B22,PALs!$A$8:$C$70,3,FALSE)</f>
        <v>1.69</v>
      </c>
      <c r="H22" s="2">
        <f t="shared" si="2"/>
        <v>2495.3805041614464</v>
      </c>
      <c r="I22">
        <v>2606.1999999999998</v>
      </c>
      <c r="J22" s="2">
        <f t="shared" si="3"/>
        <v>110.81949583855339</v>
      </c>
      <c r="K22">
        <v>963</v>
      </c>
      <c r="L22" s="3">
        <v>20305396</v>
      </c>
      <c r="M22" s="3"/>
      <c r="O22">
        <f t="shared" si="4"/>
        <v>6.8700534117981258</v>
      </c>
      <c r="P22">
        <f t="shared" si="0"/>
        <v>110.81949583855339</v>
      </c>
      <c r="Q22">
        <f t="shared" si="5"/>
        <v>649.12610520644012</v>
      </c>
      <c r="AH22">
        <v>20305396</v>
      </c>
      <c r="AI22">
        <f t="shared" si="6"/>
        <v>110.81949583855339</v>
      </c>
      <c r="AK22">
        <f t="shared" si="7"/>
        <v>110.81949583855339</v>
      </c>
      <c r="AL22">
        <f t="shared" si="8"/>
        <v>110.81949583855339</v>
      </c>
      <c r="AO22" t="s">
        <v>54</v>
      </c>
      <c r="AP22">
        <v>-6.6718741601530382</v>
      </c>
      <c r="AQ22">
        <f t="shared" si="9"/>
        <v>-86.431259314295062</v>
      </c>
      <c r="AR22">
        <f t="shared" si="10"/>
        <v>1455</v>
      </c>
    </row>
    <row r="23" spans="1:44" x14ac:dyDescent="0.25">
      <c r="A23" s="10">
        <v>24</v>
      </c>
      <c r="B23" t="s">
        <v>55</v>
      </c>
      <c r="C23">
        <v>74.7</v>
      </c>
      <c r="D23">
        <f t="shared" si="1"/>
        <v>1575.9850820851043</v>
      </c>
      <c r="E23">
        <f>VLOOKUP(B23,eq1_countryspecificcoefficients!$A$10:$M$72,12,FALSE)</f>
        <v>736.18364164586649</v>
      </c>
      <c r="F23">
        <f>VLOOKUP(B23,eq1_countryspecificcoefficients!$A$10:$M$72,13,FALSE)</f>
        <v>11.242321826495822</v>
      </c>
      <c r="G23">
        <f>VLOOKUP(B23,PALs!$A$8:$C$70,3,FALSE)</f>
        <v>1.4</v>
      </c>
      <c r="H23" s="2">
        <f t="shared" si="2"/>
        <v>2206.3791149191456</v>
      </c>
      <c r="I23">
        <v>3645.2</v>
      </c>
      <c r="J23" s="2">
        <f t="shared" si="3"/>
        <v>1438.8208850808542</v>
      </c>
      <c r="K23">
        <v>18580</v>
      </c>
      <c r="L23" s="3">
        <v>10928070</v>
      </c>
      <c r="M23" s="3"/>
      <c r="O23">
        <f t="shared" si="4"/>
        <v>9.8298410123678295</v>
      </c>
      <c r="P23">
        <f t="shared" si="0"/>
        <v>1438.8208850808542</v>
      </c>
      <c r="Q23">
        <f t="shared" si="5"/>
        <v>270.34085886291359</v>
      </c>
      <c r="AH23">
        <v>10928070</v>
      </c>
      <c r="AI23">
        <f t="shared" si="6"/>
        <v>1438.8208850808542</v>
      </c>
      <c r="AK23">
        <f t="shared" si="7"/>
        <v>1438.8208850808542</v>
      </c>
      <c r="AL23">
        <f t="shared" si="8"/>
        <v>1438.8208850808542</v>
      </c>
      <c r="AO23" t="s">
        <v>56</v>
      </c>
      <c r="AP23">
        <v>31.777080298696092</v>
      </c>
      <c r="AQ23">
        <f t="shared" si="9"/>
        <v>18.146994004109114</v>
      </c>
      <c r="AR23">
        <f t="shared" si="10"/>
        <v>2200</v>
      </c>
    </row>
    <row r="24" spans="1:44" x14ac:dyDescent="0.25">
      <c r="A24" s="10">
        <v>26</v>
      </c>
      <c r="B24" t="s">
        <v>57</v>
      </c>
      <c r="C24">
        <v>73.900000000000006</v>
      </c>
      <c r="D24">
        <f t="shared" si="1"/>
        <v>1569.203978882364</v>
      </c>
      <c r="E24">
        <f>VLOOKUP(B24,eq1_countryspecificcoefficients!$A$10:$M$72,12,FALSE)</f>
        <v>738.49773924956799</v>
      </c>
      <c r="F24">
        <f>VLOOKUP(B24,eq1_countryspecificcoefficients!$A$10:$M$72,13,FALSE)</f>
        <v>11.24095046864406</v>
      </c>
      <c r="G24">
        <f>VLOOKUP(B24,PALs!$A$8:$C$70,3,FALSE)</f>
        <v>1.4</v>
      </c>
      <c r="H24" s="2">
        <f t="shared" si="2"/>
        <v>2196.8855704353095</v>
      </c>
      <c r="I24">
        <v>3138.2</v>
      </c>
      <c r="J24" s="2">
        <f t="shared" si="3"/>
        <v>941.31442956469027</v>
      </c>
      <c r="K24">
        <v>12365</v>
      </c>
      <c r="L24" s="3">
        <v>10129552</v>
      </c>
      <c r="M24" s="3"/>
      <c r="O24">
        <f t="shared" si="4"/>
        <v>9.4226251799555172</v>
      </c>
      <c r="P24">
        <f t="shared" si="0"/>
        <v>941.31442956469027</v>
      </c>
      <c r="Q24">
        <f t="shared" si="5"/>
        <v>7.6588685977399109</v>
      </c>
      <c r="AH24">
        <v>10129552</v>
      </c>
      <c r="AI24">
        <f t="shared" si="6"/>
        <v>941.31442956469027</v>
      </c>
      <c r="AK24">
        <f t="shared" si="7"/>
        <v>941.31442956469027</v>
      </c>
      <c r="AL24">
        <f t="shared" si="8"/>
        <v>941.31442956469027</v>
      </c>
      <c r="AO24" t="s">
        <v>58</v>
      </c>
      <c r="AP24">
        <v>35.51878445747343</v>
      </c>
      <c r="AQ24">
        <f t="shared" si="9"/>
        <v>16.235310257842972</v>
      </c>
      <c r="AR24">
        <f t="shared" si="10"/>
        <v>3350</v>
      </c>
    </row>
    <row r="25" spans="1:44" x14ac:dyDescent="0.25">
      <c r="A25" s="10">
        <v>27</v>
      </c>
      <c r="B25" t="s">
        <v>54</v>
      </c>
      <c r="C25">
        <v>51.1</v>
      </c>
      <c r="D25">
        <f t="shared" si="1"/>
        <v>1356.1372036450609</v>
      </c>
      <c r="E25">
        <f>VLOOKUP(B25,eq1_countryspecificcoefficients!$A$10:$M$72,12,FALSE)</f>
        <v>736.04719083550333</v>
      </c>
      <c r="F25">
        <f>VLOOKUP(B25,eq1_countryspecificcoefficients!$A$10:$M$72,13,FALSE)</f>
        <v>12.134833910167467</v>
      </c>
      <c r="G25">
        <f>VLOOKUP(B25,PALs!$A$8:$C$70,3,FALSE)</f>
        <v>1.69</v>
      </c>
      <c r="H25" s="2">
        <f t="shared" si="2"/>
        <v>2291.8718741601529</v>
      </c>
      <c r="I25">
        <v>2285.1999999999998</v>
      </c>
      <c r="J25" s="2">
        <f t="shared" si="3"/>
        <v>-6.6718741601530382</v>
      </c>
      <c r="K25">
        <v>1455</v>
      </c>
      <c r="L25" s="3">
        <v>1108369577</v>
      </c>
      <c r="M25" s="3"/>
      <c r="O25">
        <f t="shared" si="4"/>
        <v>7.2827611796055933</v>
      </c>
      <c r="P25">
        <f t="shared" si="0"/>
        <v>-6.6718741601530382</v>
      </c>
      <c r="Q25">
        <f t="shared" si="5"/>
        <v>293.64329880849391</v>
      </c>
      <c r="U25" s="7"/>
      <c r="Y25" s="7"/>
      <c r="Z25" s="7"/>
      <c r="AH25">
        <v>1108369577</v>
      </c>
      <c r="AI25">
        <f t="shared" si="6"/>
        <v>-6.6718741601530382</v>
      </c>
      <c r="AK25">
        <f t="shared" si="7"/>
        <v>0</v>
      </c>
      <c r="AL25">
        <f t="shared" si="8"/>
        <v>1</v>
      </c>
      <c r="AO25" t="s">
        <v>59</v>
      </c>
      <c r="AP25">
        <v>45.258887240476724</v>
      </c>
      <c r="AQ25">
        <f t="shared" si="9"/>
        <v>12.741331499922616</v>
      </c>
      <c r="AR25">
        <f t="shared" si="10"/>
        <v>2735</v>
      </c>
    </row>
    <row r="26" spans="1:44" x14ac:dyDescent="0.25">
      <c r="A26" s="10">
        <v>28</v>
      </c>
      <c r="B26" t="s">
        <v>60</v>
      </c>
      <c r="C26">
        <v>70.5</v>
      </c>
      <c r="D26">
        <f t="shared" si="1"/>
        <v>1559.0532360198818</v>
      </c>
      <c r="E26">
        <f>VLOOKUP(B26,eq1_countryspecificcoefficients!$A$10:$M$72,12,FALSE)</f>
        <v>735.17504645531778</v>
      </c>
      <c r="F26">
        <f>VLOOKUP(B26,eq1_countryspecificcoefficients!$A$10:$M$72,13,FALSE)</f>
        <v>11.68621545481651</v>
      </c>
      <c r="G26">
        <f>VLOOKUP(B26,PALs!$A$8:$C$70,3,FALSE)</f>
        <v>1.4</v>
      </c>
      <c r="H26" s="2">
        <f t="shared" si="2"/>
        <v>2182.6745304278343</v>
      </c>
      <c r="I26">
        <v>3628.8</v>
      </c>
      <c r="J26" s="2">
        <f t="shared" si="3"/>
        <v>1446.1254695721659</v>
      </c>
      <c r="K26">
        <v>16100</v>
      </c>
      <c r="L26" s="3">
        <v>6689700</v>
      </c>
      <c r="M26" s="3"/>
      <c r="O26">
        <f t="shared" si="4"/>
        <v>9.6865745509725549</v>
      </c>
      <c r="P26">
        <f t="shared" si="0"/>
        <v>1446.1254695721659</v>
      </c>
      <c r="Q26">
        <f t="shared" si="5"/>
        <v>360.2612640266484</v>
      </c>
      <c r="U26" s="7"/>
      <c r="AH26">
        <v>6689700</v>
      </c>
      <c r="AI26">
        <f t="shared" si="6"/>
        <v>1446.1254695721659</v>
      </c>
      <c r="AK26">
        <f t="shared" si="7"/>
        <v>1446.1254695721659</v>
      </c>
      <c r="AL26">
        <f t="shared" si="8"/>
        <v>1446.1254695721659</v>
      </c>
      <c r="AO26" t="s">
        <v>53</v>
      </c>
      <c r="AP26">
        <v>110.81949583855339</v>
      </c>
      <c r="AQ26">
        <f t="shared" si="9"/>
        <v>5.2035833702820007</v>
      </c>
      <c r="AR26">
        <f t="shared" si="10"/>
        <v>963</v>
      </c>
    </row>
    <row r="27" spans="1:44" x14ac:dyDescent="0.25">
      <c r="A27" s="10">
        <v>29</v>
      </c>
      <c r="B27" t="s">
        <v>61</v>
      </c>
      <c r="C27">
        <v>68.5</v>
      </c>
      <c r="D27">
        <f t="shared" si="1"/>
        <v>1497.0368637731863</v>
      </c>
      <c r="E27">
        <f>VLOOKUP(B27,eq1_countryspecificcoefficients!$A$10:$M$72,12,FALSE)</f>
        <v>742.53511306898156</v>
      </c>
      <c r="F27">
        <f>VLOOKUP(B27,eq1_countryspecificcoefficients!$A$10:$M$72,13,FALSE)</f>
        <v>11.014624097871604</v>
      </c>
      <c r="G27">
        <f>VLOOKUP(B27,PALs!$A$8:$C$70,3,FALSE)</f>
        <v>1.4</v>
      </c>
      <c r="H27" s="2">
        <f t="shared" si="2"/>
        <v>2095.8516092824607</v>
      </c>
      <c r="I27">
        <v>3628.8</v>
      </c>
      <c r="J27" s="2">
        <f t="shared" si="3"/>
        <v>1532.9483907175395</v>
      </c>
      <c r="K27">
        <v>19667</v>
      </c>
      <c r="L27" s="3">
        <v>57313203</v>
      </c>
      <c r="M27" s="3"/>
      <c r="O27">
        <f t="shared" si="4"/>
        <v>9.886697383228654</v>
      </c>
      <c r="P27">
        <f t="shared" si="0"/>
        <v>1532.9483907175395</v>
      </c>
      <c r="Q27">
        <f t="shared" si="5"/>
        <v>331.68165577952504</v>
      </c>
      <c r="AH27">
        <v>57313203</v>
      </c>
      <c r="AI27">
        <f t="shared" si="6"/>
        <v>1532.9483907175395</v>
      </c>
      <c r="AK27">
        <f t="shared" si="7"/>
        <v>1532.9483907175395</v>
      </c>
      <c r="AL27">
        <f t="shared" si="8"/>
        <v>1532.9483907175395</v>
      </c>
      <c r="AO27" t="s">
        <v>62</v>
      </c>
      <c r="AP27">
        <v>136.2243068602229</v>
      </c>
      <c r="AQ27">
        <f t="shared" si="9"/>
        <v>4.2331541186715658</v>
      </c>
      <c r="AR27">
        <f t="shared" si="10"/>
        <v>1309</v>
      </c>
    </row>
    <row r="28" spans="1:44" x14ac:dyDescent="0.25">
      <c r="A28" s="10">
        <v>30</v>
      </c>
      <c r="B28" t="s">
        <v>63</v>
      </c>
      <c r="C28">
        <v>69.099999999999994</v>
      </c>
      <c r="D28">
        <f t="shared" si="1"/>
        <v>1552.0963037965134</v>
      </c>
      <c r="E28">
        <f>VLOOKUP(B28,eq1_countryspecificcoefficients!$A$10:$M$72,12,FALSE)</f>
        <v>739.74874114904378</v>
      </c>
      <c r="F28">
        <f>VLOOKUP(B28,eq1_countryspecificcoefficients!$A$10:$M$72,13,FALSE)</f>
        <v>11.75611523368263</v>
      </c>
      <c r="G28">
        <f>VLOOKUP(B28,PALs!$A$8:$C$70,3,FALSE)</f>
        <v>1.69</v>
      </c>
      <c r="H28" s="2">
        <f t="shared" si="2"/>
        <v>2623.0427534161076</v>
      </c>
      <c r="I28">
        <v>2953</v>
      </c>
      <c r="J28" s="2">
        <f t="shared" si="3"/>
        <v>329.95724658389236</v>
      </c>
      <c r="K28">
        <v>5426</v>
      </c>
      <c r="L28" s="3">
        <v>14909018</v>
      </c>
      <c r="M28" s="3"/>
      <c r="O28">
        <f t="shared" si="4"/>
        <v>8.5989574932188777</v>
      </c>
      <c r="P28">
        <f t="shared" si="0"/>
        <v>329.95724658389236</v>
      </c>
      <c r="Q28">
        <f t="shared" si="5"/>
        <v>-128.72335347187754</v>
      </c>
      <c r="AH28">
        <v>14909018</v>
      </c>
      <c r="AI28">
        <f t="shared" si="6"/>
        <v>329.95724658389236</v>
      </c>
      <c r="AK28">
        <f t="shared" si="7"/>
        <v>329.95724658389236</v>
      </c>
      <c r="AL28">
        <f t="shared" si="8"/>
        <v>329.95724658389236</v>
      </c>
      <c r="AO28" t="s">
        <v>20</v>
      </c>
      <c r="AP28">
        <v>264.26223160044628</v>
      </c>
      <c r="AQ28">
        <f t="shared" si="9"/>
        <v>2.1821449177815766</v>
      </c>
      <c r="AR28">
        <f t="shared" si="10"/>
        <v>6437</v>
      </c>
    </row>
    <row r="29" spans="1:44" x14ac:dyDescent="0.25">
      <c r="A29" s="10">
        <v>31</v>
      </c>
      <c r="B29" t="s">
        <v>30</v>
      </c>
      <c r="C29">
        <v>60.2</v>
      </c>
      <c r="D29">
        <f t="shared" si="1"/>
        <v>1481.6914897792115</v>
      </c>
      <c r="E29">
        <f>VLOOKUP(B29,eq1_countryspecificcoefficients!$A$10:$M$72,12,FALSE)</f>
        <v>715.82728582870982</v>
      </c>
      <c r="F29">
        <f>VLOOKUP(B29,eq1_countryspecificcoefficients!$A$10:$M$72,13,FALSE)</f>
        <v>12.721996743363814</v>
      </c>
      <c r="G29">
        <f>VLOOKUP(B29,PALs!$A$8:$C$70,3,FALSE)</f>
        <v>2</v>
      </c>
      <c r="H29" s="2">
        <f t="shared" si="2"/>
        <v>2963.3829795584229</v>
      </c>
      <c r="I29">
        <v>2055.1999999999998</v>
      </c>
      <c r="J29" s="2">
        <f t="shared" si="3"/>
        <v>-908.18297955842309</v>
      </c>
      <c r="K29">
        <v>1207</v>
      </c>
      <c r="L29" s="3">
        <v>33551079</v>
      </c>
      <c r="M29" s="3"/>
      <c r="O29">
        <f t="shared" si="4"/>
        <v>7.0958932210975316</v>
      </c>
      <c r="P29">
        <f t="shared" si="0"/>
        <v>-908.18297955842309</v>
      </c>
      <c r="Q29">
        <f t="shared" si="5"/>
        <v>-500.10881262028488</v>
      </c>
      <c r="AH29">
        <v>33551079</v>
      </c>
      <c r="AI29">
        <f t="shared" si="6"/>
        <v>-908.18297955842309</v>
      </c>
      <c r="AK29">
        <f t="shared" si="7"/>
        <v>0</v>
      </c>
      <c r="AL29">
        <f t="shared" si="8"/>
        <v>1</v>
      </c>
      <c r="AO29" t="s">
        <v>50</v>
      </c>
      <c r="AP29">
        <v>272.72529870445987</v>
      </c>
      <c r="AQ29">
        <f t="shared" si="9"/>
        <v>2.1144297517973594</v>
      </c>
      <c r="AR29">
        <f t="shared" si="10"/>
        <v>3142</v>
      </c>
    </row>
    <row r="30" spans="1:44" x14ac:dyDescent="0.25">
      <c r="A30" s="10">
        <v>32</v>
      </c>
      <c r="B30" t="s">
        <v>51</v>
      </c>
      <c r="C30">
        <v>52.2</v>
      </c>
      <c r="D30">
        <f t="shared" si="1"/>
        <v>1371.8616423790954</v>
      </c>
      <c r="E30">
        <f>VLOOKUP(B30,eq1_countryspecificcoefficients!$A$10:$M$72,12,FALSE)</f>
        <v>722.57556341980876</v>
      </c>
      <c r="F30">
        <f>VLOOKUP(B30,eq1_countryspecificcoefficients!$A$10:$M$72,13,FALSE)</f>
        <v>12.438430631403961</v>
      </c>
      <c r="G30">
        <f>VLOOKUP(B30,PALs!$A$8:$C$70,3,FALSE)</f>
        <v>1.69</v>
      </c>
      <c r="H30" s="2">
        <f t="shared" si="2"/>
        <v>2318.4461756206711</v>
      </c>
      <c r="I30">
        <v>2178.1999999999998</v>
      </c>
      <c r="J30" s="2">
        <f t="shared" si="3"/>
        <v>-140.24617562067124</v>
      </c>
      <c r="K30">
        <v>1112</v>
      </c>
      <c r="L30" s="3">
        <v>5579003</v>
      </c>
      <c r="M30" s="3"/>
      <c r="O30">
        <f t="shared" si="4"/>
        <v>7.0139154748105277</v>
      </c>
      <c r="P30">
        <f t="shared" si="0"/>
        <v>-140.24617562067124</v>
      </c>
      <c r="Q30">
        <f t="shared" si="5"/>
        <v>315.10115434821</v>
      </c>
      <c r="AH30">
        <v>5579003</v>
      </c>
      <c r="AI30">
        <f t="shared" si="6"/>
        <v>-140.24617562067124</v>
      </c>
      <c r="AK30">
        <f t="shared" si="7"/>
        <v>0</v>
      </c>
      <c r="AL30">
        <f t="shared" si="8"/>
        <v>1</v>
      </c>
      <c r="AO30" t="s">
        <v>64</v>
      </c>
      <c r="AP30">
        <v>308.08590800208594</v>
      </c>
      <c r="AQ30">
        <f t="shared" si="9"/>
        <v>1.8717457393235508</v>
      </c>
      <c r="AR30">
        <f t="shared" si="10"/>
        <v>5566</v>
      </c>
    </row>
    <row r="31" spans="1:44" x14ac:dyDescent="0.25">
      <c r="A31" s="10">
        <v>33</v>
      </c>
      <c r="B31" t="s">
        <v>65</v>
      </c>
      <c r="C31">
        <v>74.7</v>
      </c>
      <c r="D31">
        <f t="shared" si="1"/>
        <v>1573.8909879298635</v>
      </c>
      <c r="E31">
        <f>VLOOKUP(B31,eq1_countryspecificcoefficients!$A$10:$M$72,12,FALSE)</f>
        <v>738.24842602850765</v>
      </c>
      <c r="F31">
        <f>VLOOKUP(B31,eq1_countryspecificcoefficients!$A$10:$M$72,13,FALSE)</f>
        <v>11.186647415011457</v>
      </c>
      <c r="G31">
        <f>VLOOKUP(B31,PALs!$A$8:$C$70,3,FALSE)</f>
        <v>1.4</v>
      </c>
      <c r="H31" s="2">
        <f>G31*D31</f>
        <v>2203.4473831018086</v>
      </c>
      <c r="I31">
        <v>3026.4</v>
      </c>
      <c r="J31" s="2">
        <f>$I31-H31</f>
        <v>822.95261689819154</v>
      </c>
      <c r="K31">
        <v>9747</v>
      </c>
      <c r="L31" s="3">
        <v>2287955</v>
      </c>
      <c r="M31" s="3"/>
      <c r="O31">
        <f t="shared" si="4"/>
        <v>9.1847148243372096</v>
      </c>
      <c r="P31">
        <f t="shared" si="0"/>
        <v>822.95261689819154</v>
      </c>
      <c r="Q31">
        <f t="shared" si="5"/>
        <v>26.490081322198876</v>
      </c>
      <c r="AH31">
        <v>2287955</v>
      </c>
      <c r="AI31">
        <f t="shared" si="6"/>
        <v>822.95261689819154</v>
      </c>
      <c r="AK31">
        <f t="shared" si="7"/>
        <v>822.95261689819154</v>
      </c>
      <c r="AL31">
        <f t="shared" si="8"/>
        <v>822.95261689819154</v>
      </c>
      <c r="AO31" t="s">
        <v>63</v>
      </c>
      <c r="AP31">
        <v>329.95724658389236</v>
      </c>
      <c r="AQ31">
        <f t="shared" si="9"/>
        <v>1.7476763781331748</v>
      </c>
      <c r="AR31">
        <f t="shared" si="10"/>
        <v>5426</v>
      </c>
    </row>
    <row r="32" spans="1:44" x14ac:dyDescent="0.25">
      <c r="A32" s="10">
        <v>34</v>
      </c>
      <c r="B32" t="s">
        <v>66</v>
      </c>
      <c r="C32">
        <v>74.099999999999994</v>
      </c>
      <c r="D32">
        <f t="shared" si="1"/>
        <v>1573.8305605960459</v>
      </c>
      <c r="E32">
        <f>VLOOKUP(B32,eq1_countryspecificcoefficients!$A$10:$M$72,12,FALSE)</f>
        <v>751.81806975072516</v>
      </c>
      <c r="F32">
        <f>VLOOKUP(B32,eq1_countryspecificcoefficients!$A$10:$M$72,13,FALSE)</f>
        <v>11.093285976320116</v>
      </c>
      <c r="G32">
        <f>VLOOKUP(B32,PALs!$A$8:$C$70,3,FALSE)</f>
        <v>1.4</v>
      </c>
      <c r="H32" s="2">
        <f t="shared" si="2"/>
        <v>2203.362784834464</v>
      </c>
      <c r="I32">
        <v>3553.2</v>
      </c>
      <c r="J32" s="2">
        <f t="shared" si="3"/>
        <v>1349.8372151655358</v>
      </c>
      <c r="K32">
        <v>33684</v>
      </c>
      <c r="L32" s="3">
        <v>451630</v>
      </c>
      <c r="M32" s="3"/>
      <c r="O32">
        <f t="shared" si="4"/>
        <v>10.424778226149883</v>
      </c>
      <c r="P32">
        <f t="shared" si="0"/>
        <v>1349.8372151655358</v>
      </c>
      <c r="Q32">
        <f t="shared" si="5"/>
        <v>-161.71840380792037</v>
      </c>
      <c r="AH32">
        <v>451630</v>
      </c>
      <c r="AI32">
        <f t="shared" si="6"/>
        <v>1349.8372151655358</v>
      </c>
      <c r="AK32">
        <f t="shared" si="7"/>
        <v>1349.8372151655358</v>
      </c>
      <c r="AL32">
        <f t="shared" si="8"/>
        <v>1349.8372151655358</v>
      </c>
      <c r="AO32" t="s">
        <v>33</v>
      </c>
      <c r="AP32">
        <v>410.98784534913329</v>
      </c>
      <c r="AQ32">
        <f t="shared" si="9"/>
        <v>1.4031035033619101</v>
      </c>
      <c r="AR32">
        <f t="shared" si="10"/>
        <v>1752</v>
      </c>
    </row>
    <row r="33" spans="1:44" x14ac:dyDescent="0.25">
      <c r="A33" s="10">
        <v>35</v>
      </c>
      <c r="B33" t="s">
        <v>34</v>
      </c>
      <c r="C33">
        <v>60.6</v>
      </c>
      <c r="D33">
        <f t="shared" si="1"/>
        <v>1482.2027840304563</v>
      </c>
      <c r="E33">
        <f>VLOOKUP(B33,eq1_countryspecificcoefficients!$A$10:$M$72,12,FALSE)</f>
        <v>714.76080210678515</v>
      </c>
      <c r="F33">
        <f>VLOOKUP(B33,eq1_countryspecificcoefficients!$A$10:$M$72,13,FALSE)</f>
        <v>12.664059107651337</v>
      </c>
      <c r="G33">
        <f>VLOOKUP(B33,PALs!$A$8:$C$70,3,FALSE)</f>
        <v>2</v>
      </c>
      <c r="H33" s="2">
        <f t="shared" si="2"/>
        <v>2964.4055680609126</v>
      </c>
      <c r="I33">
        <v>2186.6</v>
      </c>
      <c r="J33" s="2">
        <f t="shared" si="3"/>
        <v>-777.80556806091272</v>
      </c>
      <c r="K33">
        <v>514</v>
      </c>
      <c r="L33" s="3">
        <v>12090476</v>
      </c>
      <c r="M33" s="3"/>
      <c r="O33">
        <f t="shared" si="4"/>
        <v>6.2422232654551655</v>
      </c>
      <c r="P33">
        <f t="shared" ref="P33:P64" si="11">J33</f>
        <v>-777.80556806091272</v>
      </c>
      <c r="Q33">
        <f t="shared" si="5"/>
        <v>122.54462274160142</v>
      </c>
      <c r="AH33">
        <v>12090476</v>
      </c>
      <c r="AI33">
        <f t="shared" si="6"/>
        <v>-777.80556806091272</v>
      </c>
      <c r="AK33">
        <f t="shared" si="7"/>
        <v>0</v>
      </c>
      <c r="AL33">
        <f t="shared" si="8"/>
        <v>1</v>
      </c>
      <c r="AO33" t="s">
        <v>24</v>
      </c>
      <c r="AP33">
        <v>422.5631655811153</v>
      </c>
      <c r="AQ33">
        <f t="shared" si="9"/>
        <v>1.3646681315809965</v>
      </c>
      <c r="AR33">
        <f t="shared" si="10"/>
        <v>5720</v>
      </c>
    </row>
    <row r="34" spans="1:44" x14ac:dyDescent="0.25">
      <c r="A34" s="10">
        <v>36</v>
      </c>
      <c r="B34" t="s">
        <v>64</v>
      </c>
      <c r="C34">
        <v>61</v>
      </c>
      <c r="D34">
        <f t="shared" ref="D34:D64" si="12">F34*C34+E34</f>
        <v>1476.872243785748</v>
      </c>
      <c r="E34">
        <f>VLOOKUP(B34,eq1_countryspecificcoefficients!$A$10:$M$72,12,FALSE)</f>
        <v>739.93453669036751</v>
      </c>
      <c r="F34">
        <f>VLOOKUP(B34,eq1_countryspecificcoefficients!$A$10:$M$72,13,FALSE)</f>
        <v>12.080946017957057</v>
      </c>
      <c r="G34">
        <f>VLOOKUP(B34,PALs!$A$8:$C$70,3,FALSE)</f>
        <v>1.69</v>
      </c>
      <c r="H34" s="2">
        <f t="shared" ref="H34:H64" si="13">G34*D34</f>
        <v>2495.9140919979141</v>
      </c>
      <c r="I34">
        <v>2804</v>
      </c>
      <c r="J34" s="2">
        <f t="shared" ref="J34:J64" si="14">$I34-H34</f>
        <v>308.08590800208594</v>
      </c>
      <c r="K34">
        <v>5566</v>
      </c>
      <c r="L34" s="3">
        <v>24869423</v>
      </c>
      <c r="M34" s="3"/>
      <c r="O34">
        <f t="shared" ref="O34:O64" si="15">LN(K34)</f>
        <v>8.6244319420858364</v>
      </c>
      <c r="P34">
        <f t="shared" si="11"/>
        <v>308.08590800208594</v>
      </c>
      <c r="Q34">
        <f t="shared" ref="Q34:Q64" si="16">P34-($U$11+$U$12*O34)</f>
        <v>-165.28474916003552</v>
      </c>
      <c r="U34" s="7"/>
      <c r="Y34" s="7"/>
      <c r="Z34" s="7"/>
      <c r="AH34">
        <v>24869423</v>
      </c>
      <c r="AI34">
        <f t="shared" ref="AI34:AI64" si="17">P34</f>
        <v>308.08590800208594</v>
      </c>
      <c r="AK34">
        <f t="shared" ref="AK34:AK64" si="18">IF(AI34&gt;0,AI34,0)</f>
        <v>308.08590800208594</v>
      </c>
      <c r="AL34">
        <f t="shared" ref="AL34:AL64" si="19">IF(AI34&gt;0,AI34,1)</f>
        <v>308.08590800208594</v>
      </c>
      <c r="AO34" t="s">
        <v>67</v>
      </c>
      <c r="AP34">
        <v>439.86534493676436</v>
      </c>
      <c r="AQ34">
        <f t="shared" si="9"/>
        <v>1.3109886747987229</v>
      </c>
      <c r="AR34">
        <f t="shared" si="10"/>
        <v>7918</v>
      </c>
    </row>
    <row r="35" spans="1:44" x14ac:dyDescent="0.25">
      <c r="A35" s="10">
        <v>37</v>
      </c>
      <c r="B35" t="s">
        <v>39</v>
      </c>
      <c r="C35">
        <v>69.099999999999994</v>
      </c>
      <c r="D35">
        <f t="shared" si="12"/>
        <v>1587.7666085637711</v>
      </c>
      <c r="E35">
        <f>VLOOKUP(B35,eq1_countryspecificcoefficients!$A$10:$M$72,12,FALSE)</f>
        <v>716.79540457131236</v>
      </c>
      <c r="F35">
        <f>VLOOKUP(B35,eq1_countryspecificcoefficients!$A$10:$M$72,13,FALSE)</f>
        <v>12.604503675722992</v>
      </c>
      <c r="G35">
        <f>VLOOKUP(B35,PALs!$A$8:$C$70,3,FALSE)</f>
        <v>2</v>
      </c>
      <c r="H35" s="2">
        <f t="shared" si="13"/>
        <v>3175.5332171275422</v>
      </c>
      <c r="I35">
        <v>2528</v>
      </c>
      <c r="J35" s="2">
        <f t="shared" si="14"/>
        <v>-647.53321712754223</v>
      </c>
      <c r="K35">
        <v>764</v>
      </c>
      <c r="L35" s="3">
        <v>12088867</v>
      </c>
      <c r="M35" s="3"/>
      <c r="O35">
        <f t="shared" si="15"/>
        <v>6.6385677891665207</v>
      </c>
      <c r="P35">
        <f t="shared" si="11"/>
        <v>-647.53321712754223</v>
      </c>
      <c r="Q35">
        <f t="shared" si="16"/>
        <v>24.261540836493168</v>
      </c>
      <c r="U35" s="7"/>
      <c r="AH35">
        <v>12088867</v>
      </c>
      <c r="AI35">
        <f t="shared" si="17"/>
        <v>-647.53321712754223</v>
      </c>
      <c r="AK35">
        <f t="shared" si="18"/>
        <v>0</v>
      </c>
      <c r="AL35">
        <f t="shared" si="19"/>
        <v>1</v>
      </c>
      <c r="AO35" t="s">
        <v>68</v>
      </c>
      <c r="AP35">
        <v>482.14279476720867</v>
      </c>
      <c r="AQ35">
        <f t="shared" si="9"/>
        <v>1.1960325694112215</v>
      </c>
      <c r="AR35">
        <f t="shared" si="10"/>
        <v>7620</v>
      </c>
    </row>
    <row r="36" spans="1:44" x14ac:dyDescent="0.25">
      <c r="A36" s="10">
        <v>38</v>
      </c>
      <c r="B36" t="s">
        <v>46</v>
      </c>
      <c r="C36">
        <v>61.9</v>
      </c>
      <c r="D36">
        <f t="shared" si="12"/>
        <v>1494.9712959778815</v>
      </c>
      <c r="E36">
        <f>VLOOKUP(B36,eq1_countryspecificcoefficients!$A$10:$M$72,12,FALSE)</f>
        <v>725.73596835138812</v>
      </c>
      <c r="F36">
        <f>VLOOKUP(B36,eq1_countryspecificcoefficients!$A$10:$M$72,13,FALSE)</f>
        <v>12.427065066663868</v>
      </c>
      <c r="G36">
        <f>VLOOKUP(B36,PALs!$A$8:$C$70,3,FALSE)</f>
        <v>2</v>
      </c>
      <c r="H36" s="2">
        <f t="shared" si="13"/>
        <v>2989.942591955763</v>
      </c>
      <c r="I36">
        <v>2639.8</v>
      </c>
      <c r="J36" s="2">
        <f t="shared" si="14"/>
        <v>-350.14259195576278</v>
      </c>
      <c r="K36">
        <v>1199</v>
      </c>
      <c r="L36" s="3">
        <v>2974686</v>
      </c>
      <c r="M36" s="3"/>
      <c r="O36">
        <f t="shared" si="15"/>
        <v>7.0892431550275141</v>
      </c>
      <c r="P36">
        <f t="shared" si="11"/>
        <v>-350.14259195576278</v>
      </c>
      <c r="Q36">
        <f t="shared" si="16"/>
        <v>61.766392011774315</v>
      </c>
      <c r="AH36">
        <v>2974686</v>
      </c>
      <c r="AI36">
        <f t="shared" si="17"/>
        <v>-350.14259195576278</v>
      </c>
      <c r="AK36">
        <f t="shared" si="18"/>
        <v>0</v>
      </c>
      <c r="AL36">
        <f t="shared" si="19"/>
        <v>1</v>
      </c>
      <c r="AO36" t="s">
        <v>69</v>
      </c>
      <c r="AP36">
        <v>492.32023074927611</v>
      </c>
      <c r="AQ36">
        <f t="shared" si="9"/>
        <v>1.1713077172776325</v>
      </c>
      <c r="AR36">
        <f t="shared" si="10"/>
        <v>4657</v>
      </c>
    </row>
    <row r="37" spans="1:44" x14ac:dyDescent="0.25">
      <c r="A37" s="10">
        <v>39</v>
      </c>
      <c r="B37" t="s">
        <v>68</v>
      </c>
      <c r="C37">
        <v>62.6</v>
      </c>
      <c r="D37">
        <f t="shared" si="12"/>
        <v>1477.666985344847</v>
      </c>
      <c r="E37">
        <f>VLOOKUP(B37,eq1_countryspecificcoefficients!$A$10:$M$72,12,FALSE)</f>
        <v>749.27751500551108</v>
      </c>
      <c r="F37">
        <f>VLOOKUP(B37,eq1_countryspecificcoefficients!$A$10:$M$72,13,FALSE)</f>
        <v>11.635614542161917</v>
      </c>
      <c r="G37">
        <f>VLOOKUP(B37,PALs!$A$8:$C$70,3,FALSE)</f>
        <v>1.69</v>
      </c>
      <c r="H37" s="2">
        <f t="shared" si="13"/>
        <v>2497.2572052327914</v>
      </c>
      <c r="I37">
        <v>2979.4</v>
      </c>
      <c r="J37" s="2">
        <f t="shared" si="14"/>
        <v>482.14279476720867</v>
      </c>
      <c r="K37">
        <v>7620</v>
      </c>
      <c r="L37" s="3">
        <v>1213370</v>
      </c>
      <c r="M37" s="3"/>
      <c r="O37">
        <f t="shared" si="15"/>
        <v>8.9385316486806925</v>
      </c>
      <c r="P37">
        <f t="shared" si="11"/>
        <v>482.14279476720867</v>
      </c>
      <c r="Q37">
        <f t="shared" si="16"/>
        <v>-172.3561235425509</v>
      </c>
      <c r="AH37">
        <v>1213370</v>
      </c>
      <c r="AI37">
        <f t="shared" si="17"/>
        <v>482.14279476720867</v>
      </c>
      <c r="AK37">
        <f t="shared" si="18"/>
        <v>482.14279476720867</v>
      </c>
      <c r="AL37">
        <f t="shared" si="19"/>
        <v>482.14279476720867</v>
      </c>
      <c r="AO37" t="s">
        <v>70</v>
      </c>
      <c r="AP37">
        <v>502.94544223804542</v>
      </c>
      <c r="AQ37">
        <f t="shared" si="9"/>
        <v>1.1465627028698628</v>
      </c>
      <c r="AR37">
        <f t="shared" si="10"/>
        <v>5886</v>
      </c>
    </row>
    <row r="38" spans="1:44" x14ac:dyDescent="0.25">
      <c r="A38" s="10">
        <v>40</v>
      </c>
      <c r="B38" t="s">
        <v>71</v>
      </c>
      <c r="C38">
        <v>66.7</v>
      </c>
      <c r="D38">
        <f t="shared" si="12"/>
        <v>1539.2105639661108</v>
      </c>
      <c r="E38">
        <f>VLOOKUP(B38,eq1_countryspecificcoefficients!$A$10:$M$72,12,FALSE)</f>
        <v>731.61042947872147</v>
      </c>
      <c r="F38">
        <f>VLOOKUP(B38,eq1_countryspecificcoefficients!$A$10:$M$72,13,FALSE)</f>
        <v>12.107948043289195</v>
      </c>
      <c r="G38">
        <f>VLOOKUP(B38,PALs!$A$8:$C$70,3,FALSE)</f>
        <v>1.4</v>
      </c>
      <c r="H38" s="2">
        <f t="shared" si="13"/>
        <v>2154.8947895525548</v>
      </c>
      <c r="I38">
        <v>3093.4</v>
      </c>
      <c r="J38" s="2">
        <f t="shared" si="14"/>
        <v>938.50521044744528</v>
      </c>
      <c r="K38">
        <v>8861</v>
      </c>
      <c r="L38" s="3">
        <v>106888418</v>
      </c>
      <c r="M38" s="3"/>
      <c r="O38">
        <f t="shared" si="15"/>
        <v>9.0894149040473025</v>
      </c>
      <c r="P38">
        <f t="shared" si="11"/>
        <v>938.50521044744528</v>
      </c>
      <c r="Q38">
        <f t="shared" si="16"/>
        <v>196.99818258825599</v>
      </c>
      <c r="AH38">
        <v>106888418</v>
      </c>
      <c r="AI38">
        <f t="shared" si="17"/>
        <v>938.50521044744528</v>
      </c>
      <c r="AK38">
        <f t="shared" si="18"/>
        <v>938.50521044744528</v>
      </c>
      <c r="AL38">
        <f t="shared" si="19"/>
        <v>938.50521044744528</v>
      </c>
      <c r="AO38" t="s">
        <v>72</v>
      </c>
      <c r="AP38">
        <v>593.84561060961096</v>
      </c>
      <c r="AQ38">
        <f t="shared" si="9"/>
        <v>0.97105792371954103</v>
      </c>
      <c r="AR38">
        <f t="shared" si="10"/>
        <v>2250</v>
      </c>
    </row>
    <row r="39" spans="1:44" x14ac:dyDescent="0.25">
      <c r="A39" s="10">
        <v>41</v>
      </c>
      <c r="B39" t="s">
        <v>72</v>
      </c>
      <c r="C39">
        <v>66.5</v>
      </c>
      <c r="D39">
        <f t="shared" si="12"/>
        <v>1535.594313248751</v>
      </c>
      <c r="E39">
        <f>VLOOKUP(B39,eq1_countryspecificcoefficients!$A$10:$M$72,12,FALSE)</f>
        <v>730.69289333978099</v>
      </c>
      <c r="F39">
        <f>VLOOKUP(B39,eq1_countryspecificcoefficients!$A$10:$M$72,13,FALSE)</f>
        <v>12.103780750510827</v>
      </c>
      <c r="G39">
        <f>VLOOKUP(B39,PALs!$A$8:$C$70,3,FALSE)</f>
        <v>1.69</v>
      </c>
      <c r="H39" s="2">
        <f t="shared" si="13"/>
        <v>2595.154389390389</v>
      </c>
      <c r="I39">
        <v>3189</v>
      </c>
      <c r="J39" s="2">
        <f t="shared" si="14"/>
        <v>593.84561060961096</v>
      </c>
      <c r="K39">
        <v>2250</v>
      </c>
      <c r="L39" s="3">
        <v>29812685</v>
      </c>
      <c r="M39" s="3"/>
      <c r="O39">
        <f t="shared" si="15"/>
        <v>7.718685495198466</v>
      </c>
      <c r="P39">
        <f t="shared" si="11"/>
        <v>593.84561060961096</v>
      </c>
      <c r="Q39">
        <f t="shared" si="16"/>
        <v>642.78132789109895</v>
      </c>
      <c r="AH39">
        <v>29812685</v>
      </c>
      <c r="AI39">
        <f t="shared" si="17"/>
        <v>593.84561060961096</v>
      </c>
      <c r="AK39">
        <f t="shared" si="18"/>
        <v>593.84561060961096</v>
      </c>
      <c r="AL39">
        <f t="shared" si="19"/>
        <v>593.84561060961096</v>
      </c>
      <c r="AO39" t="s">
        <v>73</v>
      </c>
      <c r="AP39">
        <v>620.47087611604411</v>
      </c>
      <c r="AQ39">
        <f t="shared" si="9"/>
        <v>0.92938848195137813</v>
      </c>
      <c r="AR39">
        <f t="shared" si="10"/>
        <v>11077</v>
      </c>
    </row>
    <row r="40" spans="1:44" x14ac:dyDescent="0.25">
      <c r="A40" s="10">
        <v>42</v>
      </c>
      <c r="B40" t="s">
        <v>49</v>
      </c>
      <c r="C40">
        <v>63.9</v>
      </c>
      <c r="D40">
        <f t="shared" si="12"/>
        <v>1515.8222873066015</v>
      </c>
      <c r="E40">
        <f>VLOOKUP(B40,eq1_countryspecificcoefficients!$A$10:$M$72,12,FALSE)</f>
        <v>725.10330008588414</v>
      </c>
      <c r="F40">
        <f>VLOOKUP(B40,eq1_countryspecificcoefficients!$A$10:$M$72,13,FALSE)</f>
        <v>12.374319048837519</v>
      </c>
      <c r="G40">
        <f>VLOOKUP(B40,PALs!$A$8:$C$70,3,FALSE)</f>
        <v>1.69</v>
      </c>
      <c r="H40" s="2">
        <f t="shared" si="13"/>
        <v>2561.7396655481566</v>
      </c>
      <c r="I40">
        <v>2248.8000000000002</v>
      </c>
      <c r="J40" s="2">
        <f t="shared" si="14"/>
        <v>-312.93966554815643</v>
      </c>
      <c r="K40">
        <v>2737</v>
      </c>
      <c r="L40" s="3">
        <v>1980531</v>
      </c>
      <c r="M40" s="3"/>
      <c r="O40">
        <f t="shared" si="15"/>
        <v>7.9146177090406793</v>
      </c>
      <c r="P40">
        <f t="shared" si="11"/>
        <v>-312.93966554815643</v>
      </c>
      <c r="Q40">
        <f t="shared" si="16"/>
        <v>-376.98992199068334</v>
      </c>
      <c r="AH40">
        <v>1980531</v>
      </c>
      <c r="AI40">
        <f t="shared" si="17"/>
        <v>-312.93966554815643</v>
      </c>
      <c r="AK40">
        <f t="shared" si="18"/>
        <v>0</v>
      </c>
      <c r="AL40">
        <f t="shared" si="19"/>
        <v>1</v>
      </c>
      <c r="AO40" t="s">
        <v>74</v>
      </c>
      <c r="AP40">
        <v>628.40932784138931</v>
      </c>
      <c r="AQ40">
        <f t="shared" si="9"/>
        <v>0.91764787710802509</v>
      </c>
      <c r="AR40">
        <f t="shared" si="10"/>
        <v>4371</v>
      </c>
    </row>
    <row r="41" spans="1:44" x14ac:dyDescent="0.25">
      <c r="A41" s="10">
        <v>43</v>
      </c>
      <c r="B41" t="s">
        <v>43</v>
      </c>
      <c r="C41">
        <v>51.6</v>
      </c>
      <c r="D41">
        <f t="shared" si="12"/>
        <v>1358.4783173088533</v>
      </c>
      <c r="E41">
        <f>VLOOKUP(B41,eq1_countryspecificcoefficients!$A$10:$M$72,12,FALSE)</f>
        <v>727.89717437142133</v>
      </c>
      <c r="F41">
        <f>VLOOKUP(B41,eq1_countryspecificcoefficients!$A$10:$M$72,13,FALSE)</f>
        <v>12.220564785609147</v>
      </c>
      <c r="G41">
        <f>VLOOKUP(B41,PALs!$A$8:$C$70,3,FALSE)</f>
        <v>2</v>
      </c>
      <c r="H41" s="2">
        <f t="shared" si="13"/>
        <v>2716.9566346177066</v>
      </c>
      <c r="I41">
        <v>2334.8000000000002</v>
      </c>
      <c r="J41" s="2">
        <f t="shared" si="14"/>
        <v>-382.15663461770646</v>
      </c>
      <c r="K41">
        <v>909</v>
      </c>
      <c r="L41" s="3">
        <v>24868900</v>
      </c>
      <c r="M41" s="3"/>
      <c r="O41">
        <f t="shared" si="15"/>
        <v>6.8123450941774788</v>
      </c>
      <c r="P41">
        <f t="shared" si="11"/>
        <v>-382.15663461770646</v>
      </c>
      <c r="Q41">
        <f t="shared" si="16"/>
        <v>189.42796579862716</v>
      </c>
      <c r="AH41">
        <v>24868900</v>
      </c>
      <c r="AI41">
        <f t="shared" si="17"/>
        <v>-382.15663461770646</v>
      </c>
      <c r="AK41">
        <f t="shared" si="18"/>
        <v>0</v>
      </c>
      <c r="AL41">
        <f t="shared" si="19"/>
        <v>1</v>
      </c>
      <c r="AO41" t="s">
        <v>75</v>
      </c>
      <c r="AP41">
        <v>649.02822430913557</v>
      </c>
      <c r="AQ41">
        <f t="shared" si="9"/>
        <v>0.88849523649354634</v>
      </c>
      <c r="AR41">
        <f t="shared" si="10"/>
        <v>7074</v>
      </c>
    </row>
    <row r="42" spans="1:44" x14ac:dyDescent="0.25">
      <c r="A42" s="10">
        <v>44</v>
      </c>
      <c r="B42" t="s">
        <v>76</v>
      </c>
      <c r="C42">
        <v>73.7</v>
      </c>
      <c r="D42">
        <f t="shared" si="12"/>
        <v>1570.8256755423652</v>
      </c>
      <c r="E42">
        <f>VLOOKUP(B42,eq1_countryspecificcoefficients!$A$10:$M$72,12,FALSE)</f>
        <v>753.27974454654907</v>
      </c>
      <c r="F42">
        <f>VLOOKUP(B42,eq1_countryspecificcoefficients!$A$10:$M$72,13,FALSE)</f>
        <v>11.092889158694927</v>
      </c>
      <c r="G42">
        <f>VLOOKUP(B42,PALs!$A$8:$C$70,3,FALSE)</f>
        <v>1.4</v>
      </c>
      <c r="H42" s="2">
        <f t="shared" si="13"/>
        <v>2199.1559457593112</v>
      </c>
      <c r="I42">
        <v>3216.6</v>
      </c>
      <c r="J42" s="2">
        <f t="shared" si="14"/>
        <v>1017.4440542406887</v>
      </c>
      <c r="K42">
        <v>22591</v>
      </c>
      <c r="L42" s="3">
        <v>16225302</v>
      </c>
      <c r="M42" s="3"/>
      <c r="O42">
        <f t="shared" si="15"/>
        <v>10.025306875857222</v>
      </c>
      <c r="P42">
        <f t="shared" si="11"/>
        <v>1017.4440542406887</v>
      </c>
      <c r="Q42">
        <f t="shared" si="16"/>
        <v>-263.75302081302698</v>
      </c>
      <c r="AH42">
        <v>16225302</v>
      </c>
      <c r="AI42">
        <f t="shared" si="17"/>
        <v>1017.4440542406887</v>
      </c>
      <c r="AK42">
        <f t="shared" si="18"/>
        <v>1017.4440542406887</v>
      </c>
      <c r="AL42">
        <f t="shared" si="19"/>
        <v>1017.4440542406887</v>
      </c>
      <c r="AO42" t="s">
        <v>38</v>
      </c>
      <c r="AP42">
        <v>653.4999381238772</v>
      </c>
      <c r="AQ42">
        <f t="shared" si="9"/>
        <v>0.88241551683088404</v>
      </c>
      <c r="AR42">
        <f t="shared" si="10"/>
        <v>9077</v>
      </c>
    </row>
    <row r="43" spans="1:44" x14ac:dyDescent="0.25">
      <c r="A43" s="10">
        <v>45</v>
      </c>
      <c r="B43" t="s">
        <v>77</v>
      </c>
      <c r="C43">
        <v>74.7</v>
      </c>
      <c r="D43">
        <f t="shared" si="12"/>
        <v>1581.3948680492142</v>
      </c>
      <c r="E43">
        <f>VLOOKUP(B43,eq1_countryspecificcoefficients!$A$10:$M$72,12,FALSE)</f>
        <v>747.05629657938482</v>
      </c>
      <c r="F43">
        <f>VLOOKUP(B43,eq1_countryspecificcoefficients!$A$10:$M$72,13,FALSE)</f>
        <v>11.169191050466257</v>
      </c>
      <c r="G43">
        <f>VLOOKUP(B43,PALs!$A$8:$C$70,3,FALSE)</f>
        <v>1.4</v>
      </c>
      <c r="H43" s="2">
        <f t="shared" si="13"/>
        <v>2213.9528152688999</v>
      </c>
      <c r="I43">
        <v>3462.2</v>
      </c>
      <c r="J43" s="2">
        <f t="shared" si="14"/>
        <v>1248.2471847310999</v>
      </c>
      <c r="K43">
        <v>24610</v>
      </c>
      <c r="L43" s="3">
        <v>4564855</v>
      </c>
      <c r="M43" s="3"/>
      <c r="O43">
        <f t="shared" si="15"/>
        <v>10.110908143385101</v>
      </c>
      <c r="P43">
        <f t="shared" si="11"/>
        <v>1248.2471847310999</v>
      </c>
      <c r="Q43">
        <f t="shared" si="16"/>
        <v>-82.312587624837761</v>
      </c>
      <c r="U43" s="14"/>
      <c r="Y43" s="7"/>
      <c r="Z43" s="7"/>
      <c r="AH43">
        <v>4564855</v>
      </c>
      <c r="AI43">
        <f t="shared" si="17"/>
        <v>1248.2471847310999</v>
      </c>
      <c r="AK43">
        <f t="shared" si="18"/>
        <v>1248.2471847310999</v>
      </c>
      <c r="AL43">
        <f t="shared" si="19"/>
        <v>1248.2471847310999</v>
      </c>
      <c r="AO43" t="s">
        <v>65</v>
      </c>
      <c r="AP43">
        <v>822.95261689819154</v>
      </c>
      <c r="AQ43">
        <f t="shared" si="9"/>
        <v>0.70071894032250337</v>
      </c>
      <c r="AR43">
        <f t="shared" si="10"/>
        <v>9747</v>
      </c>
    </row>
    <row r="44" spans="1:44" x14ac:dyDescent="0.25">
      <c r="A44" s="10">
        <v>46</v>
      </c>
      <c r="B44" t="s">
        <v>37</v>
      </c>
      <c r="C44">
        <v>64</v>
      </c>
      <c r="D44">
        <f t="shared" si="12"/>
        <v>1518.8940140414838</v>
      </c>
      <c r="E44">
        <f>VLOOKUP(B44,eq1_countryspecificcoefficients!$A$10:$M$72,12,FALSE)</f>
        <v>726.2686173856215</v>
      </c>
      <c r="F44">
        <f>VLOOKUP(B44,eq1_countryspecificcoefficients!$A$10:$M$72,13,FALSE)</f>
        <v>12.384771822747851</v>
      </c>
      <c r="G44">
        <f>VLOOKUP(B44,PALs!$A$8:$C$70,3,FALSE)</f>
        <v>2</v>
      </c>
      <c r="H44" s="2">
        <f t="shared" si="13"/>
        <v>3037.7880280829677</v>
      </c>
      <c r="I44">
        <v>2315.6</v>
      </c>
      <c r="J44" s="2">
        <f t="shared" si="14"/>
        <v>-722.18802808296778</v>
      </c>
      <c r="K44">
        <v>2049</v>
      </c>
      <c r="L44" s="3">
        <v>147251530</v>
      </c>
      <c r="M44" s="3"/>
      <c r="O44">
        <f t="shared" si="15"/>
        <v>7.6251071482389001</v>
      </c>
      <c r="P44">
        <f t="shared" si="11"/>
        <v>-722.18802808296778</v>
      </c>
      <c r="Q44">
        <f t="shared" si="16"/>
        <v>-619.28956295428407</v>
      </c>
      <c r="U44" s="7"/>
      <c r="AH44">
        <v>147251530</v>
      </c>
      <c r="AI44">
        <f t="shared" si="17"/>
        <v>-722.18802808296778</v>
      </c>
      <c r="AK44">
        <f t="shared" si="18"/>
        <v>0</v>
      </c>
      <c r="AL44">
        <f t="shared" si="19"/>
        <v>1</v>
      </c>
      <c r="AO44" t="s">
        <v>78</v>
      </c>
      <c r="AP44">
        <v>896.59693683286423</v>
      </c>
      <c r="AQ44">
        <f t="shared" si="9"/>
        <v>0.64316356877764735</v>
      </c>
      <c r="AR44">
        <f t="shared" si="10"/>
        <v>14967</v>
      </c>
    </row>
    <row r="45" spans="1:44" x14ac:dyDescent="0.25">
      <c r="A45" s="10">
        <v>47</v>
      </c>
      <c r="B45" t="s">
        <v>58</v>
      </c>
      <c r="C45">
        <v>67.2</v>
      </c>
      <c r="D45">
        <f t="shared" si="12"/>
        <v>1553.6575239896606</v>
      </c>
      <c r="E45">
        <f>VLOOKUP(B45,eq1_countryspecificcoefficients!$A$10:$M$72,12,FALSE)</f>
        <v>729.62446420205833</v>
      </c>
      <c r="F45">
        <f>VLOOKUP(B45,eq1_countryspecificcoefficients!$A$10:$M$72,13,FALSE)</f>
        <v>12.262396723029797</v>
      </c>
      <c r="G45">
        <f>VLOOKUP(B45,PALs!$A$8:$C$70,3,FALSE)</f>
        <v>1.69</v>
      </c>
      <c r="H45" s="2">
        <f t="shared" si="13"/>
        <v>2625.6812155425264</v>
      </c>
      <c r="I45">
        <v>2661.2</v>
      </c>
      <c r="J45" s="2">
        <f t="shared" si="14"/>
        <v>35.51878445747343</v>
      </c>
      <c r="K45">
        <v>3350</v>
      </c>
      <c r="L45" s="3">
        <v>5607948</v>
      </c>
      <c r="M45" s="3"/>
      <c r="O45">
        <f t="shared" si="15"/>
        <v>8.1167156248191112</v>
      </c>
      <c r="P45">
        <f t="shared" si="11"/>
        <v>35.51878445747343</v>
      </c>
      <c r="Q45">
        <f t="shared" si="16"/>
        <v>-145.07295005056903</v>
      </c>
      <c r="AH45">
        <v>5607948</v>
      </c>
      <c r="AI45">
        <f t="shared" si="17"/>
        <v>35.51878445747343</v>
      </c>
      <c r="AK45">
        <f t="shared" si="18"/>
        <v>35.51878445747343</v>
      </c>
      <c r="AL45">
        <f t="shared" si="19"/>
        <v>35.51878445747343</v>
      </c>
      <c r="AO45" t="s">
        <v>44</v>
      </c>
      <c r="AP45">
        <v>906.82194660250707</v>
      </c>
      <c r="AQ45">
        <f t="shared" si="9"/>
        <v>0.63591147943544657</v>
      </c>
      <c r="AR45">
        <f t="shared" si="10"/>
        <v>11275</v>
      </c>
    </row>
    <row r="46" spans="1:44" x14ac:dyDescent="0.25">
      <c r="A46" s="10">
        <v>48</v>
      </c>
      <c r="B46" t="s">
        <v>56</v>
      </c>
      <c r="C46">
        <v>55.4</v>
      </c>
      <c r="D46">
        <f t="shared" si="12"/>
        <v>1411.9662246753278</v>
      </c>
      <c r="E46">
        <f>VLOOKUP(B46,eq1_countryspecificcoefficients!$A$10:$M$72,12,FALSE)</f>
        <v>734.04273819602679</v>
      </c>
      <c r="F46">
        <f>VLOOKUP(B46,eq1_countryspecificcoefficients!$A$10:$M$72,13,FALSE)</f>
        <v>12.236886037532509</v>
      </c>
      <c r="G46">
        <f>VLOOKUP(B46,PALs!$A$8:$C$70,3,FALSE)</f>
        <v>1.69</v>
      </c>
      <c r="H46" s="2">
        <f t="shared" si="13"/>
        <v>2386.2229197013039</v>
      </c>
      <c r="I46">
        <v>2418</v>
      </c>
      <c r="J46" s="2">
        <f t="shared" si="14"/>
        <v>31.777080298696092</v>
      </c>
      <c r="K46">
        <v>2200</v>
      </c>
      <c r="L46" s="3">
        <v>82971734</v>
      </c>
      <c r="M46" s="3"/>
      <c r="O46">
        <f t="shared" si="15"/>
        <v>7.696212639346407</v>
      </c>
      <c r="P46">
        <f t="shared" si="11"/>
        <v>31.777080298696092</v>
      </c>
      <c r="Q46">
        <f t="shared" si="16"/>
        <v>93.671960604030573</v>
      </c>
      <c r="AH46">
        <v>82971734</v>
      </c>
      <c r="AI46">
        <f t="shared" si="17"/>
        <v>31.777080298696092</v>
      </c>
      <c r="AK46">
        <f t="shared" si="18"/>
        <v>31.777080298696092</v>
      </c>
      <c r="AL46">
        <f t="shared" si="19"/>
        <v>31.777080298696092</v>
      </c>
      <c r="AO46" t="s">
        <v>71</v>
      </c>
      <c r="AP46">
        <v>938.50521044744528</v>
      </c>
      <c r="AQ46">
        <f t="shared" si="9"/>
        <v>0.61444356326333227</v>
      </c>
      <c r="AR46">
        <f t="shared" si="10"/>
        <v>8861</v>
      </c>
    </row>
    <row r="47" spans="1:44" x14ac:dyDescent="0.25">
      <c r="A47" s="10">
        <v>49</v>
      </c>
      <c r="B47" t="s">
        <v>79</v>
      </c>
      <c r="C47">
        <v>69.8</v>
      </c>
      <c r="D47">
        <f t="shared" si="12"/>
        <v>1520.8962172760882</v>
      </c>
      <c r="E47">
        <f>VLOOKUP(B47,eq1_countryspecificcoefficients!$A$10:$M$72,12,FALSE)</f>
        <v>737.43498062843412</v>
      </c>
      <c r="F47">
        <f>VLOOKUP(B47,eq1_countryspecificcoefficients!$A$10:$M$72,13,FALSE)</f>
        <v>11.224373017874701</v>
      </c>
      <c r="G47">
        <f>VLOOKUP(B47,PALs!$A$8:$C$70,3,FALSE)</f>
        <v>1.4</v>
      </c>
      <c r="H47" s="2">
        <f t="shared" si="13"/>
        <v>2129.2547041865232</v>
      </c>
      <c r="I47">
        <v>3560</v>
      </c>
      <c r="J47" s="2">
        <f t="shared" si="14"/>
        <v>1430.7452958134768</v>
      </c>
      <c r="K47">
        <v>15289</v>
      </c>
      <c r="L47" s="3">
        <v>10458821</v>
      </c>
      <c r="M47" s="3"/>
      <c r="O47">
        <f t="shared" si="15"/>
        <v>9.6348888945606141</v>
      </c>
      <c r="P47">
        <f t="shared" si="11"/>
        <v>1430.7452958134768</v>
      </c>
      <c r="Q47">
        <f t="shared" si="16"/>
        <v>374.68606262421918</v>
      </c>
      <c r="AH47">
        <v>10458821</v>
      </c>
      <c r="AI47">
        <f t="shared" si="17"/>
        <v>1430.7452958134768</v>
      </c>
      <c r="AK47">
        <f t="shared" si="18"/>
        <v>1430.7452958134768</v>
      </c>
      <c r="AL47">
        <f t="shared" si="19"/>
        <v>1430.7452958134768</v>
      </c>
      <c r="AO47" t="s">
        <v>57</v>
      </c>
      <c r="AP47">
        <v>941.31442956469027</v>
      </c>
      <c r="AQ47">
        <f t="shared" si="9"/>
        <v>0.61260984378536176</v>
      </c>
      <c r="AR47">
        <f t="shared" si="10"/>
        <v>12365</v>
      </c>
    </row>
    <row r="48" spans="1:44" x14ac:dyDescent="0.25">
      <c r="A48" s="10">
        <v>50</v>
      </c>
      <c r="B48" t="s">
        <v>67</v>
      </c>
      <c r="C48">
        <v>71.7</v>
      </c>
      <c r="D48">
        <f t="shared" si="12"/>
        <v>1556.2926953036897</v>
      </c>
      <c r="E48">
        <f>VLOOKUP(B48,eq1_countryspecificcoefficients!$A$10:$M$72,12,FALSE)</f>
        <v>742.61576425890428</v>
      </c>
      <c r="F48">
        <f>VLOOKUP(B48,eq1_countryspecificcoefficients!$A$10:$M$72,13,FALSE)</f>
        <v>11.348353292116951</v>
      </c>
      <c r="G48">
        <f>VLOOKUP(B48,PALs!$A$8:$C$70,3,FALSE)</f>
        <v>1.69</v>
      </c>
      <c r="H48" s="2">
        <f t="shared" si="13"/>
        <v>2630.1346550632356</v>
      </c>
      <c r="I48">
        <v>3070</v>
      </c>
      <c r="J48" s="2">
        <f t="shared" si="14"/>
        <v>439.86534493676436</v>
      </c>
      <c r="K48">
        <v>7918</v>
      </c>
      <c r="L48" s="3">
        <v>144648257</v>
      </c>
      <c r="M48" s="3"/>
      <c r="O48">
        <f t="shared" si="15"/>
        <v>8.976893927666076</v>
      </c>
      <c r="P48">
        <f t="shared" si="11"/>
        <v>439.86534493676436</v>
      </c>
      <c r="Q48">
        <f t="shared" si="16"/>
        <v>-236.75550707873253</v>
      </c>
      <c r="S48" s="2" t="s">
        <v>108</v>
      </c>
      <c r="U48" s="7">
        <f>U12/P60</f>
        <v>0.46487976582294505</v>
      </c>
      <c r="AH48">
        <v>144648257</v>
      </c>
      <c r="AI48">
        <f t="shared" si="17"/>
        <v>439.86534493676436</v>
      </c>
      <c r="AK48">
        <f t="shared" si="18"/>
        <v>439.86534493676436</v>
      </c>
      <c r="AL48">
        <f t="shared" si="19"/>
        <v>439.86534493676436</v>
      </c>
      <c r="AO48" t="s">
        <v>80</v>
      </c>
      <c r="AP48">
        <v>958.24618633882392</v>
      </c>
      <c r="AQ48">
        <f t="shared" si="9"/>
        <v>0.60178531766640664</v>
      </c>
      <c r="AR48">
        <f t="shared" si="10"/>
        <v>21818</v>
      </c>
    </row>
    <row r="49" spans="1:44" x14ac:dyDescent="0.25">
      <c r="A49" s="10">
        <v>51</v>
      </c>
      <c r="B49" t="s">
        <v>32</v>
      </c>
      <c r="C49">
        <v>64.599999999999994</v>
      </c>
      <c r="D49">
        <f t="shared" si="12"/>
        <v>1528.0495956620539</v>
      </c>
      <c r="E49">
        <f>VLOOKUP(B49,eq1_countryspecificcoefficients!$A$10:$M$72,12,FALSE)</f>
        <v>715.83579938232458</v>
      </c>
      <c r="F49">
        <f>VLOOKUP(B49,eq1_countryspecificcoefficients!$A$10:$M$72,13,FALSE)</f>
        <v>12.572968982658351</v>
      </c>
      <c r="G49">
        <f>VLOOKUP(B49,PALs!$A$8:$C$70,3,FALSE)</f>
        <v>2</v>
      </c>
      <c r="H49" s="2">
        <f t="shared" si="13"/>
        <v>3056.0991913241078</v>
      </c>
      <c r="I49">
        <v>2204.8000000000002</v>
      </c>
      <c r="J49" s="2">
        <f t="shared" si="14"/>
        <v>-851.2991913241076</v>
      </c>
      <c r="K49">
        <v>1348</v>
      </c>
      <c r="L49" s="3">
        <v>10673320</v>
      </c>
      <c r="M49" s="3"/>
      <c r="O49">
        <f t="shared" si="15"/>
        <v>7.2063772914722524</v>
      </c>
      <c r="P49">
        <f t="shared" si="11"/>
        <v>-851.2991913241076</v>
      </c>
      <c r="Q49">
        <f t="shared" si="16"/>
        <v>-506.93660109654138</v>
      </c>
      <c r="S49" s="2" t="s">
        <v>109</v>
      </c>
      <c r="U49" s="2">
        <v>0.98499999999999999</v>
      </c>
      <c r="AH49">
        <v>10673320</v>
      </c>
      <c r="AI49">
        <f t="shared" si="17"/>
        <v>-851.2991913241076</v>
      </c>
      <c r="AK49">
        <f t="shared" si="18"/>
        <v>0</v>
      </c>
      <c r="AL49">
        <f t="shared" si="19"/>
        <v>1</v>
      </c>
      <c r="AO49" t="s">
        <v>47</v>
      </c>
      <c r="AP49">
        <v>962.26637796915793</v>
      </c>
      <c r="AQ49">
        <f t="shared" si="9"/>
        <v>0.59927115698000055</v>
      </c>
      <c r="AR49">
        <f t="shared" si="10"/>
        <v>19505</v>
      </c>
    </row>
    <row r="50" spans="1:44" x14ac:dyDescent="0.25">
      <c r="A50" s="10">
        <v>52</v>
      </c>
      <c r="B50" t="s">
        <v>73</v>
      </c>
      <c r="C50">
        <v>71.400000000000006</v>
      </c>
      <c r="D50">
        <f t="shared" si="12"/>
        <v>1561.5208027742542</v>
      </c>
      <c r="E50">
        <f>VLOOKUP(B50,eq1_countryspecificcoefficients!$A$10:$M$72,12,FALSE)</f>
        <v>741.33112579054205</v>
      </c>
      <c r="F50">
        <f>VLOOKUP(B50,eq1_countryspecificcoefficients!$A$10:$M$72,13,FALSE)</f>
        <v>11.487250377923138</v>
      </c>
      <c r="G50">
        <f>VLOOKUP(B50,PALs!$A$8:$C$70,3,FALSE)</f>
        <v>1.4</v>
      </c>
      <c r="H50" s="2">
        <f t="shared" si="13"/>
        <v>2186.1291238839558</v>
      </c>
      <c r="I50">
        <v>2806.6</v>
      </c>
      <c r="J50" s="2">
        <f t="shared" si="14"/>
        <v>620.47087611604411</v>
      </c>
      <c r="K50">
        <v>11077</v>
      </c>
      <c r="L50" s="3">
        <v>5373374</v>
      </c>
      <c r="M50" s="3"/>
      <c r="O50">
        <f t="shared" si="15"/>
        <v>9.3126261655169333</v>
      </c>
      <c r="P50">
        <f t="shared" si="11"/>
        <v>620.47087611604411</v>
      </c>
      <c r="Q50">
        <f t="shared" si="16"/>
        <v>-249.75281976192082</v>
      </c>
      <c r="S50" s="2" t="s">
        <v>110</v>
      </c>
      <c r="U50" s="7">
        <f>P60/I60</f>
        <v>0.36253405293285762</v>
      </c>
      <c r="AH50">
        <v>5373374</v>
      </c>
      <c r="AI50">
        <f t="shared" si="17"/>
        <v>620.47087611604411</v>
      </c>
      <c r="AK50">
        <f t="shared" si="18"/>
        <v>620.47087611604411</v>
      </c>
      <c r="AL50">
        <f t="shared" si="19"/>
        <v>620.47087611604411</v>
      </c>
      <c r="AO50" t="s">
        <v>76</v>
      </c>
      <c r="AP50">
        <v>1017.4440542406887</v>
      </c>
      <c r="AQ50">
        <f t="shared" si="9"/>
        <v>0.56677168955386736</v>
      </c>
      <c r="AR50">
        <f t="shared" si="10"/>
        <v>22591</v>
      </c>
    </row>
    <row r="51" spans="1:44" x14ac:dyDescent="0.25">
      <c r="A51" s="10">
        <v>53</v>
      </c>
      <c r="B51" t="s">
        <v>78</v>
      </c>
      <c r="C51">
        <v>73.8</v>
      </c>
      <c r="D51">
        <f t="shared" si="12"/>
        <v>1573.5736165479541</v>
      </c>
      <c r="E51">
        <f>VLOOKUP(B51,eq1_countryspecificcoefficients!$A$10:$M$72,12,FALSE)</f>
        <v>744.13803845501661</v>
      </c>
      <c r="F51">
        <f>VLOOKUP(B51,eq1_countryspecificcoefficients!$A$10:$M$72,13,FALSE)</f>
        <v>11.238964472804032</v>
      </c>
      <c r="G51">
        <f>VLOOKUP(B51,PALs!$A$8:$C$70,3,FALSE)</f>
        <v>1.4</v>
      </c>
      <c r="H51" s="2">
        <f t="shared" si="13"/>
        <v>2203.0030631671357</v>
      </c>
      <c r="I51">
        <v>3099.6</v>
      </c>
      <c r="J51" s="2">
        <f t="shared" si="14"/>
        <v>896.59693683286423</v>
      </c>
      <c r="K51">
        <v>14967</v>
      </c>
      <c r="L51" s="3">
        <v>1995733</v>
      </c>
      <c r="M51" s="3"/>
      <c r="O51">
        <f t="shared" si="15"/>
        <v>9.613603056529147</v>
      </c>
      <c r="P51">
        <f t="shared" si="11"/>
        <v>896.59693683286423</v>
      </c>
      <c r="Q51">
        <f t="shared" si="16"/>
        <v>-147.18763723140728</v>
      </c>
      <c r="S51" s="2" t="s">
        <v>111</v>
      </c>
      <c r="U51" s="2">
        <f>0.98-U50*0.47</f>
        <v>0.80960899512155693</v>
      </c>
      <c r="AH51">
        <v>1995733</v>
      </c>
      <c r="AI51">
        <f t="shared" si="17"/>
        <v>896.59693683286423</v>
      </c>
      <c r="AK51">
        <f t="shared" si="18"/>
        <v>896.59693683286423</v>
      </c>
      <c r="AL51">
        <f t="shared" si="19"/>
        <v>896.59693683286423</v>
      </c>
      <c r="AO51" t="s">
        <v>40</v>
      </c>
      <c r="AP51">
        <v>1031.8203397415596</v>
      </c>
      <c r="AQ51">
        <f t="shared" si="9"/>
        <v>0.55887489656674894</v>
      </c>
      <c r="AR51">
        <f t="shared" si="10"/>
        <v>13145</v>
      </c>
    </row>
    <row r="52" spans="1:44" x14ac:dyDescent="0.25">
      <c r="A52" s="10">
        <v>54</v>
      </c>
      <c r="B52" t="s">
        <v>70</v>
      </c>
      <c r="C52">
        <v>58</v>
      </c>
      <c r="D52">
        <f t="shared" si="12"/>
        <v>1434.4701525218666</v>
      </c>
      <c r="E52">
        <f>VLOOKUP(B52,eq1_countryspecificcoefficients!$A$10:$M$72,12,FALSE)</f>
        <v>733.46062146938596</v>
      </c>
      <c r="F52">
        <f>VLOOKUP(B52,eq1_countryspecificcoefficients!$A$10:$M$72,13,FALSE)</f>
        <v>12.086371225042772</v>
      </c>
      <c r="G52">
        <f>VLOOKUP(B52,PALs!$A$8:$C$70,3,FALSE)</f>
        <v>1.69</v>
      </c>
      <c r="H52" s="2">
        <f t="shared" si="13"/>
        <v>2424.2545577619544</v>
      </c>
      <c r="I52">
        <v>2927.2</v>
      </c>
      <c r="J52" s="2">
        <f t="shared" si="14"/>
        <v>502.94544223804542</v>
      </c>
      <c r="K52">
        <v>5886</v>
      </c>
      <c r="L52" s="3">
        <v>46034026</v>
      </c>
      <c r="M52" s="3"/>
      <c r="O52">
        <f t="shared" si="15"/>
        <v>8.680331928793418</v>
      </c>
      <c r="P52">
        <f t="shared" si="11"/>
        <v>502.94544223804542</v>
      </c>
      <c r="Q52">
        <f t="shared" si="16"/>
        <v>-2.6604166066431389</v>
      </c>
      <c r="AH52">
        <v>46034026</v>
      </c>
      <c r="AI52">
        <f t="shared" si="17"/>
        <v>502.94544223804542</v>
      </c>
      <c r="AK52">
        <f t="shared" si="18"/>
        <v>502.94544223804542</v>
      </c>
      <c r="AL52">
        <f t="shared" si="19"/>
        <v>502.94544223804542</v>
      </c>
      <c r="AO52" t="s">
        <v>81</v>
      </c>
      <c r="AP52">
        <v>1066.695073957259</v>
      </c>
      <c r="AQ52">
        <f t="shared" si="9"/>
        <v>0.54060293304742291</v>
      </c>
      <c r="AR52">
        <f t="shared" si="10"/>
        <v>5715</v>
      </c>
    </row>
    <row r="53" spans="1:44" x14ac:dyDescent="0.25">
      <c r="A53" s="10">
        <v>55</v>
      </c>
      <c r="B53" t="s">
        <v>82</v>
      </c>
      <c r="C53">
        <v>70.599999999999994</v>
      </c>
      <c r="D53">
        <f t="shared" si="12"/>
        <v>1533.9037544790494</v>
      </c>
      <c r="E53">
        <f>VLOOKUP(B53,eq1_countryspecificcoefficients!$A$10:$M$72,12,FALSE)</f>
        <v>739.8484502729541</v>
      </c>
      <c r="F53">
        <f>VLOOKUP(B53,eq1_countryspecificcoefficients!$A$10:$M$72,13,FALSE)</f>
        <v>11.247242269208153</v>
      </c>
      <c r="G53">
        <f>VLOOKUP(B53,PALs!$A$8:$C$70,3,FALSE)</f>
        <v>1.4</v>
      </c>
      <c r="H53" s="2">
        <f t="shared" si="13"/>
        <v>2147.4652562706692</v>
      </c>
      <c r="I53">
        <v>3344.2</v>
      </c>
      <c r="J53" s="2">
        <f t="shared" si="14"/>
        <v>1196.7347437293306</v>
      </c>
      <c r="K53">
        <v>19232</v>
      </c>
      <c r="L53" s="3">
        <v>42187645</v>
      </c>
      <c r="M53" s="3"/>
      <c r="O53">
        <f t="shared" si="15"/>
        <v>9.8643308373349345</v>
      </c>
      <c r="P53">
        <f t="shared" si="11"/>
        <v>1196.7347437293306</v>
      </c>
      <c r="Q53">
        <f t="shared" si="16"/>
        <v>8.3658672755768748</v>
      </c>
      <c r="AH53">
        <v>42187645</v>
      </c>
      <c r="AI53">
        <f t="shared" si="17"/>
        <v>1196.7347437293306</v>
      </c>
      <c r="AK53">
        <f t="shared" si="18"/>
        <v>1196.7347437293306</v>
      </c>
      <c r="AL53">
        <f t="shared" si="19"/>
        <v>1196.7347437293306</v>
      </c>
      <c r="AO53" t="s">
        <v>41</v>
      </c>
      <c r="AP53">
        <v>1154.7220850931453</v>
      </c>
      <c r="AQ53">
        <f t="shared" si="9"/>
        <v>0.49939157923182514</v>
      </c>
      <c r="AR53">
        <f t="shared" si="10"/>
        <v>21478</v>
      </c>
    </row>
    <row r="54" spans="1:44" x14ac:dyDescent="0.25">
      <c r="A54" s="10">
        <v>56</v>
      </c>
      <c r="B54" t="s">
        <v>59</v>
      </c>
      <c r="C54">
        <v>52.5</v>
      </c>
      <c r="D54">
        <f t="shared" si="12"/>
        <v>1359.610125893209</v>
      </c>
      <c r="E54">
        <f>VLOOKUP(B54,eq1_countryspecificcoefficients!$A$10:$M$72,12,FALSE)</f>
        <v>741.32733137216314</v>
      </c>
      <c r="F54">
        <f>VLOOKUP(B54,eq1_countryspecificcoefficients!$A$10:$M$72,13,FALSE)</f>
        <v>11.776815133734209</v>
      </c>
      <c r="G54">
        <f>VLOOKUP(B54,PALs!$A$8:$C$70,3,FALSE)</f>
        <v>1.69</v>
      </c>
      <c r="H54" s="2">
        <f t="shared" si="13"/>
        <v>2297.7411127595233</v>
      </c>
      <c r="I54">
        <v>2343</v>
      </c>
      <c r="J54" s="2">
        <f t="shared" si="14"/>
        <v>45.258887240476724</v>
      </c>
      <c r="K54">
        <v>2735</v>
      </c>
      <c r="L54" s="3">
        <v>19083000</v>
      </c>
      <c r="M54" s="3"/>
      <c r="O54">
        <f t="shared" si="15"/>
        <v>7.9138867148560816</v>
      </c>
      <c r="P54">
        <f t="shared" si="11"/>
        <v>45.258887240476724</v>
      </c>
      <c r="Q54">
        <f t="shared" si="16"/>
        <v>-18.369835202542163</v>
      </c>
      <c r="AH54">
        <v>19083000</v>
      </c>
      <c r="AI54">
        <f t="shared" si="17"/>
        <v>45.258887240476724</v>
      </c>
      <c r="AK54">
        <f t="shared" si="18"/>
        <v>45.258887240476724</v>
      </c>
      <c r="AL54">
        <f t="shared" si="19"/>
        <v>45.258887240476724</v>
      </c>
      <c r="AO54" t="s">
        <v>82</v>
      </c>
      <c r="AP54">
        <v>1196.7347437293306</v>
      </c>
      <c r="AQ54">
        <f t="shared" si="9"/>
        <v>0.48185990142771068</v>
      </c>
      <c r="AR54">
        <f t="shared" si="10"/>
        <v>19232</v>
      </c>
    </row>
    <row r="55" spans="1:44" x14ac:dyDescent="0.25">
      <c r="A55" s="10">
        <v>57</v>
      </c>
      <c r="B55" t="s">
        <v>45</v>
      </c>
      <c r="C55">
        <v>72.400000000000006</v>
      </c>
      <c r="D55">
        <f t="shared" si="12"/>
        <v>1628.9783005304744</v>
      </c>
      <c r="E55">
        <f>VLOOKUP(B55,eq1_countryspecificcoefficients!$A$10:$M$72,12,FALSE)</f>
        <v>716.21041461189623</v>
      </c>
      <c r="F55">
        <f>VLOOKUP(B55,eq1_countryspecificcoefficients!$A$10:$M$72,13,FALSE)</f>
        <v>12.607291241969309</v>
      </c>
      <c r="G55">
        <f>VLOOKUP(B55,PALs!$A$8:$C$70,3,FALSE)</f>
        <v>1.69</v>
      </c>
      <c r="H55" s="2">
        <f t="shared" si="13"/>
        <v>2752.9733278965018</v>
      </c>
      <c r="I55">
        <v>2396.6</v>
      </c>
      <c r="J55" s="2">
        <f t="shared" si="14"/>
        <v>-356.37332789650191</v>
      </c>
      <c r="K55">
        <v>3170</v>
      </c>
      <c r="L55" s="3">
        <v>1087949</v>
      </c>
      <c r="M55" s="3"/>
      <c r="O55">
        <f t="shared" si="15"/>
        <v>8.0614868668713271</v>
      </c>
      <c r="P55">
        <f t="shared" si="11"/>
        <v>-356.37332789650191</v>
      </c>
      <c r="Q55">
        <f t="shared" si="16"/>
        <v>-505.1169304821251</v>
      </c>
      <c r="AH55">
        <v>1087949</v>
      </c>
      <c r="AI55">
        <f t="shared" si="17"/>
        <v>-356.37332789650191</v>
      </c>
      <c r="AK55">
        <f t="shared" si="18"/>
        <v>0</v>
      </c>
      <c r="AL55">
        <f t="shared" si="19"/>
        <v>1</v>
      </c>
      <c r="AO55" t="s">
        <v>52</v>
      </c>
      <c r="AP55">
        <v>1221.4087226962142</v>
      </c>
      <c r="AQ55">
        <f t="shared" si="9"/>
        <v>0.47212573066907509</v>
      </c>
      <c r="AR55">
        <f t="shared" si="10"/>
        <v>21743</v>
      </c>
    </row>
    <row r="56" spans="1:44" x14ac:dyDescent="0.25">
      <c r="A56" s="10">
        <v>58</v>
      </c>
      <c r="B56" t="s">
        <v>80</v>
      </c>
      <c r="C56">
        <v>73</v>
      </c>
      <c r="D56">
        <f t="shared" si="12"/>
        <v>1553.9670097579831</v>
      </c>
      <c r="E56">
        <f>VLOOKUP(B56,eq1_countryspecificcoefficients!$A$10:$M$72,12,FALSE)</f>
        <v>741.87556388675762</v>
      </c>
      <c r="F56">
        <f>VLOOKUP(B56,eq1_countryspecificcoefficients!$A$10:$M$72,13,FALSE)</f>
        <v>11.124540354400349</v>
      </c>
      <c r="G56">
        <f>VLOOKUP(B56,PALs!$A$8:$C$70,3,FALSE)</f>
        <v>1.4</v>
      </c>
      <c r="H56" s="2">
        <f t="shared" si="13"/>
        <v>2175.5538136611763</v>
      </c>
      <c r="I56">
        <v>3133.8</v>
      </c>
      <c r="J56" s="2">
        <f t="shared" si="14"/>
        <v>958.24618633882392</v>
      </c>
      <c r="K56">
        <v>21818</v>
      </c>
      <c r="L56" s="3">
        <v>8958229</v>
      </c>
      <c r="M56" s="3"/>
      <c r="O56">
        <f t="shared" si="15"/>
        <v>9.9904905961577022</v>
      </c>
      <c r="P56">
        <f t="shared" si="11"/>
        <v>958.24618633882392</v>
      </c>
      <c r="Q56">
        <f t="shared" si="16"/>
        <v>-302.87378558745104</v>
      </c>
      <c r="AH56">
        <v>8958229</v>
      </c>
      <c r="AI56">
        <f t="shared" si="17"/>
        <v>958.24618633882392</v>
      </c>
      <c r="AK56">
        <f t="shared" si="18"/>
        <v>958.24618633882392</v>
      </c>
      <c r="AL56">
        <f t="shared" si="19"/>
        <v>958.24618633882392</v>
      </c>
      <c r="AO56" t="s">
        <v>83</v>
      </c>
      <c r="AP56">
        <v>1240.4465155150656</v>
      </c>
      <c r="AQ56">
        <f t="shared" si="9"/>
        <v>0.46487976582294505</v>
      </c>
      <c r="AR56">
        <f t="shared" si="10"/>
        <v>25159</v>
      </c>
    </row>
    <row r="57" spans="1:44" x14ac:dyDescent="0.25">
      <c r="A57" s="10">
        <v>59</v>
      </c>
      <c r="B57" t="s">
        <v>74</v>
      </c>
      <c r="C57">
        <v>67.400000000000006</v>
      </c>
      <c r="D57">
        <f t="shared" si="12"/>
        <v>1541.2962557151541</v>
      </c>
      <c r="E57">
        <f>VLOOKUP(B57,eq1_countryspecificcoefficients!$A$10:$M$72,12,FALSE)</f>
        <v>732.18179531903002</v>
      </c>
      <c r="F57">
        <f>VLOOKUP(B57,eq1_countryspecificcoefficients!$A$10:$M$72,13,FALSE)</f>
        <v>12.004665584512225</v>
      </c>
      <c r="G57">
        <f>VLOOKUP(B57,PALs!$A$8:$C$70,3,FALSE)</f>
        <v>1.69</v>
      </c>
      <c r="H57" s="2">
        <f t="shared" si="13"/>
        <v>2604.7906721586105</v>
      </c>
      <c r="I57">
        <v>3233.2</v>
      </c>
      <c r="J57" s="2">
        <f t="shared" si="14"/>
        <v>628.40932784138931</v>
      </c>
      <c r="K57">
        <v>4371</v>
      </c>
      <c r="L57" s="3">
        <v>9839800</v>
      </c>
      <c r="M57" s="3"/>
      <c r="O57">
        <f t="shared" si="15"/>
        <v>8.3827470948633138</v>
      </c>
      <c r="P57">
        <f t="shared" si="11"/>
        <v>628.40932784138931</v>
      </c>
      <c r="Q57">
        <f t="shared" si="16"/>
        <v>294.4082886828046</v>
      </c>
      <c r="AH57">
        <v>9839800</v>
      </c>
      <c r="AI57">
        <f t="shared" si="17"/>
        <v>628.40932784138931</v>
      </c>
      <c r="AK57">
        <f t="shared" si="18"/>
        <v>628.40932784138931</v>
      </c>
      <c r="AL57">
        <f t="shared" si="19"/>
        <v>628.40932784138931</v>
      </c>
      <c r="AO57" t="s">
        <v>77</v>
      </c>
      <c r="AP57">
        <v>1248.2471847310999</v>
      </c>
      <c r="AQ57">
        <f t="shared" si="9"/>
        <v>0.46197459341577196</v>
      </c>
      <c r="AR57">
        <f t="shared" si="10"/>
        <v>24610</v>
      </c>
    </row>
    <row r="58" spans="1:44" x14ac:dyDescent="0.25">
      <c r="A58" s="10">
        <v>60</v>
      </c>
      <c r="B58" t="s">
        <v>81</v>
      </c>
      <c r="C58">
        <v>64.400000000000006</v>
      </c>
      <c r="D58">
        <f t="shared" si="12"/>
        <v>1503.494039078545</v>
      </c>
      <c r="E58">
        <f>VLOOKUP(B58,eq1_countryspecificcoefficients!$A$10:$M$72,12,FALSE)</f>
        <v>733.15323228112482</v>
      </c>
      <c r="F58">
        <f>VLOOKUP(B58,eq1_countryspecificcoefficients!$A$10:$M$72,13,FALSE)</f>
        <v>11.961813770146275</v>
      </c>
      <c r="G58">
        <f>VLOOKUP(B58,PALs!$A$8:$C$70,3,FALSE)</f>
        <v>1.69</v>
      </c>
      <c r="H58" s="2">
        <f t="shared" si="13"/>
        <v>2540.904926042741</v>
      </c>
      <c r="I58">
        <v>3607.6</v>
      </c>
      <c r="J58" s="2">
        <f t="shared" si="14"/>
        <v>1066.695073957259</v>
      </c>
      <c r="K58">
        <v>5715</v>
      </c>
      <c r="L58" s="3">
        <v>66060121</v>
      </c>
      <c r="M58" s="3"/>
      <c r="O58">
        <f t="shared" si="15"/>
        <v>8.6508495762289108</v>
      </c>
      <c r="P58">
        <f t="shared" si="11"/>
        <v>1066.695073957259</v>
      </c>
      <c r="Q58">
        <f t="shared" si="16"/>
        <v>578.09046389577497</v>
      </c>
      <c r="AH58">
        <v>66060121</v>
      </c>
      <c r="AI58">
        <f t="shared" si="17"/>
        <v>1066.695073957259</v>
      </c>
      <c r="AK58">
        <f t="shared" si="18"/>
        <v>1066.695073957259</v>
      </c>
      <c r="AL58">
        <f t="shared" si="19"/>
        <v>1066.695073957259</v>
      </c>
      <c r="AO58" t="s">
        <v>66</v>
      </c>
      <c r="AP58">
        <v>1349.8372151655358</v>
      </c>
      <c r="AQ58">
        <f t="shared" si="9"/>
        <v>0.42720594688731706</v>
      </c>
      <c r="AR58">
        <f t="shared" si="10"/>
        <v>33684</v>
      </c>
    </row>
    <row r="59" spans="1:44" x14ac:dyDescent="0.25">
      <c r="A59" s="10">
        <v>61</v>
      </c>
      <c r="B59" t="s">
        <v>69</v>
      </c>
      <c r="C59">
        <v>71.400000000000006</v>
      </c>
      <c r="D59">
        <f t="shared" si="12"/>
        <v>1542.2957214501325</v>
      </c>
      <c r="E59">
        <f>VLOOKUP(B59,eq1_countryspecificcoefficients!$A$10:$M$72,12,FALSE)</f>
        <v>739.05872314039573</v>
      </c>
      <c r="F59">
        <f>VLOOKUP(B59,eq1_countryspecificcoefficients!$A$10:$M$72,13,FALSE)</f>
        <v>11.249817903497714</v>
      </c>
      <c r="G59">
        <f>VLOOKUP(B59,PALs!$A$8:$C$70,3,FALSE)</f>
        <v>1.69</v>
      </c>
      <c r="H59" s="2">
        <f t="shared" si="13"/>
        <v>2606.4797692507241</v>
      </c>
      <c r="I59">
        <v>3098.8</v>
      </c>
      <c r="J59" s="2">
        <f t="shared" si="14"/>
        <v>492.32023074927611</v>
      </c>
      <c r="K59">
        <v>4657</v>
      </c>
      <c r="L59" s="3">
        <v>47812950</v>
      </c>
      <c r="M59" s="3"/>
      <c r="O59">
        <f t="shared" si="15"/>
        <v>8.4461267429823774</v>
      </c>
      <c r="P59">
        <f t="shared" si="11"/>
        <v>492.32023074927611</v>
      </c>
      <c r="Q59">
        <f t="shared" si="16"/>
        <v>121.77077968541516</v>
      </c>
      <c r="AH59">
        <v>47812950</v>
      </c>
      <c r="AI59">
        <f t="shared" si="17"/>
        <v>492.32023074927611</v>
      </c>
      <c r="AK59">
        <f t="shared" si="18"/>
        <v>492.32023074927611</v>
      </c>
      <c r="AL59">
        <f t="shared" si="19"/>
        <v>492.32023074927611</v>
      </c>
      <c r="AO59" t="s">
        <v>79</v>
      </c>
      <c r="AP59">
        <v>1430.7452958134768</v>
      </c>
      <c r="AQ59">
        <f t="shared" si="9"/>
        <v>0.4030476195419968</v>
      </c>
      <c r="AR59">
        <f t="shared" si="10"/>
        <v>15289</v>
      </c>
    </row>
    <row r="60" spans="1:44" x14ac:dyDescent="0.25">
      <c r="A60" s="10">
        <v>63</v>
      </c>
      <c r="B60" t="s">
        <v>83</v>
      </c>
      <c r="C60">
        <v>73</v>
      </c>
      <c r="D60">
        <f t="shared" si="12"/>
        <v>1557.9667746320961</v>
      </c>
      <c r="E60">
        <f>VLOOKUP(B60,eq1_countryspecificcoefficients!$A$10:$M$72,12,FALSE)</f>
        <v>743.63317210434445</v>
      </c>
      <c r="F60">
        <f>VLOOKUP(B60,eq1_countryspecificcoefficients!$A$10:$M$72,13,FALSE)</f>
        <v>11.155254829147282</v>
      </c>
      <c r="G60">
        <f>VLOOKUP(B60,PALs!$A$8:$C$70,3,FALSE)</f>
        <v>1.4</v>
      </c>
      <c r="H60" s="2">
        <f t="shared" si="13"/>
        <v>2181.1534844849343</v>
      </c>
      <c r="I60">
        <v>3421.6</v>
      </c>
      <c r="J60" s="2">
        <f t="shared" si="14"/>
        <v>1240.4465155150656</v>
      </c>
      <c r="K60">
        <v>25159</v>
      </c>
      <c r="L60" s="3">
        <v>59647577</v>
      </c>
      <c r="M60" s="3"/>
      <c r="O60">
        <f t="shared" si="15"/>
        <v>10.132970964396517</v>
      </c>
      <c r="P60">
        <f t="shared" si="11"/>
        <v>1240.4465155150656</v>
      </c>
      <c r="Q60">
        <f t="shared" si="16"/>
        <v>-102.83596979444974</v>
      </c>
      <c r="AH60">
        <v>59647577</v>
      </c>
      <c r="AI60">
        <f t="shared" si="17"/>
        <v>1240.4465155150656</v>
      </c>
      <c r="AK60">
        <f t="shared" si="18"/>
        <v>1240.4465155150656</v>
      </c>
      <c r="AL60">
        <f t="shared" si="19"/>
        <v>1240.4465155150656</v>
      </c>
      <c r="AO60" t="s">
        <v>55</v>
      </c>
      <c r="AP60">
        <v>1438.8208850808542</v>
      </c>
      <c r="AQ60">
        <f t="shared" si="9"/>
        <v>0.40078545677777444</v>
      </c>
      <c r="AR60">
        <f t="shared" si="10"/>
        <v>18580</v>
      </c>
    </row>
    <row r="61" spans="1:44" x14ac:dyDescent="0.25">
      <c r="A61" s="10">
        <v>64</v>
      </c>
      <c r="B61" t="s">
        <v>75</v>
      </c>
      <c r="C61">
        <v>71.8</v>
      </c>
      <c r="D61">
        <f t="shared" si="12"/>
        <v>1556.8369826363319</v>
      </c>
      <c r="E61">
        <f>VLOOKUP(B61,eq1_countryspecificcoefficients!$A$10:$M$72,12,FALSE)</f>
        <v>733.28193224199322</v>
      </c>
      <c r="F61">
        <f>VLOOKUP(B61,eq1_countryspecificcoefficients!$A$10:$M$72,13,FALSE)</f>
        <v>11.470126050060426</v>
      </c>
      <c r="G61">
        <f>VLOOKUP(B61,PALs!$A$8:$C$70,3,FALSE)</f>
        <v>1.4</v>
      </c>
      <c r="H61" s="2">
        <f t="shared" si="13"/>
        <v>2179.5717756908643</v>
      </c>
      <c r="I61">
        <v>2828.6</v>
      </c>
      <c r="J61" s="2">
        <f t="shared" si="14"/>
        <v>649.02822430913557</v>
      </c>
      <c r="K61">
        <v>7074</v>
      </c>
      <c r="L61" s="3">
        <v>3325637</v>
      </c>
      <c r="M61" s="3"/>
      <c r="O61">
        <f t="shared" si="15"/>
        <v>8.8641813697654257</v>
      </c>
      <c r="P61">
        <f t="shared" si="11"/>
        <v>649.02822430913557</v>
      </c>
      <c r="Q61">
        <f t="shared" si="16"/>
        <v>37.404025246199581</v>
      </c>
      <c r="S61" s="7"/>
      <c r="T61" s="7"/>
      <c r="AH61">
        <v>3325637</v>
      </c>
      <c r="AI61">
        <f t="shared" si="17"/>
        <v>649.02822430913557</v>
      </c>
      <c r="AK61">
        <f t="shared" si="18"/>
        <v>649.02822430913557</v>
      </c>
      <c r="AL61">
        <f t="shared" si="19"/>
        <v>649.02822430913557</v>
      </c>
      <c r="AO61" t="s">
        <v>60</v>
      </c>
      <c r="AP61">
        <v>1446.1254695721659</v>
      </c>
      <c r="AQ61">
        <f t="shared" si="9"/>
        <v>0.39876103269181434</v>
      </c>
      <c r="AR61">
        <f t="shared" si="10"/>
        <v>16100</v>
      </c>
    </row>
    <row r="62" spans="1:44" x14ac:dyDescent="0.25">
      <c r="A62" s="10">
        <v>65</v>
      </c>
      <c r="B62" t="s">
        <v>62</v>
      </c>
      <c r="C62">
        <v>50.6</v>
      </c>
      <c r="D62">
        <f t="shared" si="12"/>
        <v>1341.9974515619983</v>
      </c>
      <c r="E62">
        <f>VLOOKUP(B62,eq1_countryspecificcoefficients!$A$10:$M$72,12,FALSE)</f>
        <v>734.06507856020369</v>
      </c>
      <c r="F62">
        <f>VLOOKUP(B62,eq1_countryspecificcoefficients!$A$10:$M$72,13,FALSE)</f>
        <v>12.014473774739022</v>
      </c>
      <c r="G62">
        <f>VLOOKUP(B62,PALs!$A$8:$C$70,3,FALSE)</f>
        <v>1.69</v>
      </c>
      <c r="H62" s="2">
        <f t="shared" si="13"/>
        <v>2267.9756931397769</v>
      </c>
      <c r="I62">
        <v>2404.1999999999998</v>
      </c>
      <c r="J62" s="2">
        <f t="shared" si="14"/>
        <v>136.2243068602229</v>
      </c>
      <c r="K62">
        <v>1309</v>
      </c>
      <c r="L62" s="3">
        <v>80467400</v>
      </c>
      <c r="M62" s="3"/>
      <c r="O62">
        <f t="shared" si="15"/>
        <v>7.1770187659099003</v>
      </c>
      <c r="P62">
        <f t="shared" si="11"/>
        <v>136.2243068602229</v>
      </c>
      <c r="Q62">
        <f t="shared" si="16"/>
        <v>497.51673997944818</v>
      </c>
      <c r="AH62">
        <v>80467400</v>
      </c>
      <c r="AI62">
        <f t="shared" si="17"/>
        <v>136.2243068602229</v>
      </c>
      <c r="AK62">
        <f t="shared" si="18"/>
        <v>136.2243068602229</v>
      </c>
      <c r="AL62">
        <f t="shared" si="19"/>
        <v>136.2243068602229</v>
      </c>
      <c r="AO62" t="s">
        <v>48</v>
      </c>
      <c r="AP62">
        <v>1503.8084339923862</v>
      </c>
      <c r="AQ62">
        <f t="shared" si="9"/>
        <v>0.38346538868490709</v>
      </c>
      <c r="AR62">
        <f t="shared" si="10"/>
        <v>22314</v>
      </c>
    </row>
    <row r="63" spans="1:44" x14ac:dyDescent="0.25">
      <c r="A63" s="10">
        <v>66</v>
      </c>
      <c r="B63" t="s">
        <v>15</v>
      </c>
      <c r="C63">
        <v>61</v>
      </c>
      <c r="D63">
        <f t="shared" si="12"/>
        <v>1489.112991039696</v>
      </c>
      <c r="E63">
        <f>VLOOKUP(B63,eq1_countryspecificcoefficients!$A$10:$M$72,12,FALSE)</f>
        <v>712.11463377577877</v>
      </c>
      <c r="F63">
        <f>VLOOKUP(B63,eq1_countryspecificcoefficients!$A$10:$M$72,13,FALSE)</f>
        <v>12.73767798793307</v>
      </c>
      <c r="G63">
        <f>VLOOKUP(B63,PALs!$A$8:$C$70,3,FALSE)</f>
        <v>2</v>
      </c>
      <c r="H63" s="2">
        <f t="shared" si="13"/>
        <v>2978.225982079392</v>
      </c>
      <c r="I63">
        <v>1867.6</v>
      </c>
      <c r="J63" s="2">
        <f t="shared" si="14"/>
        <v>-1110.6259820793921</v>
      </c>
      <c r="K63">
        <v>897</v>
      </c>
      <c r="L63" s="3">
        <v>11426006</v>
      </c>
      <c r="M63" s="3"/>
      <c r="O63">
        <f t="shared" si="15"/>
        <v>6.799055862058796</v>
      </c>
      <c r="P63">
        <f t="shared" si="11"/>
        <v>-1110.6259820793921</v>
      </c>
      <c r="Q63">
        <f t="shared" si="16"/>
        <v>-531.37803319406703</v>
      </c>
      <c r="S63"/>
      <c r="T63"/>
      <c r="AH63">
        <v>11426006</v>
      </c>
      <c r="AI63">
        <f t="shared" si="17"/>
        <v>-1110.6259820793921</v>
      </c>
      <c r="AK63">
        <f t="shared" si="18"/>
        <v>0</v>
      </c>
      <c r="AL63">
        <f t="shared" si="19"/>
        <v>1</v>
      </c>
      <c r="AO63" t="s">
        <v>61</v>
      </c>
      <c r="AP63">
        <v>1532.9483907175395</v>
      </c>
      <c r="AQ63">
        <f t="shared" si="9"/>
        <v>0.37617605989893155</v>
      </c>
      <c r="AR63">
        <f t="shared" si="10"/>
        <v>19667</v>
      </c>
    </row>
    <row r="64" spans="1:44" x14ac:dyDescent="0.25">
      <c r="A64" s="10">
        <v>67</v>
      </c>
      <c r="B64" t="s">
        <v>23</v>
      </c>
      <c r="C64">
        <v>63.9</v>
      </c>
      <c r="D64">
        <f t="shared" si="12"/>
        <v>1528.2048294836954</v>
      </c>
      <c r="E64">
        <f>VLOOKUP(B64,eq1_countryspecificcoefficients!$A$10:$M$72,12,FALSE)</f>
        <v>707.75955941870382</v>
      </c>
      <c r="F64">
        <f>VLOOKUP(B64,eq1_countryspecificcoefficients!$A$10:$M$72,13,FALSE)</f>
        <v>12.839519093348853</v>
      </c>
      <c r="G64">
        <f>VLOOKUP(B64,PALs!$A$8:$C$70,3,FALSE)</f>
        <v>2</v>
      </c>
      <c r="H64" s="2">
        <f t="shared" si="13"/>
        <v>3056.4096589673909</v>
      </c>
      <c r="I64">
        <v>2025.6</v>
      </c>
      <c r="J64" s="2">
        <f t="shared" si="14"/>
        <v>-1030.809658967391</v>
      </c>
      <c r="K64">
        <v>434</v>
      </c>
      <c r="L64" s="3">
        <v>12774162</v>
      </c>
      <c r="M64" s="3"/>
      <c r="O64">
        <f t="shared" si="15"/>
        <v>6.0730445341004051</v>
      </c>
      <c r="P64">
        <f t="shared" si="11"/>
        <v>-1030.809658967391</v>
      </c>
      <c r="Q64">
        <f t="shared" si="16"/>
        <v>-32.901117137900656</v>
      </c>
      <c r="AH64">
        <v>12774162</v>
      </c>
      <c r="AI64">
        <f t="shared" si="17"/>
        <v>-1030.809658967391</v>
      </c>
      <c r="AK64">
        <f t="shared" si="18"/>
        <v>0</v>
      </c>
      <c r="AL64">
        <f t="shared" si="19"/>
        <v>1</v>
      </c>
      <c r="AO64" t="s">
        <v>9</v>
      </c>
      <c r="AP64">
        <v>1577.6323497446369</v>
      </c>
      <c r="AQ64">
        <f t="shared" si="9"/>
        <v>0.3655214636932822</v>
      </c>
      <c r="AR64">
        <f t="shared" si="10"/>
        <v>23444</v>
      </c>
    </row>
    <row r="65" spans="1:44" x14ac:dyDescent="0.25">
      <c r="A65" s="10">
        <f>COUNTA(A2:A64)</f>
        <v>63</v>
      </c>
      <c r="AO65" t="s">
        <v>16</v>
      </c>
      <c r="AP65">
        <v>1607.7299804928689</v>
      </c>
      <c r="AQ65">
        <f t="shared" si="9"/>
        <v>0.35867869147513831</v>
      </c>
      <c r="AR65">
        <f t="shared" si="10"/>
        <v>21656</v>
      </c>
    </row>
    <row r="66" spans="1:44" x14ac:dyDescent="0.25">
      <c r="O66" t="s">
        <v>84</v>
      </c>
      <c r="P66" s="9"/>
      <c r="Q66" s="9">
        <f>AVERAGE(Q2:Q64)</f>
        <v>-1.7468072843575289E-12</v>
      </c>
      <c r="R66" s="9"/>
      <c r="AG66" s="2" t="s">
        <v>120</v>
      </c>
      <c r="AH66" s="2">
        <v>6353976427</v>
      </c>
      <c r="AI66" s="15"/>
      <c r="AJ66" s="15"/>
      <c r="AK66" s="2"/>
      <c r="AL66" s="8">
        <f>SUMPRODUCT(AK2:AK64,AH2:AH64)/SUMIF(AL2:AL64,"&gt;0",AH2:AH64)</f>
        <v>351.1562900668049</v>
      </c>
    </row>
    <row r="67" spans="1:44" x14ac:dyDescent="0.25">
      <c r="A67" s="102" t="s">
        <v>118</v>
      </c>
      <c r="B67" t="s">
        <v>85</v>
      </c>
      <c r="C67">
        <f>SUMPRODUCT(C2:C64,$L$2:$L$64)/AH67</f>
        <v>59.543724988691935</v>
      </c>
      <c r="H67" s="2">
        <f>SUMPRODUCT(H2:H64,$L$2:$L$64)/AH67</f>
        <v>2427.4269576768352</v>
      </c>
      <c r="I67">
        <f>SUMPRODUCT(I2:I64,$L$2:$L$64)/AH67</f>
        <v>2703.719750831272</v>
      </c>
      <c r="J67" s="2">
        <f>SUMPRODUCT(J2:J64,$L$2:$L$64)/AH67</f>
        <v>276.29279315443671</v>
      </c>
      <c r="K67" s="1">
        <f>SUMPRODUCT(K2:K64,$L$2:$L$64)/AH67</f>
        <v>4272.1909879075301</v>
      </c>
      <c r="O67" t="s">
        <v>86</v>
      </c>
      <c r="Q67">
        <f>SQRT(_xlfn.VAR.S(Q2:Q64))</f>
        <v>318.56829279110048</v>
      </c>
      <c r="AG67" t="s">
        <v>121</v>
      </c>
      <c r="AH67">
        <f>SUM(AH2:AH64)</f>
        <v>4262957768</v>
      </c>
      <c r="AI67" s="2"/>
      <c r="AL67" t="s">
        <v>132</v>
      </c>
    </row>
    <row r="68" spans="1:44" x14ac:dyDescent="0.25">
      <c r="A68" s="102"/>
      <c r="B68" t="s">
        <v>87</v>
      </c>
      <c r="C68">
        <f>MIN(C2:C64)</f>
        <v>50.6</v>
      </c>
      <c r="H68" s="2">
        <f>MIN(H2:H64)</f>
        <v>2091.5915660076139</v>
      </c>
      <c r="I68">
        <f>MIN(I2:I64)</f>
        <v>1867.6</v>
      </c>
      <c r="J68" s="2">
        <f>MIN(J2:J64)</f>
        <v>-1110.6259820793921</v>
      </c>
      <c r="K68" s="1">
        <f>MIN(K2:K64)</f>
        <v>434</v>
      </c>
      <c r="O68" t="s">
        <v>117</v>
      </c>
      <c r="P68" s="9"/>
      <c r="Q68" s="9">
        <f>CORREL(Q2:Q64,O2:O64)</f>
        <v>3.9566021846695209E-16</v>
      </c>
      <c r="AI68" s="2"/>
    </row>
    <row r="69" spans="1:44" x14ac:dyDescent="0.25">
      <c r="A69" s="102"/>
      <c r="B69" t="s">
        <v>88</v>
      </c>
      <c r="C69">
        <f>MAX(C2:C64)</f>
        <v>76</v>
      </c>
      <c r="H69" s="2">
        <f>MAX(H2:H64)</f>
        <v>3175.5332171275422</v>
      </c>
      <c r="I69">
        <f>MAX(I2:I64)</f>
        <v>3757.2</v>
      </c>
      <c r="J69" s="2">
        <f>MAX(J2:J64)</f>
        <v>1607.7299804928689</v>
      </c>
      <c r="K69" s="1">
        <f>MAX(K2:K64)</f>
        <v>33684</v>
      </c>
      <c r="AI69" s="2"/>
      <c r="AL69" s="2">
        <f>AL66/I67</f>
        <v>0.12987895286071724</v>
      </c>
    </row>
    <row r="70" spans="1:44" x14ac:dyDescent="0.25">
      <c r="A70" s="102"/>
      <c r="B70" t="s">
        <v>89</v>
      </c>
      <c r="C70">
        <f>STDEV(C2:C64)</f>
        <v>7.1242196687341606</v>
      </c>
      <c r="H70" s="2">
        <f>STDEV(H2:H64)</f>
        <v>328.06921119136626</v>
      </c>
      <c r="I70">
        <f>STDEV(I2:I64)</f>
        <v>524.5261293966804</v>
      </c>
      <c r="J70" s="2">
        <f>STDEV(J2:J64)</f>
        <v>790.58024467362134</v>
      </c>
      <c r="K70" s="1">
        <f>STDEV(K2:K64)</f>
        <v>8583.5292628227671</v>
      </c>
      <c r="R70" s="9"/>
      <c r="AI70" s="2"/>
      <c r="AL70" t="s">
        <v>133</v>
      </c>
    </row>
    <row r="72" spans="1:44" x14ac:dyDescent="0.25">
      <c r="AL72">
        <f>STDEV(AP23:AP65)</f>
        <v>475.40363905778656</v>
      </c>
    </row>
    <row r="73" spans="1:44" x14ac:dyDescent="0.25">
      <c r="AL73" t="s">
        <v>134</v>
      </c>
    </row>
  </sheetData>
  <mergeCells count="2">
    <mergeCell ref="A67:A70"/>
    <mergeCell ref="R11:R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F9CA-16BE-4BDD-8D39-18770B34212A}">
  <dimension ref="A1:F222"/>
  <sheetViews>
    <sheetView workbookViewId="0">
      <selection activeCell="H9" sqref="H9"/>
    </sheetView>
  </sheetViews>
  <sheetFormatPr defaultColWidth="20.7109375" defaultRowHeight="12.75" x14ac:dyDescent="0.2"/>
  <cols>
    <col min="1" max="1" width="20.7109375" style="24"/>
    <col min="2" max="2" width="1.42578125" style="22" customWidth="1"/>
    <col min="3" max="3" width="22.28515625" style="23" customWidth="1"/>
    <col min="4" max="4" width="4.7109375" style="24" bestFit="1" customWidth="1"/>
    <col min="5" max="5" width="10.7109375" style="24" customWidth="1"/>
    <col min="6" max="16384" width="20.7109375" style="24"/>
  </cols>
  <sheetData>
    <row r="1" spans="1:6" x14ac:dyDescent="0.2">
      <c r="B1" s="24"/>
      <c r="C1" s="25" t="s">
        <v>337</v>
      </c>
    </row>
    <row r="2" spans="1:6" s="27" customFormat="1" ht="51" x14ac:dyDescent="0.25">
      <c r="B2" s="104" t="s">
        <v>338</v>
      </c>
      <c r="C2" s="105"/>
      <c r="D2" s="105"/>
      <c r="E2" s="26" t="s">
        <v>339</v>
      </c>
      <c r="F2" s="27" t="s">
        <v>106</v>
      </c>
    </row>
    <row r="3" spans="1:6" s="32" customFormat="1" x14ac:dyDescent="0.2">
      <c r="B3" s="28"/>
      <c r="C3" s="29" t="s">
        <v>340</v>
      </c>
      <c r="D3" s="30"/>
      <c r="E3" s="31" t="s">
        <v>341</v>
      </c>
    </row>
    <row r="4" spans="1:6" s="32" customFormat="1" x14ac:dyDescent="0.2">
      <c r="B4" s="33"/>
      <c r="C4" s="33"/>
      <c r="D4" s="33"/>
      <c r="E4" s="34"/>
    </row>
    <row r="5" spans="1:6" x14ac:dyDescent="0.2">
      <c r="A5" s="24">
        <v>1</v>
      </c>
      <c r="B5" s="35" t="s">
        <v>342</v>
      </c>
      <c r="C5" s="36"/>
      <c r="D5" s="36"/>
      <c r="E5" s="37"/>
    </row>
    <row r="6" spans="1:6" x14ac:dyDescent="0.2">
      <c r="A6" s="24">
        <v>2</v>
      </c>
      <c r="B6" s="38"/>
      <c r="C6" s="39" t="s">
        <v>343</v>
      </c>
      <c r="D6" s="40"/>
      <c r="E6" s="41">
        <v>6270.1905853887938</v>
      </c>
      <c r="F6" s="94">
        <f>'sample data and methodology'!$U$11+'sample data and methodology'!$U$12*LN(E6)</f>
        <v>542.06803299943022</v>
      </c>
    </row>
    <row r="7" spans="1:6" x14ac:dyDescent="0.2">
      <c r="A7" s="24">
        <v>3</v>
      </c>
      <c r="B7" s="38"/>
      <c r="C7" s="42" t="s">
        <v>344</v>
      </c>
      <c r="D7" s="43"/>
      <c r="E7" s="44">
        <v>4319.0778310514315</v>
      </c>
      <c r="F7" s="94">
        <f>'sample data and methodology'!$U$11+'sample data and methodology'!$U$12*LN(E7)</f>
        <v>327.11002708682463</v>
      </c>
    </row>
    <row r="8" spans="1:6" x14ac:dyDescent="0.2">
      <c r="A8" s="24">
        <v>4</v>
      </c>
      <c r="B8" s="38"/>
      <c r="C8" s="42" t="s">
        <v>345</v>
      </c>
      <c r="D8" s="43"/>
      <c r="E8" s="44">
        <v>1473.0736849453162</v>
      </c>
      <c r="F8" s="94">
        <f>'sample data and methodology'!$U$11+'sample data and methodology'!$U$12*LN(E8)</f>
        <v>-293.19617441858554</v>
      </c>
    </row>
    <row r="9" spans="1:6" x14ac:dyDescent="0.2">
      <c r="A9" s="24">
        <v>5</v>
      </c>
      <c r="B9" s="38"/>
      <c r="C9" s="42" t="s">
        <v>346</v>
      </c>
      <c r="D9" s="43"/>
      <c r="E9" s="44">
        <v>6780.3123877068911</v>
      </c>
      <c r="F9" s="94">
        <f>'sample data and methodology'!$U$11+'sample data and methodology'!$U$12*LN(E9)</f>
        <v>587.17219830654449</v>
      </c>
    </row>
    <row r="10" spans="1:6" x14ac:dyDescent="0.2">
      <c r="A10" s="24">
        <v>6</v>
      </c>
      <c r="B10" s="38"/>
      <c r="C10" s="42" t="s">
        <v>28</v>
      </c>
      <c r="D10" s="43"/>
      <c r="E10" s="44">
        <v>952.58678885689926</v>
      </c>
      <c r="F10" s="94">
        <f>'sample data and methodology'!$U$11+'sample data and methodology'!$U$12*LN(E10)</f>
        <v>-544.57615116421857</v>
      </c>
    </row>
    <row r="11" spans="1:6" x14ac:dyDescent="0.2">
      <c r="A11" s="24">
        <v>7</v>
      </c>
      <c r="B11" s="38"/>
      <c r="C11" s="45" t="s">
        <v>347</v>
      </c>
      <c r="D11" s="43"/>
      <c r="E11" s="44">
        <v>648.3395349318896</v>
      </c>
      <c r="F11" s="94">
        <f>'sample data and methodology'!$U$11+'sample data and methodology'!$U$12*LN(E11)</f>
        <v>-766.4551262025102</v>
      </c>
    </row>
    <row r="12" spans="1:6" x14ac:dyDescent="0.2">
      <c r="A12" s="24">
        <v>8</v>
      </c>
      <c r="B12" s="38"/>
      <c r="C12" s="42" t="s">
        <v>348</v>
      </c>
      <c r="D12" s="43"/>
      <c r="E12" s="44">
        <v>2296.8797543116043</v>
      </c>
      <c r="F12" s="94">
        <f>'sample data and methodology'!$U$11+'sample data and methodology'!$U$12*LN(E12)</f>
        <v>-37.044236721320885</v>
      </c>
    </row>
    <row r="13" spans="1:6" x14ac:dyDescent="0.2">
      <c r="A13" s="24">
        <v>9</v>
      </c>
      <c r="B13" s="38"/>
      <c r="C13" s="46" t="s">
        <v>349</v>
      </c>
      <c r="D13" s="43"/>
      <c r="E13" s="44">
        <v>4747.283397497431</v>
      </c>
      <c r="F13" s="94">
        <f>'sample data and methodology'!$U$11+'sample data and methodology'!$U$12*LN(E13)</f>
        <v>381.62191339072069</v>
      </c>
    </row>
    <row r="14" spans="1:6" x14ac:dyDescent="0.2">
      <c r="A14" s="24">
        <v>10</v>
      </c>
      <c r="B14" s="38"/>
      <c r="C14" s="42" t="s">
        <v>350</v>
      </c>
      <c r="D14" s="47"/>
      <c r="E14" s="44">
        <v>869.31842261151257</v>
      </c>
      <c r="F14" s="94">
        <f>'sample data and methodology'!$U$11+'sample data and methodology'!$U$12*LN(E14)</f>
        <v>-597.32410475179358</v>
      </c>
    </row>
    <row r="15" spans="1:6" x14ac:dyDescent="0.2">
      <c r="A15" s="24">
        <v>11</v>
      </c>
      <c r="B15" s="38"/>
      <c r="C15" s="42" t="s">
        <v>19</v>
      </c>
      <c r="D15" s="47"/>
      <c r="E15" s="44">
        <v>1476.1653033432769</v>
      </c>
      <c r="F15" s="94">
        <f>'sample data and methodology'!$U$11+'sample data and methodology'!$U$12*LN(E15)</f>
        <v>-291.98717871244935</v>
      </c>
    </row>
    <row r="16" spans="1:6" x14ac:dyDescent="0.2">
      <c r="A16" s="24">
        <v>12</v>
      </c>
      <c r="B16" s="38"/>
      <c r="C16" s="42" t="s">
        <v>351</v>
      </c>
      <c r="D16" s="47"/>
      <c r="E16" s="44">
        <v>621.4496172294962</v>
      </c>
      <c r="F16" s="94">
        <f>'sample data and methodology'!$U$11+'sample data and methodology'!$U$12*LN(E16)</f>
        <v>-790.88220177060384</v>
      </c>
    </row>
    <row r="17" spans="1:6" x14ac:dyDescent="0.2">
      <c r="A17" s="24">
        <v>13</v>
      </c>
      <c r="B17" s="38"/>
      <c r="C17" s="42" t="s">
        <v>352</v>
      </c>
      <c r="D17" s="47"/>
      <c r="E17" s="44">
        <v>1513.1270697481884</v>
      </c>
      <c r="F17" s="94">
        <f>'sample data and methodology'!$U$11+'sample data and methodology'!$U$12*LN(E17)</f>
        <v>-277.72600924238668</v>
      </c>
    </row>
    <row r="18" spans="1:6" x14ac:dyDescent="0.2">
      <c r="A18" s="24">
        <v>14</v>
      </c>
      <c r="B18" s="38"/>
      <c r="C18" s="42" t="s">
        <v>353</v>
      </c>
      <c r="D18" s="47"/>
      <c r="E18" s="44">
        <v>446.60919406020565</v>
      </c>
      <c r="F18" s="94">
        <f>'sample data and methodology'!$U$11+'sample data and methodology'!$U$12*LN(E18)</f>
        <v>-981.39339347618261</v>
      </c>
    </row>
    <row r="19" spans="1:6" x14ac:dyDescent="0.2">
      <c r="A19" s="24">
        <v>15</v>
      </c>
      <c r="B19" s="38"/>
      <c r="C19" s="42" t="s">
        <v>354</v>
      </c>
      <c r="D19" s="47"/>
      <c r="E19" s="44">
        <v>1979.2470607295515</v>
      </c>
      <c r="F19" s="94">
        <f>'sample data and methodology'!$U$11+'sample data and methodology'!$U$12*LN(E19)</f>
        <v>-122.87124469931041</v>
      </c>
    </row>
    <row r="20" spans="1:6" x14ac:dyDescent="0.2">
      <c r="A20" s="24">
        <v>16</v>
      </c>
      <c r="B20" s="38"/>
      <c r="C20" s="42" t="s">
        <v>355</v>
      </c>
      <c r="D20" s="47"/>
      <c r="E20" s="44">
        <v>1719.4018829501497</v>
      </c>
      <c r="F20" s="94">
        <f>'sample data and methodology'!$U$11+'sample data and methodology'!$U$12*LN(E20)</f>
        <v>-204.03016697454586</v>
      </c>
    </row>
    <row r="21" spans="1:6" ht="15" x14ac:dyDescent="0.2">
      <c r="A21" s="24">
        <v>17</v>
      </c>
      <c r="B21" s="38"/>
      <c r="C21" s="42" t="s">
        <v>356</v>
      </c>
      <c r="D21" s="47"/>
      <c r="E21" s="44">
        <v>8529.3053229031902</v>
      </c>
      <c r="F21" s="94">
        <f>'sample data and methodology'!$U$11+'sample data and methodology'!$U$12*LN(E21)</f>
        <v>719.50652275864923</v>
      </c>
    </row>
    <row r="22" spans="1:6" x14ac:dyDescent="0.2">
      <c r="A22" s="24">
        <v>18</v>
      </c>
      <c r="B22" s="38"/>
      <c r="C22" s="42" t="s">
        <v>357</v>
      </c>
      <c r="D22" s="47"/>
      <c r="E22" s="44">
        <v>4916.3767494137646</v>
      </c>
      <c r="F22" s="94">
        <f>'sample data and methodology'!$U$11+'sample data and methodology'!$U$12*LN(E22)</f>
        <v>401.8045498274796</v>
      </c>
    </row>
    <row r="23" spans="1:6" x14ac:dyDescent="0.2">
      <c r="A23" s="24">
        <v>19</v>
      </c>
      <c r="B23" s="38"/>
      <c r="C23" s="42" t="s">
        <v>27</v>
      </c>
      <c r="D23" s="47"/>
      <c r="E23" s="44">
        <v>978.85809314080802</v>
      </c>
      <c r="F23" s="94">
        <f>'sample data and methodology'!$U$11+'sample data and methodology'!$U$12*LN(E23)</f>
        <v>-528.88789097031122</v>
      </c>
    </row>
    <row r="24" spans="1:6" x14ac:dyDescent="0.2">
      <c r="A24" s="24">
        <v>20</v>
      </c>
      <c r="B24" s="38"/>
      <c r="C24" s="42" t="s">
        <v>358</v>
      </c>
      <c r="D24" s="47"/>
      <c r="E24" s="44">
        <v>5976.4139791311172</v>
      </c>
      <c r="F24" s="94">
        <f>'sample data and methodology'!$U$11+'sample data and methodology'!$U$12*LN(E24)</f>
        <v>514.3964807255843</v>
      </c>
    </row>
    <row r="25" spans="1:6" x14ac:dyDescent="0.2">
      <c r="A25" s="24">
        <v>21</v>
      </c>
      <c r="B25" s="38"/>
      <c r="C25" s="42" t="s">
        <v>359</v>
      </c>
      <c r="D25" s="47"/>
      <c r="E25" s="44">
        <v>1220.5917846980456</v>
      </c>
      <c r="F25" s="94">
        <f>'sample data and methodology'!$U$11+'sample data and methodology'!$U$12*LN(E25)</f>
        <v>-401.61682107742854</v>
      </c>
    </row>
    <row r="26" spans="1:6" x14ac:dyDescent="0.2">
      <c r="A26" s="24">
        <v>22</v>
      </c>
      <c r="B26" s="38"/>
      <c r="C26" s="42" t="s">
        <v>53</v>
      </c>
      <c r="D26" s="47"/>
      <c r="E26" s="44">
        <v>2241.8965231068701</v>
      </c>
      <c r="F26" s="94">
        <f>'sample data and methodology'!$U$11+'sample data and methodology'!$U$12*LN(E26)</f>
        <v>-51.016327891727997</v>
      </c>
    </row>
    <row r="27" spans="1:6" x14ac:dyDescent="0.2">
      <c r="A27" s="24">
        <v>23</v>
      </c>
      <c r="B27" s="38"/>
      <c r="C27" s="42" t="s">
        <v>360</v>
      </c>
      <c r="D27" s="47"/>
      <c r="E27" s="44">
        <v>788.55066910358539</v>
      </c>
      <c r="F27" s="94">
        <f>'sample data and methodology'!$U$11+'sample data and methodology'!$U$12*LN(E27)</f>
        <v>-653.55569863615347</v>
      </c>
    </row>
    <row r="28" spans="1:6" x14ac:dyDescent="0.2">
      <c r="A28" s="24">
        <v>24</v>
      </c>
      <c r="B28" s="38"/>
      <c r="C28" s="42" t="s">
        <v>361</v>
      </c>
      <c r="D28" s="47"/>
      <c r="E28" s="44">
        <v>927.59404616454856</v>
      </c>
      <c r="F28" s="94">
        <f>'sample data and methodology'!$U$11+'sample data and methodology'!$U$12*LN(E28)</f>
        <v>-559.90778931549175</v>
      </c>
    </row>
    <row r="29" spans="1:6" x14ac:dyDescent="0.2">
      <c r="A29" s="24">
        <v>25</v>
      </c>
      <c r="B29" s="38"/>
      <c r="C29" s="42" t="s">
        <v>30</v>
      </c>
      <c r="D29" s="43"/>
      <c r="E29" s="44">
        <v>1937.0957045250657</v>
      </c>
      <c r="F29" s="94">
        <f>'sample data and methodology'!$U$11+'sample data and methodology'!$U$12*LN(E29)</f>
        <v>-135.28480364339521</v>
      </c>
    </row>
    <row r="30" spans="1:6" x14ac:dyDescent="0.2">
      <c r="A30" s="24">
        <v>26</v>
      </c>
      <c r="B30" s="38"/>
      <c r="C30" s="42" t="s">
        <v>362</v>
      </c>
      <c r="D30" s="43"/>
      <c r="E30" s="44">
        <v>2524.3259837392302</v>
      </c>
      <c r="F30" s="94">
        <f>'sample data and methodology'!$U$11+'sample data and methodology'!$U$12*LN(E30)</f>
        <v>17.405308734843857</v>
      </c>
    </row>
    <row r="31" spans="1:6" x14ac:dyDescent="0.2">
      <c r="A31" s="24">
        <v>27</v>
      </c>
      <c r="B31" s="38"/>
      <c r="C31" s="42" t="s">
        <v>363</v>
      </c>
      <c r="D31" s="43"/>
      <c r="E31" s="44">
        <v>605.66780806400254</v>
      </c>
      <c r="F31" s="94">
        <f>'sample data and methodology'!$U$11+'sample data and methodology'!$U$12*LN(E31)</f>
        <v>-805.71569006733807</v>
      </c>
    </row>
    <row r="32" spans="1:6" x14ac:dyDescent="0.2">
      <c r="A32" s="24">
        <v>28</v>
      </c>
      <c r="B32" s="38"/>
      <c r="C32" s="42" t="s">
        <v>364</v>
      </c>
      <c r="D32" s="43"/>
      <c r="E32" s="44">
        <v>1331.5390209658378</v>
      </c>
      <c r="F32" s="94">
        <f>'sample data and methodology'!$U$11+'sample data and methodology'!$U$12*LN(E32)</f>
        <v>-351.44775120603117</v>
      </c>
    </row>
    <row r="33" spans="1:6" x14ac:dyDescent="0.2">
      <c r="A33" s="24">
        <v>29</v>
      </c>
      <c r="B33" s="38"/>
      <c r="C33" s="42" t="s">
        <v>34</v>
      </c>
      <c r="D33" s="43"/>
      <c r="E33" s="44">
        <v>1005.9597973752021</v>
      </c>
      <c r="F33" s="94">
        <f>'sample data and methodology'!$U$11+'sample data and methodology'!$U$12*LN(E33)</f>
        <v>-513.13894071254299</v>
      </c>
    </row>
    <row r="34" spans="1:6" x14ac:dyDescent="0.2">
      <c r="A34" s="24">
        <v>30</v>
      </c>
      <c r="B34" s="38"/>
      <c r="C34" s="42" t="s">
        <v>39</v>
      </c>
      <c r="D34" s="43"/>
      <c r="E34" s="44">
        <v>1046.7472724105962</v>
      </c>
      <c r="F34" s="94">
        <f>'sample data and methodology'!$U$11+'sample data and methodology'!$U$12*LN(E34)</f>
        <v>-490.21941155212835</v>
      </c>
    </row>
    <row r="35" spans="1:6" x14ac:dyDescent="0.2">
      <c r="A35" s="24">
        <v>31</v>
      </c>
      <c r="B35" s="38"/>
      <c r="C35" s="42" t="s">
        <v>46</v>
      </c>
      <c r="D35" s="43"/>
      <c r="E35" s="44">
        <v>2089.0038100347224</v>
      </c>
      <c r="F35" s="94">
        <f>'sample data and methodology'!$U$11+'sample data and methodology'!$U$12*LN(E35)</f>
        <v>-91.748521209852697</v>
      </c>
    </row>
    <row r="36" spans="1:6" x14ac:dyDescent="0.2">
      <c r="A36" s="24">
        <v>32</v>
      </c>
      <c r="B36" s="38"/>
      <c r="C36" s="42" t="s">
        <v>68</v>
      </c>
      <c r="D36" s="43"/>
      <c r="E36" s="44">
        <v>11812.225631745312</v>
      </c>
      <c r="F36" s="94">
        <f>'sample data and methodology'!$U$11+'sample data and methodology'!$U$12*LN(E36)</f>
        <v>907.28218006371571</v>
      </c>
    </row>
    <row r="37" spans="1:6" x14ac:dyDescent="0.2">
      <c r="A37" s="24">
        <v>33</v>
      </c>
      <c r="B37" s="38"/>
      <c r="C37" s="42" t="s">
        <v>72</v>
      </c>
      <c r="D37" s="43"/>
      <c r="E37" s="44">
        <v>4308.8062493291818</v>
      </c>
      <c r="F37" s="94">
        <f>'sample data and methodology'!$U$11+'sample data and methodology'!$U$12*LN(E37)</f>
        <v>325.73699112474424</v>
      </c>
    </row>
    <row r="38" spans="1:6" x14ac:dyDescent="0.2">
      <c r="A38" s="24">
        <v>34</v>
      </c>
      <c r="B38" s="38"/>
      <c r="C38" s="42" t="s">
        <v>365</v>
      </c>
      <c r="D38" s="43"/>
      <c r="E38" s="44">
        <v>889.57764003072998</v>
      </c>
      <c r="F38" s="94">
        <f>'sample data and methodology'!$U$11+'sample data and methodology'!$U$12*LN(E38)</f>
        <v>-584.03944676301489</v>
      </c>
    </row>
    <row r="39" spans="1:6" x14ac:dyDescent="0.2">
      <c r="A39" s="24">
        <v>35</v>
      </c>
      <c r="B39" s="38"/>
      <c r="C39" s="42" t="s">
        <v>49</v>
      </c>
      <c r="D39" s="43"/>
      <c r="E39" s="44">
        <v>5827.042070746852</v>
      </c>
      <c r="F39" s="94">
        <f>'sample data and methodology'!$U$11+'sample data and methodology'!$U$12*LN(E39)</f>
        <v>499.80055615164747</v>
      </c>
    </row>
    <row r="40" spans="1:6" x14ac:dyDescent="0.2">
      <c r="A40" s="24">
        <v>36</v>
      </c>
      <c r="B40" s="38"/>
      <c r="C40" s="42" t="s">
        <v>366</v>
      </c>
      <c r="D40" s="43"/>
      <c r="E40" s="44">
        <v>719.37672240334359</v>
      </c>
      <c r="F40" s="94">
        <f>'sample data and methodology'!$U$11+'sample data and methodology'!$U$12*LN(E40)</f>
        <v>-706.49957381603826</v>
      </c>
    </row>
    <row r="41" spans="1:6" x14ac:dyDescent="0.2">
      <c r="A41" s="24">
        <v>37</v>
      </c>
      <c r="B41" s="38"/>
      <c r="C41" s="42" t="s">
        <v>367</v>
      </c>
      <c r="D41" s="43"/>
      <c r="E41" s="44">
        <v>2074.5828815299374</v>
      </c>
      <c r="F41" s="94">
        <f>'sample data and methodology'!$U$11+'sample data and methodology'!$U$12*LN(E41)</f>
        <v>-95.743146355594035</v>
      </c>
    </row>
    <row r="42" spans="1:6" x14ac:dyDescent="0.2">
      <c r="A42" s="24">
        <v>38</v>
      </c>
      <c r="B42" s="38"/>
      <c r="C42" s="42" t="s">
        <v>368</v>
      </c>
      <c r="D42" s="43"/>
      <c r="E42" s="44">
        <v>1293.1145879081853</v>
      </c>
      <c r="F42" s="94">
        <f>'sample data and methodology'!$U$11+'sample data and methodology'!$U$12*LN(E42)</f>
        <v>-368.33330020886388</v>
      </c>
    </row>
    <row r="43" spans="1:6" x14ac:dyDescent="0.2">
      <c r="A43" s="24">
        <v>39</v>
      </c>
      <c r="B43" s="38"/>
      <c r="C43" s="42" t="s">
        <v>369</v>
      </c>
      <c r="D43" s="43"/>
      <c r="E43" s="44">
        <v>3339.9851396468289</v>
      </c>
      <c r="F43" s="94">
        <f>'sample data and methodology'!$U$11+'sample data and methodology'!$U$12*LN(E43)</f>
        <v>178.86522588396838</v>
      </c>
    </row>
    <row r="44" spans="1:6" x14ac:dyDescent="0.2">
      <c r="A44" s="24">
        <v>40</v>
      </c>
      <c r="B44" s="38"/>
      <c r="C44" s="42" t="s">
        <v>32</v>
      </c>
      <c r="D44" s="43"/>
      <c r="E44" s="44">
        <v>1923.3594920654471</v>
      </c>
      <c r="F44" s="94">
        <f>'sample data and methodology'!$U$11+'sample data and methodology'!$U$12*LN(E44)</f>
        <v>-139.3885357170675</v>
      </c>
    </row>
    <row r="45" spans="1:6" x14ac:dyDescent="0.2">
      <c r="A45" s="24">
        <v>41</v>
      </c>
      <c r="B45" s="38"/>
      <c r="C45" s="42" t="s">
        <v>370</v>
      </c>
      <c r="D45" s="43"/>
      <c r="E45" s="44">
        <v>13112.738877600756</v>
      </c>
      <c r="F45" s="94">
        <f>'sample data and methodology'!$U$11+'sample data and methodology'!$U$12*LN(E45)</f>
        <v>967.51365459999215</v>
      </c>
    </row>
    <row r="46" spans="1:6" x14ac:dyDescent="0.2">
      <c r="A46" s="24">
        <v>42</v>
      </c>
      <c r="B46" s="38"/>
      <c r="C46" s="42" t="s">
        <v>371</v>
      </c>
      <c r="D46" s="43"/>
      <c r="E46" s="44">
        <v>1193.600471965316</v>
      </c>
      <c r="F46" s="94">
        <f>'sample data and methodology'!$U$11+'sample data and methodology'!$U$12*LN(E46)</f>
        <v>-414.51174943729666</v>
      </c>
    </row>
    <row r="47" spans="1:6" x14ac:dyDescent="0.2">
      <c r="A47" s="24">
        <v>43</v>
      </c>
      <c r="B47" s="38"/>
      <c r="C47" s="42" t="s">
        <v>70</v>
      </c>
      <c r="D47" s="43"/>
      <c r="E47" s="44">
        <v>8279.7427022358661</v>
      </c>
      <c r="F47" s="94">
        <f>'sample data and methodology'!$U$11+'sample data and methodology'!$U$12*LN(E47)</f>
        <v>702.38205760776964</v>
      </c>
    </row>
    <row r="48" spans="1:6" ht="15" x14ac:dyDescent="0.2">
      <c r="A48" s="24">
        <v>44</v>
      </c>
      <c r="B48" s="38"/>
      <c r="C48" s="42" t="s">
        <v>372</v>
      </c>
      <c r="D48" s="43"/>
      <c r="E48" s="44">
        <v>2308.882732593358</v>
      </c>
      <c r="F48" s="94">
        <f>'sample data and methodology'!$U$11+'sample data and methodology'!$U$12*LN(E48)</f>
        <v>-34.038595432306465</v>
      </c>
    </row>
    <row r="49" spans="1:6" x14ac:dyDescent="0.2">
      <c r="A49" s="24">
        <v>45</v>
      </c>
      <c r="B49" s="38"/>
      <c r="C49" s="42" t="s">
        <v>45</v>
      </c>
      <c r="D49" s="47"/>
      <c r="E49" s="44">
        <v>5821.7575521843355</v>
      </c>
      <c r="F49" s="94">
        <f>'sample data and methodology'!$U$11+'sample data and methodology'!$U$12*LN(E49)</f>
        <v>499.27734985068309</v>
      </c>
    </row>
    <row r="50" spans="1:6" x14ac:dyDescent="0.2">
      <c r="A50" s="24">
        <v>46</v>
      </c>
      <c r="B50" s="38"/>
      <c r="C50" s="42" t="s">
        <v>373</v>
      </c>
      <c r="D50" s="47"/>
      <c r="E50" s="44">
        <v>1029.2304516589188</v>
      </c>
      <c r="F50" s="94">
        <f>'sample data and methodology'!$U$11+'sample data and methodology'!$U$12*LN(E50)</f>
        <v>-499.95117596240289</v>
      </c>
    </row>
    <row r="51" spans="1:6" x14ac:dyDescent="0.2">
      <c r="A51" s="24">
        <v>47</v>
      </c>
      <c r="B51" s="38"/>
      <c r="C51" s="42" t="s">
        <v>374</v>
      </c>
      <c r="D51" s="47"/>
      <c r="E51" s="44">
        <v>1193.218577287787</v>
      </c>
      <c r="F51" s="94">
        <f>'sample data and methodology'!$U$11+'sample data and methodology'!$U$12*LN(E51)</f>
        <v>-414.6962819081341</v>
      </c>
    </row>
    <row r="52" spans="1:6" x14ac:dyDescent="0.2">
      <c r="A52" s="24">
        <v>48</v>
      </c>
      <c r="B52" s="38"/>
      <c r="C52" s="42" t="s">
        <v>74</v>
      </c>
      <c r="D52" s="47"/>
      <c r="E52" s="44">
        <v>7289.7282686383696</v>
      </c>
      <c r="F52" s="94">
        <f>'sample data and methodology'!$U$11+'sample data and methodology'!$U$12*LN(E52)</f>
        <v>628.94712377459018</v>
      </c>
    </row>
    <row r="53" spans="1:6" x14ac:dyDescent="0.2">
      <c r="A53" s="24">
        <v>49</v>
      </c>
      <c r="B53" s="38"/>
      <c r="C53" s="42" t="s">
        <v>375</v>
      </c>
      <c r="D53" s="47"/>
      <c r="E53" s="44">
        <v>1390.0876894410956</v>
      </c>
      <c r="F53" s="94">
        <f>'sample data and methodology'!$U$11+'sample data and methodology'!$U$12*LN(E53)</f>
        <v>-326.63332969705425</v>
      </c>
    </row>
    <row r="54" spans="1:6" x14ac:dyDescent="0.2">
      <c r="A54" s="24">
        <v>50</v>
      </c>
      <c r="B54" s="38"/>
      <c r="C54" s="42" t="s">
        <v>15</v>
      </c>
      <c r="D54" s="47"/>
      <c r="E54" s="44">
        <v>1778.1824398865231</v>
      </c>
      <c r="F54" s="94">
        <f>'sample data and methodology'!$U$11+'sample data and methodology'!$U$12*LN(E54)</f>
        <v>-184.64564576218163</v>
      </c>
    </row>
    <row r="55" spans="1:6" x14ac:dyDescent="0.2">
      <c r="A55" s="24">
        <v>51</v>
      </c>
      <c r="B55" s="48"/>
      <c r="C55" s="49" t="s">
        <v>23</v>
      </c>
      <c r="D55" s="50"/>
      <c r="E55" s="44">
        <v>1349.1855738986562</v>
      </c>
      <c r="F55" s="94">
        <f>'sample data and methodology'!$U$11+'sample data and methodology'!$U$12*LN(E55)</f>
        <v>-343.85563861128048</v>
      </c>
    </row>
    <row r="56" spans="1:6" x14ac:dyDescent="0.2">
      <c r="A56" s="24">
        <v>52</v>
      </c>
      <c r="B56" s="51" t="s">
        <v>376</v>
      </c>
      <c r="C56" s="52"/>
      <c r="D56" s="53">
        <v>50</v>
      </c>
      <c r="E56" s="54">
        <v>2785.9013962939962</v>
      </c>
      <c r="F56" s="94">
        <f>'sample data and methodology'!$U$11+'sample data and methodology'!$U$12*LN(E56)</f>
        <v>74.262331609125795</v>
      </c>
    </row>
    <row r="57" spans="1:6" s="59" customFormat="1" x14ac:dyDescent="0.2">
      <c r="A57" s="24">
        <v>53</v>
      </c>
      <c r="B57" s="55"/>
      <c r="C57" s="56"/>
      <c r="D57" s="57"/>
      <c r="E57" s="58"/>
    </row>
    <row r="58" spans="1:6" x14ac:dyDescent="0.2">
      <c r="A58" s="24">
        <v>54</v>
      </c>
      <c r="B58" s="60" t="s">
        <v>377</v>
      </c>
      <c r="C58" s="61"/>
      <c r="D58" s="61"/>
      <c r="E58" s="62"/>
    </row>
    <row r="59" spans="1:6" x14ac:dyDescent="0.2">
      <c r="A59" s="24">
        <v>55</v>
      </c>
      <c r="B59" s="63"/>
      <c r="C59" s="39" t="s">
        <v>12</v>
      </c>
      <c r="D59" s="64"/>
      <c r="E59" s="41">
        <v>2138.0515449286581</v>
      </c>
      <c r="F59" s="94">
        <f>'sample data and methodology'!$U$11+'sample data and methodology'!$U$12*LN(E59)</f>
        <v>-78.365653186077907</v>
      </c>
    </row>
    <row r="60" spans="1:6" x14ac:dyDescent="0.2">
      <c r="A60" s="24">
        <v>56</v>
      </c>
      <c r="B60" s="38"/>
      <c r="C60" s="42" t="s">
        <v>378</v>
      </c>
      <c r="D60" s="64"/>
      <c r="E60" s="44">
        <v>3997.9622410258344</v>
      </c>
      <c r="F60" s="94">
        <f>'sample data and methodology'!$U$11+'sample data and methodology'!$U$12*LN(E60)</f>
        <v>282.5590516088414</v>
      </c>
    </row>
    <row r="61" spans="1:6" x14ac:dyDescent="0.2">
      <c r="A61" s="24">
        <v>57</v>
      </c>
      <c r="B61" s="38"/>
      <c r="C61" s="42" t="s">
        <v>379</v>
      </c>
      <c r="D61" s="64"/>
      <c r="E61" s="44">
        <v>15683.266006920165</v>
      </c>
      <c r="F61" s="94">
        <f>'sample data and methodology'!$U$11+'sample data and methodology'!$U$12*LN(E61)</f>
        <v>1070.7413439675556</v>
      </c>
    </row>
    <row r="62" spans="1:6" x14ac:dyDescent="0.2">
      <c r="A62" s="24">
        <v>58</v>
      </c>
      <c r="B62" s="38"/>
      <c r="C62" s="42" t="s">
        <v>380</v>
      </c>
      <c r="D62" s="64"/>
      <c r="E62" s="44">
        <v>2277.1045743120849</v>
      </c>
      <c r="F62" s="94">
        <f>'sample data and methodology'!$U$11+'sample data and methodology'!$U$12*LN(E62)</f>
        <v>-42.030522455733262</v>
      </c>
    </row>
    <row r="63" spans="1:6" ht="15" x14ac:dyDescent="0.2">
      <c r="A63" s="24">
        <v>59</v>
      </c>
      <c r="B63" s="38"/>
      <c r="C63" s="42" t="s">
        <v>381</v>
      </c>
      <c r="D63" s="64"/>
      <c r="E63" s="44">
        <v>4330.5745438246495</v>
      </c>
      <c r="F63" s="94">
        <f>'sample data and methodology'!$U$11+'sample data and methodology'!$U$12*LN(E63)</f>
        <v>328.64296288459173</v>
      </c>
    </row>
    <row r="64" spans="1:6" x14ac:dyDescent="0.2">
      <c r="A64" s="24">
        <v>60</v>
      </c>
      <c r="B64" s="38"/>
      <c r="C64" s="42" t="s">
        <v>382</v>
      </c>
      <c r="D64" s="64"/>
      <c r="E64" s="44">
        <v>5397.3663347422971</v>
      </c>
      <c r="F64" s="94">
        <f>'sample data and methodology'!$U$11+'sample data and methodology'!$U$12*LN(E64)</f>
        <v>455.62944497941135</v>
      </c>
    </row>
    <row r="65" spans="1:6" x14ac:dyDescent="0.2">
      <c r="A65" s="24">
        <v>61</v>
      </c>
      <c r="B65" s="38"/>
      <c r="C65" s="42" t="s">
        <v>383</v>
      </c>
      <c r="D65" s="64"/>
      <c r="E65" s="44">
        <v>32690.169349423002</v>
      </c>
      <c r="F65" s="94">
        <f>'sample data and methodology'!$U$11+'sample data and methodology'!$U$12*LN(E65)</f>
        <v>1494.2855358016186</v>
      </c>
    </row>
    <row r="66" spans="1:6" x14ac:dyDescent="0.2">
      <c r="A66" s="24">
        <v>62</v>
      </c>
      <c r="B66" s="38"/>
      <c r="C66" s="42" t="s">
        <v>54</v>
      </c>
      <c r="D66" s="64"/>
      <c r="E66" s="44">
        <v>3022.6723100360923</v>
      </c>
      <c r="F66" s="94">
        <f>'sample data and methodology'!$U$11+'sample data and methodology'!$U$12*LN(E66)</f>
        <v>121.30026557862402</v>
      </c>
    </row>
    <row r="67" spans="1:6" x14ac:dyDescent="0.2">
      <c r="A67" s="24">
        <v>63</v>
      </c>
      <c r="B67" s="38"/>
      <c r="C67" s="42" t="s">
        <v>384</v>
      </c>
      <c r="D67" s="64"/>
      <c r="E67" s="44">
        <v>4805.3678215530244</v>
      </c>
      <c r="F67" s="94">
        <f>'sample data and methodology'!$U$11+'sample data and methodology'!$U$12*LN(E67)</f>
        <v>388.63468671327882</v>
      </c>
    </row>
    <row r="68" spans="1:6" x14ac:dyDescent="0.2">
      <c r="A68" s="24">
        <v>64</v>
      </c>
      <c r="B68" s="38"/>
      <c r="C68" s="42" t="s">
        <v>385</v>
      </c>
      <c r="D68" s="64"/>
      <c r="E68" s="44">
        <v>2340.7797445815459</v>
      </c>
      <c r="F68" s="94">
        <f>'sample data and methodology'!$U$11+'sample data and methodology'!$U$12*LN(E68)</f>
        <v>-26.126635685850488</v>
      </c>
    </row>
    <row r="69" spans="1:6" x14ac:dyDescent="0.2">
      <c r="A69" s="24">
        <v>65</v>
      </c>
      <c r="B69" s="38"/>
      <c r="C69" s="42" t="s">
        <v>386</v>
      </c>
      <c r="D69" s="64"/>
      <c r="E69" s="44">
        <v>23648.512126081379</v>
      </c>
      <c r="F69" s="94">
        <f>'sample data and methodology'!$U$11+'sample data and methodology'!$U$12*LN(E69)</f>
        <v>1307.5783956804071</v>
      </c>
    </row>
    <row r="70" spans="1:6" x14ac:dyDescent="0.2">
      <c r="A70" s="24">
        <v>66</v>
      </c>
      <c r="B70" s="38"/>
      <c r="C70" s="42" t="s">
        <v>64</v>
      </c>
      <c r="D70" s="64"/>
      <c r="E70" s="44">
        <v>11082.020834797511</v>
      </c>
      <c r="F70" s="94">
        <f>'sample data and methodology'!$U$11+'sample data and methodology'!$U$12*LN(E70)</f>
        <v>870.48501672441853</v>
      </c>
    </row>
    <row r="71" spans="1:6" x14ac:dyDescent="0.2">
      <c r="A71" s="24">
        <v>67</v>
      </c>
      <c r="B71" s="38"/>
      <c r="C71" s="42" t="s">
        <v>387</v>
      </c>
      <c r="D71" s="64"/>
      <c r="E71" s="44">
        <v>3882.8276580320189</v>
      </c>
      <c r="F71" s="94">
        <f>'sample data and methodology'!$U$11+'sample data and methodology'!$U$12*LN(E71)</f>
        <v>265.70844161812693</v>
      </c>
    </row>
    <row r="72" spans="1:6" x14ac:dyDescent="0.2">
      <c r="A72" s="24">
        <v>68</v>
      </c>
      <c r="B72" s="38"/>
      <c r="C72" s="42" t="s">
        <v>388</v>
      </c>
      <c r="D72" s="64"/>
      <c r="E72" s="44">
        <v>5501.4481222016057</v>
      </c>
      <c r="F72" s="94">
        <f>'sample data and methodology'!$U$11+'sample data and methodology'!$U$12*LN(E72)</f>
        <v>466.64375683100025</v>
      </c>
    </row>
    <row r="73" spans="1:6" x14ac:dyDescent="0.2">
      <c r="A73" s="24">
        <v>69</v>
      </c>
      <c r="B73" s="38"/>
      <c r="C73" s="42" t="s">
        <v>389</v>
      </c>
      <c r="D73" s="64"/>
      <c r="E73" s="44">
        <v>2272.8474332089718</v>
      </c>
      <c r="F73" s="94">
        <f>'sample data and methodology'!$U$11+'sample data and methodology'!$U$12*LN(E73)</f>
        <v>-43.109618346866228</v>
      </c>
    </row>
    <row r="74" spans="1:6" x14ac:dyDescent="0.2">
      <c r="A74" s="24">
        <v>70</v>
      </c>
      <c r="B74" s="38"/>
      <c r="C74" s="42" t="s">
        <v>43</v>
      </c>
      <c r="D74" s="64"/>
      <c r="E74" s="44">
        <v>1847.5121182657888</v>
      </c>
      <c r="F74" s="94">
        <f>'sample data and methodology'!$U$11+'sample data and methodology'!$U$12*LN(E74)</f>
        <v>-162.58950148138774</v>
      </c>
    </row>
    <row r="75" spans="1:6" x14ac:dyDescent="0.2">
      <c r="A75" s="24">
        <v>71</v>
      </c>
      <c r="B75" s="38"/>
      <c r="C75" s="42" t="s">
        <v>37</v>
      </c>
      <c r="D75" s="64"/>
      <c r="E75" s="44">
        <v>3925.8667421940791</v>
      </c>
      <c r="F75" s="94">
        <f>'sample data and methodology'!$U$11+'sample data and methodology'!$U$12*LN(E75)</f>
        <v>272.06522884800142</v>
      </c>
    </row>
    <row r="76" spans="1:6" x14ac:dyDescent="0.2">
      <c r="A76" s="24">
        <v>72</v>
      </c>
      <c r="B76" s="38"/>
      <c r="C76" s="42" t="s">
        <v>56</v>
      </c>
      <c r="D76" s="64"/>
      <c r="E76" s="44">
        <v>4490.273001318159</v>
      </c>
      <c r="F76" s="94">
        <f>'sample data and methodology'!$U$11+'sample data and methodology'!$U$12*LN(E76)</f>
        <v>349.52565789607434</v>
      </c>
    </row>
    <row r="77" spans="1:6" x14ac:dyDescent="0.2">
      <c r="A77" s="24">
        <v>73</v>
      </c>
      <c r="B77" s="38"/>
      <c r="C77" s="42" t="s">
        <v>390</v>
      </c>
      <c r="D77" s="64"/>
      <c r="E77" s="44">
        <v>24724.563651551118</v>
      </c>
      <c r="F77" s="94">
        <f>'sample data and methodology'!$U$11+'sample data and methodology'!$U$12*LN(E77)</f>
        <v>1333.237984776395</v>
      </c>
    </row>
    <row r="78" spans="1:6" x14ac:dyDescent="0.2">
      <c r="A78" s="24">
        <v>74</v>
      </c>
      <c r="B78" s="38"/>
      <c r="C78" s="42" t="s">
        <v>59</v>
      </c>
      <c r="D78" s="64"/>
      <c r="E78" s="44">
        <v>6393.4754458410589</v>
      </c>
      <c r="F78" s="94">
        <f>'sample data and methodology'!$U$11+'sample data and methodology'!$U$12*LN(E78)</f>
        <v>553.29629926513735</v>
      </c>
    </row>
    <row r="79" spans="1:6" x14ac:dyDescent="0.2">
      <c r="A79" s="24">
        <v>75</v>
      </c>
      <c r="B79" s="38"/>
      <c r="C79" s="42" t="s">
        <v>391</v>
      </c>
      <c r="D79" s="64"/>
      <c r="E79" s="44">
        <v>25128.802568868527</v>
      </c>
      <c r="F79" s="94">
        <f>'sample data and methodology'!$U$11+'sample data and methodology'!$U$12*LN(E79)</f>
        <v>1342.5899274282692</v>
      </c>
    </row>
    <row r="80" spans="1:6" x14ac:dyDescent="0.2">
      <c r="A80" s="24">
        <v>76</v>
      </c>
      <c r="B80" s="38"/>
      <c r="C80" s="42" t="s">
        <v>392</v>
      </c>
      <c r="D80" s="64"/>
      <c r="E80" s="44">
        <v>8477.1169768220825</v>
      </c>
      <c r="F80" s="94">
        <f>'sample data and methodology'!$U$11+'sample data and methodology'!$U$12*LN(E80)</f>
        <v>715.96727781231402</v>
      </c>
    </row>
    <row r="81" spans="1:6" x14ac:dyDescent="0.2">
      <c r="A81" s="24">
        <v>77</v>
      </c>
      <c r="B81" s="48"/>
      <c r="C81" s="49" t="s">
        <v>62</v>
      </c>
      <c r="D81" s="66"/>
      <c r="E81" s="44">
        <v>2990.9439790313063</v>
      </c>
      <c r="F81" s="94">
        <f>'sample data and methodology'!$U$11+'sample data and methodology'!$U$12*LN(E81)</f>
        <v>115.2152145193777</v>
      </c>
    </row>
    <row r="82" spans="1:6" x14ac:dyDescent="0.2">
      <c r="A82" s="24">
        <v>78</v>
      </c>
      <c r="B82" s="67" t="s">
        <v>393</v>
      </c>
      <c r="C82" s="68"/>
      <c r="D82" s="53">
        <v>23</v>
      </c>
      <c r="E82" s="54">
        <v>4083.4087832037717</v>
      </c>
      <c r="F82" s="94">
        <f>'sample data and methodology'!$U$11+'sample data and methodology'!$U$12*LN(E82)</f>
        <v>294.75384126839708</v>
      </c>
    </row>
    <row r="83" spans="1:6" s="59" customFormat="1" x14ac:dyDescent="0.2">
      <c r="A83" s="24">
        <v>79</v>
      </c>
      <c r="B83" s="55"/>
      <c r="C83" s="56"/>
      <c r="D83" s="57"/>
      <c r="E83" s="58"/>
    </row>
    <row r="84" spans="1:6" x14ac:dyDescent="0.2">
      <c r="A84" s="24">
        <v>80</v>
      </c>
      <c r="B84" s="60" t="s">
        <v>394</v>
      </c>
      <c r="C84" s="61"/>
      <c r="D84" s="61"/>
      <c r="E84" s="62"/>
    </row>
    <row r="85" spans="1:6" x14ac:dyDescent="0.2">
      <c r="A85" s="24">
        <v>81</v>
      </c>
      <c r="B85" s="63"/>
      <c r="C85" s="39" t="s">
        <v>395</v>
      </c>
      <c r="D85" s="64"/>
      <c r="E85" s="41">
        <v>7303.6751920219476</v>
      </c>
      <c r="F85" s="94">
        <f>'sample data and methodology'!$U$11+'sample data and methodology'!$U$12*LN(E85)</f>
        <v>630.04934974787011</v>
      </c>
    </row>
    <row r="86" spans="1:6" x14ac:dyDescent="0.2">
      <c r="A86" s="24">
        <v>82</v>
      </c>
      <c r="B86" s="38"/>
      <c r="C86" s="42" t="s">
        <v>396</v>
      </c>
      <c r="D86" s="64"/>
      <c r="E86" s="44">
        <v>8365.72837747208</v>
      </c>
      <c r="F86" s="94">
        <f>'sample data and methodology'!$U$11+'sample data and methodology'!$U$12*LN(E86)</f>
        <v>708.33981153188324</v>
      </c>
    </row>
    <row r="87" spans="1:6" x14ac:dyDescent="0.2">
      <c r="A87" s="24">
        <v>83</v>
      </c>
      <c r="B87" s="38"/>
      <c r="C87" s="42" t="s">
        <v>397</v>
      </c>
      <c r="D87" s="64"/>
      <c r="E87" s="44">
        <v>11576.167290242418</v>
      </c>
      <c r="F87" s="94">
        <f>'sample data and methodology'!$U$11+'sample data and methodology'!$U$12*LN(E87)</f>
        <v>895.64139151222116</v>
      </c>
    </row>
    <row r="88" spans="1:6" x14ac:dyDescent="0.2">
      <c r="A88" s="24">
        <v>84</v>
      </c>
      <c r="B88" s="38"/>
      <c r="C88" s="42" t="s">
        <v>63</v>
      </c>
      <c r="D88" s="64"/>
      <c r="E88" s="44">
        <v>11411.496856209602</v>
      </c>
      <c r="F88" s="94">
        <f>'sample data and methodology'!$U$11+'sample data and methodology'!$U$12*LN(E88)</f>
        <v>887.37954926308703</v>
      </c>
    </row>
    <row r="89" spans="1:6" x14ac:dyDescent="0.2">
      <c r="A89" s="24">
        <v>85</v>
      </c>
      <c r="B89" s="38"/>
      <c r="C89" s="42" t="s">
        <v>398</v>
      </c>
      <c r="D89" s="64"/>
      <c r="E89" s="44">
        <v>3505.8959408703263</v>
      </c>
      <c r="F89" s="94">
        <f>'sample data and methodology'!$U$11+'sample data and methodology'!$U$12*LN(E89)</f>
        <v>206.821483943354</v>
      </c>
    </row>
    <row r="90" spans="1:6" x14ac:dyDescent="0.2">
      <c r="A90" s="24">
        <v>86</v>
      </c>
      <c r="B90" s="38"/>
      <c r="C90" s="42" t="s">
        <v>399</v>
      </c>
      <c r="D90" s="64"/>
      <c r="E90" s="44">
        <v>5653.3683265510917</v>
      </c>
      <c r="F90" s="94">
        <f>'sample data and methodology'!$U$11+'sample data and methodology'!$U$12*LN(E90)</f>
        <v>482.35203719409037</v>
      </c>
    </row>
    <row r="91" spans="1:6" ht="15" x14ac:dyDescent="0.2">
      <c r="A91" s="24">
        <v>87</v>
      </c>
      <c r="B91" s="38"/>
      <c r="C91" s="42" t="s">
        <v>400</v>
      </c>
      <c r="D91" s="64"/>
      <c r="E91" s="44">
        <v>15175.043654900015</v>
      </c>
      <c r="F91" s="94">
        <f>'sample data and methodology'!$U$11+'sample data and methodology'!$U$12*LN(E91)</f>
        <v>1051.7450193148543</v>
      </c>
    </row>
    <row r="92" spans="1:6" x14ac:dyDescent="0.2">
      <c r="A92" s="24">
        <v>88</v>
      </c>
      <c r="B92" s="38"/>
      <c r="C92" s="42" t="s">
        <v>401</v>
      </c>
      <c r="D92" s="69"/>
      <c r="E92" s="44">
        <v>3024.8196599631747</v>
      </c>
      <c r="F92" s="94">
        <f>'sample data and methodology'!$U$11+'sample data and methodology'!$U$12*LN(E92)</f>
        <v>121.70978662149446</v>
      </c>
    </row>
    <row r="93" spans="1:6" x14ac:dyDescent="0.2">
      <c r="A93" s="24">
        <v>89</v>
      </c>
      <c r="B93" s="48"/>
      <c r="C93" s="49" t="s">
        <v>69</v>
      </c>
      <c r="D93" s="70"/>
      <c r="E93" s="44">
        <v>7906.7985483426328</v>
      </c>
      <c r="F93" s="94">
        <f>'sample data and methodology'!$U$11+'sample data and methodology'!$U$12*LN(E93)</f>
        <v>675.80448608086954</v>
      </c>
    </row>
    <row r="94" spans="1:6" x14ac:dyDescent="0.2">
      <c r="A94" s="24">
        <v>90</v>
      </c>
      <c r="B94" s="71" t="s">
        <v>376</v>
      </c>
      <c r="C94" s="68"/>
      <c r="D94" s="53">
        <v>9</v>
      </c>
      <c r="E94" s="54">
        <v>12285.851622342241</v>
      </c>
      <c r="F94" s="94">
        <f>'sample data and methodology'!$U$11+'sample data and methodology'!$U$12*LN(E94)</f>
        <v>929.95250509343441</v>
      </c>
    </row>
    <row r="95" spans="1:6" s="59" customFormat="1" x14ac:dyDescent="0.2">
      <c r="A95" s="24">
        <v>91</v>
      </c>
      <c r="B95" s="55"/>
      <c r="C95" s="56"/>
      <c r="D95" s="57"/>
      <c r="E95" s="58"/>
    </row>
    <row r="96" spans="1:6" x14ac:dyDescent="0.2">
      <c r="A96" s="24">
        <v>92</v>
      </c>
      <c r="B96" s="60" t="s">
        <v>402</v>
      </c>
      <c r="C96" s="61"/>
      <c r="D96" s="61"/>
      <c r="E96" s="62"/>
    </row>
    <row r="97" spans="1:6" x14ac:dyDescent="0.2">
      <c r="A97" s="24">
        <v>93</v>
      </c>
      <c r="B97" s="63"/>
      <c r="C97" s="39" t="s">
        <v>403</v>
      </c>
      <c r="D97" s="69"/>
      <c r="E97" s="41">
        <v>8115.9115310515181</v>
      </c>
      <c r="F97" s="94">
        <f>'sample data and methodology'!$U$11+'sample data and methodology'!$U$12*LN(E97)</f>
        <v>690.85732327737242</v>
      </c>
    </row>
    <row r="98" spans="1:6" x14ac:dyDescent="0.2">
      <c r="A98" s="24">
        <v>94</v>
      </c>
      <c r="B98" s="38"/>
      <c r="C98" s="42" t="s">
        <v>404</v>
      </c>
      <c r="D98" s="69"/>
      <c r="E98" s="44">
        <v>27089.345368743001</v>
      </c>
      <c r="F98" s="94">
        <f>'sample data and methodology'!$U$11+'sample data and methodology'!$U$12*LN(E98)</f>
        <v>1385.9118516079961</v>
      </c>
    </row>
    <row r="99" spans="1:6" x14ac:dyDescent="0.2">
      <c r="A99" s="24">
        <v>95</v>
      </c>
      <c r="B99" s="38"/>
      <c r="C99" s="42" t="s">
        <v>9</v>
      </c>
      <c r="D99" s="69"/>
      <c r="E99" s="44">
        <v>27676.67667600924</v>
      </c>
      <c r="F99" s="94">
        <f>'sample data and methodology'!$U$11+'sample data and methodology'!$U$12*LN(E99)</f>
        <v>1398.280928453466</v>
      </c>
    </row>
    <row r="100" spans="1:6" x14ac:dyDescent="0.2">
      <c r="A100" s="24">
        <v>96</v>
      </c>
      <c r="B100" s="38"/>
      <c r="C100" s="42" t="s">
        <v>16</v>
      </c>
      <c r="D100" s="69"/>
      <c r="E100" s="44">
        <v>26250.359061954394</v>
      </c>
      <c r="F100" s="94">
        <f>'sample data and methodology'!$U$11+'sample data and methodology'!$U$12*LN(E100)</f>
        <v>1367.7697009105732</v>
      </c>
    </row>
    <row r="101" spans="1:6" x14ac:dyDescent="0.2">
      <c r="A101" s="24">
        <v>97</v>
      </c>
      <c r="B101" s="38"/>
      <c r="C101" s="42" t="s">
        <v>405</v>
      </c>
      <c r="D101" s="64"/>
      <c r="E101" s="44">
        <v>8467.6259549212045</v>
      </c>
      <c r="F101" s="94">
        <f>'sample data and methodology'!$U$11+'sample data and methodology'!$U$12*LN(E101)</f>
        <v>715.32128643775923</v>
      </c>
    </row>
    <row r="102" spans="1:6" x14ac:dyDescent="0.2">
      <c r="A102" s="24">
        <v>98</v>
      </c>
      <c r="B102" s="38"/>
      <c r="C102" s="42" t="s">
        <v>406</v>
      </c>
      <c r="D102" s="69"/>
      <c r="E102" s="44">
        <v>10970.240260524806</v>
      </c>
      <c r="F102" s="94">
        <f>'sample data and methodology'!$U$11+'sample data and methodology'!$U$12*LN(E102)</f>
        <v>864.63892516220949</v>
      </c>
    </row>
    <row r="103" spans="1:6" x14ac:dyDescent="0.2">
      <c r="A103" s="24">
        <v>99</v>
      </c>
      <c r="B103" s="38"/>
      <c r="C103" s="42" t="s">
        <v>407</v>
      </c>
      <c r="D103" s="64"/>
      <c r="E103" s="44">
        <v>27433.504248086498</v>
      </c>
      <c r="F103" s="94">
        <f>'sample data and methodology'!$U$11+'sample data and methodology'!$U$12*LN(E103)</f>
        <v>1393.1919103529717</v>
      </c>
    </row>
    <row r="104" spans="1:6" x14ac:dyDescent="0.2">
      <c r="A104" s="24">
        <v>100</v>
      </c>
      <c r="B104" s="38"/>
      <c r="C104" s="42" t="s">
        <v>408</v>
      </c>
      <c r="D104" s="69"/>
      <c r="E104" s="44">
        <v>13703.360438850745</v>
      </c>
      <c r="F104" s="94">
        <f>'sample data and methodology'!$U$11+'sample data and methodology'!$U$12*LN(E104)</f>
        <v>992.91943935121435</v>
      </c>
    </row>
    <row r="105" spans="1:6" x14ac:dyDescent="0.2">
      <c r="A105" s="24">
        <v>101</v>
      </c>
      <c r="B105" s="38"/>
      <c r="C105" s="42" t="s">
        <v>38</v>
      </c>
      <c r="D105" s="69"/>
      <c r="E105" s="44">
        <v>13739.762324915819</v>
      </c>
      <c r="F105" s="94">
        <f>'sample data and methodology'!$U$11+'sample data and methodology'!$U$12*LN(E105)</f>
        <v>994.4492556906298</v>
      </c>
    </row>
    <row r="106" spans="1:6" x14ac:dyDescent="0.2">
      <c r="A106" s="24">
        <v>102</v>
      </c>
      <c r="B106" s="38"/>
      <c r="C106" s="42" t="s">
        <v>409</v>
      </c>
      <c r="D106" s="69"/>
      <c r="E106" s="44">
        <v>22956.696666568489</v>
      </c>
      <c r="F106" s="94">
        <f>'sample data and methodology'!$U$11+'sample data and methodology'!$U$12*LN(E106)</f>
        <v>1290.4571093873537</v>
      </c>
    </row>
    <row r="107" spans="1:6" x14ac:dyDescent="0.2">
      <c r="A107" s="24">
        <v>103</v>
      </c>
      <c r="B107" s="38"/>
      <c r="C107" s="42" t="s">
        <v>410</v>
      </c>
      <c r="D107" s="69"/>
      <c r="E107" s="44">
        <v>16630.814582701889</v>
      </c>
      <c r="F107" s="94">
        <f>'sample data and methodology'!$U$11+'sample data and methodology'!$U$12*LN(E107)</f>
        <v>1104.5698550824</v>
      </c>
    </row>
    <row r="108" spans="1:6" x14ac:dyDescent="0.2">
      <c r="A108" s="24">
        <v>104</v>
      </c>
      <c r="B108" s="38"/>
      <c r="C108" s="42" t="s">
        <v>41</v>
      </c>
      <c r="D108" s="69"/>
      <c r="E108" s="44">
        <v>26288.484738543058</v>
      </c>
      <c r="F108" s="94">
        <f>'sample data and methodology'!$U$11+'sample data and methodology'!$U$12*LN(E108)</f>
        <v>1368.6066244968088</v>
      </c>
    </row>
    <row r="109" spans="1:6" x14ac:dyDescent="0.2">
      <c r="A109" s="24">
        <v>105</v>
      </c>
      <c r="B109" s="38"/>
      <c r="C109" s="42" t="s">
        <v>44</v>
      </c>
      <c r="D109" s="69"/>
      <c r="E109" s="44">
        <v>13795.121899771833</v>
      </c>
      <c r="F109" s="94">
        <f>'sample data and methodology'!$U$11+'sample data and methodology'!$U$12*LN(E109)</f>
        <v>996.7680314919844</v>
      </c>
    </row>
    <row r="110" spans="1:6" x14ac:dyDescent="0.2">
      <c r="A110" s="24">
        <v>106</v>
      </c>
      <c r="B110" s="38"/>
      <c r="C110" s="42" t="s">
        <v>47</v>
      </c>
      <c r="D110" s="69"/>
      <c r="E110" s="44">
        <v>26581.59238833101</v>
      </c>
      <c r="F110" s="94">
        <f>'sample data and methodology'!$U$11+'sample data and methodology'!$U$12*LN(E110)</f>
        <v>1375.0005907749592</v>
      </c>
    </row>
    <row r="111" spans="1:6" x14ac:dyDescent="0.2">
      <c r="A111" s="24">
        <v>107</v>
      </c>
      <c r="B111" s="38"/>
      <c r="C111" s="42" t="s">
        <v>48</v>
      </c>
      <c r="D111" s="69"/>
      <c r="E111" s="44">
        <v>26486.235682860381</v>
      </c>
      <c r="F111" s="94">
        <f>'sample data and methodology'!$U$11+'sample data and methodology'!$U$12*LN(E111)</f>
        <v>1372.9282122905288</v>
      </c>
    </row>
    <row r="112" spans="1:6" x14ac:dyDescent="0.2">
      <c r="A112" s="24">
        <v>108</v>
      </c>
      <c r="B112" s="38"/>
      <c r="C112" s="42" t="s">
        <v>52</v>
      </c>
      <c r="D112" s="69"/>
      <c r="E112" s="44">
        <v>28477.968785708312</v>
      </c>
      <c r="F112" s="94">
        <f>'sample data and methodology'!$U$11+'sample data and methodology'!$U$12*LN(E112)</f>
        <v>1414.7391664569468</v>
      </c>
    </row>
    <row r="113" spans="1:6" x14ac:dyDescent="0.2">
      <c r="A113" s="24">
        <v>109</v>
      </c>
      <c r="B113" s="38"/>
      <c r="C113" s="42" t="s">
        <v>55</v>
      </c>
      <c r="D113" s="69"/>
      <c r="E113" s="44">
        <v>21253.948708802858</v>
      </c>
      <c r="F113" s="94">
        <f>'sample data and methodology'!$U$11+'sample data and methodology'!$U$12*LN(E113)</f>
        <v>1246.0157767967539</v>
      </c>
    </row>
    <row r="114" spans="1:6" x14ac:dyDescent="0.2">
      <c r="A114" s="24">
        <v>110</v>
      </c>
      <c r="B114" s="38"/>
      <c r="C114" s="42" t="s">
        <v>57</v>
      </c>
      <c r="D114" s="69"/>
      <c r="E114" s="44">
        <v>14663.882248814683</v>
      </c>
      <c r="F114" s="94">
        <f>'sample data and methodology'!$U$11+'sample data and methodology'!$U$12*LN(E114)</f>
        <v>1031.9859701850928</v>
      </c>
    </row>
    <row r="115" spans="1:6" x14ac:dyDescent="0.2">
      <c r="A115" s="24">
        <v>111</v>
      </c>
      <c r="B115" s="38"/>
      <c r="C115" s="42" t="s">
        <v>411</v>
      </c>
      <c r="D115" s="69"/>
      <c r="E115" s="44">
        <v>25838.692640015655</v>
      </c>
      <c r="F115" s="94">
        <f>'sample data and methodology'!$U$11+'sample data and methodology'!$U$12*LN(E115)</f>
        <v>1358.6546999524116</v>
      </c>
    </row>
    <row r="116" spans="1:6" x14ac:dyDescent="0.2">
      <c r="A116" s="24">
        <v>112</v>
      </c>
      <c r="B116" s="38"/>
      <c r="C116" s="42" t="s">
        <v>412</v>
      </c>
      <c r="D116" s="69"/>
      <c r="E116" s="44">
        <v>23042.55702961838</v>
      </c>
      <c r="F116" s="94">
        <f>'sample data and methodology'!$U$11+'sample data and methodology'!$U$12*LN(E116)</f>
        <v>1292.6098471148625</v>
      </c>
    </row>
    <row r="117" spans="1:6" x14ac:dyDescent="0.2">
      <c r="A117" s="24">
        <v>113</v>
      </c>
      <c r="B117" s="38"/>
      <c r="C117" s="42" t="s">
        <v>60</v>
      </c>
      <c r="D117" s="69"/>
      <c r="E117" s="44">
        <v>20482.778468439745</v>
      </c>
      <c r="F117" s="94">
        <f>'sample data and methodology'!$U$11+'sample data and methodology'!$U$12*LN(E117)</f>
        <v>1224.7034933221312</v>
      </c>
    </row>
    <row r="118" spans="1:6" x14ac:dyDescent="0.2">
      <c r="A118" s="24">
        <v>114</v>
      </c>
      <c r="B118" s="38"/>
      <c r="C118" s="42" t="s">
        <v>61</v>
      </c>
      <c r="D118" s="69"/>
      <c r="E118" s="44">
        <v>23875.296119875555</v>
      </c>
      <c r="F118" s="94">
        <f>'sample data and methodology'!$U$11+'sample data and methodology'!$U$12*LN(E118)</f>
        <v>1313.0820752868067</v>
      </c>
    </row>
    <row r="119" spans="1:6" x14ac:dyDescent="0.2">
      <c r="A119" s="24">
        <v>115</v>
      </c>
      <c r="B119" s="38"/>
      <c r="C119" s="42" t="s">
        <v>413</v>
      </c>
      <c r="D119" s="69"/>
      <c r="E119" s="44">
        <v>24447.387222285277</v>
      </c>
      <c r="F119" s="94">
        <f>'sample data and methodology'!$U$11+'sample data and methodology'!$U$12*LN(E119)</f>
        <v>1326.736805545137</v>
      </c>
    </row>
    <row r="120" spans="1:6" x14ac:dyDescent="0.2">
      <c r="A120" s="24">
        <v>116</v>
      </c>
      <c r="B120" s="38"/>
      <c r="C120" s="42" t="s">
        <v>414</v>
      </c>
      <c r="D120" s="69"/>
      <c r="E120" s="44">
        <v>17481.287070111339</v>
      </c>
      <c r="F120" s="94">
        <f>'sample data and methodology'!$U$11+'sample data and methodology'!$U$12*LN(E120)</f>
        <v>1133.329961122945</v>
      </c>
    </row>
    <row r="121" spans="1:6" x14ac:dyDescent="0.2">
      <c r="A121" s="24">
        <v>117</v>
      </c>
      <c r="B121" s="38"/>
      <c r="C121" s="42" t="s">
        <v>65</v>
      </c>
      <c r="D121" s="69"/>
      <c r="E121" s="44">
        <v>13734.270205235396</v>
      </c>
      <c r="F121" s="94">
        <f>'sample data and methodology'!$U$11+'sample data and methodology'!$U$12*LN(E121)</f>
        <v>994.2187050820412</v>
      </c>
    </row>
    <row r="122" spans="1:6" x14ac:dyDescent="0.2">
      <c r="A122" s="24">
        <v>118</v>
      </c>
      <c r="B122" s="38"/>
      <c r="C122" s="42" t="s">
        <v>415</v>
      </c>
      <c r="D122" s="69"/>
      <c r="E122" s="44">
        <v>16536.907725817149</v>
      </c>
      <c r="F122" s="94">
        <f>'sample data and methodology'!$U$11+'sample data and methodology'!$U$12*LN(E122)</f>
        <v>1101.3044918430041</v>
      </c>
    </row>
    <row r="123" spans="1:6" x14ac:dyDescent="0.2">
      <c r="A123" s="24">
        <v>119</v>
      </c>
      <c r="B123" s="38"/>
      <c r="C123" s="42" t="s">
        <v>66</v>
      </c>
      <c r="D123" s="69"/>
      <c r="E123" s="44">
        <v>31999.593828284578</v>
      </c>
      <c r="F123" s="94">
        <f>'sample data and methodology'!$U$11+'sample data and methodology'!$U$12*LN(E123)</f>
        <v>1481.9731901394043</v>
      </c>
    </row>
    <row r="124" spans="1:6" x14ac:dyDescent="0.2">
      <c r="A124" s="24">
        <v>120</v>
      </c>
      <c r="B124" s="38"/>
      <c r="C124" s="42" t="s">
        <v>416</v>
      </c>
      <c r="D124" s="69"/>
      <c r="E124" s="44">
        <v>9482.3712966949042</v>
      </c>
      <c r="F124" s="94">
        <f>'sample data and methodology'!$U$11+'sample data and methodology'!$U$12*LN(E124)</f>
        <v>780.58993949219621</v>
      </c>
    </row>
    <row r="125" spans="1:6" x14ac:dyDescent="0.2">
      <c r="A125" s="24">
        <v>121</v>
      </c>
      <c r="B125" s="38"/>
      <c r="C125" s="42" t="s">
        <v>417</v>
      </c>
      <c r="D125" s="69"/>
      <c r="E125" s="44">
        <v>19700.900931256307</v>
      </c>
      <c r="F125" s="94">
        <f>'sample data and methodology'!$U$11+'sample data and methodology'!$U$12*LN(E125)</f>
        <v>1202.2598925131015</v>
      </c>
    </row>
    <row r="126" spans="1:6" x14ac:dyDescent="0.2">
      <c r="A126" s="24">
        <v>122</v>
      </c>
      <c r="B126" s="38"/>
      <c r="C126" s="42" t="s">
        <v>71</v>
      </c>
      <c r="D126" s="69"/>
      <c r="E126" s="44">
        <v>11843.582929448778</v>
      </c>
      <c r="F126" s="94">
        <f>'sample data and methodology'!$U$11+'sample data and methodology'!$U$12*LN(E126)</f>
        <v>908.81097687926012</v>
      </c>
    </row>
    <row r="127" spans="1:6" x14ac:dyDescent="0.2">
      <c r="A127" s="24">
        <v>123</v>
      </c>
      <c r="B127" s="38"/>
      <c r="C127" s="42" t="s">
        <v>418</v>
      </c>
      <c r="D127" s="69"/>
      <c r="E127" s="44">
        <v>12314.75182203326</v>
      </c>
      <c r="F127" s="94">
        <f>'sample data and methodology'!$U$11+'sample data and methodology'!$U$12*LN(E127)</f>
        <v>931.30739487027586</v>
      </c>
    </row>
    <row r="128" spans="1:6" x14ac:dyDescent="0.2">
      <c r="A128" s="24">
        <v>124</v>
      </c>
      <c r="B128" s="38"/>
      <c r="C128" s="42" t="s">
        <v>76</v>
      </c>
      <c r="D128" s="69"/>
      <c r="E128" s="44">
        <v>25982.614215324975</v>
      </c>
      <c r="F128" s="94">
        <f>'sample data and methodology'!$U$11+'sample data and methodology'!$U$12*LN(E128)</f>
        <v>1361.8577766824146</v>
      </c>
    </row>
    <row r="129" spans="1:6" x14ac:dyDescent="0.2">
      <c r="A129" s="24">
        <v>125</v>
      </c>
      <c r="B129" s="38"/>
      <c r="C129" s="42" t="s">
        <v>419</v>
      </c>
      <c r="D129" s="69"/>
      <c r="E129" s="44">
        <v>22501.527239926396</v>
      </c>
      <c r="F129" s="94">
        <f>'sample data and methodology'!$U$11+'sample data and methodology'!$U$12*LN(E129)</f>
        <v>1278.9086562313369</v>
      </c>
    </row>
    <row r="130" spans="1:6" x14ac:dyDescent="0.2">
      <c r="A130" s="24">
        <v>126</v>
      </c>
      <c r="B130" s="38"/>
      <c r="C130" s="42" t="s">
        <v>77</v>
      </c>
      <c r="D130" s="69"/>
      <c r="E130" s="44">
        <v>31013.744809857224</v>
      </c>
      <c r="F130" s="94">
        <f>'sample data and methodology'!$U$11+'sample data and methodology'!$U$12*LN(E130)</f>
        <v>1463.9279760732352</v>
      </c>
    </row>
    <row r="131" spans="1:6" x14ac:dyDescent="0.2">
      <c r="A131" s="24">
        <v>127</v>
      </c>
      <c r="B131" s="38"/>
      <c r="C131" s="42" t="s">
        <v>420</v>
      </c>
      <c r="D131" s="69"/>
      <c r="E131" s="44">
        <v>16307.368164501477</v>
      </c>
      <c r="F131" s="94">
        <f>'sample data and methodology'!$U$11+'sample data and methodology'!$U$12*LN(E131)</f>
        <v>1093.2441472431192</v>
      </c>
    </row>
    <row r="132" spans="1:6" x14ac:dyDescent="0.2">
      <c r="A132" s="24">
        <v>128</v>
      </c>
      <c r="B132" s="38"/>
      <c r="C132" s="42" t="s">
        <v>79</v>
      </c>
      <c r="D132" s="69"/>
      <c r="E132" s="44">
        <v>18584.041916745307</v>
      </c>
      <c r="F132" s="94">
        <f>'sample data and methodology'!$U$11+'sample data and methodology'!$U$12*LN(E132)</f>
        <v>1168.6054595926989</v>
      </c>
    </row>
    <row r="133" spans="1:6" x14ac:dyDescent="0.2">
      <c r="A133" s="24">
        <v>129</v>
      </c>
      <c r="B133" s="38"/>
      <c r="C133" s="42" t="s">
        <v>421</v>
      </c>
      <c r="D133" s="69"/>
      <c r="E133" s="44">
        <v>11183.801550686629</v>
      </c>
      <c r="F133" s="94">
        <f>'sample data and methodology'!$U$11+'sample data and methodology'!$U$12*LN(E133)</f>
        <v>875.75705395592649</v>
      </c>
    </row>
    <row r="134" spans="1:6" ht="15" x14ac:dyDescent="0.2">
      <c r="A134" s="24">
        <v>130</v>
      </c>
      <c r="B134" s="38"/>
      <c r="C134" s="42" t="s">
        <v>400</v>
      </c>
      <c r="D134" s="69"/>
      <c r="E134" s="44">
        <v>15175.043654900015</v>
      </c>
      <c r="F134" s="94">
        <f>'sample data and methodology'!$U$11+'sample data and methodology'!$U$12*LN(E134)</f>
        <v>1051.7450193148543</v>
      </c>
    </row>
    <row r="135" spans="1:6" x14ac:dyDescent="0.2">
      <c r="A135" s="24">
        <v>131</v>
      </c>
      <c r="B135" s="38"/>
      <c r="C135" s="42" t="s">
        <v>422</v>
      </c>
      <c r="D135" s="69"/>
      <c r="E135" s="44">
        <v>10107.386424002525</v>
      </c>
      <c r="F135" s="94">
        <f>'sample data and methodology'!$U$11+'sample data and methodology'!$U$12*LN(E135)</f>
        <v>817.39924079396587</v>
      </c>
    </row>
    <row r="136" spans="1:6" x14ac:dyDescent="0.2">
      <c r="A136" s="24">
        <v>132</v>
      </c>
      <c r="B136" s="38"/>
      <c r="C136" s="42" t="s">
        <v>423</v>
      </c>
      <c r="D136" s="69"/>
      <c r="E136" s="44">
        <v>16880.250657658893</v>
      </c>
      <c r="F136" s="94">
        <f>'sample data and methodology'!$U$11+'sample data and methodology'!$U$12*LN(E136)</f>
        <v>1113.1546067003956</v>
      </c>
    </row>
    <row r="137" spans="1:6" x14ac:dyDescent="0.2">
      <c r="A137" s="24">
        <v>133</v>
      </c>
      <c r="B137" s="38"/>
      <c r="C137" s="42" t="s">
        <v>78</v>
      </c>
      <c r="D137" s="69"/>
      <c r="E137" s="44">
        <v>18880.067153683278</v>
      </c>
      <c r="F137" s="94">
        <f>'sample data and methodology'!$U$11+'sample data and methodology'!$U$12*LN(E137)</f>
        <v>1177.718662701941</v>
      </c>
    </row>
    <row r="138" spans="1:6" x14ac:dyDescent="0.2">
      <c r="A138" s="24">
        <v>134</v>
      </c>
      <c r="B138" s="38"/>
      <c r="C138" s="42" t="s">
        <v>82</v>
      </c>
      <c r="D138" s="69"/>
      <c r="E138" s="44">
        <v>21484.300796489766</v>
      </c>
      <c r="F138" s="94">
        <f>'sample data and methodology'!$U$11+'sample data and methodology'!$U$12*LN(E138)</f>
        <v>1252.2320244861694</v>
      </c>
    </row>
    <row r="139" spans="1:6" x14ac:dyDescent="0.2">
      <c r="A139" s="24">
        <v>135</v>
      </c>
      <c r="B139" s="38"/>
      <c r="C139" s="42" t="s">
        <v>80</v>
      </c>
      <c r="D139" s="69"/>
      <c r="E139" s="44">
        <v>26781.396702863578</v>
      </c>
      <c r="F139" s="94">
        <f>'sample data and methodology'!$U$11+'sample data and methodology'!$U$12*LN(E139)</f>
        <v>1379.3189167849614</v>
      </c>
    </row>
    <row r="140" spans="1:6" x14ac:dyDescent="0.2">
      <c r="A140" s="24">
        <v>136</v>
      </c>
      <c r="B140" s="38"/>
      <c r="C140" s="42" t="s">
        <v>424</v>
      </c>
      <c r="D140" s="69"/>
      <c r="E140" s="44">
        <v>29464.666283016624</v>
      </c>
      <c r="F140" s="94">
        <f>'sample data and methodology'!$U$11+'sample data and methodology'!$U$12*LN(E140)</f>
        <v>1434.3807479025891</v>
      </c>
    </row>
    <row r="141" spans="1:6" x14ac:dyDescent="0.2">
      <c r="A141" s="24">
        <v>137</v>
      </c>
      <c r="B141" s="38"/>
      <c r="C141" s="42" t="s">
        <v>81</v>
      </c>
      <c r="D141" s="69"/>
      <c r="E141" s="44">
        <v>13731.901631308521</v>
      </c>
      <c r="F141" s="94">
        <f>'sample data and methodology'!$U$11+'sample data and methodology'!$U$12*LN(E141)</f>
        <v>994.11924759190879</v>
      </c>
    </row>
    <row r="142" spans="1:6" x14ac:dyDescent="0.2">
      <c r="A142" s="24">
        <v>138</v>
      </c>
      <c r="B142" s="38"/>
      <c r="C142" s="42" t="s">
        <v>425</v>
      </c>
      <c r="D142" s="69"/>
      <c r="E142" s="44">
        <v>26146.274094543078</v>
      </c>
      <c r="F142" s="94">
        <f>'sample data and methodology'!$U$11+'sample data and methodology'!$U$12*LN(E142)</f>
        <v>1365.4786545199568</v>
      </c>
    </row>
    <row r="143" spans="1:6" x14ac:dyDescent="0.2">
      <c r="A143" s="24">
        <v>139</v>
      </c>
      <c r="B143" s="48"/>
      <c r="C143" s="49" t="s">
        <v>426</v>
      </c>
      <c r="D143" s="70"/>
      <c r="E143" s="44">
        <v>37389.834185799067</v>
      </c>
      <c r="F143" s="94">
        <f>'sample data and methodology'!$U$11+'sample data and methodology'!$U$12*LN(E143)</f>
        <v>1571.7448714946886</v>
      </c>
    </row>
    <row r="144" spans="1:6" x14ac:dyDescent="0.2">
      <c r="A144" s="24">
        <v>140</v>
      </c>
      <c r="B144" s="71" t="s">
        <v>376</v>
      </c>
      <c r="C144" s="68"/>
      <c r="D144" s="53">
        <v>47</v>
      </c>
      <c r="E144" s="54">
        <v>23930.194286948055</v>
      </c>
      <c r="F144" s="94">
        <f>'sample data and methodology'!$U$11+'sample data and methodology'!$U$12*LN(E144)</f>
        <v>1314.4065050765876</v>
      </c>
    </row>
    <row r="145" spans="1:6" s="59" customFormat="1" x14ac:dyDescent="0.2">
      <c r="A145" s="24">
        <v>141</v>
      </c>
      <c r="B145" s="55"/>
      <c r="C145" s="56"/>
      <c r="D145" s="57"/>
      <c r="E145" s="58"/>
    </row>
    <row r="146" spans="1:6" x14ac:dyDescent="0.2">
      <c r="A146" s="24">
        <v>142</v>
      </c>
      <c r="B146" s="60" t="s">
        <v>427</v>
      </c>
      <c r="C146" s="61"/>
      <c r="D146" s="61"/>
      <c r="E146" s="62"/>
    </row>
    <row r="147" spans="1:6" x14ac:dyDescent="0.2">
      <c r="A147" s="24">
        <v>143</v>
      </c>
      <c r="B147" s="72"/>
      <c r="C147" s="39" t="s">
        <v>428</v>
      </c>
      <c r="D147" s="69"/>
      <c r="E147" s="41">
        <v>3660.5656069086194</v>
      </c>
      <c r="F147" s="94">
        <f>'sample data and methodology'!$U$11+'sample data and methodology'!$U$12*LN(E147)</f>
        <v>231.7167344625077</v>
      </c>
    </row>
    <row r="148" spans="1:6" x14ac:dyDescent="0.2">
      <c r="A148" s="24">
        <v>144</v>
      </c>
      <c r="B148" s="73"/>
      <c r="C148" s="42" t="s">
        <v>24</v>
      </c>
      <c r="D148" s="69"/>
      <c r="E148" s="44">
        <v>9906.1493950646563</v>
      </c>
      <c r="F148" s="94">
        <f>'sample data and methodology'!$U$11+'sample data and methodology'!$U$12*LN(E148)</f>
        <v>805.80219442285033</v>
      </c>
    </row>
    <row r="149" spans="1:6" x14ac:dyDescent="0.2">
      <c r="A149" s="24">
        <v>145</v>
      </c>
      <c r="B149" s="73"/>
      <c r="C149" s="42" t="s">
        <v>429</v>
      </c>
      <c r="D149" s="69"/>
      <c r="E149" s="44">
        <v>7836.0822887327759</v>
      </c>
      <c r="F149" s="94">
        <f>'sample data and methodology'!$U$11+'sample data and methodology'!$U$12*LN(E149)</f>
        <v>670.62380715963354</v>
      </c>
    </row>
    <row r="150" spans="1:6" x14ac:dyDescent="0.2">
      <c r="A150" s="24">
        <v>146</v>
      </c>
      <c r="B150" s="73"/>
      <c r="C150" s="42" t="s">
        <v>430</v>
      </c>
      <c r="D150" s="69"/>
      <c r="E150" s="44">
        <v>10243.606437554175</v>
      </c>
      <c r="F150" s="94">
        <f>'sample data and methodology'!$U$11+'sample data and methodology'!$U$12*LN(E150)</f>
        <v>825.11911966506796</v>
      </c>
    </row>
    <row r="151" spans="1:6" ht="15" x14ac:dyDescent="0.2">
      <c r="A151" s="24">
        <v>147</v>
      </c>
      <c r="B151" s="73"/>
      <c r="C151" s="42" t="s">
        <v>431</v>
      </c>
      <c r="D151" s="69"/>
      <c r="E151" s="65" t="s">
        <v>432</v>
      </c>
      <c r="F151" s="94"/>
    </row>
    <row r="152" spans="1:6" x14ac:dyDescent="0.2">
      <c r="A152" s="24">
        <v>148</v>
      </c>
      <c r="B152" s="73"/>
      <c r="C152" s="42" t="s">
        <v>433</v>
      </c>
      <c r="D152" s="69"/>
      <c r="E152" s="44">
        <v>9721.59232217711</v>
      </c>
      <c r="F152" s="94">
        <f>'sample data and methodology'!$U$11+'sample data and methodology'!$U$12*LN(E152)</f>
        <v>794.95738706881548</v>
      </c>
    </row>
    <row r="153" spans="1:6" x14ac:dyDescent="0.2">
      <c r="A153" s="24">
        <v>149</v>
      </c>
      <c r="B153" s="73"/>
      <c r="C153" s="42" t="s">
        <v>42</v>
      </c>
      <c r="D153" s="69"/>
      <c r="E153" s="44">
        <v>6759.0521404816063</v>
      </c>
      <c r="F153" s="94">
        <f>'sample data and methodology'!$U$11+'sample data and methodology'!$U$12*LN(E153)</f>
        <v>585.36119572657299</v>
      </c>
    </row>
    <row r="154" spans="1:6" x14ac:dyDescent="0.2">
      <c r="A154" s="24">
        <v>150</v>
      </c>
      <c r="B154" s="73"/>
      <c r="C154" s="42" t="s">
        <v>434</v>
      </c>
      <c r="D154" s="69"/>
      <c r="E154" s="44">
        <v>7285.4068081321075</v>
      </c>
      <c r="F154" s="94">
        <f>'sample data and methodology'!$U$11+'sample data and methodology'!$U$12*LN(E154)</f>
        <v>628.60517058771075</v>
      </c>
    </row>
    <row r="155" spans="1:6" x14ac:dyDescent="0.2">
      <c r="A155" s="24">
        <v>151</v>
      </c>
      <c r="B155" s="73"/>
      <c r="C155" s="42" t="s">
        <v>435</v>
      </c>
      <c r="D155" s="69"/>
      <c r="E155" s="44">
        <v>6222.0812033950715</v>
      </c>
      <c r="F155" s="94">
        <f>'sample data and methodology'!$U$11+'sample data and methodology'!$U$12*LN(E155)</f>
        <v>537.6264356680831</v>
      </c>
    </row>
    <row r="156" spans="1:6" x14ac:dyDescent="0.2">
      <c r="A156" s="24">
        <v>152</v>
      </c>
      <c r="B156" s="73"/>
      <c r="C156" s="42" t="s">
        <v>436</v>
      </c>
      <c r="D156" s="69"/>
      <c r="E156" s="44">
        <v>1688.0781365765411</v>
      </c>
      <c r="F156" s="94">
        <f>'sample data and methodology'!$U$11+'sample data and methodology'!$U$12*LN(E156)</f>
        <v>-214.6324964828882</v>
      </c>
    </row>
    <row r="157" spans="1:6" x14ac:dyDescent="0.2">
      <c r="A157" s="24">
        <v>153</v>
      </c>
      <c r="B157" s="73"/>
      <c r="C157" s="42" t="s">
        <v>437</v>
      </c>
      <c r="D157" s="69"/>
      <c r="E157" s="44">
        <v>3748.4816967612901</v>
      </c>
      <c r="F157" s="94">
        <f>'sample data and methodology'!$U$11+'sample data and methodology'!$U$12*LN(E157)</f>
        <v>245.40268808602559</v>
      </c>
    </row>
    <row r="158" spans="1:6" x14ac:dyDescent="0.2">
      <c r="A158" s="24">
        <v>154</v>
      </c>
      <c r="B158" s="73"/>
      <c r="C158" s="42" t="s">
        <v>438</v>
      </c>
      <c r="D158" s="69"/>
      <c r="E158" s="44">
        <v>3586.5702250884792</v>
      </c>
      <c r="F158" s="94">
        <f>'sample data and methodology'!$U$11+'sample data and methodology'!$U$12*LN(E158)</f>
        <v>219.94062078302068</v>
      </c>
    </row>
    <row r="159" spans="1:6" x14ac:dyDescent="0.2">
      <c r="A159" s="24">
        <v>155</v>
      </c>
      <c r="B159" s="73"/>
      <c r="C159" s="42" t="s">
        <v>439</v>
      </c>
      <c r="D159" s="69"/>
      <c r="E159" s="44">
        <v>10618.230863774024</v>
      </c>
      <c r="F159" s="94">
        <f>'sample data and methodology'!$U$11+'sample data and methodology'!$U$12*LN(E159)</f>
        <v>845.83192426294227</v>
      </c>
    </row>
    <row r="160" spans="1:6" x14ac:dyDescent="0.2">
      <c r="A160" s="24">
        <v>156</v>
      </c>
      <c r="B160" s="73"/>
      <c r="C160" s="42" t="s">
        <v>58</v>
      </c>
      <c r="D160" s="69"/>
      <c r="E160" s="44">
        <v>5591.3435033832329</v>
      </c>
      <c r="F160" s="94">
        <f>'sample data and methodology'!$U$11+'sample data and methodology'!$U$12*LN(E160)</f>
        <v>475.99037957408655</v>
      </c>
    </row>
    <row r="161" spans="1:6" x14ac:dyDescent="0.2">
      <c r="A161" s="24">
        <v>157</v>
      </c>
      <c r="B161" s="73"/>
      <c r="C161" s="42" t="s">
        <v>440</v>
      </c>
      <c r="D161" s="69"/>
      <c r="E161" s="44">
        <v>7147.6753442715381</v>
      </c>
      <c r="F161" s="94">
        <f>'sample data and methodology'!$U$11+'sample data and methodology'!$U$12*LN(E161)</f>
        <v>617.59900744575771</v>
      </c>
    </row>
    <row r="162" spans="1:6" x14ac:dyDescent="0.2">
      <c r="A162" s="24">
        <v>158</v>
      </c>
      <c r="B162" s="73"/>
      <c r="C162" s="42" t="s">
        <v>75</v>
      </c>
      <c r="D162" s="69"/>
      <c r="E162" s="44">
        <v>12898.913002898935</v>
      </c>
      <c r="F162" s="94">
        <f>'sample data and methodology'!$U$11+'sample data and methodology'!$U$12*LN(E162)</f>
        <v>958.03272788283357</v>
      </c>
    </row>
    <row r="163" spans="1:6" x14ac:dyDescent="0.2">
      <c r="A163" s="24">
        <v>159</v>
      </c>
      <c r="B163" s="74"/>
      <c r="C163" s="49" t="s">
        <v>441</v>
      </c>
      <c r="D163" s="70"/>
      <c r="E163" s="44">
        <v>10262.669759116332</v>
      </c>
      <c r="F163" s="94">
        <f>'sample data and methodology'!$U$11+'sample data and methodology'!$U$12*LN(E163)</f>
        <v>826.19128208059556</v>
      </c>
    </row>
    <row r="164" spans="1:6" x14ac:dyDescent="0.2">
      <c r="A164" s="24">
        <v>160</v>
      </c>
      <c r="B164" s="75" t="s">
        <v>376</v>
      </c>
      <c r="C164" s="52"/>
      <c r="D164" s="53">
        <v>17</v>
      </c>
      <c r="E164" s="54">
        <v>8560.6549300027255</v>
      </c>
      <c r="F164" s="94">
        <f>'sample data and methodology'!$U$11+'sample data and methodology'!$U$12*LN(E164)</f>
        <v>721.62215520782775</v>
      </c>
    </row>
    <row r="165" spans="1:6" s="59" customFormat="1" x14ac:dyDescent="0.2">
      <c r="A165" s="24">
        <v>161</v>
      </c>
      <c r="B165" s="55"/>
      <c r="C165" s="56"/>
      <c r="D165" s="57"/>
      <c r="E165" s="58"/>
    </row>
    <row r="166" spans="1:6" x14ac:dyDescent="0.2">
      <c r="A166" s="24">
        <v>162</v>
      </c>
      <c r="B166" s="60" t="s">
        <v>442</v>
      </c>
      <c r="C166" s="61"/>
      <c r="D166" s="61"/>
      <c r="E166" s="62"/>
    </row>
    <row r="167" spans="1:6" x14ac:dyDescent="0.2">
      <c r="A167" s="24">
        <v>163</v>
      </c>
      <c r="B167" s="72"/>
      <c r="C167" s="39" t="s">
        <v>443</v>
      </c>
      <c r="D167" s="69"/>
      <c r="E167" s="41">
        <v>21118.72566301141</v>
      </c>
      <c r="F167" s="94">
        <f>'sample data and methodology'!$U$11+'sample data and methodology'!$U$12*LN(E167)</f>
        <v>1242.3352075297389</v>
      </c>
    </row>
    <row r="168" spans="1:6" x14ac:dyDescent="0.2">
      <c r="A168" s="24">
        <v>164</v>
      </c>
      <c r="B168" s="73"/>
      <c r="C168" s="42" t="s">
        <v>444</v>
      </c>
      <c r="D168" s="69"/>
      <c r="E168" s="44">
        <v>12549.452628807452</v>
      </c>
      <c r="F168" s="94">
        <f>'sample data and methodology'!$U$11+'sample data and methodology'!$U$12*LN(E168)</f>
        <v>942.19422875089367</v>
      </c>
    </row>
    <row r="169" spans="1:6" x14ac:dyDescent="0.2">
      <c r="A169" s="24">
        <v>165</v>
      </c>
      <c r="B169" s="73"/>
      <c r="C169" s="42" t="s">
        <v>445</v>
      </c>
      <c r="D169" s="69"/>
      <c r="E169" s="44">
        <v>23999.985661128911</v>
      </c>
      <c r="F169" s="94">
        <f>'sample data and methodology'!$U$11+'sample data and methodology'!$U$12*LN(E169)</f>
        <v>1316.085856860107</v>
      </c>
    </row>
    <row r="170" spans="1:6" x14ac:dyDescent="0.2">
      <c r="A170" s="24">
        <v>166</v>
      </c>
      <c r="B170" s="73"/>
      <c r="C170" s="42" t="s">
        <v>446</v>
      </c>
      <c r="D170" s="69"/>
      <c r="E170" s="44">
        <v>15565.273514684101</v>
      </c>
      <c r="F170" s="94">
        <f>'sample data and methodology'!$U$11+'sample data and methodology'!$U$12*LN(E170)</f>
        <v>1066.3864719443363</v>
      </c>
    </row>
    <row r="171" spans="1:6" x14ac:dyDescent="0.2">
      <c r="A171" s="24">
        <v>167</v>
      </c>
      <c r="B171" s="73"/>
      <c r="C171" s="42" t="s">
        <v>447</v>
      </c>
      <c r="D171" s="69"/>
      <c r="E171" s="44">
        <v>12326.220365400332</v>
      </c>
      <c r="F171" s="94">
        <f>'sample data and methodology'!$U$11+'sample data and methodology'!$U$12*LN(E171)</f>
        <v>931.84417834439228</v>
      </c>
    </row>
    <row r="172" spans="1:6" x14ac:dyDescent="0.2">
      <c r="A172" s="24">
        <v>168</v>
      </c>
      <c r="B172" s="73"/>
      <c r="C172" s="42" t="s">
        <v>448</v>
      </c>
      <c r="D172" s="69"/>
      <c r="E172" s="44">
        <v>6491.846900045919</v>
      </c>
      <c r="F172" s="94">
        <f>'sample data and methodology'!$U$11+'sample data and methodology'!$U$12*LN(E172)</f>
        <v>562.10133097659127</v>
      </c>
    </row>
    <row r="173" spans="1:6" x14ac:dyDescent="0.2">
      <c r="A173" s="24">
        <v>169</v>
      </c>
      <c r="B173" s="73"/>
      <c r="C173" s="42" t="s">
        <v>449</v>
      </c>
      <c r="D173" s="69"/>
      <c r="E173" s="44">
        <v>37924.195000305364</v>
      </c>
      <c r="F173" s="94">
        <f>'sample data and methodology'!$U$11+'sample data and methodology'!$U$12*LN(E173)</f>
        <v>1579.927911819872</v>
      </c>
    </row>
    <row r="174" spans="1:6" ht="15" x14ac:dyDescent="0.2">
      <c r="A174" s="24">
        <v>170</v>
      </c>
      <c r="B174" s="73"/>
      <c r="C174" s="42" t="s">
        <v>450</v>
      </c>
      <c r="D174" s="69"/>
      <c r="E174" s="65" t="s">
        <v>432</v>
      </c>
      <c r="F174" s="94"/>
    </row>
    <row r="175" spans="1:6" x14ac:dyDescent="0.2">
      <c r="A175" s="24">
        <v>171</v>
      </c>
      <c r="B175" s="73"/>
      <c r="C175" s="42" t="s">
        <v>451</v>
      </c>
      <c r="D175" s="69"/>
      <c r="E175" s="44">
        <v>34020.368033707411</v>
      </c>
      <c r="F175" s="94">
        <f>'sample data and methodology'!$U$11+'sample data and methodology'!$U$12*LN(E175)</f>
        <v>1517.2855617379946</v>
      </c>
    </row>
    <row r="176" spans="1:6" x14ac:dyDescent="0.2">
      <c r="A176" s="24">
        <v>172</v>
      </c>
      <c r="B176" s="73"/>
      <c r="C176" s="42" t="s">
        <v>452</v>
      </c>
      <c r="D176" s="69"/>
      <c r="E176" s="44">
        <v>20689.769263585655</v>
      </c>
      <c r="F176" s="94">
        <f>'sample data and methodology'!$U$11+'sample data and methodology'!$U$12*LN(E176)</f>
        <v>1230.501725915693</v>
      </c>
    </row>
    <row r="177" spans="1:6" x14ac:dyDescent="0.2">
      <c r="A177" s="24">
        <v>173</v>
      </c>
      <c r="B177" s="73"/>
      <c r="C177" s="42" t="s">
        <v>453</v>
      </c>
      <c r="D177" s="69"/>
      <c r="E177" s="44">
        <v>8663.9545780349654</v>
      </c>
      <c r="F177" s="94">
        <f>'sample data and methodology'!$U$11+'sample data and methodology'!$U$12*LN(E177)</f>
        <v>728.53892539636126</v>
      </c>
    </row>
    <row r="178" spans="1:6" x14ac:dyDescent="0.2">
      <c r="A178" s="24">
        <v>174</v>
      </c>
      <c r="B178" s="73"/>
      <c r="C178" s="42" t="s">
        <v>454</v>
      </c>
      <c r="D178" s="69"/>
      <c r="E178" s="44">
        <v>10210.830695628472</v>
      </c>
      <c r="F178" s="94">
        <f>'sample data and methodology'!$U$11+'sample data and methodology'!$U$12*LN(E178)</f>
        <v>823.27106823660051</v>
      </c>
    </row>
    <row r="179" spans="1:6" x14ac:dyDescent="0.2">
      <c r="A179" s="24">
        <v>175</v>
      </c>
      <c r="B179" s="73"/>
      <c r="C179" s="42" t="s">
        <v>455</v>
      </c>
      <c r="D179" s="69"/>
      <c r="E179" s="44">
        <v>7240.8918482933159</v>
      </c>
      <c r="F179" s="94">
        <f>'sample data and methodology'!$U$11+'sample data and methodology'!$U$12*LN(E179)</f>
        <v>625.07088972366273</v>
      </c>
    </row>
    <row r="180" spans="1:6" x14ac:dyDescent="0.2">
      <c r="A180" s="24">
        <v>176</v>
      </c>
      <c r="B180" s="73"/>
      <c r="C180" s="42" t="s">
        <v>456</v>
      </c>
      <c r="D180" s="69"/>
      <c r="E180" s="44">
        <v>13609.422614137067</v>
      </c>
      <c r="F180" s="94">
        <f>'sample data and methodology'!$U$11+'sample data and methodology'!$U$12*LN(E180)</f>
        <v>988.95277969343169</v>
      </c>
    </row>
    <row r="181" spans="1:6" x14ac:dyDescent="0.2">
      <c r="A181" s="24">
        <v>177</v>
      </c>
      <c r="B181" s="73"/>
      <c r="C181" s="42" t="s">
        <v>457</v>
      </c>
      <c r="D181" s="69"/>
      <c r="E181" s="44">
        <v>14443.745687909606</v>
      </c>
      <c r="F181" s="94">
        <f>'sample data and methodology'!$U$11+'sample data and methodology'!$U$12*LN(E181)</f>
        <v>1023.2634431240067</v>
      </c>
    </row>
    <row r="182" spans="1:6" x14ac:dyDescent="0.2">
      <c r="A182" s="24">
        <v>178</v>
      </c>
      <c r="B182" s="73"/>
      <c r="C182" s="42" t="s">
        <v>458</v>
      </c>
      <c r="D182" s="69"/>
      <c r="E182" s="44">
        <v>7520.2539761393818</v>
      </c>
      <c r="F182" s="94">
        <f>'sample data and methodology'!$U$11+'sample data and methodology'!$U$12*LN(E182)</f>
        <v>646.90060148331395</v>
      </c>
    </row>
    <row r="183" spans="1:6" x14ac:dyDescent="0.2">
      <c r="A183" s="24">
        <v>179</v>
      </c>
      <c r="B183" s="73"/>
      <c r="C183" s="42" t="s">
        <v>459</v>
      </c>
      <c r="D183" s="69"/>
      <c r="E183" s="44">
        <v>8355.9325786959926</v>
      </c>
      <c r="F183" s="94">
        <f>'sample data and methodology'!$U$11+'sample data and methodology'!$U$12*LN(E183)</f>
        <v>707.6641811445752</v>
      </c>
    </row>
    <row r="184" spans="1:6" x14ac:dyDescent="0.2">
      <c r="A184" s="24">
        <v>180</v>
      </c>
      <c r="B184" s="73"/>
      <c r="C184" s="42" t="s">
        <v>460</v>
      </c>
      <c r="D184" s="69"/>
      <c r="E184" s="44">
        <v>19297.635691862255</v>
      </c>
      <c r="F184" s="94">
        <f>'sample data and methodology'!$U$11+'sample data and methodology'!$U$12*LN(E184)</f>
        <v>1190.3335675081371</v>
      </c>
    </row>
    <row r="185" spans="1:6" x14ac:dyDescent="0.2">
      <c r="A185" s="24">
        <v>181</v>
      </c>
      <c r="B185" s="73"/>
      <c r="C185" s="42" t="s">
        <v>461</v>
      </c>
      <c r="D185" s="69"/>
      <c r="E185" s="44">
        <v>5912.5415733458458</v>
      </c>
      <c r="F185" s="94">
        <f>'sample data and methodology'!$U$11+'sample data and methodology'!$U$12*LN(E185)</f>
        <v>508.20032345968593</v>
      </c>
    </row>
    <row r="186" spans="1:6" x14ac:dyDescent="0.2">
      <c r="A186" s="24">
        <v>182</v>
      </c>
      <c r="B186" s="73"/>
      <c r="C186" s="42" t="s">
        <v>462</v>
      </c>
      <c r="D186" s="69"/>
      <c r="E186" s="44">
        <v>15691.178099560273</v>
      </c>
      <c r="F186" s="94">
        <f>'sample data and methodology'!$U$11+'sample data and methodology'!$U$12*LN(E186)</f>
        <v>1071.032190584081</v>
      </c>
    </row>
    <row r="187" spans="1:6" x14ac:dyDescent="0.2">
      <c r="A187" s="24">
        <v>183</v>
      </c>
      <c r="B187" s="73"/>
      <c r="C187" s="42" t="s">
        <v>463</v>
      </c>
      <c r="D187" s="69"/>
      <c r="E187" s="44">
        <v>7592.6190566916448</v>
      </c>
      <c r="F187" s="94">
        <f>'sample data and methodology'!$U$11+'sample data and methodology'!$U$12*LN(E187)</f>
        <v>652.42307978446297</v>
      </c>
    </row>
    <row r="188" spans="1:6" x14ac:dyDescent="0.2">
      <c r="A188" s="24">
        <v>184</v>
      </c>
      <c r="B188" s="74"/>
      <c r="C188" s="49" t="s">
        <v>464</v>
      </c>
      <c r="D188" s="70"/>
      <c r="E188" s="44">
        <v>10753.12284631158</v>
      </c>
      <c r="F188" s="94">
        <f>'sample data and methodology'!$U$11+'sample data and methodology'!$U$12*LN(E188)</f>
        <v>853.11154168314351</v>
      </c>
    </row>
    <row r="189" spans="1:6" x14ac:dyDescent="0.2">
      <c r="A189" s="24">
        <v>185</v>
      </c>
      <c r="B189" s="76" t="s">
        <v>376</v>
      </c>
      <c r="C189" s="52"/>
      <c r="D189" s="53">
        <v>22</v>
      </c>
      <c r="E189" s="54">
        <v>10867.431462715413</v>
      </c>
      <c r="F189" s="94">
        <f>'sample data and methodology'!$U$11+'sample data and methodology'!$U$12*LN(E189)</f>
        <v>859.2092251085769</v>
      </c>
    </row>
    <row r="190" spans="1:6" s="59" customFormat="1" x14ac:dyDescent="0.2">
      <c r="A190" s="24">
        <v>186</v>
      </c>
      <c r="B190" s="55"/>
      <c r="C190" s="56"/>
      <c r="D190" s="57"/>
      <c r="E190" s="58"/>
    </row>
    <row r="191" spans="1:6" x14ac:dyDescent="0.2">
      <c r="A191" s="24">
        <v>187</v>
      </c>
      <c r="B191" s="60" t="s">
        <v>465</v>
      </c>
      <c r="C191" s="61"/>
      <c r="D191" s="61"/>
      <c r="E191" s="62"/>
    </row>
    <row r="192" spans="1:6" x14ac:dyDescent="0.2">
      <c r="A192" s="24">
        <v>188</v>
      </c>
      <c r="B192" s="72"/>
      <c r="C192" s="39" t="s">
        <v>466</v>
      </c>
      <c r="D192" s="69"/>
      <c r="E192" s="41">
        <v>18626.26631540832</v>
      </c>
      <c r="F192" s="94">
        <f>'sample data and methodology'!$U$11+'sample data and methodology'!$U$12*LN(E192)</f>
        <v>1169.9141866308955</v>
      </c>
    </row>
    <row r="193" spans="1:6" ht="15" x14ac:dyDescent="0.2">
      <c r="A193" s="24">
        <v>189</v>
      </c>
      <c r="B193" s="73"/>
      <c r="C193" s="42" t="s">
        <v>356</v>
      </c>
      <c r="D193" s="69"/>
      <c r="E193" s="44">
        <v>8529.3053229031902</v>
      </c>
      <c r="F193" s="94">
        <f>'sample data and methodology'!$U$11+'sample data and methodology'!$U$12*LN(E193)</f>
        <v>719.50652275864923</v>
      </c>
    </row>
    <row r="194" spans="1:6" x14ac:dyDescent="0.2">
      <c r="A194" s="24">
        <v>190</v>
      </c>
      <c r="B194" s="73"/>
      <c r="C194" s="42" t="s">
        <v>467</v>
      </c>
      <c r="D194" s="69"/>
      <c r="E194" s="44">
        <v>5380.6839400403269</v>
      </c>
      <c r="F194" s="94">
        <f>'sample data and methodology'!$U$11+'sample data and methodology'!$U$12*LN(E194)</f>
        <v>453.84432579683289</v>
      </c>
    </row>
    <row r="195" spans="1:6" x14ac:dyDescent="0.2">
      <c r="A195" s="24">
        <v>191</v>
      </c>
      <c r="B195" s="73"/>
      <c r="C195" s="42" t="s">
        <v>468</v>
      </c>
      <c r="D195" s="69"/>
      <c r="E195" s="44">
        <v>8867.8524053719211</v>
      </c>
      <c r="F195" s="94">
        <f>'sample data and methodology'!$U$11+'sample data and methodology'!$U$12*LN(E195)</f>
        <v>741.95279815624508</v>
      </c>
    </row>
    <row r="196" spans="1:6" x14ac:dyDescent="0.2">
      <c r="A196" s="24">
        <v>192</v>
      </c>
      <c r="B196" s="73"/>
      <c r="C196" s="42" t="s">
        <v>469</v>
      </c>
      <c r="D196" s="69"/>
      <c r="E196" s="44">
        <v>21888.401928330957</v>
      </c>
      <c r="F196" s="94">
        <f>'sample data and methodology'!$U$11+'sample data and methodology'!$U$12*LN(E196)</f>
        <v>1262.9777274357366</v>
      </c>
    </row>
    <row r="197" spans="1:6" x14ac:dyDescent="0.2">
      <c r="A197" s="24">
        <v>193</v>
      </c>
      <c r="B197" s="73"/>
      <c r="C197" s="42" t="s">
        <v>470</v>
      </c>
      <c r="D197" s="69"/>
      <c r="E197" s="44">
        <v>15182.192111706219</v>
      </c>
      <c r="F197" s="94">
        <f>'sample data and methodology'!$U$11+'sample data and methodology'!$U$12*LN(E197)</f>
        <v>1052.016599928088</v>
      </c>
    </row>
    <row r="198" spans="1:6" x14ac:dyDescent="0.2">
      <c r="A198" s="24">
        <v>194</v>
      </c>
      <c r="B198" s="73"/>
      <c r="C198" s="42" t="s">
        <v>471</v>
      </c>
      <c r="D198" s="69"/>
      <c r="E198" s="44">
        <v>4070.3222130582867</v>
      </c>
      <c r="F198" s="94">
        <f>'sample data and methodology'!$U$11+'sample data and methodology'!$U$12*LN(E198)</f>
        <v>292.90278971771204</v>
      </c>
    </row>
    <row r="199" spans="1:6" x14ac:dyDescent="0.2">
      <c r="A199" s="24">
        <v>195</v>
      </c>
      <c r="B199" s="73"/>
      <c r="C199" s="42" t="s">
        <v>472</v>
      </c>
      <c r="D199" s="69"/>
      <c r="E199" s="44">
        <v>20552.156268141465</v>
      </c>
      <c r="F199" s="94">
        <f>'sample data and methodology'!$U$11+'sample data and methodology'!$U$12*LN(E199)</f>
        <v>1226.6534091823796</v>
      </c>
    </row>
    <row r="200" spans="1:6" x14ac:dyDescent="0.2">
      <c r="A200" s="24">
        <v>196</v>
      </c>
      <c r="B200" s="73"/>
      <c r="C200" s="42" t="s">
        <v>473</v>
      </c>
      <c r="D200" s="69"/>
      <c r="E200" s="44">
        <v>17796.847269316953</v>
      </c>
      <c r="F200" s="94">
        <f>'sample data and methodology'!$U$11+'sample data and methodology'!$U$12*LN(E200)</f>
        <v>1143.6465679105595</v>
      </c>
    </row>
    <row r="201" spans="1:6" ht="15" x14ac:dyDescent="0.2">
      <c r="A201" s="24">
        <v>197</v>
      </c>
      <c r="B201" s="73"/>
      <c r="C201" s="42" t="s">
        <v>372</v>
      </c>
      <c r="D201" s="69"/>
      <c r="E201" s="44">
        <v>2308.882732593358</v>
      </c>
      <c r="F201" s="94">
        <f>'sample data and methodology'!$U$11+'sample data and methodology'!$U$12*LN(E201)</f>
        <v>-34.038595432306465</v>
      </c>
    </row>
    <row r="202" spans="1:6" x14ac:dyDescent="0.2">
      <c r="A202" s="24">
        <v>198</v>
      </c>
      <c r="B202" s="73"/>
      <c r="C202" s="42" t="s">
        <v>474</v>
      </c>
      <c r="D202" s="69"/>
      <c r="E202" s="44">
        <v>29462.6996723064</v>
      </c>
      <c r="F202" s="94">
        <f>'sample data and methodology'!$U$11+'sample data and methodology'!$U$12*LN(E202)</f>
        <v>1434.3422577126385</v>
      </c>
    </row>
    <row r="203" spans="1:6" x14ac:dyDescent="0.2">
      <c r="A203" s="24">
        <v>199</v>
      </c>
      <c r="B203" s="74"/>
      <c r="C203" s="49" t="s">
        <v>475</v>
      </c>
      <c r="D203" s="70"/>
      <c r="E203" s="44">
        <v>2762.4055722428784</v>
      </c>
      <c r="F203" s="94">
        <f>'sample data and methodology'!$U$11+'sample data and methodology'!$U$12*LN(E203)</f>
        <v>69.378266114091275</v>
      </c>
    </row>
    <row r="204" spans="1:6" x14ac:dyDescent="0.2">
      <c r="A204" s="24">
        <v>200</v>
      </c>
      <c r="B204" s="51" t="s">
        <v>376</v>
      </c>
      <c r="C204" s="77"/>
      <c r="D204" s="53">
        <v>12</v>
      </c>
      <c r="E204" s="54">
        <v>8573.5524734428145</v>
      </c>
      <c r="F204" s="94">
        <f>'sample data and methodology'!$U$11+'sample data and methodology'!$U$12*LN(E204)</f>
        <v>722.49029916083873</v>
      </c>
    </row>
    <row r="205" spans="1:6" s="59" customFormat="1" x14ac:dyDescent="0.2">
      <c r="A205" s="24">
        <v>201</v>
      </c>
      <c r="B205" s="78"/>
      <c r="C205" s="79"/>
      <c r="D205" s="80"/>
      <c r="E205" s="81"/>
    </row>
    <row r="206" spans="1:6" x14ac:dyDescent="0.2">
      <c r="A206" s="24">
        <v>202</v>
      </c>
      <c r="B206" s="60" t="s">
        <v>476</v>
      </c>
      <c r="C206" s="61"/>
      <c r="D206" s="61"/>
      <c r="E206" s="62"/>
    </row>
    <row r="207" spans="1:6" x14ac:dyDescent="0.2">
      <c r="A207" s="24">
        <v>203</v>
      </c>
      <c r="B207" s="72"/>
      <c r="C207" s="39" t="s">
        <v>50</v>
      </c>
      <c r="D207" s="69"/>
      <c r="E207" s="41">
        <v>6054.297083430678</v>
      </c>
      <c r="F207" s="94">
        <f>'sample data and methodology'!$U$11+'sample data and methodology'!$U$12*LN(E207)</f>
        <v>521.86280256896316</v>
      </c>
    </row>
    <row r="208" spans="1:6" x14ac:dyDescent="0.2">
      <c r="A208" s="24">
        <v>204</v>
      </c>
      <c r="B208" s="73"/>
      <c r="C208" s="42" t="s">
        <v>477</v>
      </c>
      <c r="D208" s="69"/>
      <c r="E208" s="44">
        <v>8576.4882727704535</v>
      </c>
      <c r="F208" s="94">
        <f>'sample data and methodology'!$U$11+'sample data and methodology'!$U$12*LN(E208)</f>
        <v>722.6877276843079</v>
      </c>
    </row>
    <row r="209" spans="1:6" x14ac:dyDescent="0.2">
      <c r="A209" s="24">
        <v>205</v>
      </c>
      <c r="B209" s="51" t="s">
        <v>376</v>
      </c>
      <c r="C209" s="77"/>
      <c r="D209" s="53">
        <v>2</v>
      </c>
      <c r="E209" s="54">
        <v>8434.9115711044524</v>
      </c>
      <c r="F209" s="94">
        <f>'sample data and methodology'!$U$11+'sample data and methodology'!$U$12*LN(E209)</f>
        <v>713.08907123833797</v>
      </c>
    </row>
    <row r="210" spans="1:6" s="59" customFormat="1" x14ac:dyDescent="0.2">
      <c r="A210" s="24">
        <v>206</v>
      </c>
      <c r="B210" s="55"/>
      <c r="C210" s="56"/>
      <c r="D210" s="57"/>
      <c r="E210" s="58"/>
    </row>
    <row r="211" spans="1:6" ht="15" x14ac:dyDescent="0.2">
      <c r="A211" s="24">
        <v>207</v>
      </c>
      <c r="B211" s="82" t="s">
        <v>478</v>
      </c>
      <c r="C211" s="83"/>
      <c r="D211" s="84">
        <v>179</v>
      </c>
      <c r="E211" s="85">
        <v>8646.7134221583856</v>
      </c>
      <c r="F211" s="95">
        <f>'sample data and methodology'!$U$11+'sample data and methodology'!$U$12*LN(E211)</f>
        <v>727.39023926523805</v>
      </c>
    </row>
    <row r="212" spans="1:6" x14ac:dyDescent="0.2">
      <c r="D212" s="23"/>
      <c r="E212" s="23"/>
    </row>
    <row r="213" spans="1:6" x14ac:dyDescent="0.2">
      <c r="B213" s="86"/>
      <c r="C213" s="86"/>
      <c r="D213" s="87"/>
      <c r="E213" s="88"/>
    </row>
    <row r="214" spans="1:6" ht="12.75" customHeight="1" x14ac:dyDescent="0.2">
      <c r="B214" s="86"/>
      <c r="C214" s="86"/>
      <c r="D214" s="89"/>
      <c r="E214" s="90"/>
    </row>
    <row r="215" spans="1:6" x14ac:dyDescent="0.2">
      <c r="B215" s="86"/>
      <c r="C215" s="86"/>
      <c r="D215" s="87"/>
      <c r="E215" s="91"/>
    </row>
    <row r="216" spans="1:6" ht="12.75" customHeight="1" x14ac:dyDescent="0.2">
      <c r="B216" s="86"/>
      <c r="C216" s="86"/>
      <c r="D216" s="87"/>
      <c r="E216" s="92"/>
    </row>
    <row r="217" spans="1:6" x14ac:dyDescent="0.2">
      <c r="B217" s="86"/>
      <c r="C217" s="86"/>
      <c r="D217" s="87"/>
      <c r="E217" s="93"/>
    </row>
    <row r="218" spans="1:6" ht="12.75" customHeight="1" x14ac:dyDescent="0.2">
      <c r="B218" s="86"/>
      <c r="C218" s="86"/>
      <c r="D218" s="87"/>
      <c r="E218" s="92"/>
    </row>
    <row r="219" spans="1:6" x14ac:dyDescent="0.2">
      <c r="B219" s="86"/>
      <c r="C219" s="86"/>
      <c r="D219" s="87"/>
      <c r="E219" s="93"/>
    </row>
    <row r="220" spans="1:6" ht="12.75" customHeight="1" x14ac:dyDescent="0.2">
      <c r="B220" s="86"/>
      <c r="C220" s="86"/>
      <c r="D220" s="87"/>
      <c r="E220" s="92"/>
    </row>
    <row r="221" spans="1:6" x14ac:dyDescent="0.2">
      <c r="D221" s="87"/>
      <c r="E221" s="93"/>
    </row>
    <row r="222" spans="1:6" x14ac:dyDescent="0.2">
      <c r="B222" s="86"/>
      <c r="C222" s="86"/>
    </row>
  </sheetData>
  <autoFilter ref="A4:F4" xr:uid="{DEB78B15-00A5-4048-A39F-3627C3C69DFC}">
    <sortState ref="A5:F211">
      <sortCondition ref="A4"/>
    </sortState>
  </autoFilter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952B-7346-42AD-9723-15F17AC2C4F3}">
  <dimension ref="A1:M72"/>
  <sheetViews>
    <sheetView workbookViewId="0">
      <selection activeCell="C9" sqref="C9"/>
    </sheetView>
  </sheetViews>
  <sheetFormatPr defaultRowHeight="15" x14ac:dyDescent="0.25"/>
  <cols>
    <col min="1" max="1" width="20.85546875" customWidth="1"/>
  </cols>
  <sheetData>
    <row r="1" spans="1:13" x14ac:dyDescent="0.25">
      <c r="A1" t="s">
        <v>124</v>
      </c>
      <c r="B1" t="s">
        <v>92</v>
      </c>
      <c r="C1" t="s">
        <v>93</v>
      </c>
      <c r="D1" t="s">
        <v>94</v>
      </c>
      <c r="E1" t="s">
        <v>95</v>
      </c>
      <c r="G1" s="5" t="s">
        <v>92</v>
      </c>
      <c r="H1" s="11" t="s">
        <v>93</v>
      </c>
      <c r="I1" s="12" t="s">
        <v>94</v>
      </c>
      <c r="J1" s="12" t="s">
        <v>95</v>
      </c>
    </row>
    <row r="2" spans="1:13" x14ac:dyDescent="0.25">
      <c r="A2" t="s">
        <v>125</v>
      </c>
      <c r="B2">
        <v>692.6</v>
      </c>
      <c r="C2">
        <v>486.6</v>
      </c>
      <c r="D2">
        <v>845.6</v>
      </c>
      <c r="E2">
        <v>658.5</v>
      </c>
      <c r="G2">
        <v>658.2</v>
      </c>
      <c r="H2">
        <v>692.2</v>
      </c>
      <c r="I2">
        <v>873.1</v>
      </c>
      <c r="J2">
        <v>587.70000000000005</v>
      </c>
    </row>
    <row r="3" spans="1:13" x14ac:dyDescent="0.25">
      <c r="A3" t="s">
        <v>126</v>
      </c>
      <c r="B3">
        <v>13.384</v>
      </c>
      <c r="C3">
        <v>14.818</v>
      </c>
      <c r="D3">
        <v>8.1259999999999994</v>
      </c>
      <c r="E3">
        <v>9.0820000000000007</v>
      </c>
      <c r="G3">
        <v>17.686</v>
      </c>
      <c r="H3">
        <v>15.057</v>
      </c>
      <c r="I3">
        <v>11.472</v>
      </c>
      <c r="J3">
        <v>11.711</v>
      </c>
    </row>
    <row r="9" spans="1:13" s="13" customFormat="1" ht="105" x14ac:dyDescent="0.25">
      <c r="A9" s="13" t="s">
        <v>123</v>
      </c>
      <c r="B9" s="13" t="s">
        <v>96</v>
      </c>
      <c r="C9" s="13" t="s">
        <v>97</v>
      </c>
      <c r="D9" s="13" t="s">
        <v>98</v>
      </c>
      <c r="E9" s="13" t="s">
        <v>99</v>
      </c>
      <c r="G9" s="13" t="s">
        <v>100</v>
      </c>
      <c r="H9" s="13" t="s">
        <v>101</v>
      </c>
      <c r="I9" s="13" t="s">
        <v>102</v>
      </c>
      <c r="J9" s="13" t="s">
        <v>103</v>
      </c>
      <c r="L9" s="13" t="s">
        <v>127</v>
      </c>
      <c r="M9" s="13" t="s">
        <v>128</v>
      </c>
    </row>
    <row r="10" spans="1:13" x14ac:dyDescent="0.25">
      <c r="A10" t="s">
        <v>9</v>
      </c>
      <c r="B10">
        <v>3.51662455639095</v>
      </c>
      <c r="C10">
        <v>7.3279501952971904</v>
      </c>
      <c r="D10">
        <v>26.096385503315894</v>
      </c>
      <c r="E10">
        <v>15.005745241944396</v>
      </c>
      <c r="G10">
        <v>3.6704173322054383</v>
      </c>
      <c r="H10">
        <v>7.4803797678948643</v>
      </c>
      <c r="I10">
        <v>26.30460380110895</v>
      </c>
      <c r="J10">
        <v>10.597893601842349</v>
      </c>
      <c r="L10">
        <f>SUMPRODUCT($B$2:$J$2,B10:J10)/100</f>
        <v>747.38500768157712</v>
      </c>
      <c r="M10">
        <f>SUMPRODUCT($B$3:$J$3,B10:J10)/100</f>
        <v>11.0741890182401</v>
      </c>
    </row>
    <row r="11" spans="1:13" x14ac:dyDescent="0.25">
      <c r="A11" t="s">
        <v>12</v>
      </c>
      <c r="B11">
        <v>8.3257415958349572</v>
      </c>
      <c r="C11">
        <v>14.267920727405201</v>
      </c>
      <c r="D11">
        <v>21.600407932632923</v>
      </c>
      <c r="E11">
        <v>4.8304138182141925</v>
      </c>
      <c r="G11">
        <v>8.6782820371667384</v>
      </c>
      <c r="H11">
        <v>14.571176772020348</v>
      </c>
      <c r="I11">
        <v>22.680504732673413</v>
      </c>
      <c r="J11">
        <v>5.0455523840522245</v>
      </c>
      <c r="L11">
        <f t="shared" ref="L11:L72" si="0">SUMPRODUCT($B$2:$J$2,B11:J11)/100</f>
        <v>727.21144919019378</v>
      </c>
      <c r="M11">
        <f t="shared" ref="M11:M72" si="1">SUMPRODUCT($B$3:$J$3,B11:J11)/100</f>
        <v>12.344100270434478</v>
      </c>
    </row>
    <row r="12" spans="1:13" x14ac:dyDescent="0.25">
      <c r="A12" t="s">
        <v>16</v>
      </c>
      <c r="B12">
        <v>3.5369696312444847</v>
      </c>
      <c r="C12">
        <v>7.5036357417747395</v>
      </c>
      <c r="D12">
        <v>25.444260301500066</v>
      </c>
      <c r="E12">
        <v>15.045656481955229</v>
      </c>
      <c r="G12">
        <v>3.6792362764072029</v>
      </c>
      <c r="H12">
        <v>7.608455868722138</v>
      </c>
      <c r="I12">
        <v>25.854828005546501</v>
      </c>
      <c r="J12">
        <v>11.326957692849556</v>
      </c>
      <c r="L12">
        <f t="shared" si="0"/>
        <v>744.43155460054516</v>
      </c>
      <c r="M12">
        <f t="shared" si="1"/>
        <v>11.108204685657785</v>
      </c>
    </row>
    <row r="13" spans="1:13" x14ac:dyDescent="0.25">
      <c r="A13" t="s">
        <v>20</v>
      </c>
      <c r="B13">
        <v>4.6278510170084095</v>
      </c>
      <c r="C13">
        <v>8.6894932597583487</v>
      </c>
      <c r="D13">
        <v>25.712617801958203</v>
      </c>
      <c r="E13">
        <v>11.492788313223071</v>
      </c>
      <c r="G13">
        <v>4.9034723991020375</v>
      </c>
      <c r="H13">
        <v>9.1808403430475263</v>
      </c>
      <c r="I13">
        <v>26.680061192946045</v>
      </c>
      <c r="J13">
        <v>8.7128756729562866</v>
      </c>
      <c r="L13">
        <f t="shared" si="0"/>
        <v>747.41509431275745</v>
      </c>
      <c r="M13">
        <f t="shared" si="1"/>
        <v>11.370871797613974</v>
      </c>
    </row>
    <row r="14" spans="1:13" x14ac:dyDescent="0.25">
      <c r="A14" t="s">
        <v>24</v>
      </c>
      <c r="B14">
        <v>6.7580569825834207</v>
      </c>
      <c r="C14">
        <v>12.747581464179012</v>
      </c>
      <c r="D14">
        <v>25.313406398329175</v>
      </c>
      <c r="E14">
        <v>6.4349312215488554</v>
      </c>
      <c r="G14">
        <v>6.9485951120968004</v>
      </c>
      <c r="H14">
        <v>12.817018516288758</v>
      </c>
      <c r="I14">
        <v>23.949363462138813</v>
      </c>
      <c r="J14">
        <v>5.0310468428351953</v>
      </c>
      <c r="L14">
        <f t="shared" si="0"/>
        <v>738.38463054508702</v>
      </c>
      <c r="M14">
        <f t="shared" si="1"/>
        <v>11.930266707044341</v>
      </c>
    </row>
    <row r="15" spans="1:13" x14ac:dyDescent="0.25">
      <c r="A15" t="s">
        <v>28</v>
      </c>
      <c r="B15">
        <v>10.181633488709673</v>
      </c>
      <c r="C15">
        <v>15.603537967385497</v>
      </c>
      <c r="D15">
        <v>21.595895360087042</v>
      </c>
      <c r="E15">
        <v>4.7356679616837809</v>
      </c>
      <c r="G15">
        <v>10.467608610504879</v>
      </c>
      <c r="H15">
        <v>15.680450301852744</v>
      </c>
      <c r="I15">
        <v>18.633436229030327</v>
      </c>
      <c r="J15">
        <v>3.1017700807460948</v>
      </c>
      <c r="L15">
        <f t="shared" si="0"/>
        <v>718.59958532866119</v>
      </c>
      <c r="M15">
        <f t="shared" si="1"/>
        <v>12.573000662531275</v>
      </c>
    </row>
    <row r="16" spans="1:13" x14ac:dyDescent="0.25">
      <c r="A16" t="s">
        <v>19</v>
      </c>
      <c r="B16">
        <v>10.285677520063109</v>
      </c>
      <c r="C16">
        <v>15.106606571247379</v>
      </c>
      <c r="D16">
        <v>20.618054025322152</v>
      </c>
      <c r="E16">
        <v>4.5530354130116351</v>
      </c>
      <c r="G16">
        <v>10.426426284989576</v>
      </c>
      <c r="H16">
        <v>15.228873387507775</v>
      </c>
      <c r="I16">
        <v>19.88037406286637</v>
      </c>
      <c r="J16">
        <v>3.9009527349919724</v>
      </c>
      <c r="L16">
        <f t="shared" si="0"/>
        <v>719.61779767501696</v>
      </c>
      <c r="M16">
        <f t="shared" si="1"/>
        <v>12.57860809332732</v>
      </c>
    </row>
    <row r="17" spans="1:13" x14ac:dyDescent="0.25">
      <c r="A17" t="s">
        <v>33</v>
      </c>
      <c r="B17">
        <v>5.8523185338418422</v>
      </c>
      <c r="C17">
        <v>9.6679216173513414</v>
      </c>
      <c r="D17">
        <v>26.733555424550346</v>
      </c>
      <c r="E17">
        <v>6.7542652304051334</v>
      </c>
      <c r="G17">
        <v>6.2765349059147022</v>
      </c>
      <c r="H17">
        <v>10.221649668219692</v>
      </c>
      <c r="I17">
        <v>27.933353805223895</v>
      </c>
      <c r="J17">
        <v>6.5604008144930388</v>
      </c>
      <c r="L17">
        <f t="shared" si="0"/>
        <v>752.62104538196843</v>
      </c>
      <c r="M17">
        <f t="shared" si="1"/>
        <v>11.623602661777348</v>
      </c>
    </row>
    <row r="18" spans="1:13" x14ac:dyDescent="0.25">
      <c r="A18" t="s">
        <v>35</v>
      </c>
      <c r="B18">
        <v>9.0099818408748789</v>
      </c>
      <c r="C18">
        <v>15.112851891119572</v>
      </c>
      <c r="D18">
        <v>21.105156716656737</v>
      </c>
      <c r="E18">
        <v>5.1005565426016846</v>
      </c>
      <c r="G18">
        <v>9.101087173091873</v>
      </c>
      <c r="H18">
        <v>15.256039535068608</v>
      </c>
      <c r="I18">
        <v>20.91799074803416</v>
      </c>
      <c r="J18">
        <v>4.3963355525525589</v>
      </c>
      <c r="L18">
        <f t="shared" si="0"/>
        <v>721.97254425964206</v>
      </c>
      <c r="M18">
        <f t="shared" si="1"/>
        <v>12.444842848205619</v>
      </c>
    </row>
    <row r="19" spans="1:13" x14ac:dyDescent="0.25">
      <c r="A19" t="s">
        <v>36</v>
      </c>
      <c r="B19">
        <v>9.1071665465650042</v>
      </c>
      <c r="C19">
        <v>14.423865314553371</v>
      </c>
      <c r="D19">
        <v>20.229522495686513</v>
      </c>
      <c r="E19">
        <v>3.8360985947849975</v>
      </c>
      <c r="G19">
        <v>9.2028638002220653</v>
      </c>
      <c r="H19">
        <v>14.714281242247205</v>
      </c>
      <c r="I19">
        <v>23.772492805881193</v>
      </c>
      <c r="J19">
        <v>4.7137092000596716</v>
      </c>
      <c r="L19">
        <f t="shared" si="0"/>
        <v>727.26992354110644</v>
      </c>
      <c r="M19">
        <f t="shared" si="1"/>
        <v>12.470827682742751</v>
      </c>
    </row>
    <row r="20" spans="1:13" x14ac:dyDescent="0.25">
      <c r="A20" t="s">
        <v>38</v>
      </c>
      <c r="B20">
        <v>3.9202978826488253</v>
      </c>
      <c r="C20">
        <v>7.9484094688793769</v>
      </c>
      <c r="D20">
        <v>25.024320006097021</v>
      </c>
      <c r="E20">
        <v>15.583720974542258</v>
      </c>
      <c r="G20">
        <v>4.0860604312003819</v>
      </c>
      <c r="H20">
        <v>8.2226389724355169</v>
      </c>
      <c r="I20">
        <v>24.695707321587538</v>
      </c>
      <c r="J20">
        <v>10.518844942609144</v>
      </c>
      <c r="L20">
        <f t="shared" si="0"/>
        <v>741.30242527756434</v>
      </c>
      <c r="M20">
        <f t="shared" si="1"/>
        <v>11.176974639418832</v>
      </c>
    </row>
    <row r="21" spans="1:13" x14ac:dyDescent="0.25">
      <c r="A21" t="s">
        <v>40</v>
      </c>
      <c r="B21">
        <v>3.6925219065444082</v>
      </c>
      <c r="C21">
        <v>9.5170596405440318</v>
      </c>
      <c r="D21">
        <v>25.368985178636816</v>
      </c>
      <c r="E21">
        <v>13.263758401053437</v>
      </c>
      <c r="G21">
        <v>3.8734658945896649</v>
      </c>
      <c r="H21">
        <v>9.9203864946939788</v>
      </c>
      <c r="I21">
        <v>25.234103653371719</v>
      </c>
      <c r="J21">
        <v>9.1297188305659773</v>
      </c>
      <c r="L21">
        <f t="shared" si="0"/>
        <v>741.88479107638921</v>
      </c>
      <c r="M21">
        <f t="shared" si="1"/>
        <v>11.313354819093004</v>
      </c>
    </row>
    <row r="22" spans="1:13" x14ac:dyDescent="0.25">
      <c r="A22" t="s">
        <v>41</v>
      </c>
      <c r="B22">
        <v>3.2593934631092627</v>
      </c>
      <c r="C22">
        <v>7.4588818477584216</v>
      </c>
      <c r="D22">
        <v>26.124315992768491</v>
      </c>
      <c r="E22">
        <v>14.085560135604787</v>
      </c>
      <c r="G22">
        <v>3.4181903464204213</v>
      </c>
      <c r="H22">
        <v>7.5899058487861453</v>
      </c>
      <c r="I22">
        <v>26.851416908450762</v>
      </c>
      <c r="J22">
        <v>11.21233545710165</v>
      </c>
      <c r="L22">
        <f t="shared" si="0"/>
        <v>747.90058137900201</v>
      </c>
      <c r="M22">
        <f t="shared" si="1"/>
        <v>11.084431243829671</v>
      </c>
    </row>
    <row r="23" spans="1:13" x14ac:dyDescent="0.25">
      <c r="A23" t="s">
        <v>42</v>
      </c>
      <c r="B23">
        <v>7.5192759567110077</v>
      </c>
      <c r="C23">
        <v>13.0830957093647</v>
      </c>
      <c r="D23">
        <v>23.595211022310593</v>
      </c>
      <c r="E23">
        <v>6.1208379578874608</v>
      </c>
      <c r="G23">
        <v>7.7443904215012216</v>
      </c>
      <c r="H23">
        <v>13.282296821884145</v>
      </c>
      <c r="I23">
        <v>23.208491881388642</v>
      </c>
      <c r="J23">
        <v>5.446400228952224</v>
      </c>
      <c r="L23">
        <f t="shared" si="0"/>
        <v>733.12314447265601</v>
      </c>
      <c r="M23">
        <f t="shared" si="1"/>
        <v>12.088168809131464</v>
      </c>
    </row>
    <row r="24" spans="1:13" x14ac:dyDescent="0.25">
      <c r="A24" t="s">
        <v>44</v>
      </c>
      <c r="B24">
        <v>4.3879949658321467</v>
      </c>
      <c r="C24">
        <v>8.2570580628161512</v>
      </c>
      <c r="D24">
        <v>25.132008223861007</v>
      </c>
      <c r="E24">
        <v>16.604866362258996</v>
      </c>
      <c r="G24">
        <v>4.6981232816395044</v>
      </c>
      <c r="H24">
        <v>8.693994015858328</v>
      </c>
      <c r="I24">
        <v>23.086010768681405</v>
      </c>
      <c r="J24">
        <v>9.1399443190525478</v>
      </c>
      <c r="L24">
        <f t="shared" si="0"/>
        <v>738.81169100541274</v>
      </c>
      <c r="M24">
        <f t="shared" si="1"/>
        <v>11.219871858412304</v>
      </c>
    </row>
    <row r="25" spans="1:13" x14ac:dyDescent="0.25">
      <c r="A25" t="s">
        <v>27</v>
      </c>
      <c r="B25">
        <v>9.9486937027978346</v>
      </c>
      <c r="C25">
        <v>14.836859792691826</v>
      </c>
      <c r="D25">
        <v>21.260902137014764</v>
      </c>
      <c r="E25">
        <v>4.6310622996935331</v>
      </c>
      <c r="G25">
        <v>10.037341559389676</v>
      </c>
      <c r="H25">
        <v>14.800448872096707</v>
      </c>
      <c r="I25">
        <v>20.125997149822005</v>
      </c>
      <c r="J25">
        <v>4.3586944864936292</v>
      </c>
      <c r="L25">
        <f t="shared" si="0"/>
        <v>721.2291638996702</v>
      </c>
      <c r="M25">
        <f t="shared" si="1"/>
        <v>12.501321954181629</v>
      </c>
    </row>
    <row r="26" spans="1:13" x14ac:dyDescent="0.25">
      <c r="A26" t="s">
        <v>47</v>
      </c>
      <c r="B26">
        <v>3.6691983020164627</v>
      </c>
      <c r="C26">
        <v>7.4299239438082711</v>
      </c>
      <c r="D26">
        <v>25.861597154408017</v>
      </c>
      <c r="E26">
        <v>14.617754580500858</v>
      </c>
      <c r="G26">
        <v>3.8407945970456496</v>
      </c>
      <c r="H26">
        <v>7.7762838921896584</v>
      </c>
      <c r="I26">
        <v>26.412857239009128</v>
      </c>
      <c r="J26">
        <v>10.391590291022029</v>
      </c>
      <c r="L26">
        <f t="shared" si="0"/>
        <v>747.30003663422599</v>
      </c>
      <c r="M26">
        <f t="shared" si="1"/>
        <v>11.118349606024884</v>
      </c>
    </row>
    <row r="27" spans="1:13" x14ac:dyDescent="0.25">
      <c r="A27" t="s">
        <v>48</v>
      </c>
      <c r="B27">
        <v>3.9332243850084567</v>
      </c>
      <c r="C27">
        <v>7.7768653046927625</v>
      </c>
      <c r="D27">
        <v>25.536859415608784</v>
      </c>
      <c r="E27">
        <v>14.447849522528598</v>
      </c>
      <c r="G27">
        <v>4.06919819954744</v>
      </c>
      <c r="H27">
        <v>7.890511300746347</v>
      </c>
      <c r="I27">
        <v>25.304365318048401</v>
      </c>
      <c r="J27">
        <v>11.041126553819238</v>
      </c>
      <c r="L27">
        <f t="shared" si="0"/>
        <v>743.38520710930595</v>
      </c>
      <c r="M27">
        <f t="shared" si="1"/>
        <v>11.169773342416942</v>
      </c>
    </row>
    <row r="28" spans="1:13" x14ac:dyDescent="0.25">
      <c r="A28" t="s">
        <v>50</v>
      </c>
      <c r="B28">
        <v>5.2384509684173839</v>
      </c>
      <c r="C28">
        <v>9.31542815389985</v>
      </c>
      <c r="D28">
        <v>25.55782149712093</v>
      </c>
      <c r="E28">
        <v>13.725353341476193</v>
      </c>
      <c r="G28">
        <v>5.3552499563775902</v>
      </c>
      <c r="H28">
        <v>8.9263435700575737</v>
      </c>
      <c r="I28">
        <v>22.623369612633009</v>
      </c>
      <c r="J28">
        <v>9.2579829000174314</v>
      </c>
      <c r="L28">
        <f t="shared" si="0"/>
        <v>737.07898613352791</v>
      </c>
      <c r="M28">
        <f t="shared" si="1"/>
        <v>11.375563984797587</v>
      </c>
    </row>
    <row r="29" spans="1:13" x14ac:dyDescent="0.25">
      <c r="A29" t="s">
        <v>52</v>
      </c>
      <c r="B29">
        <v>3.3581520346207978</v>
      </c>
      <c r="C29">
        <v>6.4030758950884907</v>
      </c>
      <c r="D29">
        <v>25.251478488080451</v>
      </c>
      <c r="E29">
        <v>16.449845053229264</v>
      </c>
      <c r="G29">
        <v>3.5164564553366944</v>
      </c>
      <c r="H29">
        <v>6.6768336998264344</v>
      </c>
      <c r="I29">
        <v>26.235852554800459</v>
      </c>
      <c r="J29">
        <v>12.108305819017421</v>
      </c>
      <c r="L29">
        <f t="shared" si="0"/>
        <v>745.85276128156011</v>
      </c>
      <c r="M29">
        <f t="shared" si="1"/>
        <v>10.999204962549113</v>
      </c>
    </row>
    <row r="30" spans="1:13" x14ac:dyDescent="0.25">
      <c r="A30" t="s">
        <v>53</v>
      </c>
      <c r="B30">
        <v>9.0897205007613184</v>
      </c>
      <c r="C30">
        <v>14.781393918567169</v>
      </c>
      <c r="D30">
        <v>21.964174065508171</v>
      </c>
      <c r="E30">
        <v>4.5692524007350039</v>
      </c>
      <c r="G30">
        <v>9.2986465575337274</v>
      </c>
      <c r="H30">
        <v>14.693161866442651</v>
      </c>
      <c r="I30">
        <v>21.599924045011797</v>
      </c>
      <c r="J30">
        <v>4.0037266454401248</v>
      </c>
      <c r="L30">
        <f t="shared" si="0"/>
        <v>725.72784636625056</v>
      </c>
      <c r="M30">
        <f t="shared" si="1"/>
        <v>12.410391156560056</v>
      </c>
    </row>
    <row r="31" spans="1:13" x14ac:dyDescent="0.25">
      <c r="A31" t="s">
        <v>55</v>
      </c>
      <c r="B31">
        <v>3.4400836708621045</v>
      </c>
      <c r="C31">
        <v>8.4756462361368001</v>
      </c>
      <c r="D31">
        <v>24.144043694878206</v>
      </c>
      <c r="E31">
        <v>14.939056364650964</v>
      </c>
      <c r="G31">
        <v>3.7026358174194098</v>
      </c>
      <c r="H31">
        <v>9.1107905322795126</v>
      </c>
      <c r="I31">
        <v>23.990328404726583</v>
      </c>
      <c r="J31">
        <v>12.197415279046428</v>
      </c>
      <c r="L31">
        <f t="shared" si="0"/>
        <v>736.18364164586649</v>
      </c>
      <c r="M31">
        <f t="shared" si="1"/>
        <v>11.242321826495822</v>
      </c>
    </row>
    <row r="32" spans="1:13" x14ac:dyDescent="0.25">
      <c r="A32" t="s">
        <v>57</v>
      </c>
      <c r="B32">
        <v>3.6470217872656834</v>
      </c>
      <c r="C32">
        <v>9.1302489168342742</v>
      </c>
      <c r="D32">
        <v>25.10067525311425</v>
      </c>
      <c r="E32">
        <v>15.333849327751752</v>
      </c>
      <c r="G32">
        <v>3.7963855037025773</v>
      </c>
      <c r="H32">
        <v>9.5143337521386311</v>
      </c>
      <c r="I32">
        <v>23.823671232207815</v>
      </c>
      <c r="J32">
        <v>9.6538142269849505</v>
      </c>
      <c r="L32">
        <f t="shared" si="0"/>
        <v>738.49773924956799</v>
      </c>
      <c r="M32">
        <f t="shared" si="1"/>
        <v>11.24095046864406</v>
      </c>
    </row>
    <row r="33" spans="1:13" x14ac:dyDescent="0.25">
      <c r="A33" t="s">
        <v>54</v>
      </c>
      <c r="B33">
        <v>7.4079854296017489</v>
      </c>
      <c r="C33">
        <v>12.614315146706589</v>
      </c>
      <c r="D33">
        <v>22.945857219602367</v>
      </c>
      <c r="E33">
        <v>5.5505550219983482</v>
      </c>
      <c r="G33">
        <v>8.0101590034894699</v>
      </c>
      <c r="H33">
        <v>13.651406613537906</v>
      </c>
      <c r="I33">
        <v>24.635334968337535</v>
      </c>
      <c r="J33">
        <v>5.1843865967259539</v>
      </c>
      <c r="L33">
        <f t="shared" si="0"/>
        <v>736.04719083550333</v>
      </c>
      <c r="M33">
        <f t="shared" si="1"/>
        <v>12.134833910167467</v>
      </c>
    </row>
    <row r="34" spans="1:13" x14ac:dyDescent="0.25">
      <c r="A34" t="s">
        <v>60</v>
      </c>
      <c r="B34">
        <v>5.6875463488315434</v>
      </c>
      <c r="C34">
        <v>11.012296706789234</v>
      </c>
      <c r="D34">
        <v>24.504511195256491</v>
      </c>
      <c r="E34">
        <v>10.247823584469822</v>
      </c>
      <c r="G34">
        <v>5.9304879473925061</v>
      </c>
      <c r="H34">
        <v>11.55645792809392</v>
      </c>
      <c r="I34">
        <v>23.101666537426919</v>
      </c>
      <c r="J34">
        <v>7.9592097517395626</v>
      </c>
      <c r="L34">
        <f t="shared" si="0"/>
        <v>735.17504645531778</v>
      </c>
      <c r="M34">
        <f t="shared" si="1"/>
        <v>11.68621545481651</v>
      </c>
    </row>
    <row r="35" spans="1:13" x14ac:dyDescent="0.25">
      <c r="A35" t="s">
        <v>61</v>
      </c>
      <c r="B35">
        <v>2.8789773827087224</v>
      </c>
      <c r="C35">
        <v>7.2333248216190649</v>
      </c>
      <c r="D35">
        <v>25.476522260978332</v>
      </c>
      <c r="E35">
        <v>16.287156891729776</v>
      </c>
      <c r="G35">
        <v>3.0368923460031332</v>
      </c>
      <c r="H35">
        <v>7.5017541476128056</v>
      </c>
      <c r="I35">
        <v>25.197041699573138</v>
      </c>
      <c r="J35">
        <v>12.388330449775021</v>
      </c>
      <c r="L35">
        <f t="shared" si="0"/>
        <v>742.53511306898156</v>
      </c>
      <c r="M35">
        <f t="shared" si="1"/>
        <v>11.014624097871604</v>
      </c>
    </row>
    <row r="36" spans="1:13" x14ac:dyDescent="0.25">
      <c r="A36" t="s">
        <v>63</v>
      </c>
      <c r="B36">
        <v>6.8312099677798486</v>
      </c>
      <c r="C36">
        <v>11.426633254228195</v>
      </c>
      <c r="D36">
        <v>25.909885112642709</v>
      </c>
      <c r="E36">
        <v>8.9423656737785517</v>
      </c>
      <c r="G36">
        <v>6.9539149410013215</v>
      </c>
      <c r="H36">
        <v>11.355965840355539</v>
      </c>
      <c r="I36">
        <v>23.305131455413218</v>
      </c>
      <c r="J36">
        <v>5.2748937548005745</v>
      </c>
      <c r="L36">
        <f t="shared" si="0"/>
        <v>739.74874114904378</v>
      </c>
      <c r="M36">
        <f t="shared" si="1"/>
        <v>11.75611523368263</v>
      </c>
    </row>
    <row r="37" spans="1:13" x14ac:dyDescent="0.25">
      <c r="A37" t="s">
        <v>30</v>
      </c>
      <c r="B37">
        <v>10.679353322544905</v>
      </c>
      <c r="C37">
        <v>16.107345273455202</v>
      </c>
      <c r="D37">
        <v>19.784941345485983</v>
      </c>
      <c r="E37">
        <v>3.8010163602560469</v>
      </c>
      <c r="G37">
        <v>10.747820705062907</v>
      </c>
      <c r="H37">
        <v>16.284676057411733</v>
      </c>
      <c r="I37">
        <v>19.235454405987909</v>
      </c>
      <c r="J37">
        <v>3.3593925297952771</v>
      </c>
      <c r="L37">
        <f t="shared" si="0"/>
        <v>715.82728582870982</v>
      </c>
      <c r="M37">
        <f t="shared" si="1"/>
        <v>12.721996743363814</v>
      </c>
    </row>
    <row r="38" spans="1:13" x14ac:dyDescent="0.25">
      <c r="A38" t="s">
        <v>51</v>
      </c>
      <c r="B38">
        <v>9.7595699853043278</v>
      </c>
      <c r="C38">
        <v>14.621035386369405</v>
      </c>
      <c r="D38">
        <v>21.741783663173191</v>
      </c>
      <c r="E38">
        <v>5.1552254402782891</v>
      </c>
      <c r="G38">
        <v>9.9105911562864044</v>
      </c>
      <c r="H38">
        <v>14.375460491414579</v>
      </c>
      <c r="I38">
        <v>20.213159994076157</v>
      </c>
      <c r="J38">
        <v>4.223173883097604</v>
      </c>
      <c r="L38">
        <f t="shared" si="0"/>
        <v>722.57556341980876</v>
      </c>
      <c r="M38">
        <f t="shared" si="1"/>
        <v>12.438430631403961</v>
      </c>
    </row>
    <row r="39" spans="1:13" x14ac:dyDescent="0.25">
      <c r="A39" t="s">
        <v>65</v>
      </c>
      <c r="B39">
        <v>4.522074348318613</v>
      </c>
      <c r="C39">
        <v>8.0856432462866561</v>
      </c>
      <c r="D39">
        <v>25.211487729894039</v>
      </c>
      <c r="E39">
        <v>17.2564222825768</v>
      </c>
      <c r="G39">
        <v>4.726407308201523</v>
      </c>
      <c r="H39">
        <v>8.3106484273270098</v>
      </c>
      <c r="I39">
        <v>22.678569295310993</v>
      </c>
      <c r="J39">
        <v>9.208747362084333</v>
      </c>
      <c r="L39">
        <f t="shared" si="0"/>
        <v>738.24842602850765</v>
      </c>
      <c r="M39">
        <f t="shared" si="1"/>
        <v>11.186647415011457</v>
      </c>
    </row>
    <row r="40" spans="1:13" x14ac:dyDescent="0.25">
      <c r="A40" t="s">
        <v>66</v>
      </c>
      <c r="B40">
        <v>3.446499932524171</v>
      </c>
      <c r="C40">
        <v>7.507993819765173</v>
      </c>
      <c r="D40">
        <v>26.863916407091274</v>
      </c>
      <c r="E40">
        <v>13.377013602575639</v>
      </c>
      <c r="G40">
        <v>3.6051369759262779</v>
      </c>
      <c r="H40">
        <v>7.6710374477062402</v>
      </c>
      <c r="I40">
        <v>27.604222609634469</v>
      </c>
      <c r="J40">
        <v>9.9241792047767525</v>
      </c>
      <c r="L40">
        <f t="shared" si="0"/>
        <v>751.81806975072516</v>
      </c>
      <c r="M40">
        <f t="shared" si="1"/>
        <v>11.093285976320116</v>
      </c>
    </row>
    <row r="41" spans="1:13" x14ac:dyDescent="0.25">
      <c r="A41" t="s">
        <v>34</v>
      </c>
      <c r="B41">
        <v>10.60626883768056</v>
      </c>
      <c r="C41">
        <v>15.776032672602392</v>
      </c>
      <c r="D41">
        <v>19.456400861951586</v>
      </c>
      <c r="E41">
        <v>4.8221971982683156</v>
      </c>
      <c r="G41">
        <v>10.484135686553451</v>
      </c>
      <c r="H41">
        <v>15.805667121403941</v>
      </c>
      <c r="I41">
        <v>19.055355251515358</v>
      </c>
      <c r="J41">
        <v>3.9939423700243859</v>
      </c>
      <c r="L41">
        <f t="shared" si="0"/>
        <v>714.76080210678515</v>
      </c>
      <c r="M41">
        <f t="shared" si="1"/>
        <v>12.664059107651337</v>
      </c>
    </row>
    <row r="42" spans="1:13" x14ac:dyDescent="0.25">
      <c r="A42" t="s">
        <v>64</v>
      </c>
      <c r="B42">
        <v>7.4465386543963845</v>
      </c>
      <c r="C42">
        <v>12.495059434268356</v>
      </c>
      <c r="D42">
        <v>24.040940329764332</v>
      </c>
      <c r="E42">
        <v>5.0054567442409228</v>
      </c>
      <c r="G42">
        <v>7.8565932101953724</v>
      </c>
      <c r="H42">
        <v>13.190676091002233</v>
      </c>
      <c r="I42">
        <v>25.288814967311442</v>
      </c>
      <c r="J42">
        <v>4.678088613669396</v>
      </c>
      <c r="L42">
        <f t="shared" si="0"/>
        <v>739.93453669036751</v>
      </c>
      <c r="M42">
        <f t="shared" si="1"/>
        <v>12.080946017957057</v>
      </c>
    </row>
    <row r="43" spans="1:13" x14ac:dyDescent="0.25">
      <c r="A43" t="s">
        <v>39</v>
      </c>
      <c r="B43">
        <v>9.8760954634051714</v>
      </c>
      <c r="C43">
        <v>15.45190810258549</v>
      </c>
      <c r="D43">
        <v>20.480485004488504</v>
      </c>
      <c r="E43">
        <v>4.8339415108095682</v>
      </c>
      <c r="G43">
        <v>10.336800750891486</v>
      </c>
      <c r="H43">
        <v>16.053095567557911</v>
      </c>
      <c r="I43">
        <v>18.939288264964521</v>
      </c>
      <c r="J43">
        <v>4.0283853352973669</v>
      </c>
      <c r="L43">
        <f t="shared" si="0"/>
        <v>716.79540457131236</v>
      </c>
      <c r="M43">
        <f t="shared" si="1"/>
        <v>12.604503675722992</v>
      </c>
    </row>
    <row r="44" spans="1:13" x14ac:dyDescent="0.25">
      <c r="A44" t="s">
        <v>46</v>
      </c>
      <c r="B44">
        <v>9.0491684617094652</v>
      </c>
      <c r="C44">
        <v>14.682402529468384</v>
      </c>
      <c r="D44">
        <v>21.822425175518536</v>
      </c>
      <c r="E44">
        <v>4.7358290537418872</v>
      </c>
      <c r="G44">
        <v>9.354122081528077</v>
      </c>
      <c r="H44">
        <v>15.175006487755873</v>
      </c>
      <c r="I44">
        <v>21.4792432541885</v>
      </c>
      <c r="J44">
        <v>3.7018029560892409</v>
      </c>
      <c r="L44">
        <f t="shared" si="0"/>
        <v>725.73596835138812</v>
      </c>
      <c r="M44">
        <f t="shared" si="1"/>
        <v>12.427065066663868</v>
      </c>
    </row>
    <row r="45" spans="1:13" x14ac:dyDescent="0.25">
      <c r="A45" t="s">
        <v>68</v>
      </c>
      <c r="B45">
        <v>5.221995332232912</v>
      </c>
      <c r="C45">
        <v>11.456372076979465</v>
      </c>
      <c r="D45">
        <v>27.10223648177282</v>
      </c>
      <c r="E45">
        <v>7.0489695423222276</v>
      </c>
      <c r="G45">
        <v>5.3355386008417875</v>
      </c>
      <c r="H45">
        <v>11.474945854122877</v>
      </c>
      <c r="I45">
        <v>26.994331681225329</v>
      </c>
      <c r="J45">
        <v>5.365610430502552</v>
      </c>
      <c r="L45">
        <f t="shared" si="0"/>
        <v>749.27751500551108</v>
      </c>
      <c r="M45">
        <f t="shared" si="1"/>
        <v>11.635614542161917</v>
      </c>
    </row>
    <row r="46" spans="1:13" x14ac:dyDescent="0.25">
      <c r="A46" t="s">
        <v>71</v>
      </c>
      <c r="B46">
        <v>7.3868783348490767</v>
      </c>
      <c r="C46">
        <v>13.806591633028818</v>
      </c>
      <c r="D46">
        <v>23.65560221046449</v>
      </c>
      <c r="E46">
        <v>6.0649662763035765</v>
      </c>
      <c r="G46">
        <v>7.5673143908678657</v>
      </c>
      <c r="H46">
        <v>13.581144914453141</v>
      </c>
      <c r="I46">
        <v>22.877018549713057</v>
      </c>
      <c r="J46">
        <v>5.0604836903199235</v>
      </c>
      <c r="L46">
        <f t="shared" si="0"/>
        <v>731.61042947872147</v>
      </c>
      <c r="M46">
        <f t="shared" si="1"/>
        <v>12.107948043289195</v>
      </c>
    </row>
    <row r="47" spans="1:13" x14ac:dyDescent="0.25">
      <c r="A47" t="s">
        <v>72</v>
      </c>
      <c r="B47">
        <v>7.8563524510310039</v>
      </c>
      <c r="C47">
        <v>13.566505995689901</v>
      </c>
      <c r="D47">
        <v>23.538004809100389</v>
      </c>
      <c r="E47">
        <v>6.4550028540400524</v>
      </c>
      <c r="G47">
        <v>7.9622055982320417</v>
      </c>
      <c r="H47">
        <v>12.890506573115251</v>
      </c>
      <c r="I47">
        <v>22.462763294079355</v>
      </c>
      <c r="J47">
        <v>5.2686584247120383</v>
      </c>
      <c r="L47">
        <f t="shared" si="0"/>
        <v>730.69289333978099</v>
      </c>
      <c r="M47">
        <f t="shared" si="1"/>
        <v>12.103780750510827</v>
      </c>
    </row>
    <row r="48" spans="1:13" x14ac:dyDescent="0.25">
      <c r="A48" t="s">
        <v>49</v>
      </c>
      <c r="B48">
        <v>9.0978262062861806</v>
      </c>
      <c r="C48">
        <v>15.119862247297846</v>
      </c>
      <c r="D48">
        <v>22.862202540047669</v>
      </c>
      <c r="E48">
        <v>4.7417094610400126</v>
      </c>
      <c r="G48">
        <v>9.0077194546979396</v>
      </c>
      <c r="H48">
        <v>14.846755185782879</v>
      </c>
      <c r="I48">
        <v>20.659358477086119</v>
      </c>
      <c r="J48">
        <v>3.6645664277613226</v>
      </c>
      <c r="L48">
        <f t="shared" si="0"/>
        <v>725.10330008588414</v>
      </c>
      <c r="M48">
        <f t="shared" si="1"/>
        <v>12.374319048837519</v>
      </c>
    </row>
    <row r="49" spans="1:13" x14ac:dyDescent="0.25">
      <c r="A49" t="s">
        <v>43</v>
      </c>
      <c r="B49">
        <v>8.7695095163413708</v>
      </c>
      <c r="C49">
        <v>14.385960369766746</v>
      </c>
      <c r="D49">
        <v>22.432891835400032</v>
      </c>
      <c r="E49">
        <v>5.7647181542383139</v>
      </c>
      <c r="G49">
        <v>8.2684659678030297</v>
      </c>
      <c r="H49">
        <v>12.894791440993775</v>
      </c>
      <c r="I49">
        <v>22.530480295296609</v>
      </c>
      <c r="J49">
        <v>4.9531824201600934</v>
      </c>
      <c r="L49">
        <f t="shared" si="0"/>
        <v>727.89717437142133</v>
      </c>
      <c r="M49">
        <f t="shared" si="1"/>
        <v>12.220564785609147</v>
      </c>
    </row>
    <row r="50" spans="1:13" x14ac:dyDescent="0.25">
      <c r="A50" t="s">
        <v>76</v>
      </c>
      <c r="B50">
        <v>3.5458594199331852</v>
      </c>
      <c r="C50">
        <v>7.3567282161064469</v>
      </c>
      <c r="D50">
        <v>27.233644499861327</v>
      </c>
      <c r="E50">
        <v>12.774856058376368</v>
      </c>
      <c r="G50">
        <v>3.6974774752644537</v>
      </c>
      <c r="H50">
        <v>7.5271639538725656</v>
      </c>
      <c r="I50">
        <v>27.87141381751638</v>
      </c>
      <c r="J50">
        <v>9.99285655906926</v>
      </c>
      <c r="L50">
        <f t="shared" si="0"/>
        <v>753.27974454654907</v>
      </c>
      <c r="M50">
        <f t="shared" si="1"/>
        <v>11.092889158694927</v>
      </c>
    </row>
    <row r="51" spans="1:13" x14ac:dyDescent="0.25">
      <c r="A51" t="s">
        <v>77</v>
      </c>
      <c r="B51">
        <v>3.7563059899826392</v>
      </c>
      <c r="C51">
        <v>7.7514606260838326</v>
      </c>
      <c r="D51">
        <v>25.755439886657015</v>
      </c>
      <c r="E51">
        <v>13.64525819371771</v>
      </c>
      <c r="G51">
        <v>3.933329193399568</v>
      </c>
      <c r="H51">
        <v>7.928757393406519</v>
      </c>
      <c r="I51">
        <v>26.66783022514586</v>
      </c>
      <c r="J51">
        <v>10.561618491606927</v>
      </c>
      <c r="L51">
        <f t="shared" si="0"/>
        <v>747.05629657938482</v>
      </c>
      <c r="M51">
        <f t="shared" si="1"/>
        <v>11.169191050466257</v>
      </c>
    </row>
    <row r="52" spans="1:13" x14ac:dyDescent="0.25">
      <c r="A52" t="s">
        <v>37</v>
      </c>
      <c r="B52">
        <v>9.0016384583097508</v>
      </c>
      <c r="C52">
        <v>13.456234102274344</v>
      </c>
      <c r="D52">
        <v>21.071179570544519</v>
      </c>
      <c r="E52">
        <v>4.9708365087422042</v>
      </c>
      <c r="G52">
        <v>9.5173325503428501</v>
      </c>
      <c r="H52">
        <v>14.211847144659727</v>
      </c>
      <c r="I52">
        <v>22.181894619995944</v>
      </c>
      <c r="J52">
        <v>5.5890370451307447</v>
      </c>
      <c r="L52">
        <f t="shared" si="0"/>
        <v>726.2686173856215</v>
      </c>
      <c r="M52">
        <f t="shared" si="1"/>
        <v>12.384771822747851</v>
      </c>
    </row>
    <row r="53" spans="1:13" x14ac:dyDescent="0.25">
      <c r="A53" t="s">
        <v>58</v>
      </c>
      <c r="B53">
        <v>8.5630212072291521</v>
      </c>
      <c r="C53">
        <v>13.313583209473768</v>
      </c>
      <c r="D53">
        <v>22.026921059047027</v>
      </c>
      <c r="E53">
        <v>5.6219884712302992</v>
      </c>
      <c r="G53">
        <v>8.8255416960165878</v>
      </c>
      <c r="H53">
        <v>13.720943557111921</v>
      </c>
      <c r="I53">
        <v>22.793867350618662</v>
      </c>
      <c r="J53">
        <v>5.13413344927263</v>
      </c>
      <c r="L53">
        <f t="shared" si="0"/>
        <v>729.62446420205833</v>
      </c>
      <c r="M53">
        <f t="shared" si="1"/>
        <v>12.262396723029797</v>
      </c>
    </row>
    <row r="54" spans="1:13" x14ac:dyDescent="0.25">
      <c r="A54" t="s">
        <v>56</v>
      </c>
      <c r="B54">
        <v>8.3329127047583977</v>
      </c>
      <c r="C54">
        <v>13.6652334070543</v>
      </c>
      <c r="D54">
        <v>23.545262524873849</v>
      </c>
      <c r="E54">
        <v>4.7330256241766877</v>
      </c>
      <c r="G54">
        <v>8.6610746033033994</v>
      </c>
      <c r="H54">
        <v>14.007725063125239</v>
      </c>
      <c r="I54">
        <v>23.335220484725131</v>
      </c>
      <c r="J54">
        <v>3.7195455879829993</v>
      </c>
      <c r="L54">
        <f t="shared" si="0"/>
        <v>734.04273819602679</v>
      </c>
      <c r="M54">
        <f t="shared" si="1"/>
        <v>12.236886037532509</v>
      </c>
    </row>
    <row r="55" spans="1:13" x14ac:dyDescent="0.25">
      <c r="A55" t="s">
        <v>79</v>
      </c>
      <c r="B55">
        <v>3.5260693093105386</v>
      </c>
      <c r="C55">
        <v>8.8171782104341005</v>
      </c>
      <c r="D55">
        <v>24.897184316379068</v>
      </c>
      <c r="E55">
        <v>14.932885867813136</v>
      </c>
      <c r="G55">
        <v>3.6845960450336244</v>
      </c>
      <c r="H55">
        <v>9.0399085019588057</v>
      </c>
      <c r="I55">
        <v>23.869528714459371</v>
      </c>
      <c r="J55">
        <v>11.232649034611372</v>
      </c>
      <c r="L55">
        <f t="shared" si="0"/>
        <v>737.43498062843412</v>
      </c>
      <c r="M55">
        <f t="shared" si="1"/>
        <v>11.224373017874701</v>
      </c>
    </row>
    <row r="56" spans="1:13" x14ac:dyDescent="0.25">
      <c r="A56" t="s">
        <v>67</v>
      </c>
      <c r="B56">
        <v>5.0987112036504696</v>
      </c>
      <c r="C56">
        <v>9.1332142822143965</v>
      </c>
      <c r="D56">
        <v>26.122838955981077</v>
      </c>
      <c r="E56">
        <v>13.88740937039351</v>
      </c>
      <c r="G56">
        <v>5.2934825724912358</v>
      </c>
      <c r="H56">
        <v>9.285179854561342</v>
      </c>
      <c r="I56">
        <v>23.883283175282759</v>
      </c>
      <c r="J56">
        <v>7.2958805854251798</v>
      </c>
      <c r="L56">
        <f t="shared" si="0"/>
        <v>742.61576425890428</v>
      </c>
      <c r="M56">
        <f t="shared" si="1"/>
        <v>11.348353292116951</v>
      </c>
    </row>
    <row r="57" spans="1:13" x14ac:dyDescent="0.25">
      <c r="A57" t="s">
        <v>32</v>
      </c>
      <c r="B57">
        <v>10.212890825494775</v>
      </c>
      <c r="C57">
        <v>15.869426330035813</v>
      </c>
      <c r="D57">
        <v>21.07712370805395</v>
      </c>
      <c r="E57">
        <v>4.8466717362998422</v>
      </c>
      <c r="G57">
        <v>10.287078108369506</v>
      </c>
      <c r="H57">
        <v>15.253354467310338</v>
      </c>
      <c r="I57">
        <v>18.389970500678086</v>
      </c>
      <c r="J57">
        <v>4.0634843237577591</v>
      </c>
      <c r="L57">
        <f t="shared" si="0"/>
        <v>715.83579938232458</v>
      </c>
      <c r="M57">
        <f t="shared" si="1"/>
        <v>12.572968982658351</v>
      </c>
    </row>
    <row r="58" spans="1:13" x14ac:dyDescent="0.25">
      <c r="A58" t="s">
        <v>73</v>
      </c>
      <c r="B58">
        <v>4.7353407863152031</v>
      </c>
      <c r="C58">
        <v>10.299987794348324</v>
      </c>
      <c r="D58">
        <v>25.389812349407112</v>
      </c>
      <c r="E58">
        <v>11.629793543662316</v>
      </c>
      <c r="G58">
        <v>4.9318065720653319</v>
      </c>
      <c r="H58">
        <v>10.685189119791689</v>
      </c>
      <c r="I58">
        <v>24.779213323146902</v>
      </c>
      <c r="J58">
        <v>7.5488565112631072</v>
      </c>
      <c r="L58">
        <f t="shared" si="0"/>
        <v>741.33112579054205</v>
      </c>
      <c r="M58">
        <f t="shared" si="1"/>
        <v>11.487250377923138</v>
      </c>
    </row>
    <row r="59" spans="1:13" x14ac:dyDescent="0.25">
      <c r="A59" t="s">
        <v>78</v>
      </c>
      <c r="B59">
        <v>3.7913263046816881</v>
      </c>
      <c r="C59">
        <v>8.5086963076024524</v>
      </c>
      <c r="D59">
        <v>25.175598518895438</v>
      </c>
      <c r="E59">
        <v>14.174663406729055</v>
      </c>
      <c r="G59">
        <v>3.9487290011965674</v>
      </c>
      <c r="H59">
        <v>9.0054010382807181</v>
      </c>
      <c r="I59">
        <v>25.895305124508909</v>
      </c>
      <c r="J59">
        <v>9.5002802981052952</v>
      </c>
      <c r="L59">
        <f t="shared" si="0"/>
        <v>744.13803845501661</v>
      </c>
      <c r="M59">
        <f t="shared" si="1"/>
        <v>11.238964472804032</v>
      </c>
    </row>
    <row r="60" spans="1:13" x14ac:dyDescent="0.25">
      <c r="A60" t="s">
        <v>70</v>
      </c>
      <c r="B60">
        <v>8.0602562757581335</v>
      </c>
      <c r="C60">
        <v>13.860717963559567</v>
      </c>
      <c r="D60">
        <v>24.830414230253364</v>
      </c>
      <c r="E60">
        <v>5.7249973099934053</v>
      </c>
      <c r="G60">
        <v>8.0617302519710972</v>
      </c>
      <c r="H60">
        <v>12.634296055556351</v>
      </c>
      <c r="I60">
        <v>22.544254693861244</v>
      </c>
      <c r="J60">
        <v>4.2833332190467646</v>
      </c>
      <c r="L60">
        <f t="shared" si="0"/>
        <v>733.46062146938596</v>
      </c>
      <c r="M60">
        <f t="shared" si="1"/>
        <v>12.086371225042772</v>
      </c>
    </row>
    <row r="61" spans="1:13" x14ac:dyDescent="0.25">
      <c r="A61" t="s">
        <v>82</v>
      </c>
      <c r="B61">
        <v>3.2333069889055941</v>
      </c>
      <c r="C61">
        <v>8.9929406721397775</v>
      </c>
      <c r="D61">
        <v>24.780362750287868</v>
      </c>
      <c r="E61">
        <v>14.133505047754015</v>
      </c>
      <c r="G61">
        <v>3.4261585375878774</v>
      </c>
      <c r="H61">
        <v>9.5015349437031364</v>
      </c>
      <c r="I61">
        <v>25.083725076788401</v>
      </c>
      <c r="J61">
        <v>10.848465982833277</v>
      </c>
      <c r="L61">
        <f t="shared" si="0"/>
        <v>739.8484502729541</v>
      </c>
      <c r="M61">
        <f t="shared" si="1"/>
        <v>11.247242269208153</v>
      </c>
    </row>
    <row r="62" spans="1:13" x14ac:dyDescent="0.25">
      <c r="A62" t="s">
        <v>59</v>
      </c>
      <c r="B62">
        <v>6.0973654802392536</v>
      </c>
      <c r="C62">
        <v>11.886427653838304</v>
      </c>
      <c r="D62">
        <v>25.881538419948178</v>
      </c>
      <c r="E62">
        <v>7.0527216419343546</v>
      </c>
      <c r="G62">
        <v>6.2426873021406877</v>
      </c>
      <c r="H62">
        <v>11.77680433128686</v>
      </c>
      <c r="I62">
        <v>24.806833833105326</v>
      </c>
      <c r="J62">
        <v>6.2556213375070602</v>
      </c>
      <c r="L62">
        <f t="shared" si="0"/>
        <v>741.32733137216314</v>
      </c>
      <c r="M62">
        <f t="shared" si="1"/>
        <v>11.776815133734209</v>
      </c>
    </row>
    <row r="63" spans="1:13" x14ac:dyDescent="0.25">
      <c r="A63" t="s">
        <v>45</v>
      </c>
      <c r="B63">
        <v>11.273311762595364</v>
      </c>
      <c r="C63">
        <v>15.355876953473842</v>
      </c>
      <c r="D63">
        <v>21.264768205740467</v>
      </c>
      <c r="E63">
        <v>4.7182637433007049</v>
      </c>
      <c r="G63">
        <v>11.325120148796227</v>
      </c>
      <c r="H63">
        <v>14.434106007681166</v>
      </c>
      <c r="I63">
        <v>17.855390244255634</v>
      </c>
      <c r="J63">
        <v>3.7731629341566904</v>
      </c>
      <c r="L63">
        <f t="shared" si="0"/>
        <v>716.21041461189623</v>
      </c>
      <c r="M63">
        <f t="shared" si="1"/>
        <v>12.607291241969309</v>
      </c>
    </row>
    <row r="64" spans="1:13" x14ac:dyDescent="0.25">
      <c r="A64" t="s">
        <v>80</v>
      </c>
      <c r="B64">
        <v>3.6632026645332973</v>
      </c>
      <c r="C64">
        <v>7.1613005926627462</v>
      </c>
      <c r="D64">
        <v>24.672280363761065</v>
      </c>
      <c r="E64">
        <v>15.379938175861373</v>
      </c>
      <c r="G64">
        <v>3.8586344266845187</v>
      </c>
      <c r="H64">
        <v>7.4359173210991178</v>
      </c>
      <c r="I64">
        <v>25.425108981371128</v>
      </c>
      <c r="J64">
        <v>12.403617474026792</v>
      </c>
      <c r="L64">
        <f t="shared" si="0"/>
        <v>741.87556388675762</v>
      </c>
      <c r="M64">
        <f t="shared" si="1"/>
        <v>11.124540354400349</v>
      </c>
    </row>
    <row r="65" spans="1:13" x14ac:dyDescent="0.25">
      <c r="A65" t="s">
        <v>74</v>
      </c>
      <c r="B65">
        <v>7.288048384980967</v>
      </c>
      <c r="C65">
        <v>12.662061355401214</v>
      </c>
      <c r="D65">
        <v>23.647247230584902</v>
      </c>
      <c r="E65">
        <v>6.9053625621595707</v>
      </c>
      <c r="G65">
        <v>7.4834287062320115</v>
      </c>
      <c r="H65">
        <v>12.413354153323448</v>
      </c>
      <c r="I65">
        <v>22.955485971861027</v>
      </c>
      <c r="J65">
        <v>6.64501163545689</v>
      </c>
      <c r="L65">
        <f t="shared" si="0"/>
        <v>732.18179531903002</v>
      </c>
      <c r="M65">
        <f t="shared" si="1"/>
        <v>12.004665584512225</v>
      </c>
    </row>
    <row r="66" spans="1:13" x14ac:dyDescent="0.25">
      <c r="A66" t="s">
        <v>81</v>
      </c>
      <c r="B66">
        <v>6.836416678692065</v>
      </c>
      <c r="C66">
        <v>13.061450668172521</v>
      </c>
      <c r="D66">
        <v>24.626255150281267</v>
      </c>
      <c r="E66">
        <v>6.98896739187213</v>
      </c>
      <c r="G66">
        <v>6.9581393369306026</v>
      </c>
      <c r="H66">
        <v>13.015389851548472</v>
      </c>
      <c r="I66">
        <v>22.607248156017466</v>
      </c>
      <c r="J66">
        <v>5.9061327664855323</v>
      </c>
      <c r="L66">
        <f t="shared" si="0"/>
        <v>733.15323228112482</v>
      </c>
      <c r="M66">
        <f t="shared" si="1"/>
        <v>11.961813770146275</v>
      </c>
    </row>
    <row r="67" spans="1:13" x14ac:dyDescent="0.25">
      <c r="A67" t="s">
        <v>69</v>
      </c>
      <c r="B67">
        <v>4.3300317750639197</v>
      </c>
      <c r="C67">
        <v>8.8964480686127931</v>
      </c>
      <c r="D67">
        <v>25.5166334357599</v>
      </c>
      <c r="E67">
        <v>15.696126615328627</v>
      </c>
      <c r="G67">
        <v>4.5536610797868136</v>
      </c>
      <c r="H67">
        <v>8.9902533843369259</v>
      </c>
      <c r="I67">
        <v>23.22544768162664</v>
      </c>
      <c r="J67">
        <v>8.7913979594842964</v>
      </c>
      <c r="L67">
        <f t="shared" si="0"/>
        <v>739.05872314039573</v>
      </c>
      <c r="M67">
        <f t="shared" si="1"/>
        <v>11.249817903497714</v>
      </c>
    </row>
    <row r="68" spans="1:13" x14ac:dyDescent="0.25">
      <c r="A68" t="s">
        <v>104</v>
      </c>
      <c r="B68">
        <v>3.8988993896908384</v>
      </c>
      <c r="C68">
        <v>7.6707958631960027</v>
      </c>
      <c r="D68">
        <v>25.760253339063979</v>
      </c>
      <c r="E68">
        <v>14.358908874677072</v>
      </c>
      <c r="G68">
        <v>4.0918732765503183</v>
      </c>
      <c r="H68">
        <v>7.6974665990706139</v>
      </c>
      <c r="I68">
        <v>25.251568732142946</v>
      </c>
      <c r="J68">
        <v>11.270233925608188</v>
      </c>
      <c r="L68">
        <f t="shared" si="0"/>
        <v>743.63317210434445</v>
      </c>
      <c r="M68">
        <f t="shared" si="1"/>
        <v>11.155254829147282</v>
      </c>
    </row>
    <row r="69" spans="1:13" x14ac:dyDescent="0.25">
      <c r="A69" t="s">
        <v>75</v>
      </c>
      <c r="B69">
        <v>4.9187202789247486</v>
      </c>
      <c r="C69">
        <v>9.9140211928583444</v>
      </c>
      <c r="D69">
        <v>24.006047174781049</v>
      </c>
      <c r="E69">
        <v>13.70432660768796</v>
      </c>
      <c r="G69">
        <v>5.0999848979182474</v>
      </c>
      <c r="H69">
        <v>10.135122011739973</v>
      </c>
      <c r="I69">
        <v>22.650427238289023</v>
      </c>
      <c r="J69">
        <v>9.5713505978006452</v>
      </c>
      <c r="L69">
        <f t="shared" si="0"/>
        <v>733.28193224199322</v>
      </c>
      <c r="M69">
        <f t="shared" si="1"/>
        <v>11.470126050060426</v>
      </c>
    </row>
    <row r="70" spans="1:13" x14ac:dyDescent="0.25">
      <c r="A70" t="s">
        <v>62</v>
      </c>
      <c r="B70">
        <v>7.3385604404415874</v>
      </c>
      <c r="C70">
        <v>12.900203152028732</v>
      </c>
      <c r="D70">
        <v>24.001714632106758</v>
      </c>
      <c r="E70">
        <v>7.3089382844364481</v>
      </c>
      <c r="G70">
        <v>7.5647349142771123</v>
      </c>
      <c r="H70">
        <v>13.016386980103967</v>
      </c>
      <c r="I70">
        <v>23.019839241248278</v>
      </c>
      <c r="J70">
        <v>4.849622355357222</v>
      </c>
      <c r="L70">
        <f t="shared" si="0"/>
        <v>734.06507856020369</v>
      </c>
      <c r="M70">
        <f t="shared" si="1"/>
        <v>12.014473774739022</v>
      </c>
    </row>
    <row r="71" spans="1:13" x14ac:dyDescent="0.25">
      <c r="A71" t="s">
        <v>15</v>
      </c>
      <c r="B71">
        <v>10.584946210476943</v>
      </c>
      <c r="C71">
        <v>16.440275756633593</v>
      </c>
      <c r="D71">
        <v>19.158474511129832</v>
      </c>
      <c r="E71">
        <v>4.515717285695394</v>
      </c>
      <c r="G71">
        <v>10.624690750601497</v>
      </c>
      <c r="H71">
        <v>16.542775696402199</v>
      </c>
      <c r="I71">
        <v>18.411949126333027</v>
      </c>
      <c r="J71">
        <v>3.7211706627275145</v>
      </c>
      <c r="L71">
        <f t="shared" si="0"/>
        <v>712.11463377577877</v>
      </c>
      <c r="M71">
        <f t="shared" si="1"/>
        <v>12.73767798793307</v>
      </c>
    </row>
    <row r="72" spans="1:13" x14ac:dyDescent="0.25">
      <c r="A72" t="s">
        <v>23</v>
      </c>
      <c r="B72">
        <v>11.202841946746489</v>
      </c>
      <c r="C72">
        <v>16.996766444074744</v>
      </c>
      <c r="D72">
        <v>18.057626049627171</v>
      </c>
      <c r="E72">
        <v>4.4501202927178944</v>
      </c>
      <c r="G72">
        <v>11.078402603620686</v>
      </c>
      <c r="H72">
        <v>16.669298048732113</v>
      </c>
      <c r="I72">
        <v>17.708660142192027</v>
      </c>
      <c r="J72">
        <v>3.8362844722888507</v>
      </c>
      <c r="L72">
        <f t="shared" si="0"/>
        <v>707.75955941870382</v>
      </c>
      <c r="M72">
        <f t="shared" si="1"/>
        <v>12.839519093348853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C756-A953-44DD-B5A6-0336BA463447}">
  <dimension ref="A1:F70"/>
  <sheetViews>
    <sheetView workbookViewId="0">
      <selection activeCell="H10" sqref="H10"/>
    </sheetView>
  </sheetViews>
  <sheetFormatPr defaultRowHeight="15" x14ac:dyDescent="0.25"/>
  <sheetData>
    <row r="1" spans="1:6" x14ac:dyDescent="0.25">
      <c r="B1" t="s">
        <v>332</v>
      </c>
      <c r="C1" t="s">
        <v>333</v>
      </c>
      <c r="D1" t="s">
        <v>334</v>
      </c>
      <c r="F1" t="s">
        <v>336</v>
      </c>
    </row>
    <row r="2" spans="1:6" x14ac:dyDescent="0.25">
      <c r="A2" t="s">
        <v>329</v>
      </c>
      <c r="B2">
        <v>0</v>
      </c>
      <c r="C2">
        <v>0.55000000000000004</v>
      </c>
      <c r="D2">
        <v>2</v>
      </c>
    </row>
    <row r="3" spans="1:6" x14ac:dyDescent="0.25">
      <c r="A3" t="s">
        <v>330</v>
      </c>
      <c r="B3">
        <v>0.55100000000000005</v>
      </c>
      <c r="C3">
        <v>0.69899999999999995</v>
      </c>
      <c r="D3">
        <v>1.69</v>
      </c>
    </row>
    <row r="4" spans="1:6" x14ac:dyDescent="0.25">
      <c r="A4" t="s">
        <v>331</v>
      </c>
      <c r="B4">
        <v>0.7</v>
      </c>
      <c r="C4">
        <v>1</v>
      </c>
      <c r="D4">
        <v>1.4</v>
      </c>
    </row>
    <row r="7" spans="1:6" x14ac:dyDescent="0.25">
      <c r="B7" t="s">
        <v>328</v>
      </c>
      <c r="C7" t="s">
        <v>135</v>
      </c>
    </row>
    <row r="8" spans="1:6" x14ac:dyDescent="0.25">
      <c r="A8" t="s">
        <v>9</v>
      </c>
      <c r="B8">
        <f>VLOOKUP(A8,HDI!$C$3:$BG$191,28,FALSE)</f>
        <v>0.84199999999999997</v>
      </c>
      <c r="C8">
        <f t="shared" ref="C8:C39" si="0">IF(B8&lt;=$C$2,$D$2,IF(AND(B8&gt;$C$2,B8&lt;$B$4),$D$3,$D$4))</f>
        <v>1.4</v>
      </c>
    </row>
    <row r="9" spans="1:6" x14ac:dyDescent="0.25">
      <c r="A9" t="s">
        <v>12</v>
      </c>
      <c r="B9">
        <f>VLOOKUP(A9,HDI!$C$3:$BG$191,28,FALSE)</f>
        <v>0.56000000000000005</v>
      </c>
      <c r="C9">
        <f t="shared" si="0"/>
        <v>1.69</v>
      </c>
    </row>
    <row r="10" spans="1:6" x14ac:dyDescent="0.25">
      <c r="A10" t="s">
        <v>16</v>
      </c>
      <c r="B10">
        <f>VLOOKUP(A10,HDI!$C$3:$BG$191,28,FALSE)</f>
        <v>0.88200000000000001</v>
      </c>
      <c r="C10">
        <f t="shared" si="0"/>
        <v>1.4</v>
      </c>
    </row>
    <row r="11" spans="1:6" x14ac:dyDescent="0.25">
      <c r="A11" t="s">
        <v>20</v>
      </c>
      <c r="B11">
        <f>VLOOKUP(A11,HDI!$C$3:$BG$191,28,FALSE)</f>
        <v>0.68799999999999994</v>
      </c>
      <c r="C11">
        <f t="shared" si="0"/>
        <v>1.69</v>
      </c>
    </row>
    <row r="12" spans="1:6" x14ac:dyDescent="0.25">
      <c r="A12" t="s">
        <v>24</v>
      </c>
      <c r="B12">
        <f>VLOOKUP(A12,HDI!$C$3:$BG$191,28,FALSE)</f>
        <v>0.69499999999999995</v>
      </c>
      <c r="C12">
        <f t="shared" si="0"/>
        <v>1.69</v>
      </c>
    </row>
    <row r="13" spans="1:6" x14ac:dyDescent="0.25">
      <c r="A13" t="s">
        <v>28</v>
      </c>
      <c r="B13">
        <f>VLOOKUP(A13,HDI!$C$3:$BG$191,28,FALSE)</f>
        <v>0.30299999999999999</v>
      </c>
      <c r="C13">
        <f t="shared" si="0"/>
        <v>2</v>
      </c>
    </row>
    <row r="14" spans="1:6" x14ac:dyDescent="0.25">
      <c r="A14" t="s">
        <v>19</v>
      </c>
      <c r="B14">
        <f>VLOOKUP(A14,HDI!$C$3:$BG$191,28,FALSE)</f>
        <v>0.309</v>
      </c>
      <c r="C14">
        <f t="shared" si="0"/>
        <v>2</v>
      </c>
    </row>
    <row r="15" spans="1:6" x14ac:dyDescent="0.25">
      <c r="A15" t="s">
        <v>33</v>
      </c>
      <c r="B15">
        <f>VLOOKUP(A15,HDI!$C$3:$BG$191,28,FALSE)</f>
        <v>0.623</v>
      </c>
      <c r="C15">
        <f t="shared" si="0"/>
        <v>1.69</v>
      </c>
    </row>
    <row r="16" spans="1:6" x14ac:dyDescent="0.25">
      <c r="A16" t="s">
        <v>35</v>
      </c>
      <c r="B16">
        <f>VLOOKUP(A16,HDI!$C$3:$BG$191,28,FALSE)</f>
        <v>0.498</v>
      </c>
      <c r="C16">
        <f t="shared" si="0"/>
        <v>2</v>
      </c>
    </row>
    <row r="17" spans="1:3" x14ac:dyDescent="0.25">
      <c r="A17" t="s">
        <v>36</v>
      </c>
      <c r="B17">
        <f>VLOOKUP(A17,HDI!$C$3:$BG$191,28,FALSE)</f>
        <v>0.40200000000000002</v>
      </c>
      <c r="C17">
        <f t="shared" si="0"/>
        <v>2</v>
      </c>
    </row>
    <row r="18" spans="1:3" x14ac:dyDescent="0.25">
      <c r="A18" t="s">
        <v>38</v>
      </c>
      <c r="B18">
        <f>VLOOKUP(A18,HDI!$C$3:$BG$191,28,FALSE)</f>
        <v>0.77100000000000002</v>
      </c>
      <c r="C18">
        <f t="shared" si="0"/>
        <v>1.4</v>
      </c>
    </row>
    <row r="19" spans="1:3" x14ac:dyDescent="0.25">
      <c r="A19" t="s">
        <v>40</v>
      </c>
      <c r="B19">
        <f>VLOOKUP(A19,HDI!$C$3:$BG$191,28,FALSE)</f>
        <v>0.82199999999999995</v>
      </c>
      <c r="C19">
        <f t="shared" si="0"/>
        <v>1.4</v>
      </c>
    </row>
    <row r="20" spans="1:3" x14ac:dyDescent="0.25">
      <c r="A20" t="s">
        <v>41</v>
      </c>
      <c r="B20">
        <f>VLOOKUP(A20,HDI!$C$3:$BG$191,28,FALSE)</f>
        <v>0.89400000000000002</v>
      </c>
      <c r="C20">
        <f t="shared" si="0"/>
        <v>1.4</v>
      </c>
    </row>
    <row r="21" spans="1:3" x14ac:dyDescent="0.25">
      <c r="A21" t="s">
        <v>42</v>
      </c>
      <c r="B21">
        <f>VLOOKUP(A21,HDI!$C$3:$BG$191,28,FALSE)</f>
        <v>0.68200000000000005</v>
      </c>
      <c r="C21">
        <f t="shared" si="0"/>
        <v>1.69</v>
      </c>
    </row>
    <row r="22" spans="1:3" x14ac:dyDescent="0.25">
      <c r="A22" t="s">
        <v>44</v>
      </c>
      <c r="B22">
        <f>VLOOKUP(A22,HDI!$C$3:$BG$191,28,FALSE)</f>
        <v>0.80600000000000005</v>
      </c>
      <c r="C22">
        <f t="shared" si="0"/>
        <v>1.4</v>
      </c>
    </row>
    <row r="23" spans="1:3" x14ac:dyDescent="0.25">
      <c r="A23" t="s">
        <v>27</v>
      </c>
      <c r="B23">
        <f>VLOOKUP(A23,HDI!$C$3:$BG$191,28,FALSE)</f>
        <v>0.31</v>
      </c>
      <c r="C23">
        <f t="shared" si="0"/>
        <v>2</v>
      </c>
    </row>
    <row r="24" spans="1:3" x14ac:dyDescent="0.25">
      <c r="A24" t="s">
        <v>47</v>
      </c>
      <c r="B24">
        <f>VLOOKUP(A24,HDI!$C$3:$BG$191,28,FALSE)</f>
        <v>0.87</v>
      </c>
      <c r="C24">
        <f t="shared" si="0"/>
        <v>1.4</v>
      </c>
    </row>
    <row r="25" spans="1:3" x14ac:dyDescent="0.25">
      <c r="A25" t="s">
        <v>48</v>
      </c>
      <c r="B25">
        <f>VLOOKUP(A25,HDI!$C$3:$BG$191,28,FALSE)</f>
        <v>0.85699999999999998</v>
      </c>
      <c r="C25">
        <f t="shared" si="0"/>
        <v>1.4</v>
      </c>
    </row>
    <row r="26" spans="1:3" x14ac:dyDescent="0.25">
      <c r="A26" t="s">
        <v>50</v>
      </c>
      <c r="B26">
        <f>VLOOKUP(A26,HDI!$C$3:$BG$191,28,FALSE)</f>
        <v>0.69299999999999995</v>
      </c>
      <c r="C26">
        <f t="shared" si="0"/>
        <v>1.69</v>
      </c>
    </row>
    <row r="27" spans="1:3" x14ac:dyDescent="0.25">
      <c r="A27" t="s">
        <v>52</v>
      </c>
      <c r="B27">
        <f>VLOOKUP(A27,HDI!$C$3:$BG$191,28,FALSE)</f>
        <v>0.88900000000000001</v>
      </c>
      <c r="C27">
        <f t="shared" si="0"/>
        <v>1.4</v>
      </c>
    </row>
    <row r="28" spans="1:3" x14ac:dyDescent="0.25">
      <c r="A28" t="s">
        <v>53</v>
      </c>
      <c r="B28">
        <f>VLOOKUP(A28,HDI!$C$3:$BG$191,28,FALSE)</f>
        <v>0.56100000000000005</v>
      </c>
      <c r="C28">
        <f t="shared" si="0"/>
        <v>1.69</v>
      </c>
    </row>
    <row r="29" spans="1:3" x14ac:dyDescent="0.25">
      <c r="A29" t="s">
        <v>55</v>
      </c>
      <c r="B29">
        <f>VLOOKUP(A29,HDI!$C$3:$BG$191,28,FALSE)</f>
        <v>0.82499999999999996</v>
      </c>
      <c r="C29">
        <f t="shared" si="0"/>
        <v>1.4</v>
      </c>
    </row>
    <row r="30" spans="1:3" x14ac:dyDescent="0.25">
      <c r="A30" t="s">
        <v>57</v>
      </c>
      <c r="B30">
        <f>VLOOKUP(A30,HDI!$C$3:$BG$191,28,FALSE)</f>
        <v>0.79200000000000004</v>
      </c>
      <c r="C30">
        <f t="shared" si="0"/>
        <v>1.4</v>
      </c>
    </row>
    <row r="31" spans="1:3" x14ac:dyDescent="0.25">
      <c r="A31" t="s">
        <v>54</v>
      </c>
      <c r="B31">
        <f>VLOOKUP(A31,HDI!$C$3:$BG$191,28,FALSE)</f>
        <v>0.63</v>
      </c>
      <c r="C31">
        <f t="shared" si="0"/>
        <v>1.69</v>
      </c>
    </row>
    <row r="32" spans="1:3" x14ac:dyDescent="0.25">
      <c r="A32" t="s">
        <v>60</v>
      </c>
      <c r="B32">
        <f>VLOOKUP(A32,HDI!$C$3:$BG$191,28,FALSE)</f>
        <v>0.86499999999999999</v>
      </c>
      <c r="C32">
        <f t="shared" si="0"/>
        <v>1.4</v>
      </c>
    </row>
    <row r="33" spans="1:3" x14ac:dyDescent="0.25">
      <c r="A33" t="s">
        <v>61</v>
      </c>
      <c r="B33">
        <f>VLOOKUP(A33,HDI!$C$3:$BG$191,28,FALSE)</f>
        <v>0.84699999999999998</v>
      </c>
      <c r="C33">
        <f t="shared" si="0"/>
        <v>1.4</v>
      </c>
    </row>
    <row r="34" spans="1:3" x14ac:dyDescent="0.25">
      <c r="A34" t="s">
        <v>63</v>
      </c>
      <c r="B34">
        <f>VLOOKUP(A34,HDI!$C$3:$BG$191,28,FALSE)</f>
        <v>0.69</v>
      </c>
      <c r="C34">
        <f t="shared" si="0"/>
        <v>1.69</v>
      </c>
    </row>
    <row r="35" spans="1:3" x14ac:dyDescent="0.25">
      <c r="A35" t="s">
        <v>30</v>
      </c>
      <c r="B35">
        <f>VLOOKUP(A35,HDI!$C$3:$BG$191,28,FALSE)</f>
        <v>0.46800000000000003</v>
      </c>
      <c r="C35">
        <f t="shared" si="0"/>
        <v>2</v>
      </c>
    </row>
    <row r="36" spans="1:3" x14ac:dyDescent="0.25">
      <c r="A36" t="s">
        <v>51</v>
      </c>
      <c r="B36">
        <f>VLOOKUP(A36,HDI!$C$3:$BG$191,28,FALSE)</f>
        <v>0.55100000000000005</v>
      </c>
      <c r="C36">
        <f t="shared" si="0"/>
        <v>1.69</v>
      </c>
    </row>
    <row r="37" spans="1:3" x14ac:dyDescent="0.25">
      <c r="A37" t="s">
        <v>65</v>
      </c>
      <c r="B37">
        <f>VLOOKUP(A37,HDI!$C$3:$BG$191,28,FALSE)</f>
        <v>0.77400000000000002</v>
      </c>
      <c r="C37">
        <f t="shared" si="0"/>
        <v>1.4</v>
      </c>
    </row>
    <row r="38" spans="1:3" x14ac:dyDescent="0.25">
      <c r="A38" t="s">
        <v>66</v>
      </c>
      <c r="B38">
        <f>VLOOKUP(A38,HDI!$C$3:$BG$191,28,FALSE)</f>
        <v>0.86399999999999999</v>
      </c>
      <c r="C38">
        <f t="shared" si="0"/>
        <v>1.4</v>
      </c>
    </row>
    <row r="39" spans="1:3" x14ac:dyDescent="0.25">
      <c r="A39" t="s">
        <v>34</v>
      </c>
      <c r="B39">
        <f>VLOOKUP(A39,HDI!$C$3:$BG$191,28,FALSE)</f>
        <v>0.374</v>
      </c>
      <c r="C39">
        <f t="shared" si="0"/>
        <v>2</v>
      </c>
    </row>
    <row r="40" spans="1:3" x14ac:dyDescent="0.25">
      <c r="A40" t="s">
        <v>64</v>
      </c>
      <c r="B40">
        <f>VLOOKUP(A40,HDI!$C$3:$BG$191,28,FALSE)</f>
        <v>0.68</v>
      </c>
      <c r="C40">
        <f t="shared" ref="C40:C70" si="1">IF(B40&lt;=$C$2,$D$2,IF(AND(B40&gt;$C$2,B40&lt;$B$4),$D$3,$D$4))</f>
        <v>1.69</v>
      </c>
    </row>
    <row r="41" spans="1:3" x14ac:dyDescent="0.25">
      <c r="A41" t="s">
        <v>39</v>
      </c>
      <c r="B41">
        <f>VLOOKUP(A41,HDI!$C$3:$BG$191,28,FALSE)</f>
        <v>0.34300000000000003</v>
      </c>
      <c r="C41">
        <f t="shared" si="1"/>
        <v>2</v>
      </c>
    </row>
    <row r="42" spans="1:3" x14ac:dyDescent="0.25">
      <c r="A42" t="s">
        <v>46</v>
      </c>
      <c r="B42">
        <f>VLOOKUP(A42,HDI!$C$3:$BG$191,28,FALSE)</f>
        <v>0.45100000000000001</v>
      </c>
      <c r="C42">
        <f t="shared" si="1"/>
        <v>2</v>
      </c>
    </row>
    <row r="43" spans="1:3" x14ac:dyDescent="0.25">
      <c r="A43" t="s">
        <v>68</v>
      </c>
      <c r="B43">
        <f>VLOOKUP(A43,HDI!$C$3:$BG$191,28,FALSE)</f>
        <v>0.69499999999999995</v>
      </c>
      <c r="C43">
        <f t="shared" si="1"/>
        <v>1.69</v>
      </c>
    </row>
    <row r="44" spans="1:3" x14ac:dyDescent="0.25">
      <c r="A44" t="s">
        <v>71</v>
      </c>
      <c r="B44">
        <f>VLOOKUP(A44,HDI!$C$3:$BG$191,28,FALSE)</f>
        <v>0.71699999999999997</v>
      </c>
      <c r="C44">
        <f t="shared" si="1"/>
        <v>1.4</v>
      </c>
    </row>
    <row r="45" spans="1:3" x14ac:dyDescent="0.25">
      <c r="A45" t="s">
        <v>72</v>
      </c>
      <c r="B45">
        <f>VLOOKUP(A45,HDI!$C$3:$BG$191,28,FALSE)</f>
        <v>0.56299999999999994</v>
      </c>
      <c r="C45">
        <f t="shared" si="1"/>
        <v>1.69</v>
      </c>
    </row>
    <row r="46" spans="1:3" x14ac:dyDescent="0.25">
      <c r="A46" t="s">
        <v>49</v>
      </c>
      <c r="B46">
        <f>VLOOKUP(A46,HDI!$C$3:$BG$191,28,FALSE)</f>
        <v>0.55600000000000005</v>
      </c>
      <c r="C46">
        <f t="shared" si="1"/>
        <v>1.69</v>
      </c>
    </row>
    <row r="47" spans="1:3" x14ac:dyDescent="0.25">
      <c r="A47" t="s">
        <v>43</v>
      </c>
      <c r="B47">
        <f>VLOOKUP(A47,HDI!$C$3:$BG$191,28,FALSE)</f>
        <v>0.46200000000000002</v>
      </c>
      <c r="C47">
        <f t="shared" si="1"/>
        <v>2</v>
      </c>
    </row>
    <row r="48" spans="1:3" x14ac:dyDescent="0.25">
      <c r="A48" t="s">
        <v>76</v>
      </c>
      <c r="B48">
        <f>VLOOKUP(A48,HDI!$C$3:$BG$191,28,FALSE)</f>
        <v>0.88300000000000001</v>
      </c>
      <c r="C48">
        <f t="shared" si="1"/>
        <v>1.4</v>
      </c>
    </row>
    <row r="49" spans="1:3" x14ac:dyDescent="0.25">
      <c r="A49" t="s">
        <v>77</v>
      </c>
      <c r="B49">
        <f>VLOOKUP(A49,HDI!$C$3:$BG$191,28,FALSE)</f>
        <v>0.92400000000000004</v>
      </c>
      <c r="C49">
        <f t="shared" si="1"/>
        <v>1.4</v>
      </c>
    </row>
    <row r="50" spans="1:3" x14ac:dyDescent="0.25">
      <c r="A50" t="s">
        <v>37</v>
      </c>
      <c r="B50">
        <f>VLOOKUP(A50,HDI!$C$3:$BG$191,28,FALSE)</f>
        <v>0.47299999999999998</v>
      </c>
      <c r="C50">
        <f t="shared" si="1"/>
        <v>2</v>
      </c>
    </row>
    <row r="51" spans="1:3" x14ac:dyDescent="0.25">
      <c r="A51" t="s">
        <v>58</v>
      </c>
      <c r="B51">
        <f>VLOOKUP(A51,HDI!$C$3:$BG$191,28,FALSE)</f>
        <v>0.64</v>
      </c>
      <c r="C51">
        <f t="shared" si="1"/>
        <v>1.69</v>
      </c>
    </row>
    <row r="52" spans="1:3" x14ac:dyDescent="0.25">
      <c r="A52" t="s">
        <v>56</v>
      </c>
      <c r="B52">
        <f>VLOOKUP(A52,HDI!$C$3:$BG$191,28,FALSE)</f>
        <v>0.63700000000000001</v>
      </c>
      <c r="C52">
        <f t="shared" si="1"/>
        <v>1.69</v>
      </c>
    </row>
    <row r="53" spans="1:3" x14ac:dyDescent="0.25">
      <c r="A53" t="s">
        <v>79</v>
      </c>
      <c r="B53">
        <f>VLOOKUP(A53,HDI!$C$3:$BG$191,28,FALSE)</f>
        <v>0.79600000000000004</v>
      </c>
      <c r="C53">
        <f t="shared" si="1"/>
        <v>1.4</v>
      </c>
    </row>
    <row r="54" spans="1:3" x14ac:dyDescent="0.25">
      <c r="A54" t="s">
        <v>67</v>
      </c>
      <c r="B54">
        <f>VLOOKUP(A54,HDI!$C$3:$BG$191,28,FALSE)</f>
        <v>0.69</v>
      </c>
      <c r="C54">
        <f t="shared" si="1"/>
        <v>1.69</v>
      </c>
    </row>
    <row r="55" spans="1:3" x14ac:dyDescent="0.25">
      <c r="A55" t="s">
        <v>32</v>
      </c>
      <c r="B55">
        <f>VLOOKUP(A55,HDI!$C$3:$BG$191,28,FALSE)</f>
        <v>0.40699999999999997</v>
      </c>
      <c r="C55">
        <f t="shared" si="1"/>
        <v>2</v>
      </c>
    </row>
    <row r="56" spans="1:3" x14ac:dyDescent="0.25">
      <c r="A56" t="s">
        <v>73</v>
      </c>
      <c r="B56">
        <f>VLOOKUP(A56,HDI!$C$3:$BG$191,28,FALSE)</f>
        <v>0.77700000000000002</v>
      </c>
      <c r="C56">
        <f t="shared" si="1"/>
        <v>1.4</v>
      </c>
    </row>
    <row r="57" spans="1:3" x14ac:dyDescent="0.25">
      <c r="A57" t="s">
        <v>78</v>
      </c>
      <c r="B57">
        <f>VLOOKUP(A57,HDI!$C$3:$BG$191,28,FALSE)</f>
        <v>0.85</v>
      </c>
      <c r="C57">
        <f t="shared" si="1"/>
        <v>1.4</v>
      </c>
    </row>
    <row r="58" spans="1:3" x14ac:dyDescent="0.25">
      <c r="A58" t="s">
        <v>70</v>
      </c>
      <c r="B58">
        <f>VLOOKUP(A58,HDI!$C$3:$BG$191,28,FALSE)</f>
        <v>0.61499999999999999</v>
      </c>
      <c r="C58">
        <f t="shared" si="1"/>
        <v>1.69</v>
      </c>
    </row>
    <row r="59" spans="1:3" x14ac:dyDescent="0.25">
      <c r="A59" t="s">
        <v>82</v>
      </c>
      <c r="B59">
        <f>VLOOKUP(A59,HDI!$C$3:$BG$191,28,FALSE)</f>
        <v>0.83299999999999996</v>
      </c>
      <c r="C59">
        <f t="shared" si="1"/>
        <v>1.4</v>
      </c>
    </row>
    <row r="60" spans="1:3" x14ac:dyDescent="0.25">
      <c r="A60" t="s">
        <v>59</v>
      </c>
      <c r="B60">
        <f>VLOOKUP(A60,HDI!$C$3:$BG$191,28,FALSE)</f>
        <v>0.67</v>
      </c>
      <c r="C60">
        <f t="shared" si="1"/>
        <v>1.69</v>
      </c>
    </row>
    <row r="61" spans="1:3" x14ac:dyDescent="0.25">
      <c r="A61" t="s">
        <v>45</v>
      </c>
      <c r="B61">
        <f>VLOOKUP(A61,HDI!$C$3:$BG$191,28,FALSE)</f>
        <v>0.55100000000000005</v>
      </c>
      <c r="C61">
        <f t="shared" si="1"/>
        <v>1.69</v>
      </c>
    </row>
    <row r="62" spans="1:3" x14ac:dyDescent="0.25">
      <c r="A62" t="s">
        <v>80</v>
      </c>
      <c r="B62">
        <f>VLOOKUP(A62,HDI!$C$3:$BG$191,28,FALSE)</f>
        <v>0.90800000000000003</v>
      </c>
      <c r="C62">
        <f t="shared" si="1"/>
        <v>1.4</v>
      </c>
    </row>
    <row r="63" spans="1:3" x14ac:dyDescent="0.25">
      <c r="A63" t="s">
        <v>74</v>
      </c>
      <c r="B63">
        <f>VLOOKUP(A63,HDI!$C$3:$BG$191,28,FALSE)</f>
        <v>0.67300000000000004</v>
      </c>
      <c r="C63">
        <f t="shared" si="1"/>
        <v>1.69</v>
      </c>
    </row>
    <row r="64" spans="1:3" x14ac:dyDescent="0.25">
      <c r="A64" t="s">
        <v>81</v>
      </c>
      <c r="B64">
        <f>VLOOKUP(A64,HDI!$C$3:$BG$191,28,FALSE)</f>
        <v>0.67900000000000005</v>
      </c>
      <c r="C64">
        <f t="shared" si="1"/>
        <v>1.69</v>
      </c>
    </row>
    <row r="65" spans="1:3" x14ac:dyDescent="0.25">
      <c r="A65" t="s">
        <v>69</v>
      </c>
      <c r="B65">
        <f>VLOOKUP(A65,HDI!$C$3:$BG$191,28,FALSE)</f>
        <v>0.69899999999999995</v>
      </c>
      <c r="C65">
        <f t="shared" si="1"/>
        <v>1.69</v>
      </c>
    </row>
    <row r="66" spans="1:3" x14ac:dyDescent="0.25">
      <c r="A66" t="s">
        <v>83</v>
      </c>
      <c r="B66">
        <f>VLOOKUP(A66,HDI!$C$3:$BG$191,28,FALSE)</f>
        <v>0.878</v>
      </c>
      <c r="C66">
        <f t="shared" si="1"/>
        <v>1.4</v>
      </c>
    </row>
    <row r="67" spans="1:3" x14ac:dyDescent="0.25">
      <c r="A67" t="s">
        <v>75</v>
      </c>
      <c r="B67">
        <f>VLOOKUP(A67,HDI!$C$3:$BG$191,28,FALSE)</f>
        <v>0.75</v>
      </c>
      <c r="C67">
        <f t="shared" si="1"/>
        <v>1.4</v>
      </c>
    </row>
    <row r="68" spans="1:3" x14ac:dyDescent="0.25">
      <c r="A68" t="s">
        <v>62</v>
      </c>
      <c r="B68">
        <f>VLOOKUP(A68,HDI!$C$3:$BG$191,28,FALSE)</f>
        <v>0.60299999999999998</v>
      </c>
      <c r="C68">
        <f t="shared" si="1"/>
        <v>1.69</v>
      </c>
    </row>
    <row r="69" spans="1:3" x14ac:dyDescent="0.25">
      <c r="A69" t="s">
        <v>15</v>
      </c>
      <c r="B69">
        <f>VLOOKUP(A69,HDI!$C$3:$BG$191,28,FALSE)</f>
        <v>0.46</v>
      </c>
      <c r="C69">
        <f t="shared" si="1"/>
        <v>2</v>
      </c>
    </row>
    <row r="70" spans="1:3" x14ac:dyDescent="0.25">
      <c r="A70" t="s">
        <v>23</v>
      </c>
      <c r="B70">
        <f>VLOOKUP(A70,HDI!$C$3:$BG$191,28,FALSE)</f>
        <v>0.42799999999999999</v>
      </c>
      <c r="C70">
        <f t="shared" si="1"/>
        <v>2</v>
      </c>
    </row>
  </sheetData>
  <autoFilter ref="A7:D7" xr:uid="{65680164-DCD1-4019-BB60-AD44D1B7050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DE52-2C74-417E-BF8D-FBB33AC50049}">
  <dimension ref="A1:BF191"/>
  <sheetViews>
    <sheetView workbookViewId="0">
      <pane xSplit="3" ySplit="2" topLeftCell="AD3" activePane="bottomRight" state="frozen"/>
      <selection pane="topRight" activeCell="D1" sqref="D1"/>
      <selection pane="bottomLeft" activeCell="A3" sqref="A3"/>
      <selection pane="bottomRight" activeCell="AF13" sqref="AF13"/>
    </sheetView>
  </sheetViews>
  <sheetFormatPr defaultRowHeight="15" x14ac:dyDescent="0.25"/>
  <sheetData>
    <row r="1" spans="1:58" x14ac:dyDescent="0.25">
      <c r="A1" t="s">
        <v>326</v>
      </c>
      <c r="B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</row>
    <row r="2" spans="1:58" x14ac:dyDescent="0.25">
      <c r="A2" t="s">
        <v>325</v>
      </c>
      <c r="B2" t="s">
        <v>0</v>
      </c>
      <c r="D2">
        <v>1990</v>
      </c>
      <c r="F2">
        <v>1991</v>
      </c>
      <c r="H2">
        <v>1992</v>
      </c>
      <c r="J2">
        <v>1993</v>
      </c>
      <c r="L2">
        <v>1994</v>
      </c>
      <c r="N2">
        <v>1995</v>
      </c>
      <c r="P2">
        <v>1996</v>
      </c>
      <c r="R2">
        <v>1997</v>
      </c>
      <c r="T2">
        <v>1998</v>
      </c>
      <c r="V2">
        <v>1999</v>
      </c>
      <c r="X2">
        <v>2000</v>
      </c>
      <c r="Z2">
        <v>2001</v>
      </c>
      <c r="AB2">
        <v>2002</v>
      </c>
      <c r="AD2">
        <v>2003</v>
      </c>
      <c r="AF2">
        <v>2004</v>
      </c>
      <c r="AH2">
        <v>2005</v>
      </c>
      <c r="AJ2">
        <v>2006</v>
      </c>
      <c r="AL2">
        <v>2007</v>
      </c>
      <c r="AN2">
        <v>2008</v>
      </c>
      <c r="AP2">
        <v>2009</v>
      </c>
      <c r="AR2">
        <v>2010</v>
      </c>
      <c r="AT2">
        <v>2011</v>
      </c>
      <c r="AV2">
        <v>2012</v>
      </c>
      <c r="AX2">
        <v>2013</v>
      </c>
      <c r="AZ2">
        <v>2014</v>
      </c>
      <c r="BB2">
        <v>2015</v>
      </c>
      <c r="BD2">
        <v>2016</v>
      </c>
      <c r="BF2">
        <v>2017</v>
      </c>
    </row>
    <row r="3" spans="1:58" x14ac:dyDescent="0.25">
      <c r="A3">
        <v>168</v>
      </c>
      <c r="B3" t="s">
        <v>324</v>
      </c>
      <c r="C3" t="str">
        <f>TRIM(B3)</f>
        <v>Afghanistan</v>
      </c>
      <c r="AB3">
        <v>0.373</v>
      </c>
      <c r="AD3">
        <v>0.38300000000000001</v>
      </c>
      <c r="AF3">
        <v>0.39800000000000002</v>
      </c>
      <c r="AH3">
        <v>0.40799999999999997</v>
      </c>
      <c r="AJ3">
        <v>0.41699999999999998</v>
      </c>
      <c r="AL3">
        <v>0.42899999999999999</v>
      </c>
      <c r="AN3">
        <v>0.437</v>
      </c>
      <c r="AP3">
        <v>0.45300000000000001</v>
      </c>
      <c r="AR3">
        <v>0.46300000000000002</v>
      </c>
      <c r="AT3">
        <v>0.47099999999999997</v>
      </c>
      <c r="AV3">
        <v>0.48199999999999998</v>
      </c>
      <c r="AX3">
        <v>0.48699999999999999</v>
      </c>
      <c r="AZ3">
        <v>0.49099999999999999</v>
      </c>
      <c r="BB3">
        <v>0.49299999999999999</v>
      </c>
      <c r="BD3">
        <v>0.49399999999999999</v>
      </c>
      <c r="BF3">
        <v>0.498</v>
      </c>
    </row>
    <row r="4" spans="1:58" x14ac:dyDescent="0.25">
      <c r="A4">
        <v>68</v>
      </c>
      <c r="B4" t="s">
        <v>323</v>
      </c>
      <c r="C4" t="str">
        <f t="shared" ref="C4:C67" si="0">TRIM(B4)</f>
        <v>Albania</v>
      </c>
      <c r="D4">
        <v>0.64500000000000002</v>
      </c>
      <c r="F4">
        <v>0.626</v>
      </c>
      <c r="H4">
        <v>0.61</v>
      </c>
      <c r="J4">
        <v>0.61299999999999999</v>
      </c>
      <c r="L4">
        <v>0.61899999999999999</v>
      </c>
      <c r="N4">
        <v>0.63200000000000001</v>
      </c>
      <c r="P4">
        <v>0.64100000000000001</v>
      </c>
      <c r="R4">
        <v>0.64100000000000001</v>
      </c>
      <c r="T4">
        <v>0.65200000000000002</v>
      </c>
      <c r="V4">
        <v>0.66200000000000003</v>
      </c>
      <c r="X4">
        <v>0.66900000000000004</v>
      </c>
      <c r="Z4">
        <v>0.67600000000000005</v>
      </c>
      <c r="AB4">
        <v>0.68200000000000005</v>
      </c>
      <c r="AD4">
        <v>0.68899999999999995</v>
      </c>
      <c r="AF4">
        <v>0.69399999999999995</v>
      </c>
      <c r="AH4">
        <v>0.70399999999999996</v>
      </c>
      <c r="AJ4">
        <v>0.71099999999999997</v>
      </c>
      <c r="AL4">
        <v>0.72</v>
      </c>
      <c r="AN4">
        <v>0.72399999999999998</v>
      </c>
      <c r="AP4">
        <v>0.72899999999999998</v>
      </c>
      <c r="AR4">
        <v>0.74099999999999999</v>
      </c>
      <c r="AT4">
        <v>0.752</v>
      </c>
      <c r="AV4">
        <v>0.76700000000000002</v>
      </c>
      <c r="AX4">
        <v>0.77100000000000002</v>
      </c>
      <c r="AZ4">
        <v>0.77300000000000002</v>
      </c>
      <c r="BB4">
        <v>0.77600000000000002</v>
      </c>
      <c r="BD4">
        <v>0.78200000000000003</v>
      </c>
      <c r="BF4">
        <v>0.78500000000000003</v>
      </c>
    </row>
    <row r="5" spans="1:58" x14ac:dyDescent="0.25">
      <c r="A5">
        <v>85</v>
      </c>
      <c r="B5" t="s">
        <v>322</v>
      </c>
      <c r="C5" t="str">
        <f t="shared" si="0"/>
        <v>Algeria</v>
      </c>
      <c r="D5">
        <v>0.57699999999999996</v>
      </c>
      <c r="F5">
        <v>0.58099999999999996</v>
      </c>
      <c r="H5">
        <v>0.58699999999999997</v>
      </c>
      <c r="J5">
        <v>0.59099999999999997</v>
      </c>
      <c r="L5">
        <v>0.59499999999999997</v>
      </c>
      <c r="N5">
        <v>0.6</v>
      </c>
      <c r="P5">
        <v>0.60799999999999998</v>
      </c>
      <c r="R5">
        <v>0.61699999999999999</v>
      </c>
      <c r="T5">
        <v>0.627</v>
      </c>
      <c r="V5">
        <v>0.63600000000000001</v>
      </c>
      <c r="X5">
        <v>0.64400000000000002</v>
      </c>
      <c r="Z5">
        <v>0.65300000000000002</v>
      </c>
      <c r="AB5">
        <v>0.66400000000000003</v>
      </c>
      <c r="AD5">
        <v>0.67400000000000004</v>
      </c>
      <c r="AF5">
        <v>0.68400000000000005</v>
      </c>
      <c r="AH5">
        <v>0.69199999999999995</v>
      </c>
      <c r="AJ5">
        <v>0.69799999999999995</v>
      </c>
      <c r="AL5">
        <v>0.70699999999999996</v>
      </c>
      <c r="AN5">
        <v>0.70899999999999996</v>
      </c>
      <c r="AP5">
        <v>0.71899999999999997</v>
      </c>
      <c r="AR5">
        <v>0.72899999999999998</v>
      </c>
      <c r="AT5">
        <v>0.73599999999999999</v>
      </c>
      <c r="AV5">
        <v>0.74</v>
      </c>
      <c r="AX5">
        <v>0.745</v>
      </c>
      <c r="AZ5">
        <v>0.747</v>
      </c>
      <c r="BB5">
        <v>0.749</v>
      </c>
      <c r="BD5">
        <v>0.753</v>
      </c>
      <c r="BF5">
        <v>0.754</v>
      </c>
    </row>
    <row r="6" spans="1:58" x14ac:dyDescent="0.25">
      <c r="A6">
        <v>35</v>
      </c>
      <c r="B6" t="s">
        <v>321</v>
      </c>
      <c r="C6" t="str">
        <f t="shared" si="0"/>
        <v>Andorra</v>
      </c>
      <c r="X6">
        <v>0.75900000000000001</v>
      </c>
      <c r="Z6">
        <v>0.76700000000000002</v>
      </c>
      <c r="AB6">
        <v>0.78</v>
      </c>
      <c r="AD6">
        <v>0.82</v>
      </c>
      <c r="AF6">
        <v>0.82599999999999996</v>
      </c>
      <c r="AH6">
        <v>0.81899999999999995</v>
      </c>
      <c r="AJ6">
        <v>0.82899999999999996</v>
      </c>
      <c r="AL6">
        <v>0.82899999999999996</v>
      </c>
      <c r="AN6">
        <v>0.83099999999999996</v>
      </c>
      <c r="AP6">
        <v>0.83</v>
      </c>
      <c r="AR6">
        <v>0.82799999999999996</v>
      </c>
      <c r="AT6">
        <v>0.82699999999999996</v>
      </c>
      <c r="AV6">
        <v>0.84899999999999998</v>
      </c>
      <c r="AX6">
        <v>0.85</v>
      </c>
      <c r="AZ6">
        <v>0.85299999999999998</v>
      </c>
      <c r="BB6">
        <v>0.85399999999999998</v>
      </c>
      <c r="BD6">
        <v>0.85599999999999998</v>
      </c>
      <c r="BF6">
        <v>0.85799999999999998</v>
      </c>
    </row>
    <row r="7" spans="1:58" x14ac:dyDescent="0.25">
      <c r="A7">
        <v>147</v>
      </c>
      <c r="B7" t="s">
        <v>320</v>
      </c>
      <c r="C7" t="str">
        <f t="shared" si="0"/>
        <v>Angola</v>
      </c>
      <c r="V7">
        <v>0.374</v>
      </c>
      <c r="X7">
        <v>0.38700000000000001</v>
      </c>
      <c r="Z7">
        <v>0.40100000000000002</v>
      </c>
      <c r="AB7">
        <v>0.41799999999999998</v>
      </c>
      <c r="AD7">
        <v>0.42899999999999999</v>
      </c>
      <c r="AF7">
        <v>0.442</v>
      </c>
      <c r="AH7">
        <v>0.45500000000000002</v>
      </c>
      <c r="AJ7">
        <v>0.47099999999999997</v>
      </c>
      <c r="AL7">
        <v>0.49199999999999999</v>
      </c>
      <c r="AN7">
        <v>0.502</v>
      </c>
      <c r="AP7">
        <v>0.52200000000000002</v>
      </c>
      <c r="AR7">
        <v>0.52</v>
      </c>
      <c r="AT7">
        <v>0.53500000000000003</v>
      </c>
      <c r="AV7">
        <v>0.54300000000000004</v>
      </c>
      <c r="AX7">
        <v>0.55400000000000005</v>
      </c>
      <c r="AZ7">
        <v>0.56399999999999995</v>
      </c>
      <c r="BB7">
        <v>0.57199999999999995</v>
      </c>
      <c r="BD7">
        <v>0.57699999999999996</v>
      </c>
      <c r="BF7">
        <v>0.58099999999999996</v>
      </c>
    </row>
    <row r="8" spans="1:58" x14ac:dyDescent="0.25">
      <c r="A8">
        <v>70</v>
      </c>
      <c r="B8" t="s">
        <v>319</v>
      </c>
      <c r="C8" t="str">
        <f t="shared" si="0"/>
        <v>Antigua and Barbuda</v>
      </c>
      <c r="AH8">
        <v>0.76600000000000001</v>
      </c>
      <c r="AJ8">
        <v>0.77200000000000002</v>
      </c>
      <c r="AL8">
        <v>0.77800000000000002</v>
      </c>
      <c r="AN8">
        <v>0.77700000000000002</v>
      </c>
      <c r="AP8">
        <v>0.77</v>
      </c>
      <c r="AR8">
        <v>0.76600000000000001</v>
      </c>
      <c r="AT8">
        <v>0.76200000000000001</v>
      </c>
      <c r="AV8">
        <v>0.76500000000000001</v>
      </c>
      <c r="AX8">
        <v>0.76800000000000002</v>
      </c>
      <c r="AZ8">
        <v>0.77</v>
      </c>
      <c r="BB8">
        <v>0.77500000000000002</v>
      </c>
      <c r="BD8">
        <v>0.77800000000000002</v>
      </c>
      <c r="BF8">
        <v>0.78</v>
      </c>
    </row>
    <row r="9" spans="1:58" x14ac:dyDescent="0.25">
      <c r="A9">
        <v>47</v>
      </c>
      <c r="B9" t="s">
        <v>318</v>
      </c>
      <c r="C9" t="str">
        <f t="shared" si="0"/>
        <v>Argentina</v>
      </c>
      <c r="D9">
        <v>0.70399999999999996</v>
      </c>
      <c r="F9">
        <v>0.71299999999999997</v>
      </c>
      <c r="H9">
        <v>0.72</v>
      </c>
      <c r="J9">
        <v>0.72499999999999998</v>
      </c>
      <c r="L9">
        <v>0.72799999999999998</v>
      </c>
      <c r="N9">
        <v>0.73099999999999998</v>
      </c>
      <c r="P9">
        <v>0.73799999999999999</v>
      </c>
      <c r="R9">
        <v>0.746</v>
      </c>
      <c r="T9">
        <v>0.753</v>
      </c>
      <c r="V9">
        <v>0.76400000000000001</v>
      </c>
      <c r="X9">
        <v>0.77100000000000002</v>
      </c>
      <c r="Z9">
        <v>0.77600000000000002</v>
      </c>
      <c r="AB9">
        <v>0.76900000000000002</v>
      </c>
      <c r="AD9">
        <v>0.77500000000000002</v>
      </c>
      <c r="AF9">
        <v>0.78</v>
      </c>
      <c r="AH9">
        <v>0.78200000000000003</v>
      </c>
      <c r="AJ9">
        <v>0.78700000000000003</v>
      </c>
      <c r="AL9">
        <v>0.79200000000000004</v>
      </c>
      <c r="AN9">
        <v>0.79500000000000004</v>
      </c>
      <c r="AP9">
        <v>0.79900000000000004</v>
      </c>
      <c r="AR9">
        <v>0.81299999999999994</v>
      </c>
      <c r="AT9">
        <v>0.81899999999999995</v>
      </c>
      <c r="AV9">
        <v>0.81799999999999995</v>
      </c>
      <c r="AX9">
        <v>0.82</v>
      </c>
      <c r="AZ9">
        <v>0.82</v>
      </c>
      <c r="BB9">
        <v>0.82199999999999995</v>
      </c>
      <c r="BD9">
        <v>0.82199999999999995</v>
      </c>
      <c r="BF9">
        <v>0.82499999999999996</v>
      </c>
    </row>
    <row r="10" spans="1:58" x14ac:dyDescent="0.25">
      <c r="A10">
        <v>83</v>
      </c>
      <c r="B10" t="s">
        <v>317</v>
      </c>
      <c r="C10" t="str">
        <f t="shared" si="0"/>
        <v>Armenia</v>
      </c>
      <c r="D10">
        <v>0.63100000000000001</v>
      </c>
      <c r="F10">
        <v>0.628</v>
      </c>
      <c r="H10">
        <v>0.57999999999999996</v>
      </c>
      <c r="J10">
        <v>0.58799999999999997</v>
      </c>
      <c r="L10">
        <v>0.59899999999999998</v>
      </c>
      <c r="N10">
        <v>0.60499999999999998</v>
      </c>
      <c r="P10">
        <v>0.61199999999999999</v>
      </c>
      <c r="R10">
        <v>0.623</v>
      </c>
      <c r="T10">
        <v>0.63600000000000001</v>
      </c>
      <c r="V10">
        <v>0.64200000000000002</v>
      </c>
      <c r="X10">
        <v>0.64700000000000002</v>
      </c>
      <c r="Z10">
        <v>0.65200000000000002</v>
      </c>
      <c r="AB10">
        <v>0.66300000000000003</v>
      </c>
      <c r="AD10">
        <v>0.67200000000000004</v>
      </c>
      <c r="AF10">
        <v>0.68</v>
      </c>
      <c r="AH10">
        <v>0.69299999999999995</v>
      </c>
      <c r="AJ10">
        <v>0.70599999999999996</v>
      </c>
      <c r="AL10">
        <v>0.72</v>
      </c>
      <c r="AN10">
        <v>0.72699999999999998</v>
      </c>
      <c r="AP10">
        <v>0.72399999999999998</v>
      </c>
      <c r="AR10">
        <v>0.72799999999999998</v>
      </c>
      <c r="AT10">
        <v>0.73099999999999998</v>
      </c>
      <c r="AV10">
        <v>0.73699999999999999</v>
      </c>
      <c r="AX10">
        <v>0.74199999999999999</v>
      </c>
      <c r="AZ10">
        <v>0.745</v>
      </c>
      <c r="BB10">
        <v>0.748</v>
      </c>
      <c r="BD10">
        <v>0.749</v>
      </c>
      <c r="BF10">
        <v>0.755</v>
      </c>
    </row>
    <row r="11" spans="1:58" x14ac:dyDescent="0.25">
      <c r="A11">
        <v>3</v>
      </c>
      <c r="B11" t="s">
        <v>316</v>
      </c>
      <c r="C11" t="str">
        <f t="shared" si="0"/>
        <v>Australia</v>
      </c>
      <c r="D11">
        <v>0.86599999999999999</v>
      </c>
      <c r="F11">
        <v>0.86699999999999999</v>
      </c>
      <c r="H11">
        <v>0.86799999999999999</v>
      </c>
      <c r="J11">
        <v>0.872</v>
      </c>
      <c r="L11">
        <v>0.875</v>
      </c>
      <c r="N11">
        <v>0.88300000000000001</v>
      </c>
      <c r="P11">
        <v>0.88600000000000001</v>
      </c>
      <c r="R11">
        <v>0.88900000000000001</v>
      </c>
      <c r="T11">
        <v>0.89200000000000002</v>
      </c>
      <c r="V11">
        <v>0.89500000000000002</v>
      </c>
      <c r="X11">
        <v>0.89800000000000002</v>
      </c>
      <c r="Z11">
        <v>0.9</v>
      </c>
      <c r="AB11">
        <v>0.90300000000000002</v>
      </c>
      <c r="AD11">
        <v>0.90400000000000003</v>
      </c>
      <c r="AF11">
        <v>0.90700000000000003</v>
      </c>
      <c r="AH11">
        <v>0.90800000000000003</v>
      </c>
      <c r="AJ11">
        <v>0.91100000000000003</v>
      </c>
      <c r="AL11">
        <v>0.91500000000000004</v>
      </c>
      <c r="AN11">
        <v>0.92</v>
      </c>
      <c r="AP11">
        <v>0.92100000000000004</v>
      </c>
      <c r="AR11">
        <v>0.92300000000000004</v>
      </c>
      <c r="AT11">
        <v>0.92500000000000004</v>
      </c>
      <c r="AV11">
        <v>0.92900000000000005</v>
      </c>
      <c r="AX11">
        <v>0.93100000000000005</v>
      </c>
      <c r="AZ11">
        <v>0.93300000000000005</v>
      </c>
      <c r="BB11">
        <v>0.93600000000000005</v>
      </c>
      <c r="BD11">
        <v>0.93799999999999994</v>
      </c>
      <c r="BF11">
        <v>0.93899999999999995</v>
      </c>
    </row>
    <row r="12" spans="1:58" x14ac:dyDescent="0.25">
      <c r="A12">
        <v>20</v>
      </c>
      <c r="B12" t="s">
        <v>315</v>
      </c>
      <c r="C12" t="str">
        <f t="shared" si="0"/>
        <v>Austria</v>
      </c>
      <c r="D12">
        <v>0.79500000000000004</v>
      </c>
      <c r="F12">
        <v>0.8</v>
      </c>
      <c r="H12">
        <v>0.80500000000000005</v>
      </c>
      <c r="J12">
        <v>0.80700000000000005</v>
      </c>
      <c r="L12">
        <v>0.81299999999999994</v>
      </c>
      <c r="N12">
        <v>0.81699999999999995</v>
      </c>
      <c r="P12">
        <v>0.82</v>
      </c>
      <c r="R12">
        <v>0.82399999999999995</v>
      </c>
      <c r="T12">
        <v>0.83499999999999996</v>
      </c>
      <c r="V12">
        <v>0.83399999999999996</v>
      </c>
      <c r="X12">
        <v>0.83799999999999997</v>
      </c>
      <c r="Z12">
        <v>0.84899999999999998</v>
      </c>
      <c r="AB12">
        <v>0.83799999999999997</v>
      </c>
      <c r="AD12">
        <v>0.84199999999999997</v>
      </c>
      <c r="AF12">
        <v>0.84899999999999998</v>
      </c>
      <c r="AH12">
        <v>0.85499999999999998</v>
      </c>
      <c r="AJ12">
        <v>0.86099999999999999</v>
      </c>
      <c r="AL12">
        <v>0.88100000000000001</v>
      </c>
      <c r="AN12">
        <v>0.88400000000000001</v>
      </c>
      <c r="AP12">
        <v>0.88600000000000001</v>
      </c>
      <c r="AR12">
        <v>0.89500000000000002</v>
      </c>
      <c r="AT12">
        <v>0.89700000000000002</v>
      </c>
      <c r="AV12">
        <v>0.89900000000000002</v>
      </c>
      <c r="AX12">
        <v>0.89700000000000002</v>
      </c>
      <c r="AZ12">
        <v>0.90100000000000002</v>
      </c>
      <c r="BB12">
        <v>0.90300000000000002</v>
      </c>
      <c r="BD12">
        <v>0.90600000000000003</v>
      </c>
      <c r="BF12">
        <v>0.90800000000000003</v>
      </c>
    </row>
    <row r="13" spans="1:58" x14ac:dyDescent="0.25">
      <c r="A13">
        <v>80</v>
      </c>
      <c r="B13" t="s">
        <v>314</v>
      </c>
      <c r="C13" t="str">
        <f t="shared" si="0"/>
        <v>Azerbaijan</v>
      </c>
      <c r="N13">
        <v>0.61199999999999999</v>
      </c>
      <c r="P13">
        <v>0.61199999999999999</v>
      </c>
      <c r="R13">
        <v>0.61699999999999999</v>
      </c>
      <c r="T13">
        <v>0.626</v>
      </c>
      <c r="V13">
        <v>0.63300000000000001</v>
      </c>
      <c r="X13">
        <v>0.64</v>
      </c>
      <c r="Z13">
        <v>0.64800000000000002</v>
      </c>
      <c r="AB13">
        <v>0.65700000000000003</v>
      </c>
      <c r="AD13">
        <v>0.66600000000000004</v>
      </c>
      <c r="AF13">
        <v>0.67400000000000004</v>
      </c>
      <c r="AH13">
        <v>0.67900000000000005</v>
      </c>
      <c r="AJ13">
        <v>0.70399999999999996</v>
      </c>
      <c r="AL13">
        <v>0.70899999999999996</v>
      </c>
      <c r="AN13">
        <v>0.71899999999999997</v>
      </c>
      <c r="AP13">
        <v>0.73599999999999999</v>
      </c>
      <c r="AR13">
        <v>0.74</v>
      </c>
      <c r="AT13">
        <v>0.74099999999999999</v>
      </c>
      <c r="AV13">
        <v>0.745</v>
      </c>
      <c r="AX13">
        <v>0.752</v>
      </c>
      <c r="AZ13">
        <v>0.75800000000000001</v>
      </c>
      <c r="BB13">
        <v>0.75800000000000001</v>
      </c>
      <c r="BD13">
        <v>0.75700000000000001</v>
      </c>
      <c r="BF13">
        <v>0.75700000000000001</v>
      </c>
    </row>
    <row r="14" spans="1:58" x14ac:dyDescent="0.25">
      <c r="A14">
        <v>54</v>
      </c>
      <c r="B14" t="s">
        <v>313</v>
      </c>
      <c r="C14" t="str">
        <f t="shared" si="0"/>
        <v>Bahamas</v>
      </c>
      <c r="X14">
        <v>0.77600000000000002</v>
      </c>
      <c r="Z14">
        <v>0.77900000000000003</v>
      </c>
      <c r="AB14">
        <v>0.78100000000000003</v>
      </c>
      <c r="AD14">
        <v>0.78200000000000003</v>
      </c>
      <c r="AF14">
        <v>0.78400000000000003</v>
      </c>
      <c r="AH14">
        <v>0.78600000000000003</v>
      </c>
      <c r="AJ14">
        <v>0.78800000000000003</v>
      </c>
      <c r="AL14">
        <v>0.78900000000000003</v>
      </c>
      <c r="AN14">
        <v>0.79</v>
      </c>
      <c r="AP14">
        <v>0.78700000000000003</v>
      </c>
      <c r="AR14">
        <v>0.78900000000000003</v>
      </c>
      <c r="AT14">
        <v>0.79300000000000004</v>
      </c>
      <c r="AV14">
        <v>0.80700000000000005</v>
      </c>
      <c r="AX14">
        <v>0.80700000000000005</v>
      </c>
      <c r="AZ14">
        <v>0.80700000000000005</v>
      </c>
      <c r="BB14">
        <v>0.80700000000000005</v>
      </c>
      <c r="BD14">
        <v>0.80600000000000005</v>
      </c>
      <c r="BF14">
        <v>0.80700000000000005</v>
      </c>
    </row>
    <row r="15" spans="1:58" x14ac:dyDescent="0.25">
      <c r="A15">
        <v>43</v>
      </c>
      <c r="B15" t="s">
        <v>312</v>
      </c>
      <c r="C15" t="str">
        <f t="shared" si="0"/>
        <v>Bahrain</v>
      </c>
      <c r="D15">
        <v>0.746</v>
      </c>
      <c r="F15">
        <v>0.752</v>
      </c>
      <c r="H15">
        <v>0.75700000000000001</v>
      </c>
      <c r="J15">
        <v>0.76500000000000001</v>
      </c>
      <c r="L15">
        <v>0.76900000000000002</v>
      </c>
      <c r="N15">
        <v>0.77500000000000002</v>
      </c>
      <c r="P15">
        <v>0.77800000000000002</v>
      </c>
      <c r="R15">
        <v>0.77900000000000003</v>
      </c>
      <c r="T15">
        <v>0.78300000000000003</v>
      </c>
      <c r="V15">
        <v>0.78600000000000003</v>
      </c>
      <c r="X15">
        <v>0.79200000000000004</v>
      </c>
      <c r="Z15">
        <v>0.79200000000000004</v>
      </c>
      <c r="AB15">
        <v>0.79100000000000004</v>
      </c>
      <c r="AD15">
        <v>0.79300000000000004</v>
      </c>
      <c r="AF15">
        <v>0.79200000000000004</v>
      </c>
      <c r="AH15">
        <v>0.79100000000000004</v>
      </c>
      <c r="AJ15">
        <v>0.79300000000000004</v>
      </c>
      <c r="AL15">
        <v>0.79600000000000004</v>
      </c>
      <c r="AN15">
        <v>0.79600000000000004</v>
      </c>
      <c r="AP15">
        <v>0.79400000000000004</v>
      </c>
      <c r="AR15">
        <v>0.79600000000000004</v>
      </c>
      <c r="AT15">
        <v>0.79800000000000004</v>
      </c>
      <c r="AV15">
        <v>0.8</v>
      </c>
      <c r="AX15">
        <v>0.80700000000000005</v>
      </c>
      <c r="AZ15">
        <v>0.81</v>
      </c>
      <c r="BB15">
        <v>0.83199999999999996</v>
      </c>
      <c r="BD15">
        <v>0.84599999999999997</v>
      </c>
      <c r="BF15">
        <v>0.84599999999999997</v>
      </c>
    </row>
    <row r="16" spans="1:58" x14ac:dyDescent="0.25">
      <c r="A16">
        <v>136</v>
      </c>
      <c r="B16" t="s">
        <v>311</v>
      </c>
      <c r="C16" t="str">
        <f t="shared" si="0"/>
        <v>Bangladesh</v>
      </c>
      <c r="D16">
        <v>0.38700000000000001</v>
      </c>
      <c r="F16">
        <v>0.39400000000000002</v>
      </c>
      <c r="H16">
        <v>0.40200000000000002</v>
      </c>
      <c r="J16">
        <v>0.40899999999999997</v>
      </c>
      <c r="L16">
        <v>0.41699999999999998</v>
      </c>
      <c r="N16">
        <v>0.42499999999999999</v>
      </c>
      <c r="P16">
        <v>0.433</v>
      </c>
      <c r="R16">
        <v>0.442</v>
      </c>
      <c r="T16">
        <v>0.45100000000000001</v>
      </c>
      <c r="V16">
        <v>0.46</v>
      </c>
      <c r="X16">
        <v>0.46800000000000003</v>
      </c>
      <c r="Z16">
        <v>0.47699999999999998</v>
      </c>
      <c r="AB16">
        <v>0.48299999999999998</v>
      </c>
      <c r="AD16">
        <v>0.56000000000000005</v>
      </c>
      <c r="AF16">
        <v>0.497</v>
      </c>
      <c r="AH16">
        <v>0.505</v>
      </c>
      <c r="AJ16">
        <v>0.51300000000000001</v>
      </c>
      <c r="AL16">
        <v>0.52</v>
      </c>
      <c r="AN16">
        <v>0.52300000000000002</v>
      </c>
      <c r="AP16">
        <v>0.53500000000000003</v>
      </c>
      <c r="AR16">
        <v>0.54500000000000004</v>
      </c>
      <c r="AT16">
        <v>0.55700000000000005</v>
      </c>
      <c r="AV16">
        <v>0.56699999999999995</v>
      </c>
      <c r="AX16">
        <v>0.57499999999999996</v>
      </c>
      <c r="AZ16">
        <v>0.58299999999999996</v>
      </c>
      <c r="BB16">
        <v>0.59199999999999997</v>
      </c>
      <c r="BD16">
        <v>0.59699999999999998</v>
      </c>
      <c r="BF16">
        <v>0.60799999999999998</v>
      </c>
    </row>
    <row r="17" spans="1:58" x14ac:dyDescent="0.25">
      <c r="A17">
        <v>58</v>
      </c>
      <c r="B17" t="s">
        <v>310</v>
      </c>
      <c r="C17" t="str">
        <f t="shared" si="0"/>
        <v>Barbados</v>
      </c>
      <c r="D17">
        <v>0.71599999999999997</v>
      </c>
      <c r="F17">
        <v>0.71799999999999997</v>
      </c>
      <c r="H17">
        <v>0.71799999999999997</v>
      </c>
      <c r="J17">
        <v>0.72099999999999997</v>
      </c>
      <c r="L17">
        <v>0.72699999999999998</v>
      </c>
      <c r="N17">
        <v>0.73099999999999998</v>
      </c>
      <c r="P17">
        <v>0.73499999999999999</v>
      </c>
      <c r="R17">
        <v>0.74</v>
      </c>
      <c r="T17">
        <v>0.73599999999999999</v>
      </c>
      <c r="V17">
        <v>0.74299999999999999</v>
      </c>
      <c r="X17">
        <v>0.752</v>
      </c>
      <c r="Z17">
        <v>0.751</v>
      </c>
      <c r="AB17">
        <v>0.754</v>
      </c>
      <c r="AD17">
        <v>0.75900000000000001</v>
      </c>
      <c r="AF17">
        <v>0.76200000000000001</v>
      </c>
      <c r="AH17">
        <v>0.76700000000000002</v>
      </c>
      <c r="AJ17">
        <v>0.77200000000000002</v>
      </c>
      <c r="AL17">
        <v>0.77700000000000002</v>
      </c>
      <c r="AN17">
        <v>0.78100000000000003</v>
      </c>
      <c r="AP17">
        <v>0.78300000000000003</v>
      </c>
      <c r="AR17">
        <v>0.78200000000000003</v>
      </c>
      <c r="AT17">
        <v>0.78700000000000003</v>
      </c>
      <c r="AV17">
        <v>0.79500000000000004</v>
      </c>
      <c r="AX17">
        <v>0.79600000000000004</v>
      </c>
      <c r="AZ17">
        <v>0.79600000000000004</v>
      </c>
      <c r="BB17">
        <v>0.79700000000000004</v>
      </c>
      <c r="BD17">
        <v>0.79900000000000004</v>
      </c>
      <c r="BF17">
        <v>0.8</v>
      </c>
    </row>
    <row r="18" spans="1:58" x14ac:dyDescent="0.25">
      <c r="A18">
        <v>53</v>
      </c>
      <c r="B18" t="s">
        <v>309</v>
      </c>
      <c r="C18" t="str">
        <f t="shared" si="0"/>
        <v>Belarus</v>
      </c>
      <c r="N18">
        <v>0.65700000000000003</v>
      </c>
      <c r="P18">
        <v>0.66100000000000003</v>
      </c>
      <c r="R18">
        <v>0.66700000000000004</v>
      </c>
      <c r="T18">
        <v>0.67100000000000004</v>
      </c>
      <c r="V18">
        <v>0.67600000000000005</v>
      </c>
      <c r="X18">
        <v>0.68300000000000005</v>
      </c>
      <c r="Z18">
        <v>0.68899999999999995</v>
      </c>
      <c r="AB18">
        <v>0.69599999999999995</v>
      </c>
      <c r="AD18">
        <v>0.70499999999999996</v>
      </c>
      <c r="AF18">
        <v>0.71499999999999997</v>
      </c>
      <c r="AH18">
        <v>0.72499999999999998</v>
      </c>
      <c r="AJ18">
        <v>0.74099999999999999</v>
      </c>
      <c r="AL18">
        <v>0.75700000000000001</v>
      </c>
      <c r="AN18">
        <v>0.77400000000000002</v>
      </c>
      <c r="AP18">
        <v>0.78400000000000003</v>
      </c>
      <c r="AR18">
        <v>0.79200000000000004</v>
      </c>
      <c r="AT18">
        <v>0.79800000000000004</v>
      </c>
      <c r="AV18">
        <v>0.80300000000000005</v>
      </c>
      <c r="AX18">
        <v>0.80400000000000005</v>
      </c>
      <c r="AZ18">
        <v>0.80700000000000005</v>
      </c>
      <c r="BB18">
        <v>0.80500000000000005</v>
      </c>
      <c r="BD18">
        <v>0.80500000000000005</v>
      </c>
      <c r="BF18">
        <v>0.80800000000000005</v>
      </c>
    </row>
    <row r="19" spans="1:58" x14ac:dyDescent="0.25">
      <c r="A19">
        <v>17</v>
      </c>
      <c r="B19" t="s">
        <v>308</v>
      </c>
      <c r="C19" t="str">
        <f t="shared" si="0"/>
        <v>Belgium</v>
      </c>
      <c r="D19">
        <v>0.80600000000000005</v>
      </c>
      <c r="F19">
        <v>0.81</v>
      </c>
      <c r="H19">
        <v>0.82499999999999996</v>
      </c>
      <c r="J19">
        <v>0.83899999999999997</v>
      </c>
      <c r="L19">
        <v>0.84499999999999997</v>
      </c>
      <c r="N19">
        <v>0.85199999999999998</v>
      </c>
      <c r="P19">
        <v>0.85699999999999998</v>
      </c>
      <c r="R19">
        <v>0.86199999999999999</v>
      </c>
      <c r="T19">
        <v>0.86599999999999999</v>
      </c>
      <c r="V19">
        <v>0.86799999999999999</v>
      </c>
      <c r="X19">
        <v>0.873</v>
      </c>
      <c r="Z19">
        <v>0.876</v>
      </c>
      <c r="AB19">
        <v>0.879</v>
      </c>
      <c r="AD19">
        <v>0.88200000000000001</v>
      </c>
      <c r="AF19">
        <v>0.88500000000000001</v>
      </c>
      <c r="AH19">
        <v>0.88900000000000001</v>
      </c>
      <c r="AJ19">
        <v>0.89600000000000002</v>
      </c>
      <c r="AL19">
        <v>0.89900000000000002</v>
      </c>
      <c r="AN19">
        <v>0.89900000000000002</v>
      </c>
      <c r="AP19">
        <v>0.89900000000000002</v>
      </c>
      <c r="AR19">
        <v>0.90300000000000002</v>
      </c>
      <c r="AT19">
        <v>0.90400000000000003</v>
      </c>
      <c r="AV19">
        <v>0.90500000000000003</v>
      </c>
      <c r="AX19">
        <v>0.90800000000000003</v>
      </c>
      <c r="AZ19">
        <v>0.90900000000000003</v>
      </c>
      <c r="BB19">
        <v>0.91300000000000003</v>
      </c>
      <c r="BD19">
        <v>0.91500000000000004</v>
      </c>
      <c r="BF19">
        <v>0.91600000000000004</v>
      </c>
    </row>
    <row r="20" spans="1:58" x14ac:dyDescent="0.25">
      <c r="A20">
        <v>106</v>
      </c>
      <c r="B20" t="s">
        <v>307</v>
      </c>
      <c r="C20" t="str">
        <f t="shared" si="0"/>
        <v>Belize</v>
      </c>
      <c r="D20">
        <v>0.64400000000000002</v>
      </c>
      <c r="F20">
        <v>0.65100000000000002</v>
      </c>
      <c r="H20">
        <v>0.65700000000000003</v>
      </c>
      <c r="J20">
        <v>0.66100000000000003</v>
      </c>
      <c r="L20">
        <v>0.66100000000000003</v>
      </c>
      <c r="N20">
        <v>0.66200000000000003</v>
      </c>
      <c r="P20">
        <v>0.66200000000000003</v>
      </c>
      <c r="R20">
        <v>0.66400000000000003</v>
      </c>
      <c r="T20">
        <v>0.66600000000000004</v>
      </c>
      <c r="V20">
        <v>0.67</v>
      </c>
      <c r="X20">
        <v>0.67700000000000005</v>
      </c>
      <c r="Z20">
        <v>0.67900000000000005</v>
      </c>
      <c r="AB20">
        <v>0.68500000000000005</v>
      </c>
      <c r="AD20">
        <v>0.69199999999999995</v>
      </c>
      <c r="AF20">
        <v>0.69599999999999995</v>
      </c>
      <c r="AH20">
        <v>0.69299999999999995</v>
      </c>
      <c r="AJ20">
        <v>0.7</v>
      </c>
      <c r="AL20">
        <v>0.69899999999999995</v>
      </c>
      <c r="AN20">
        <v>0.7</v>
      </c>
      <c r="AP20">
        <v>0.69899999999999995</v>
      </c>
      <c r="AR20">
        <v>0.69899999999999995</v>
      </c>
      <c r="AT20">
        <v>0.70199999999999996</v>
      </c>
      <c r="AV20">
        <v>0.70599999999999996</v>
      </c>
      <c r="AX20">
        <v>0.70499999999999996</v>
      </c>
      <c r="AZ20">
        <v>0.70599999999999996</v>
      </c>
      <c r="BB20">
        <v>0.70899999999999996</v>
      </c>
      <c r="BD20">
        <v>0.70899999999999996</v>
      </c>
      <c r="BF20">
        <v>0.70799999999999996</v>
      </c>
    </row>
    <row r="21" spans="1:58" x14ac:dyDescent="0.25">
      <c r="A21">
        <v>163</v>
      </c>
      <c r="B21" t="s">
        <v>306</v>
      </c>
      <c r="C21" t="str">
        <f t="shared" si="0"/>
        <v>Benin</v>
      </c>
      <c r="D21">
        <v>0.34799999999999998</v>
      </c>
      <c r="F21">
        <v>0.35399999999999998</v>
      </c>
      <c r="H21">
        <v>0.35799999999999998</v>
      </c>
      <c r="J21">
        <v>0.36499999999999999</v>
      </c>
      <c r="L21">
        <v>0.36799999999999999</v>
      </c>
      <c r="N21">
        <v>0.373</v>
      </c>
      <c r="P21">
        <v>0.377</v>
      </c>
      <c r="R21">
        <v>0.38100000000000001</v>
      </c>
      <c r="T21">
        <v>0.38500000000000001</v>
      </c>
      <c r="V21">
        <v>0.39100000000000001</v>
      </c>
      <c r="X21">
        <v>0.39800000000000002</v>
      </c>
      <c r="Z21">
        <v>0.41</v>
      </c>
      <c r="AB21">
        <v>0.41899999999999998</v>
      </c>
      <c r="AD21">
        <v>0.42599999999999999</v>
      </c>
      <c r="AF21">
        <v>0.434</v>
      </c>
      <c r="AH21">
        <v>0.44</v>
      </c>
      <c r="AJ21">
        <v>0.44700000000000001</v>
      </c>
      <c r="AL21">
        <v>0.45500000000000002</v>
      </c>
      <c r="AN21">
        <v>0.46200000000000002</v>
      </c>
      <c r="AP21">
        <v>0.46800000000000003</v>
      </c>
      <c r="AR21">
        <v>0.47299999999999998</v>
      </c>
      <c r="AT21">
        <v>0.47899999999999998</v>
      </c>
      <c r="AV21">
        <v>0.48899999999999999</v>
      </c>
      <c r="AX21">
        <v>0.5</v>
      </c>
      <c r="AZ21">
        <v>0.505</v>
      </c>
      <c r="BB21">
        <v>0.50800000000000001</v>
      </c>
      <c r="BD21">
        <v>0.51200000000000001</v>
      </c>
      <c r="BF21">
        <v>0.51500000000000001</v>
      </c>
    </row>
    <row r="22" spans="1:58" x14ac:dyDescent="0.25">
      <c r="A22">
        <v>134</v>
      </c>
      <c r="B22" t="s">
        <v>305</v>
      </c>
      <c r="C22" t="str">
        <f t="shared" si="0"/>
        <v>Bhutan</v>
      </c>
      <c r="AH22">
        <v>0.51</v>
      </c>
      <c r="AJ22">
        <v>0.52100000000000002</v>
      </c>
      <c r="AL22">
        <v>0.53500000000000003</v>
      </c>
      <c r="AN22">
        <v>0.54300000000000004</v>
      </c>
      <c r="AP22">
        <v>0.55400000000000005</v>
      </c>
      <c r="AR22">
        <v>0.56599999999999995</v>
      </c>
      <c r="AT22">
        <v>0.57499999999999996</v>
      </c>
      <c r="AV22">
        <v>0.58499999999999996</v>
      </c>
      <c r="AX22">
        <v>0.58899999999999997</v>
      </c>
      <c r="AZ22">
        <v>0.59899999999999998</v>
      </c>
      <c r="BB22">
        <v>0.60299999999999998</v>
      </c>
      <c r="BD22">
        <v>0.60899999999999999</v>
      </c>
      <c r="BF22">
        <v>0.61199999999999999</v>
      </c>
    </row>
    <row r="23" spans="1:58" x14ac:dyDescent="0.25">
      <c r="A23">
        <v>118</v>
      </c>
      <c r="B23" t="s">
        <v>304</v>
      </c>
      <c r="C23" t="str">
        <f t="shared" si="0"/>
        <v>Bolivia (Plurinational State of)</v>
      </c>
      <c r="D23">
        <v>0.53600000000000003</v>
      </c>
      <c r="F23">
        <v>0.54300000000000004</v>
      </c>
      <c r="H23">
        <v>0.55000000000000004</v>
      </c>
      <c r="J23">
        <v>0.55700000000000005</v>
      </c>
      <c r="L23">
        <v>0.56399999999999995</v>
      </c>
      <c r="N23">
        <v>0.57099999999999995</v>
      </c>
      <c r="P23">
        <v>0.57799999999999996</v>
      </c>
      <c r="R23">
        <v>0.57999999999999996</v>
      </c>
      <c r="T23">
        <v>0.59099999999999997</v>
      </c>
      <c r="V23">
        <v>0.6</v>
      </c>
      <c r="X23">
        <v>0.60799999999999998</v>
      </c>
      <c r="Z23">
        <v>0.61099999999999999</v>
      </c>
      <c r="AB23">
        <v>0.61699999999999999</v>
      </c>
      <c r="AD23">
        <v>0.621</v>
      </c>
      <c r="AF23">
        <v>0.622</v>
      </c>
      <c r="AH23">
        <v>0.624</v>
      </c>
      <c r="AJ23">
        <v>0.63</v>
      </c>
      <c r="AL23">
        <v>0.63100000000000001</v>
      </c>
      <c r="AN23">
        <v>0.64</v>
      </c>
      <c r="AP23">
        <v>0.64700000000000002</v>
      </c>
      <c r="AR23">
        <v>0.64900000000000002</v>
      </c>
      <c r="AT23">
        <v>0.65500000000000003</v>
      </c>
      <c r="AV23">
        <v>0.66200000000000003</v>
      </c>
      <c r="AX23">
        <v>0.66800000000000004</v>
      </c>
      <c r="AZ23">
        <v>0.67500000000000004</v>
      </c>
      <c r="BB23">
        <v>0.68100000000000005</v>
      </c>
      <c r="BD23">
        <v>0.68899999999999995</v>
      </c>
      <c r="BF23">
        <v>0.69299999999999995</v>
      </c>
    </row>
    <row r="24" spans="1:58" x14ac:dyDescent="0.25">
      <c r="A24">
        <v>77</v>
      </c>
      <c r="B24" t="s">
        <v>303</v>
      </c>
      <c r="C24" t="s">
        <v>20</v>
      </c>
      <c r="X24">
        <v>0.67200000000000004</v>
      </c>
      <c r="Z24">
        <v>0.67700000000000005</v>
      </c>
      <c r="AB24">
        <v>0.68300000000000005</v>
      </c>
      <c r="AD24">
        <v>0.68799999999999994</v>
      </c>
      <c r="AF24">
        <v>0.69399999999999995</v>
      </c>
      <c r="AH24">
        <v>0.7</v>
      </c>
      <c r="AJ24">
        <v>0.70599999999999996</v>
      </c>
      <c r="AL24">
        <v>0.71199999999999997</v>
      </c>
      <c r="AN24">
        <v>0.71899999999999997</v>
      </c>
      <c r="AP24">
        <v>0.72</v>
      </c>
      <c r="AR24">
        <v>0.71299999999999997</v>
      </c>
      <c r="AT24">
        <v>0.72099999999999997</v>
      </c>
      <c r="AV24">
        <v>0.73899999999999999</v>
      </c>
      <c r="AX24">
        <v>0.747</v>
      </c>
      <c r="AZ24">
        <v>0.754</v>
      </c>
      <c r="BB24">
        <v>0.755</v>
      </c>
      <c r="BD24">
        <v>0.76600000000000001</v>
      </c>
      <c r="BF24">
        <v>0.76800000000000002</v>
      </c>
    </row>
    <row r="25" spans="1:58" x14ac:dyDescent="0.25">
      <c r="A25">
        <v>101</v>
      </c>
      <c r="B25" t="s">
        <v>302</v>
      </c>
      <c r="C25" t="str">
        <f t="shared" si="0"/>
        <v>Botswana</v>
      </c>
      <c r="D25">
        <v>0.58099999999999996</v>
      </c>
      <c r="F25">
        <v>0.58799999999999997</v>
      </c>
      <c r="H25">
        <v>0.58699999999999997</v>
      </c>
      <c r="J25">
        <v>0.58499999999999996</v>
      </c>
      <c r="L25">
        <v>0.57499999999999996</v>
      </c>
      <c r="N25">
        <v>0.57699999999999996</v>
      </c>
      <c r="P25">
        <v>0.57099999999999995</v>
      </c>
      <c r="R25">
        <v>0.56999999999999995</v>
      </c>
      <c r="T25">
        <v>0.56699999999999995</v>
      </c>
      <c r="V25">
        <v>0.56599999999999995</v>
      </c>
      <c r="X25">
        <v>0.56499999999999995</v>
      </c>
      <c r="Z25">
        <v>0.56699999999999995</v>
      </c>
      <c r="AB25">
        <v>0.56599999999999995</v>
      </c>
      <c r="AD25">
        <v>0.57499999999999996</v>
      </c>
      <c r="AF25">
        <v>0.58399999999999996</v>
      </c>
      <c r="AH25">
        <v>0.59599999999999997</v>
      </c>
      <c r="AJ25">
        <v>0.61099999999999999</v>
      </c>
      <c r="AL25">
        <v>0.625</v>
      </c>
      <c r="AN25">
        <v>0.63900000000000001</v>
      </c>
      <c r="AP25">
        <v>0.64800000000000002</v>
      </c>
      <c r="AR25">
        <v>0.66</v>
      </c>
      <c r="AT25">
        <v>0.67300000000000004</v>
      </c>
      <c r="AV25">
        <v>0.68300000000000005</v>
      </c>
      <c r="AX25">
        <v>0.69299999999999995</v>
      </c>
      <c r="AZ25">
        <v>0.70099999999999996</v>
      </c>
      <c r="BB25">
        <v>0.70599999999999996</v>
      </c>
      <c r="BD25">
        <v>0.71199999999999997</v>
      </c>
      <c r="BF25">
        <v>0.71699999999999997</v>
      </c>
    </row>
    <row r="26" spans="1:58" x14ac:dyDescent="0.25">
      <c r="A26">
        <v>79</v>
      </c>
      <c r="B26" t="s">
        <v>301</v>
      </c>
      <c r="C26" t="str">
        <f t="shared" si="0"/>
        <v>Brazil</v>
      </c>
      <c r="D26">
        <v>0.61099999999999999</v>
      </c>
      <c r="F26">
        <v>0.61499999999999999</v>
      </c>
      <c r="H26">
        <v>0.622</v>
      </c>
      <c r="J26">
        <v>0.63</v>
      </c>
      <c r="L26">
        <v>0.64</v>
      </c>
      <c r="N26">
        <v>0.64800000000000002</v>
      </c>
      <c r="P26">
        <v>0.65600000000000003</v>
      </c>
      <c r="R26">
        <v>0.66400000000000003</v>
      </c>
      <c r="T26">
        <v>0.67</v>
      </c>
      <c r="V26">
        <v>0.67600000000000005</v>
      </c>
      <c r="X26">
        <v>0.68400000000000005</v>
      </c>
      <c r="Z26">
        <v>0.69099999999999995</v>
      </c>
      <c r="AB26">
        <v>0.69799999999999995</v>
      </c>
      <c r="AD26">
        <v>0.69499999999999995</v>
      </c>
      <c r="AF26">
        <v>0.69799999999999995</v>
      </c>
      <c r="AH26">
        <v>0.7</v>
      </c>
      <c r="AJ26">
        <v>0.70199999999999996</v>
      </c>
      <c r="AL26">
        <v>0.70499999999999996</v>
      </c>
      <c r="AN26">
        <v>0.71599999999999997</v>
      </c>
      <c r="AP26">
        <v>0.71799999999999997</v>
      </c>
      <c r="AR26">
        <v>0.72699999999999998</v>
      </c>
      <c r="AT26">
        <v>0.73099999999999998</v>
      </c>
      <c r="AV26">
        <v>0.73599999999999999</v>
      </c>
      <c r="AX26">
        <v>0.748</v>
      </c>
      <c r="AZ26">
        <v>0.752</v>
      </c>
      <c r="BB26">
        <v>0.75700000000000001</v>
      </c>
      <c r="BD26">
        <v>0.75800000000000001</v>
      </c>
      <c r="BF26">
        <v>0.75900000000000001</v>
      </c>
    </row>
    <row r="27" spans="1:58" x14ac:dyDescent="0.25">
      <c r="A27">
        <v>39</v>
      </c>
      <c r="B27" t="s">
        <v>300</v>
      </c>
      <c r="C27" t="str">
        <f t="shared" si="0"/>
        <v>Brunei Darussalam</v>
      </c>
      <c r="D27">
        <v>0.78200000000000003</v>
      </c>
      <c r="F27">
        <v>0.78700000000000003</v>
      </c>
      <c r="H27">
        <v>0.79200000000000004</v>
      </c>
      <c r="J27">
        <v>0.79700000000000004</v>
      </c>
      <c r="L27">
        <v>0.80100000000000005</v>
      </c>
      <c r="N27">
        <v>0.80500000000000005</v>
      </c>
      <c r="P27">
        <v>0.80700000000000005</v>
      </c>
      <c r="R27">
        <v>0.81</v>
      </c>
      <c r="T27">
        <v>0.81200000000000006</v>
      </c>
      <c r="V27">
        <v>0.81799999999999995</v>
      </c>
      <c r="X27">
        <v>0.81899999999999995</v>
      </c>
      <c r="Z27">
        <v>0.82</v>
      </c>
      <c r="AB27">
        <v>0.82299999999999995</v>
      </c>
      <c r="AD27">
        <v>0.82799999999999996</v>
      </c>
      <c r="AF27">
        <v>0.83399999999999996</v>
      </c>
      <c r="AH27">
        <v>0.83799999999999997</v>
      </c>
      <c r="AJ27">
        <v>0.84</v>
      </c>
      <c r="AL27">
        <v>0.84</v>
      </c>
      <c r="AN27">
        <v>0.84</v>
      </c>
      <c r="AP27">
        <v>0.84199999999999997</v>
      </c>
      <c r="AR27">
        <v>0.84199999999999997</v>
      </c>
      <c r="AT27">
        <v>0.84599999999999997</v>
      </c>
      <c r="AV27">
        <v>0.85199999999999998</v>
      </c>
      <c r="AX27">
        <v>0.85299999999999998</v>
      </c>
      <c r="AZ27">
        <v>0.85299999999999998</v>
      </c>
      <c r="BB27">
        <v>0.85199999999999998</v>
      </c>
      <c r="BD27">
        <v>0.85199999999999998</v>
      </c>
      <c r="BF27">
        <v>0.85299999999999998</v>
      </c>
    </row>
    <row r="28" spans="1:58" x14ac:dyDescent="0.25">
      <c r="A28">
        <v>51</v>
      </c>
      <c r="B28" t="s">
        <v>299</v>
      </c>
      <c r="C28" t="str">
        <f t="shared" si="0"/>
        <v>Bulgaria</v>
      </c>
      <c r="D28">
        <v>0.69399999999999995</v>
      </c>
      <c r="F28">
        <v>0.69099999999999995</v>
      </c>
      <c r="H28">
        <v>0.69099999999999995</v>
      </c>
      <c r="J28">
        <v>0.69</v>
      </c>
      <c r="L28">
        <v>0.69099999999999995</v>
      </c>
      <c r="N28">
        <v>0.69599999999999995</v>
      </c>
      <c r="P28">
        <v>0.70199999999999996</v>
      </c>
      <c r="R28">
        <v>0.70399999999999996</v>
      </c>
      <c r="T28">
        <v>0.70899999999999996</v>
      </c>
      <c r="V28">
        <v>0.70799999999999996</v>
      </c>
      <c r="X28">
        <v>0.71199999999999997</v>
      </c>
      <c r="Z28">
        <v>0.72199999999999998</v>
      </c>
      <c r="AB28">
        <v>0.72899999999999998</v>
      </c>
      <c r="AD28">
        <v>0.73799999999999999</v>
      </c>
      <c r="AF28">
        <v>0.745</v>
      </c>
      <c r="AH28">
        <v>0.75</v>
      </c>
      <c r="AJ28">
        <v>0.75600000000000001</v>
      </c>
      <c r="AL28">
        <v>0.76400000000000001</v>
      </c>
      <c r="AN28">
        <v>0.77100000000000002</v>
      </c>
      <c r="AP28">
        <v>0.77400000000000002</v>
      </c>
      <c r="AR28">
        <v>0.77900000000000003</v>
      </c>
      <c r="AT28">
        <v>0.78200000000000003</v>
      </c>
      <c r="AV28">
        <v>0.78600000000000003</v>
      </c>
      <c r="AX28">
        <v>0.79200000000000004</v>
      </c>
      <c r="AZ28">
        <v>0.79700000000000004</v>
      </c>
      <c r="BB28">
        <v>0.80700000000000005</v>
      </c>
      <c r="BD28">
        <v>0.81</v>
      </c>
      <c r="BF28">
        <v>0.81299999999999994</v>
      </c>
    </row>
    <row r="29" spans="1:58" x14ac:dyDescent="0.25">
      <c r="A29">
        <v>183</v>
      </c>
      <c r="B29" t="s">
        <v>298</v>
      </c>
      <c r="C29" t="str">
        <f t="shared" si="0"/>
        <v>Burkina Faso</v>
      </c>
      <c r="X29">
        <v>0.28599999999999998</v>
      </c>
      <c r="Z29">
        <v>0.28999999999999998</v>
      </c>
      <c r="AB29">
        <v>0.29599999999999999</v>
      </c>
      <c r="AD29">
        <v>0.30299999999999999</v>
      </c>
      <c r="AF29">
        <v>0.312</v>
      </c>
      <c r="AH29">
        <v>0.32400000000000001</v>
      </c>
      <c r="AJ29">
        <v>0.33300000000000002</v>
      </c>
      <c r="AL29">
        <v>0.34399999999999997</v>
      </c>
      <c r="AN29">
        <v>0.35699999999999998</v>
      </c>
      <c r="AP29">
        <v>0.36599999999999999</v>
      </c>
      <c r="AR29">
        <v>0.375</v>
      </c>
      <c r="AT29">
        <v>0.38500000000000001</v>
      </c>
      <c r="AV29">
        <v>0.39400000000000002</v>
      </c>
      <c r="AX29">
        <v>0.40100000000000002</v>
      </c>
      <c r="AZ29">
        <v>0.40500000000000003</v>
      </c>
      <c r="BB29">
        <v>0.41199999999999998</v>
      </c>
      <c r="BD29">
        <v>0.42</v>
      </c>
      <c r="BF29">
        <v>0.42299999999999999</v>
      </c>
    </row>
    <row r="30" spans="1:58" x14ac:dyDescent="0.25">
      <c r="A30">
        <v>185</v>
      </c>
      <c r="B30" t="s">
        <v>297</v>
      </c>
      <c r="C30" t="str">
        <f t="shared" si="0"/>
        <v>Burundi</v>
      </c>
      <c r="D30">
        <v>0.29699999999999999</v>
      </c>
      <c r="F30">
        <v>0.3</v>
      </c>
      <c r="H30">
        <v>0.29699999999999999</v>
      </c>
      <c r="J30">
        <v>0.29899999999999999</v>
      </c>
      <c r="L30">
        <v>0.29799999999999999</v>
      </c>
      <c r="N30">
        <v>0.29599999999999999</v>
      </c>
      <c r="P30">
        <v>0.29399999999999998</v>
      </c>
      <c r="R30">
        <v>0.29599999999999999</v>
      </c>
      <c r="T30">
        <v>0.3</v>
      </c>
      <c r="V30">
        <v>0.3</v>
      </c>
      <c r="X30">
        <v>0.30299999999999999</v>
      </c>
      <c r="Z30">
        <v>0.30199999999999999</v>
      </c>
      <c r="AB30">
        <v>0.31</v>
      </c>
      <c r="AD30">
        <v>0.316</v>
      </c>
      <c r="AF30">
        <v>0.32400000000000001</v>
      </c>
      <c r="AH30">
        <v>0.33</v>
      </c>
      <c r="AJ30">
        <v>0.35</v>
      </c>
      <c r="AL30">
        <v>0.36099999999999999</v>
      </c>
      <c r="AN30">
        <v>0.372</v>
      </c>
      <c r="AP30">
        <v>0.38700000000000001</v>
      </c>
      <c r="AR30">
        <v>0.39500000000000002</v>
      </c>
      <c r="AT30">
        <v>0.40300000000000002</v>
      </c>
      <c r="AV30">
        <v>0.40799999999999997</v>
      </c>
      <c r="AX30">
        <v>0.41399999999999998</v>
      </c>
      <c r="AZ30">
        <v>0.42099999999999999</v>
      </c>
      <c r="BB30">
        <v>0.41799999999999998</v>
      </c>
      <c r="BD30">
        <v>0.41799999999999998</v>
      </c>
      <c r="BF30">
        <v>0.41699999999999998</v>
      </c>
    </row>
    <row r="31" spans="1:58" x14ac:dyDescent="0.25">
      <c r="A31">
        <v>125</v>
      </c>
      <c r="B31" t="s">
        <v>296</v>
      </c>
      <c r="C31" t="str">
        <f t="shared" si="0"/>
        <v>Cabo Verde</v>
      </c>
      <c r="X31">
        <v>0.56999999999999995</v>
      </c>
      <c r="Z31">
        <v>0.57499999999999996</v>
      </c>
      <c r="AB31">
        <v>0.58499999999999996</v>
      </c>
      <c r="AD31">
        <v>0.58899999999999997</v>
      </c>
      <c r="AF31">
        <v>0.59199999999999997</v>
      </c>
      <c r="AH31">
        <v>0.59799999999999998</v>
      </c>
      <c r="AJ31">
        <v>0.61299999999999999</v>
      </c>
      <c r="AL31">
        <v>0.61899999999999999</v>
      </c>
      <c r="AN31">
        <v>0.625</v>
      </c>
      <c r="AP31">
        <v>0.626</v>
      </c>
      <c r="AR31">
        <v>0.629</v>
      </c>
      <c r="AT31">
        <v>0.63500000000000001</v>
      </c>
      <c r="AV31">
        <v>0.63600000000000001</v>
      </c>
      <c r="AX31">
        <v>0.64200000000000002</v>
      </c>
      <c r="AZ31">
        <v>0.64400000000000002</v>
      </c>
      <c r="BB31">
        <v>0.64700000000000002</v>
      </c>
      <c r="BD31">
        <v>0.65200000000000002</v>
      </c>
      <c r="BF31">
        <v>0.65400000000000003</v>
      </c>
    </row>
    <row r="32" spans="1:58" x14ac:dyDescent="0.25">
      <c r="A32">
        <v>146</v>
      </c>
      <c r="B32" t="s">
        <v>295</v>
      </c>
      <c r="C32" t="str">
        <f t="shared" si="0"/>
        <v>Cambodia</v>
      </c>
      <c r="D32">
        <v>0.36399999999999999</v>
      </c>
      <c r="F32">
        <v>0.36799999999999999</v>
      </c>
      <c r="H32">
        <v>0.373</v>
      </c>
      <c r="J32">
        <v>0.377</v>
      </c>
      <c r="L32">
        <v>0.38</v>
      </c>
      <c r="N32">
        <v>0.38700000000000001</v>
      </c>
      <c r="P32">
        <v>0.39100000000000001</v>
      </c>
      <c r="R32">
        <v>0.39700000000000002</v>
      </c>
      <c r="T32">
        <v>0.40200000000000002</v>
      </c>
      <c r="V32">
        <v>0.40699999999999997</v>
      </c>
      <c r="X32">
        <v>0.42</v>
      </c>
      <c r="Z32">
        <v>0.434</v>
      </c>
      <c r="AB32">
        <v>0.45300000000000001</v>
      </c>
      <c r="AD32">
        <v>0.46600000000000003</v>
      </c>
      <c r="AF32">
        <v>0.47799999999999998</v>
      </c>
      <c r="AH32">
        <v>0.49</v>
      </c>
      <c r="AJ32">
        <v>0.502</v>
      </c>
      <c r="AL32">
        <v>0.51300000000000001</v>
      </c>
      <c r="AN32">
        <v>0.52100000000000002</v>
      </c>
      <c r="AP32">
        <v>0.52100000000000002</v>
      </c>
      <c r="AR32">
        <v>0.53700000000000003</v>
      </c>
      <c r="AT32">
        <v>0.54600000000000004</v>
      </c>
      <c r="AV32">
        <v>0.55300000000000005</v>
      </c>
      <c r="AX32">
        <v>0.56000000000000005</v>
      </c>
      <c r="AZ32">
        <v>0.56599999999999995</v>
      </c>
      <c r="BB32">
        <v>0.57099999999999995</v>
      </c>
      <c r="BD32">
        <v>0.57599999999999996</v>
      </c>
      <c r="BF32">
        <v>0.58199999999999996</v>
      </c>
    </row>
    <row r="33" spans="1:58" x14ac:dyDescent="0.25">
      <c r="A33">
        <v>151</v>
      </c>
      <c r="B33" t="s">
        <v>294</v>
      </c>
      <c r="C33" t="str">
        <f t="shared" si="0"/>
        <v>Cameroon</v>
      </c>
      <c r="D33">
        <v>0.44</v>
      </c>
      <c r="F33">
        <v>0.436</v>
      </c>
      <c r="H33">
        <v>0.432</v>
      </c>
      <c r="J33">
        <v>0.42599999999999999</v>
      </c>
      <c r="L33">
        <v>0.42299999999999999</v>
      </c>
      <c r="N33">
        <v>0.42199999999999999</v>
      </c>
      <c r="P33">
        <v>0.42199999999999999</v>
      </c>
      <c r="R33">
        <v>0.42199999999999999</v>
      </c>
      <c r="T33">
        <v>0.42799999999999999</v>
      </c>
      <c r="V33">
        <v>0.42599999999999999</v>
      </c>
      <c r="X33">
        <v>0.43099999999999999</v>
      </c>
      <c r="Z33">
        <v>0.44800000000000001</v>
      </c>
      <c r="AB33">
        <v>0.45100000000000001</v>
      </c>
      <c r="AD33">
        <v>0.45800000000000002</v>
      </c>
      <c r="AF33">
        <v>0.46400000000000002</v>
      </c>
      <c r="AH33">
        <v>0.46600000000000003</v>
      </c>
      <c r="AJ33">
        <v>0.47199999999999998</v>
      </c>
      <c r="AL33">
        <v>0.48399999999999999</v>
      </c>
      <c r="AN33">
        <v>0.49199999999999999</v>
      </c>
      <c r="AP33">
        <v>0.499</v>
      </c>
      <c r="AR33">
        <v>0.50600000000000001</v>
      </c>
      <c r="AT33">
        <v>0.51500000000000001</v>
      </c>
      <c r="AV33">
        <v>0.52600000000000002</v>
      </c>
      <c r="AX33">
        <v>0.53500000000000003</v>
      </c>
      <c r="AZ33">
        <v>0.54300000000000004</v>
      </c>
      <c r="BB33">
        <v>0.54800000000000004</v>
      </c>
      <c r="BD33">
        <v>0.55300000000000005</v>
      </c>
      <c r="BF33">
        <v>0.55600000000000005</v>
      </c>
    </row>
    <row r="34" spans="1:58" x14ac:dyDescent="0.25">
      <c r="A34">
        <v>12</v>
      </c>
      <c r="B34" t="s">
        <v>293</v>
      </c>
      <c r="C34" t="str">
        <f t="shared" si="0"/>
        <v>Canada</v>
      </c>
      <c r="D34">
        <v>0.84899999999999998</v>
      </c>
      <c r="F34">
        <v>0.85299999999999998</v>
      </c>
      <c r="H34">
        <v>0.85599999999999998</v>
      </c>
      <c r="J34">
        <v>0.85399999999999998</v>
      </c>
      <c r="L34">
        <v>0.85899999999999999</v>
      </c>
      <c r="N34">
        <v>0.86099999999999999</v>
      </c>
      <c r="P34">
        <v>0.86299999999999999</v>
      </c>
      <c r="R34">
        <v>0.86199999999999999</v>
      </c>
      <c r="T34">
        <v>0.86099999999999999</v>
      </c>
      <c r="V34">
        <v>0.86399999999999999</v>
      </c>
      <c r="X34">
        <v>0.86699999999999999</v>
      </c>
      <c r="Z34">
        <v>0.872</v>
      </c>
      <c r="AB34">
        <v>0.877</v>
      </c>
      <c r="AD34">
        <v>0.88200000000000001</v>
      </c>
      <c r="AF34">
        <v>0.88700000000000001</v>
      </c>
      <c r="AH34">
        <v>0.89200000000000002</v>
      </c>
      <c r="AJ34">
        <v>0.89500000000000002</v>
      </c>
      <c r="AL34">
        <v>0.89700000000000002</v>
      </c>
      <c r="AN34">
        <v>0.89900000000000002</v>
      </c>
      <c r="AP34">
        <v>0.89900000000000002</v>
      </c>
      <c r="AR34">
        <v>0.90200000000000002</v>
      </c>
      <c r="AT34">
        <v>0.90500000000000003</v>
      </c>
      <c r="AV34">
        <v>0.90800000000000003</v>
      </c>
      <c r="AX34">
        <v>0.91100000000000003</v>
      </c>
      <c r="AZ34">
        <v>0.91800000000000004</v>
      </c>
      <c r="BB34">
        <v>0.92</v>
      </c>
      <c r="BD34">
        <v>0.92200000000000004</v>
      </c>
      <c r="BF34">
        <v>0.92600000000000005</v>
      </c>
    </row>
    <row r="35" spans="1:58" x14ac:dyDescent="0.25">
      <c r="A35">
        <v>188</v>
      </c>
      <c r="B35" t="s">
        <v>292</v>
      </c>
      <c r="C35" t="str">
        <f t="shared" si="0"/>
        <v>Central African Republic</v>
      </c>
      <c r="D35">
        <v>0.317</v>
      </c>
      <c r="F35">
        <v>0.312</v>
      </c>
      <c r="H35">
        <v>0.29899999999999999</v>
      </c>
      <c r="J35">
        <v>0.29899999999999999</v>
      </c>
      <c r="L35">
        <v>0.30099999999999999</v>
      </c>
      <c r="N35">
        <v>0.30299999999999999</v>
      </c>
      <c r="P35">
        <v>0.3</v>
      </c>
      <c r="R35">
        <v>0.30199999999999999</v>
      </c>
      <c r="T35">
        <v>0.30399999999999999</v>
      </c>
      <c r="V35">
        <v>0.308</v>
      </c>
      <c r="X35">
        <v>0.309</v>
      </c>
      <c r="Z35">
        <v>0.311</v>
      </c>
      <c r="AB35">
        <v>0.312</v>
      </c>
      <c r="AD35">
        <v>0.311</v>
      </c>
      <c r="AF35">
        <v>0.315</v>
      </c>
      <c r="AH35">
        <v>0.31900000000000001</v>
      </c>
      <c r="AJ35">
        <v>0.32500000000000001</v>
      </c>
      <c r="AL35">
        <v>0.33100000000000002</v>
      </c>
      <c r="AN35">
        <v>0.33700000000000002</v>
      </c>
      <c r="AP35">
        <v>0.34300000000000003</v>
      </c>
      <c r="AR35">
        <v>0.35099999999999998</v>
      </c>
      <c r="AT35">
        <v>0.35799999999999998</v>
      </c>
      <c r="AV35">
        <v>0.36499999999999999</v>
      </c>
      <c r="AX35">
        <v>0.34399999999999997</v>
      </c>
      <c r="AZ35">
        <v>0.34899999999999998</v>
      </c>
      <c r="BB35">
        <v>0.35699999999999998</v>
      </c>
      <c r="BD35">
        <v>0.36199999999999999</v>
      </c>
      <c r="BF35">
        <v>0.36699999999999999</v>
      </c>
    </row>
    <row r="36" spans="1:58" x14ac:dyDescent="0.25">
      <c r="A36">
        <v>186</v>
      </c>
      <c r="B36" t="s">
        <v>291</v>
      </c>
      <c r="C36" t="str">
        <f t="shared" si="0"/>
        <v>Chad</v>
      </c>
      <c r="X36">
        <v>0.29899999999999999</v>
      </c>
      <c r="Z36">
        <v>0.30599999999999999</v>
      </c>
      <c r="AB36">
        <v>0.311</v>
      </c>
      <c r="AD36">
        <v>0.309</v>
      </c>
      <c r="AF36">
        <v>0.32300000000000001</v>
      </c>
      <c r="AH36">
        <v>0.33</v>
      </c>
      <c r="AJ36">
        <v>0.33200000000000002</v>
      </c>
      <c r="AL36">
        <v>0.34200000000000003</v>
      </c>
      <c r="AN36">
        <v>0.34799999999999998</v>
      </c>
      <c r="AP36">
        <v>0.36299999999999999</v>
      </c>
      <c r="AR36">
        <v>0.371</v>
      </c>
      <c r="AT36">
        <v>0.38200000000000001</v>
      </c>
      <c r="AV36">
        <v>0.39100000000000001</v>
      </c>
      <c r="AX36">
        <v>0.39700000000000002</v>
      </c>
      <c r="AZ36">
        <v>0.40300000000000002</v>
      </c>
      <c r="BB36">
        <v>0.40699999999999997</v>
      </c>
      <c r="BD36">
        <v>0.40500000000000003</v>
      </c>
      <c r="BF36">
        <v>0.40400000000000003</v>
      </c>
    </row>
    <row r="37" spans="1:58" x14ac:dyDescent="0.25">
      <c r="A37">
        <v>44</v>
      </c>
      <c r="B37" t="s">
        <v>290</v>
      </c>
      <c r="C37" t="str">
        <f t="shared" si="0"/>
        <v>Chile</v>
      </c>
      <c r="D37">
        <v>0.70099999999999996</v>
      </c>
      <c r="F37">
        <v>0.71099999999999997</v>
      </c>
      <c r="H37">
        <v>0.71899999999999997</v>
      </c>
      <c r="J37">
        <v>0.71299999999999997</v>
      </c>
      <c r="L37">
        <v>0.71799999999999997</v>
      </c>
      <c r="N37">
        <v>0.72699999999999998</v>
      </c>
      <c r="P37">
        <v>0.73399999999999999</v>
      </c>
      <c r="R37">
        <v>0.74099999999999999</v>
      </c>
      <c r="T37">
        <v>0.747</v>
      </c>
      <c r="V37">
        <v>0.753</v>
      </c>
      <c r="X37">
        <v>0.75900000000000001</v>
      </c>
      <c r="Z37">
        <v>0.76600000000000001</v>
      </c>
      <c r="AB37">
        <v>0.76800000000000002</v>
      </c>
      <c r="AD37">
        <v>0.77400000000000002</v>
      </c>
      <c r="AF37">
        <v>0.78300000000000003</v>
      </c>
      <c r="AH37">
        <v>0.78800000000000003</v>
      </c>
      <c r="AJ37">
        <v>0.78800000000000003</v>
      </c>
      <c r="AL37">
        <v>0.79500000000000004</v>
      </c>
      <c r="AN37">
        <v>0.80600000000000005</v>
      </c>
      <c r="AP37">
        <v>0.80400000000000005</v>
      </c>
      <c r="AR37">
        <v>0.80800000000000005</v>
      </c>
      <c r="AT37">
        <v>0.81399999999999995</v>
      </c>
      <c r="AV37">
        <v>0.81899999999999995</v>
      </c>
      <c r="AX37">
        <v>0.82799999999999996</v>
      </c>
      <c r="AZ37">
        <v>0.83299999999999996</v>
      </c>
      <c r="BB37">
        <v>0.84</v>
      </c>
      <c r="BD37">
        <v>0.84199999999999997</v>
      </c>
      <c r="BF37">
        <v>0.84299999999999997</v>
      </c>
    </row>
    <row r="38" spans="1:58" x14ac:dyDescent="0.25">
      <c r="A38">
        <v>86</v>
      </c>
      <c r="B38" t="s">
        <v>289</v>
      </c>
      <c r="C38" t="str">
        <f t="shared" si="0"/>
        <v>China</v>
      </c>
      <c r="D38">
        <v>0.502</v>
      </c>
      <c r="F38">
        <v>0.51</v>
      </c>
      <c r="H38">
        <v>0.52100000000000002</v>
      </c>
      <c r="J38">
        <v>0.53100000000000003</v>
      </c>
      <c r="L38">
        <v>0.54100000000000004</v>
      </c>
      <c r="N38">
        <v>0.55000000000000004</v>
      </c>
      <c r="P38">
        <v>0.55900000000000005</v>
      </c>
      <c r="R38">
        <v>0.56799999999999995</v>
      </c>
      <c r="T38">
        <v>0.57599999999999996</v>
      </c>
      <c r="V38">
        <v>0.58499999999999996</v>
      </c>
      <c r="X38">
        <v>0.59399999999999997</v>
      </c>
      <c r="Z38">
        <v>0.60199999999999998</v>
      </c>
      <c r="AB38">
        <v>0.61099999999999999</v>
      </c>
      <c r="AD38">
        <v>0.623</v>
      </c>
      <c r="AF38">
        <v>0.63500000000000001</v>
      </c>
      <c r="AH38">
        <v>0.64700000000000002</v>
      </c>
      <c r="AJ38">
        <v>0.66100000000000003</v>
      </c>
      <c r="AL38">
        <v>0.67500000000000004</v>
      </c>
      <c r="AN38">
        <v>0.68500000000000005</v>
      </c>
      <c r="AP38">
        <v>0.69399999999999995</v>
      </c>
      <c r="AR38">
        <v>0.70599999999999996</v>
      </c>
      <c r="AT38">
        <v>0.71399999999999997</v>
      </c>
      <c r="AV38">
        <v>0.72199999999999998</v>
      </c>
      <c r="AX38">
        <v>0.72899999999999998</v>
      </c>
      <c r="AZ38">
        <v>0.73799999999999999</v>
      </c>
      <c r="BB38">
        <v>0.74299999999999999</v>
      </c>
      <c r="BD38">
        <v>0.748</v>
      </c>
      <c r="BF38">
        <v>0.752</v>
      </c>
    </row>
    <row r="39" spans="1:58" x14ac:dyDescent="0.25">
      <c r="A39">
        <v>90</v>
      </c>
      <c r="B39" t="s">
        <v>288</v>
      </c>
      <c r="C39" t="str">
        <f t="shared" si="0"/>
        <v>Colombia</v>
      </c>
      <c r="D39">
        <v>0.59199999999999997</v>
      </c>
      <c r="F39">
        <v>0.59499999999999997</v>
      </c>
      <c r="H39">
        <v>0.60599999999999998</v>
      </c>
      <c r="J39">
        <v>0.61199999999999999</v>
      </c>
      <c r="L39">
        <v>0.61899999999999999</v>
      </c>
      <c r="N39">
        <v>0.625</v>
      </c>
      <c r="P39">
        <v>0.63400000000000001</v>
      </c>
      <c r="R39">
        <v>0.64200000000000002</v>
      </c>
      <c r="T39">
        <v>0.64900000000000002</v>
      </c>
      <c r="V39">
        <v>0.64900000000000002</v>
      </c>
      <c r="X39">
        <v>0.65300000000000002</v>
      </c>
      <c r="Z39">
        <v>0.65600000000000003</v>
      </c>
      <c r="AB39">
        <v>0.65800000000000003</v>
      </c>
      <c r="AD39">
        <v>0.65700000000000003</v>
      </c>
      <c r="AF39">
        <v>0.67100000000000004</v>
      </c>
      <c r="AH39">
        <v>0.68300000000000005</v>
      </c>
      <c r="AJ39">
        <v>0.69099999999999995</v>
      </c>
      <c r="AL39">
        <v>0.70399999999999996</v>
      </c>
      <c r="AN39">
        <v>0.71</v>
      </c>
      <c r="AP39">
        <v>0.71499999999999997</v>
      </c>
      <c r="AR39">
        <v>0.71899999999999997</v>
      </c>
      <c r="AT39">
        <v>0.72499999999999998</v>
      </c>
      <c r="AV39">
        <v>0.72499999999999998</v>
      </c>
      <c r="AX39">
        <v>0.73499999999999999</v>
      </c>
      <c r="AZ39">
        <v>0.73799999999999999</v>
      </c>
      <c r="BB39">
        <v>0.74199999999999999</v>
      </c>
      <c r="BD39">
        <v>0.747</v>
      </c>
      <c r="BF39">
        <v>0.747</v>
      </c>
    </row>
    <row r="40" spans="1:58" x14ac:dyDescent="0.25">
      <c r="A40">
        <v>165</v>
      </c>
      <c r="B40" t="s">
        <v>287</v>
      </c>
      <c r="C40" t="str">
        <f t="shared" si="0"/>
        <v>Comoros</v>
      </c>
      <c r="AF40">
        <v>0.44900000000000001</v>
      </c>
      <c r="AH40">
        <v>0.45500000000000002</v>
      </c>
      <c r="AJ40">
        <v>0.46100000000000002</v>
      </c>
      <c r="AL40">
        <v>0.46600000000000003</v>
      </c>
      <c r="AN40">
        <v>0.47</v>
      </c>
      <c r="AP40">
        <v>0.47599999999999998</v>
      </c>
      <c r="AR40">
        <v>0.48199999999999998</v>
      </c>
      <c r="AT40">
        <v>0.48699999999999999</v>
      </c>
      <c r="AV40">
        <v>0.49299999999999999</v>
      </c>
      <c r="AX40">
        <v>0.499</v>
      </c>
      <c r="AZ40">
        <v>0.501</v>
      </c>
      <c r="BB40">
        <v>0.502</v>
      </c>
      <c r="BD40">
        <v>0.502</v>
      </c>
      <c r="BF40">
        <v>0.503</v>
      </c>
    </row>
    <row r="41" spans="1:58" x14ac:dyDescent="0.25">
      <c r="A41">
        <v>137</v>
      </c>
      <c r="B41" t="s">
        <v>286</v>
      </c>
      <c r="C41" t="s">
        <v>35</v>
      </c>
      <c r="D41">
        <v>0.53600000000000003</v>
      </c>
      <c r="F41">
        <v>0.53500000000000003</v>
      </c>
      <c r="H41">
        <v>0.53500000000000003</v>
      </c>
      <c r="J41">
        <v>0.52800000000000002</v>
      </c>
      <c r="L41">
        <v>0.52400000000000002</v>
      </c>
      <c r="N41">
        <v>0.50700000000000001</v>
      </c>
      <c r="P41">
        <v>0.504</v>
      </c>
      <c r="R41">
        <v>0.505</v>
      </c>
      <c r="T41">
        <v>0.50900000000000001</v>
      </c>
      <c r="V41">
        <v>0.496</v>
      </c>
      <c r="X41">
        <v>0.49</v>
      </c>
      <c r="Z41">
        <v>0.495</v>
      </c>
      <c r="AB41">
        <v>0.497</v>
      </c>
      <c r="AD41">
        <v>0.498</v>
      </c>
      <c r="AF41">
        <v>0.501</v>
      </c>
      <c r="AH41">
        <v>0.5</v>
      </c>
      <c r="AJ41">
        <v>0.503</v>
      </c>
      <c r="AL41">
        <v>0.52</v>
      </c>
      <c r="AN41">
        <v>0.53600000000000003</v>
      </c>
      <c r="AP41">
        <v>0.55000000000000004</v>
      </c>
      <c r="AR41">
        <v>0.55700000000000005</v>
      </c>
      <c r="AT41">
        <v>0.56000000000000005</v>
      </c>
      <c r="AV41">
        <v>0.57299999999999995</v>
      </c>
      <c r="AX41">
        <v>0.58199999999999996</v>
      </c>
      <c r="AZ41">
        <v>0.59499999999999997</v>
      </c>
      <c r="BB41">
        <v>0.61299999999999999</v>
      </c>
      <c r="BD41">
        <v>0.61199999999999999</v>
      </c>
      <c r="BF41">
        <v>0.60599999999999998</v>
      </c>
    </row>
    <row r="42" spans="1:58" x14ac:dyDescent="0.25">
      <c r="A42">
        <v>176</v>
      </c>
      <c r="B42" t="s">
        <v>285</v>
      </c>
      <c r="C42" t="str">
        <f t="shared" si="0"/>
        <v>Congo (Democratic Republic of the)</v>
      </c>
      <c r="D42">
        <v>0.35599999999999998</v>
      </c>
      <c r="F42">
        <v>0.35299999999999998</v>
      </c>
      <c r="J42">
        <v>0.34</v>
      </c>
      <c r="L42">
        <v>0.33400000000000002</v>
      </c>
      <c r="N42">
        <v>0.33300000000000002</v>
      </c>
      <c r="P42">
        <v>0.33700000000000002</v>
      </c>
      <c r="R42">
        <v>0.33400000000000002</v>
      </c>
      <c r="T42">
        <v>0.33400000000000002</v>
      </c>
      <c r="V42">
        <v>0.33100000000000002</v>
      </c>
      <c r="X42">
        <v>0.33300000000000002</v>
      </c>
      <c r="Z42">
        <v>0.33300000000000002</v>
      </c>
      <c r="AB42">
        <v>0.34</v>
      </c>
      <c r="AD42">
        <v>0.34899999999999998</v>
      </c>
      <c r="AF42">
        <v>0.35699999999999998</v>
      </c>
      <c r="AH42">
        <v>0.36399999999999999</v>
      </c>
      <c r="AJ42">
        <v>0.372</v>
      </c>
      <c r="AL42">
        <v>0.379</v>
      </c>
      <c r="AN42">
        <v>0.39</v>
      </c>
      <c r="AP42">
        <v>0.39700000000000002</v>
      </c>
      <c r="AR42">
        <v>0.40699999999999997</v>
      </c>
      <c r="AT42">
        <v>0.41499999999999998</v>
      </c>
      <c r="AV42">
        <v>0.42</v>
      </c>
      <c r="AX42">
        <v>0.42599999999999999</v>
      </c>
      <c r="AZ42">
        <v>0.436</v>
      </c>
      <c r="BB42">
        <v>0.44400000000000001</v>
      </c>
      <c r="BD42">
        <v>0.45200000000000001</v>
      </c>
      <c r="BF42">
        <v>0.45700000000000002</v>
      </c>
    </row>
    <row r="43" spans="1:58" x14ac:dyDescent="0.25">
      <c r="A43">
        <v>63</v>
      </c>
      <c r="B43" t="s">
        <v>284</v>
      </c>
      <c r="C43" t="str">
        <f t="shared" si="0"/>
        <v>Costa Rica</v>
      </c>
      <c r="D43">
        <v>0.65600000000000003</v>
      </c>
      <c r="F43">
        <v>0.66100000000000003</v>
      </c>
      <c r="H43">
        <v>0.67</v>
      </c>
      <c r="J43">
        <v>0.67700000000000005</v>
      </c>
      <c r="L43">
        <v>0.68200000000000005</v>
      </c>
      <c r="N43">
        <v>0.68700000000000006</v>
      </c>
      <c r="P43">
        <v>0.69099999999999995</v>
      </c>
      <c r="R43">
        <v>0.69699999999999995</v>
      </c>
      <c r="T43">
        <v>0.70299999999999996</v>
      </c>
      <c r="V43">
        <v>0.70699999999999996</v>
      </c>
      <c r="X43">
        <v>0.71099999999999997</v>
      </c>
      <c r="Z43">
        <v>0.71399999999999997</v>
      </c>
      <c r="AB43">
        <v>0.71699999999999997</v>
      </c>
      <c r="AD43">
        <v>0.72099999999999997</v>
      </c>
      <c r="AF43">
        <v>0.72499999999999998</v>
      </c>
      <c r="AH43">
        <v>0.72799999999999998</v>
      </c>
      <c r="AJ43">
        <v>0.73399999999999999</v>
      </c>
      <c r="AL43">
        <v>0.74199999999999999</v>
      </c>
      <c r="AN43">
        <v>0.75</v>
      </c>
      <c r="AP43">
        <v>0.752</v>
      </c>
      <c r="AR43">
        <v>0.754</v>
      </c>
      <c r="AT43">
        <v>0.76</v>
      </c>
      <c r="AV43">
        <v>0.77200000000000002</v>
      </c>
      <c r="AX43">
        <v>0.77600000000000002</v>
      </c>
      <c r="AZ43">
        <v>0.78</v>
      </c>
      <c r="BB43">
        <v>0.78800000000000003</v>
      </c>
      <c r="BD43">
        <v>0.79100000000000004</v>
      </c>
      <c r="BF43">
        <v>0.79400000000000004</v>
      </c>
    </row>
    <row r="44" spans="1:58" x14ac:dyDescent="0.25">
      <c r="A44">
        <v>46</v>
      </c>
      <c r="B44" t="s">
        <v>283</v>
      </c>
      <c r="C44" t="str">
        <f t="shared" si="0"/>
        <v>Croatia</v>
      </c>
      <c r="D44">
        <v>0.67</v>
      </c>
      <c r="F44">
        <v>0.66500000000000004</v>
      </c>
      <c r="H44">
        <v>0.66400000000000003</v>
      </c>
      <c r="J44">
        <v>0.66600000000000004</v>
      </c>
      <c r="L44">
        <v>0.68</v>
      </c>
      <c r="N44">
        <v>0.69599999999999995</v>
      </c>
      <c r="P44">
        <v>0.70899999999999996</v>
      </c>
      <c r="R44">
        <v>0.71899999999999997</v>
      </c>
      <c r="T44">
        <v>0.73099999999999998</v>
      </c>
      <c r="V44">
        <v>0.73899999999999999</v>
      </c>
      <c r="X44">
        <v>0.75</v>
      </c>
      <c r="Z44">
        <v>0.75900000000000001</v>
      </c>
      <c r="AB44">
        <v>0.76600000000000001</v>
      </c>
      <c r="AD44">
        <v>0.77100000000000002</v>
      </c>
      <c r="AF44">
        <v>0.77800000000000002</v>
      </c>
      <c r="AH44">
        <v>0.78300000000000003</v>
      </c>
      <c r="AJ44">
        <v>0.79300000000000004</v>
      </c>
      <c r="AL44">
        <v>0.8</v>
      </c>
      <c r="AN44">
        <v>0.80300000000000005</v>
      </c>
      <c r="AP44">
        <v>0.80200000000000005</v>
      </c>
      <c r="AR44">
        <v>0.80800000000000005</v>
      </c>
      <c r="AT44">
        <v>0.81499999999999995</v>
      </c>
      <c r="AV44">
        <v>0.81599999999999995</v>
      </c>
      <c r="AX44">
        <v>0.82099999999999995</v>
      </c>
      <c r="AZ44">
        <v>0.82399999999999995</v>
      </c>
      <c r="BB44">
        <v>0.82699999999999996</v>
      </c>
      <c r="BD44">
        <v>0.82799999999999996</v>
      </c>
      <c r="BF44">
        <v>0.83099999999999996</v>
      </c>
    </row>
    <row r="45" spans="1:58" x14ac:dyDescent="0.25">
      <c r="A45">
        <v>73</v>
      </c>
      <c r="B45" t="s">
        <v>282</v>
      </c>
      <c r="C45" t="str">
        <f t="shared" si="0"/>
        <v>Cuba</v>
      </c>
      <c r="D45">
        <v>0.67600000000000005</v>
      </c>
      <c r="F45">
        <v>0.67</v>
      </c>
      <c r="H45">
        <v>0.66300000000000003</v>
      </c>
      <c r="J45">
        <v>0.65600000000000003</v>
      </c>
      <c r="L45">
        <v>0.65200000000000002</v>
      </c>
      <c r="N45">
        <v>0.65400000000000003</v>
      </c>
      <c r="P45">
        <v>0.66500000000000004</v>
      </c>
      <c r="R45">
        <v>0.66900000000000004</v>
      </c>
      <c r="T45">
        <v>0.67200000000000004</v>
      </c>
      <c r="V45">
        <v>0.67900000000000005</v>
      </c>
      <c r="X45">
        <v>0.68600000000000005</v>
      </c>
      <c r="Z45">
        <v>0.69199999999999995</v>
      </c>
      <c r="AB45">
        <v>0.69399999999999995</v>
      </c>
      <c r="AD45">
        <v>0.70399999999999996</v>
      </c>
      <c r="AF45">
        <v>0.71799999999999997</v>
      </c>
      <c r="AH45">
        <v>0.73099999999999998</v>
      </c>
      <c r="AJ45">
        <v>0.753</v>
      </c>
      <c r="AL45">
        <v>0.77</v>
      </c>
      <c r="AN45">
        <v>0.78</v>
      </c>
      <c r="AP45">
        <v>0.78200000000000003</v>
      </c>
      <c r="AR45">
        <v>0.77900000000000003</v>
      </c>
      <c r="AT45">
        <v>0.77800000000000002</v>
      </c>
      <c r="AV45">
        <v>0.76700000000000002</v>
      </c>
      <c r="AX45">
        <v>0.76500000000000001</v>
      </c>
      <c r="AZ45">
        <v>0.76800000000000002</v>
      </c>
      <c r="BB45">
        <v>0.77200000000000002</v>
      </c>
      <c r="BD45">
        <v>0.77400000000000002</v>
      </c>
      <c r="BF45">
        <v>0.77700000000000002</v>
      </c>
    </row>
    <row r="46" spans="1:58" x14ac:dyDescent="0.25">
      <c r="A46">
        <v>32</v>
      </c>
      <c r="B46" t="s">
        <v>281</v>
      </c>
      <c r="C46" t="str">
        <f t="shared" si="0"/>
        <v>Cyprus</v>
      </c>
      <c r="D46">
        <v>0.73199999999999998</v>
      </c>
      <c r="F46">
        <v>0.73499999999999999</v>
      </c>
      <c r="H46">
        <v>0.74</v>
      </c>
      <c r="J46">
        <v>0.77700000000000002</v>
      </c>
      <c r="L46">
        <v>0.78100000000000003</v>
      </c>
      <c r="N46">
        <v>0.78600000000000003</v>
      </c>
      <c r="P46">
        <v>0.78900000000000003</v>
      </c>
      <c r="R46">
        <v>0.79200000000000004</v>
      </c>
      <c r="T46">
        <v>0.8</v>
      </c>
      <c r="V46">
        <v>0.79900000000000004</v>
      </c>
      <c r="X46">
        <v>0.80200000000000005</v>
      </c>
      <c r="Z46">
        <v>0.80700000000000005</v>
      </c>
      <c r="AB46">
        <v>0.81599999999999995</v>
      </c>
      <c r="AD46">
        <v>0.82399999999999995</v>
      </c>
      <c r="AF46">
        <v>0.82799999999999996</v>
      </c>
      <c r="AH46">
        <v>0.83099999999999996</v>
      </c>
      <c r="AJ46">
        <v>0.83699999999999997</v>
      </c>
      <c r="AL46">
        <v>0.84599999999999997</v>
      </c>
      <c r="AN46">
        <v>0.85199999999999998</v>
      </c>
      <c r="AP46">
        <v>0.85599999999999998</v>
      </c>
      <c r="AR46">
        <v>0.85</v>
      </c>
      <c r="AT46">
        <v>0.85299999999999998</v>
      </c>
      <c r="AV46">
        <v>0.85199999999999998</v>
      </c>
      <c r="AX46">
        <v>0.85299999999999998</v>
      </c>
      <c r="AZ46">
        <v>0.85599999999999998</v>
      </c>
      <c r="BB46">
        <v>0.86</v>
      </c>
      <c r="BD46">
        <v>0.86699999999999999</v>
      </c>
      <c r="BF46">
        <v>0.86899999999999999</v>
      </c>
    </row>
    <row r="47" spans="1:58" x14ac:dyDescent="0.25">
      <c r="A47">
        <v>27</v>
      </c>
      <c r="B47" t="s">
        <v>280</v>
      </c>
      <c r="C47" t="s">
        <v>40</v>
      </c>
      <c r="D47">
        <v>0.73</v>
      </c>
      <c r="F47">
        <v>0.72599999999999998</v>
      </c>
      <c r="H47">
        <v>0.72799999999999998</v>
      </c>
      <c r="J47">
        <v>0.73499999999999999</v>
      </c>
      <c r="L47">
        <v>0.74399999999999999</v>
      </c>
      <c r="N47">
        <v>0.753</v>
      </c>
      <c r="P47">
        <v>0.76800000000000002</v>
      </c>
      <c r="R47">
        <v>0.77400000000000002</v>
      </c>
      <c r="T47">
        <v>0.77500000000000002</v>
      </c>
      <c r="V47">
        <v>0.78500000000000003</v>
      </c>
      <c r="X47">
        <v>0.79600000000000004</v>
      </c>
      <c r="Z47">
        <v>0.80600000000000005</v>
      </c>
      <c r="AB47">
        <v>0.81299999999999994</v>
      </c>
      <c r="AD47">
        <v>0.82199999999999995</v>
      </c>
      <c r="AF47">
        <v>0.82499999999999996</v>
      </c>
      <c r="AH47">
        <v>0.83499999999999996</v>
      </c>
      <c r="AJ47">
        <v>0.84299999999999997</v>
      </c>
      <c r="AL47">
        <v>0.85</v>
      </c>
      <c r="AN47">
        <v>0.85399999999999998</v>
      </c>
      <c r="AP47">
        <v>0.85699999999999998</v>
      </c>
      <c r="AR47">
        <v>0.86199999999999999</v>
      </c>
      <c r="AT47">
        <v>0.86499999999999999</v>
      </c>
      <c r="AV47">
        <v>0.86499999999999999</v>
      </c>
      <c r="AX47">
        <v>0.874</v>
      </c>
      <c r="AZ47">
        <v>0.879</v>
      </c>
      <c r="BB47">
        <v>0.88200000000000001</v>
      </c>
      <c r="BD47">
        <v>0.88500000000000001</v>
      </c>
      <c r="BF47">
        <v>0.88800000000000001</v>
      </c>
    </row>
    <row r="48" spans="1:58" x14ac:dyDescent="0.25">
      <c r="A48">
        <v>170</v>
      </c>
      <c r="B48" t="s">
        <v>279</v>
      </c>
      <c r="C48" t="s">
        <v>36</v>
      </c>
      <c r="D48">
        <v>0.38800000000000001</v>
      </c>
      <c r="F48">
        <v>0.38700000000000001</v>
      </c>
      <c r="H48">
        <v>0.38700000000000001</v>
      </c>
      <c r="J48">
        <v>0.38600000000000001</v>
      </c>
      <c r="L48">
        <v>0.38600000000000001</v>
      </c>
      <c r="N48">
        <v>0.38700000000000001</v>
      </c>
      <c r="P48">
        <v>0.38800000000000001</v>
      </c>
      <c r="R48">
        <v>0.39100000000000001</v>
      </c>
      <c r="T48">
        <v>0.38900000000000001</v>
      </c>
      <c r="V48">
        <v>0.39200000000000002</v>
      </c>
      <c r="X48">
        <v>0.39400000000000002</v>
      </c>
      <c r="Z48">
        <v>0.39600000000000002</v>
      </c>
      <c r="AB48">
        <v>0.39900000000000002</v>
      </c>
      <c r="AD48">
        <v>0.40200000000000002</v>
      </c>
      <c r="AF48">
        <v>0.40699999999999997</v>
      </c>
      <c r="AH48">
        <v>0.41299999999999998</v>
      </c>
      <c r="AJ48">
        <v>0.41799999999999998</v>
      </c>
      <c r="AL48">
        <v>0.42399999999999999</v>
      </c>
      <c r="AN48">
        <v>0.43</v>
      </c>
      <c r="AP48">
        <v>0.437</v>
      </c>
      <c r="AR48">
        <v>0.442</v>
      </c>
      <c r="AT48">
        <v>0.44500000000000001</v>
      </c>
      <c r="AV48">
        <v>0.45400000000000001</v>
      </c>
      <c r="AX48">
        <v>0.46200000000000002</v>
      </c>
      <c r="AZ48">
        <v>0.46500000000000002</v>
      </c>
      <c r="BB48">
        <v>0.47799999999999998</v>
      </c>
      <c r="BD48">
        <v>0.48599999999999999</v>
      </c>
      <c r="BF48">
        <v>0.49199999999999999</v>
      </c>
    </row>
    <row r="49" spans="1:58" x14ac:dyDescent="0.25">
      <c r="A49">
        <v>11</v>
      </c>
      <c r="B49" t="s">
        <v>278</v>
      </c>
      <c r="C49" t="str">
        <f t="shared" si="0"/>
        <v>Denmark</v>
      </c>
      <c r="D49">
        <v>0.79900000000000004</v>
      </c>
      <c r="F49">
        <v>0.80400000000000005</v>
      </c>
      <c r="H49">
        <v>0.80900000000000005</v>
      </c>
      <c r="J49">
        <v>0.81499999999999995</v>
      </c>
      <c r="L49">
        <v>0.82399999999999995</v>
      </c>
      <c r="N49">
        <v>0.83099999999999996</v>
      </c>
      <c r="P49">
        <v>0.83699999999999997</v>
      </c>
      <c r="R49">
        <v>0.84299999999999997</v>
      </c>
      <c r="T49">
        <v>0.84899999999999998</v>
      </c>
      <c r="V49">
        <v>0.86099999999999999</v>
      </c>
      <c r="X49">
        <v>0.86299999999999999</v>
      </c>
      <c r="Z49">
        <v>0.876</v>
      </c>
      <c r="AB49">
        <v>0.88300000000000001</v>
      </c>
      <c r="AD49">
        <v>0.89400000000000002</v>
      </c>
      <c r="AF49">
        <v>0.89800000000000002</v>
      </c>
      <c r="AH49">
        <v>0.90300000000000002</v>
      </c>
      <c r="AJ49">
        <v>0.90500000000000003</v>
      </c>
      <c r="AL49">
        <v>0.90400000000000003</v>
      </c>
      <c r="AN49">
        <v>0.90900000000000003</v>
      </c>
      <c r="AP49">
        <v>0.90600000000000003</v>
      </c>
      <c r="AR49">
        <v>0.91</v>
      </c>
      <c r="AT49">
        <v>0.92200000000000004</v>
      </c>
      <c r="AV49">
        <v>0.92400000000000004</v>
      </c>
      <c r="AX49">
        <v>0.93100000000000005</v>
      </c>
      <c r="AZ49">
        <v>0.92800000000000005</v>
      </c>
      <c r="BB49">
        <v>0.92600000000000005</v>
      </c>
      <c r="BD49">
        <v>0.92800000000000005</v>
      </c>
      <c r="BF49">
        <v>0.92900000000000005</v>
      </c>
    </row>
    <row r="50" spans="1:58" x14ac:dyDescent="0.25">
      <c r="A50">
        <v>172</v>
      </c>
      <c r="B50" t="s">
        <v>277</v>
      </c>
      <c r="C50" t="str">
        <f t="shared" si="0"/>
        <v>Djibouti</v>
      </c>
      <c r="N50">
        <v>0.35499999999999998</v>
      </c>
      <c r="P50">
        <v>0.35299999999999998</v>
      </c>
      <c r="R50">
        <v>0.35699999999999998</v>
      </c>
      <c r="T50">
        <v>0.35899999999999999</v>
      </c>
      <c r="V50">
        <v>0.36199999999999999</v>
      </c>
      <c r="X50">
        <v>0.36299999999999999</v>
      </c>
      <c r="Z50">
        <v>0.372</v>
      </c>
      <c r="AB50">
        <v>0.378</v>
      </c>
      <c r="AD50">
        <v>0.38800000000000001</v>
      </c>
      <c r="AF50">
        <v>0.39600000000000002</v>
      </c>
      <c r="AH50">
        <v>0.40500000000000003</v>
      </c>
      <c r="AJ50">
        <v>0.41599999999999998</v>
      </c>
      <c r="AL50">
        <v>0.42599999999999999</v>
      </c>
      <c r="AN50">
        <v>0.435</v>
      </c>
      <c r="AP50">
        <v>0.441</v>
      </c>
      <c r="AR50">
        <v>0.44900000000000001</v>
      </c>
      <c r="AT50">
        <v>0.45400000000000001</v>
      </c>
      <c r="AV50">
        <v>0.45900000000000002</v>
      </c>
      <c r="AX50">
        <v>0.46300000000000002</v>
      </c>
      <c r="AZ50">
        <v>0.46700000000000003</v>
      </c>
      <c r="BB50">
        <v>0.47</v>
      </c>
      <c r="BD50">
        <v>0.47399999999999998</v>
      </c>
      <c r="BF50">
        <v>0.47599999999999998</v>
      </c>
    </row>
    <row r="51" spans="1:58" x14ac:dyDescent="0.25">
      <c r="A51">
        <v>103</v>
      </c>
      <c r="B51" t="s">
        <v>276</v>
      </c>
      <c r="C51" t="str">
        <f t="shared" si="0"/>
        <v>Dominica</v>
      </c>
      <c r="X51">
        <v>0.69299999999999995</v>
      </c>
      <c r="Z51">
        <v>0.69699999999999995</v>
      </c>
      <c r="AB51">
        <v>0.69599999999999995</v>
      </c>
      <c r="AD51">
        <v>0.70199999999999996</v>
      </c>
      <c r="AF51">
        <v>0.70399999999999996</v>
      </c>
      <c r="AH51">
        <v>0.70499999999999996</v>
      </c>
      <c r="AJ51">
        <v>0.71099999999999997</v>
      </c>
      <c r="AL51">
        <v>0.71499999999999997</v>
      </c>
      <c r="AN51">
        <v>0.72</v>
      </c>
      <c r="AP51">
        <v>0.72</v>
      </c>
      <c r="AR51">
        <v>0.72199999999999998</v>
      </c>
      <c r="AT51">
        <v>0.72199999999999998</v>
      </c>
      <c r="AV51">
        <v>0.72099999999999997</v>
      </c>
      <c r="AX51">
        <v>0.72099999999999997</v>
      </c>
      <c r="AZ51">
        <v>0.72399999999999998</v>
      </c>
      <c r="BB51">
        <v>0.72099999999999997</v>
      </c>
      <c r="BD51">
        <v>0.71799999999999997</v>
      </c>
      <c r="BF51">
        <v>0.71499999999999997</v>
      </c>
    </row>
    <row r="52" spans="1:58" x14ac:dyDescent="0.25">
      <c r="A52">
        <v>94</v>
      </c>
      <c r="B52" t="s">
        <v>275</v>
      </c>
      <c r="C52" t="str">
        <f t="shared" si="0"/>
        <v>Dominican Republic</v>
      </c>
      <c r="D52">
        <v>0.59799999999999998</v>
      </c>
      <c r="F52">
        <v>0.60299999999999998</v>
      </c>
      <c r="H52">
        <v>0.61199999999999999</v>
      </c>
      <c r="J52">
        <v>0.61799999999999999</v>
      </c>
      <c r="L52">
        <v>0.623</v>
      </c>
      <c r="N52">
        <v>0.629</v>
      </c>
      <c r="P52">
        <v>0.63500000000000001</v>
      </c>
      <c r="R52">
        <v>0.64100000000000001</v>
      </c>
      <c r="T52">
        <v>0.64600000000000002</v>
      </c>
      <c r="V52">
        <v>0.65100000000000002</v>
      </c>
      <c r="X52">
        <v>0.65700000000000003</v>
      </c>
      <c r="Z52">
        <v>0.66</v>
      </c>
      <c r="AB52">
        <v>0.66400000000000003</v>
      </c>
      <c r="AD52">
        <v>0.66600000000000004</v>
      </c>
      <c r="AF52">
        <v>0.66800000000000004</v>
      </c>
      <c r="AH52">
        <v>0.67500000000000004</v>
      </c>
      <c r="AJ52">
        <v>0.68200000000000005</v>
      </c>
      <c r="AL52">
        <v>0.69099999999999995</v>
      </c>
      <c r="AN52">
        <v>0.69499999999999995</v>
      </c>
      <c r="AP52">
        <v>0.69599999999999995</v>
      </c>
      <c r="AR52">
        <v>0.70299999999999996</v>
      </c>
      <c r="AT52">
        <v>0.70599999999999996</v>
      </c>
      <c r="AV52">
        <v>0.71</v>
      </c>
      <c r="AX52">
        <v>0.71299999999999997</v>
      </c>
      <c r="AZ52">
        <v>0.71799999999999997</v>
      </c>
      <c r="BB52">
        <v>0.72899999999999998</v>
      </c>
      <c r="BD52">
        <v>0.73299999999999998</v>
      </c>
      <c r="BF52">
        <v>0.73599999999999999</v>
      </c>
    </row>
    <row r="53" spans="1:58" x14ac:dyDescent="0.25">
      <c r="A53">
        <v>86</v>
      </c>
      <c r="B53" t="s">
        <v>274</v>
      </c>
      <c r="C53" t="str">
        <f t="shared" si="0"/>
        <v>Ecuador</v>
      </c>
      <c r="D53">
        <v>0.64300000000000002</v>
      </c>
      <c r="F53">
        <v>0.64600000000000002</v>
      </c>
      <c r="H53">
        <v>0.65</v>
      </c>
      <c r="J53">
        <v>0.65400000000000003</v>
      </c>
      <c r="L53">
        <v>0.65800000000000003</v>
      </c>
      <c r="N53">
        <v>0.66200000000000003</v>
      </c>
      <c r="P53">
        <v>0.66400000000000003</v>
      </c>
      <c r="R53">
        <v>0.66800000000000004</v>
      </c>
      <c r="T53">
        <v>0.67100000000000004</v>
      </c>
      <c r="V53">
        <v>0.66800000000000004</v>
      </c>
      <c r="X53">
        <v>0.67</v>
      </c>
      <c r="Z53">
        <v>0.67500000000000004</v>
      </c>
      <c r="AB53">
        <v>0.67900000000000005</v>
      </c>
      <c r="AD53">
        <v>0.68200000000000005</v>
      </c>
      <c r="AF53">
        <v>0.68799999999999994</v>
      </c>
      <c r="AH53">
        <v>0.69299999999999995</v>
      </c>
      <c r="AJ53">
        <v>0.69599999999999995</v>
      </c>
      <c r="AL53">
        <v>0.69799999999999995</v>
      </c>
      <c r="AN53">
        <v>0.71099999999999997</v>
      </c>
      <c r="AP53">
        <v>0.71199999999999997</v>
      </c>
      <c r="AR53">
        <v>0.71499999999999997</v>
      </c>
      <c r="AT53">
        <v>0.72099999999999997</v>
      </c>
      <c r="AV53">
        <v>0.72599999999999998</v>
      </c>
      <c r="AX53">
        <v>0.73399999999999999</v>
      </c>
      <c r="AZ53">
        <v>0.74199999999999999</v>
      </c>
      <c r="BB53">
        <v>0.74299999999999999</v>
      </c>
      <c r="BD53">
        <v>0.749</v>
      </c>
      <c r="BF53">
        <v>0.752</v>
      </c>
    </row>
    <row r="54" spans="1:58" x14ac:dyDescent="0.25">
      <c r="A54">
        <v>115</v>
      </c>
      <c r="B54" t="s">
        <v>273</v>
      </c>
      <c r="C54" t="str">
        <f t="shared" si="0"/>
        <v>Egypt</v>
      </c>
      <c r="D54">
        <v>0.54600000000000004</v>
      </c>
      <c r="F54">
        <v>0.55000000000000004</v>
      </c>
      <c r="H54">
        <v>0.55700000000000005</v>
      </c>
      <c r="J54">
        <v>0.56200000000000006</v>
      </c>
      <c r="L54">
        <v>0.56899999999999995</v>
      </c>
      <c r="N54">
        <v>0.57599999999999996</v>
      </c>
      <c r="P54">
        <v>0.58399999999999996</v>
      </c>
      <c r="R54">
        <v>0.59099999999999997</v>
      </c>
      <c r="T54">
        <v>0.59199999999999997</v>
      </c>
      <c r="V54">
        <v>0.60499999999999998</v>
      </c>
      <c r="X54">
        <v>0.61099999999999999</v>
      </c>
      <c r="Z54">
        <v>0.61599999999999999</v>
      </c>
      <c r="AB54">
        <v>0.62</v>
      </c>
      <c r="AD54">
        <v>0.622</v>
      </c>
      <c r="AF54">
        <v>0.628</v>
      </c>
      <c r="AH54">
        <v>0.63400000000000001</v>
      </c>
      <c r="AJ54">
        <v>0.64200000000000002</v>
      </c>
      <c r="AL54">
        <v>0.65</v>
      </c>
      <c r="AN54">
        <v>0.65800000000000003</v>
      </c>
      <c r="AP54">
        <v>0.66</v>
      </c>
      <c r="AR54">
        <v>0.66500000000000004</v>
      </c>
      <c r="AT54">
        <v>0.66800000000000004</v>
      </c>
      <c r="AV54">
        <v>0.67500000000000004</v>
      </c>
      <c r="AX54">
        <v>0.68</v>
      </c>
      <c r="AZ54">
        <v>0.68300000000000005</v>
      </c>
      <c r="BB54">
        <v>0.69099999999999995</v>
      </c>
      <c r="BD54">
        <v>0.69399999999999995</v>
      </c>
      <c r="BF54">
        <v>0.69599999999999995</v>
      </c>
    </row>
    <row r="55" spans="1:58" x14ac:dyDescent="0.25">
      <c r="A55">
        <v>121</v>
      </c>
      <c r="B55" t="s">
        <v>272</v>
      </c>
      <c r="C55" t="str">
        <f t="shared" si="0"/>
        <v>El Salvador</v>
      </c>
      <c r="D55">
        <v>0.52900000000000003</v>
      </c>
      <c r="F55">
        <v>0.53400000000000003</v>
      </c>
      <c r="H55">
        <v>0.54600000000000004</v>
      </c>
      <c r="J55">
        <v>0.55700000000000005</v>
      </c>
      <c r="L55">
        <v>0.56699999999999995</v>
      </c>
      <c r="N55">
        <v>0.57699999999999996</v>
      </c>
      <c r="P55">
        <v>0.58499999999999996</v>
      </c>
      <c r="R55">
        <v>0.59499999999999997</v>
      </c>
      <c r="T55">
        <v>0.60399999999999998</v>
      </c>
      <c r="V55">
        <v>0.60699999999999998</v>
      </c>
      <c r="X55">
        <v>0.61499999999999999</v>
      </c>
      <c r="Z55">
        <v>0.62</v>
      </c>
      <c r="AB55">
        <v>0.628</v>
      </c>
      <c r="AD55">
        <v>0.63500000000000001</v>
      </c>
      <c r="AF55">
        <v>0.64300000000000002</v>
      </c>
      <c r="AH55">
        <v>0.65100000000000002</v>
      </c>
      <c r="AJ55">
        <v>0.65900000000000003</v>
      </c>
      <c r="AL55">
        <v>0.65600000000000003</v>
      </c>
      <c r="AN55">
        <v>0.65900000000000003</v>
      </c>
      <c r="AP55">
        <v>0.65900000000000003</v>
      </c>
      <c r="AR55">
        <v>0.67100000000000004</v>
      </c>
      <c r="AT55">
        <v>0.66600000000000004</v>
      </c>
      <c r="AV55">
        <v>0.67</v>
      </c>
      <c r="AX55">
        <v>0.67100000000000004</v>
      </c>
      <c r="AZ55">
        <v>0.67</v>
      </c>
      <c r="BB55">
        <v>0.67400000000000004</v>
      </c>
      <c r="BD55">
        <v>0.67900000000000005</v>
      </c>
      <c r="BF55">
        <v>0.67400000000000004</v>
      </c>
    </row>
    <row r="56" spans="1:58" x14ac:dyDescent="0.25">
      <c r="A56">
        <v>141</v>
      </c>
      <c r="B56" t="s">
        <v>271</v>
      </c>
      <c r="C56" t="str">
        <f t="shared" si="0"/>
        <v>Equatorial Guinea</v>
      </c>
      <c r="X56">
        <v>0.51600000000000001</v>
      </c>
      <c r="Z56">
        <v>0.53200000000000003</v>
      </c>
      <c r="AB56">
        <v>0.52500000000000002</v>
      </c>
      <c r="AD56">
        <v>0.53900000000000003</v>
      </c>
      <c r="AF56">
        <v>0.53</v>
      </c>
      <c r="AH56">
        <v>0.56699999999999995</v>
      </c>
      <c r="AJ56">
        <v>0.57799999999999996</v>
      </c>
      <c r="AL56">
        <v>0.58499999999999996</v>
      </c>
      <c r="AN56">
        <v>0.58599999999999997</v>
      </c>
      <c r="AP56">
        <v>0.58899999999999997</v>
      </c>
      <c r="AR56">
        <v>0.58099999999999996</v>
      </c>
      <c r="AT56">
        <v>0.58399999999999996</v>
      </c>
      <c r="AV56">
        <v>0.58899999999999997</v>
      </c>
      <c r="AX56">
        <v>0.59</v>
      </c>
      <c r="AZ56">
        <v>0.59</v>
      </c>
      <c r="BB56">
        <v>0.59299999999999997</v>
      </c>
      <c r="BD56">
        <v>0.59299999999999997</v>
      </c>
      <c r="BF56">
        <v>0.59099999999999997</v>
      </c>
    </row>
    <row r="57" spans="1:58" x14ac:dyDescent="0.25">
      <c r="A57">
        <v>179</v>
      </c>
      <c r="B57" t="s">
        <v>270</v>
      </c>
      <c r="C57" t="str">
        <f t="shared" si="0"/>
        <v>Eritrea</v>
      </c>
      <c r="AH57">
        <v>0.40799999999999997</v>
      </c>
      <c r="AJ57">
        <v>0.40899999999999997</v>
      </c>
      <c r="AL57">
        <v>0.41099999999999998</v>
      </c>
      <c r="AN57">
        <v>0.40699999999999997</v>
      </c>
      <c r="AP57">
        <v>0.41599999999999998</v>
      </c>
      <c r="AR57">
        <v>0.41599999999999998</v>
      </c>
      <c r="AT57">
        <v>0.41699999999999998</v>
      </c>
      <c r="AV57">
        <v>0.42199999999999999</v>
      </c>
      <c r="AX57">
        <v>0.42499999999999999</v>
      </c>
      <c r="AZ57">
        <v>0.42799999999999999</v>
      </c>
      <c r="BB57">
        <v>0.433</v>
      </c>
      <c r="BD57">
        <v>0.436</v>
      </c>
      <c r="BF57">
        <v>0.44</v>
      </c>
    </row>
    <row r="58" spans="1:58" x14ac:dyDescent="0.25">
      <c r="A58">
        <v>30</v>
      </c>
      <c r="B58" t="s">
        <v>269</v>
      </c>
      <c r="C58" t="str">
        <f t="shared" si="0"/>
        <v>Estonia</v>
      </c>
      <c r="D58">
        <v>0.73299999999999998</v>
      </c>
      <c r="F58">
        <v>0.72799999999999998</v>
      </c>
      <c r="H58">
        <v>0.71899999999999997</v>
      </c>
      <c r="J58">
        <v>0.71199999999999997</v>
      </c>
      <c r="L58">
        <v>0.71599999999999997</v>
      </c>
      <c r="N58">
        <v>0.72699999999999998</v>
      </c>
      <c r="P58">
        <v>0.73799999999999999</v>
      </c>
      <c r="R58">
        <v>0.751</v>
      </c>
      <c r="T58">
        <v>0.76300000000000001</v>
      </c>
      <c r="V58">
        <v>0.76900000000000002</v>
      </c>
      <c r="X58">
        <v>0.78</v>
      </c>
      <c r="Z58">
        <v>0.79</v>
      </c>
      <c r="AB58">
        <v>0.79900000000000004</v>
      </c>
      <c r="AD58">
        <v>0.80600000000000005</v>
      </c>
      <c r="AF58">
        <v>0.81399999999999995</v>
      </c>
      <c r="AH58">
        <v>0.82499999999999996</v>
      </c>
      <c r="AJ58">
        <v>0.83199999999999996</v>
      </c>
      <c r="AL58">
        <v>0.83899999999999997</v>
      </c>
      <c r="AN58">
        <v>0.84099999999999997</v>
      </c>
      <c r="AP58">
        <v>0.83899999999999997</v>
      </c>
      <c r="AR58">
        <v>0.84499999999999997</v>
      </c>
      <c r="AT58">
        <v>0.85299999999999998</v>
      </c>
      <c r="AV58">
        <v>0.85899999999999999</v>
      </c>
      <c r="AX58">
        <v>0.86199999999999999</v>
      </c>
      <c r="AZ58">
        <v>0.86399999999999999</v>
      </c>
      <c r="BB58">
        <v>0.86599999999999999</v>
      </c>
      <c r="BD58">
        <v>0.86799999999999999</v>
      </c>
      <c r="BF58">
        <v>0.871</v>
      </c>
    </row>
    <row r="59" spans="1:58" x14ac:dyDescent="0.25">
      <c r="A59">
        <v>144</v>
      </c>
      <c r="B59" t="s">
        <v>268</v>
      </c>
      <c r="C59" t="s">
        <v>45</v>
      </c>
      <c r="D59">
        <v>0.53600000000000003</v>
      </c>
      <c r="F59">
        <v>0.53700000000000003</v>
      </c>
      <c r="H59">
        <v>0.53600000000000003</v>
      </c>
      <c r="J59">
        <v>0.53100000000000003</v>
      </c>
      <c r="L59">
        <v>0.52400000000000002</v>
      </c>
      <c r="N59">
        <v>0.52</v>
      </c>
      <c r="P59">
        <v>0.51300000000000001</v>
      </c>
      <c r="R59">
        <v>0.504</v>
      </c>
      <c r="T59">
        <v>0.49199999999999999</v>
      </c>
      <c r="V59">
        <v>0.48299999999999998</v>
      </c>
      <c r="X59">
        <v>0.47099999999999997</v>
      </c>
      <c r="Z59">
        <v>0.46400000000000002</v>
      </c>
      <c r="AB59">
        <v>0.45500000000000002</v>
      </c>
      <c r="AD59">
        <v>0.55100000000000005</v>
      </c>
      <c r="AF59">
        <v>0.46500000000000002</v>
      </c>
      <c r="AH59">
        <v>0.48</v>
      </c>
      <c r="AJ59">
        <v>0.496</v>
      </c>
      <c r="AL59">
        <v>0.50700000000000001</v>
      </c>
      <c r="AN59">
        <v>0.51700000000000002</v>
      </c>
      <c r="AP59">
        <v>0.52700000000000002</v>
      </c>
      <c r="AR59">
        <v>0.53800000000000003</v>
      </c>
      <c r="AT59">
        <v>0.55000000000000004</v>
      </c>
      <c r="AV59">
        <v>0.56100000000000005</v>
      </c>
      <c r="AX59">
        <v>0.57199999999999995</v>
      </c>
      <c r="AZ59">
        <v>0.57999999999999996</v>
      </c>
      <c r="BB59">
        <v>0.58399999999999996</v>
      </c>
      <c r="BD59">
        <v>0.58599999999999997</v>
      </c>
      <c r="BF59">
        <v>0.58799999999999997</v>
      </c>
    </row>
    <row r="60" spans="1:58" x14ac:dyDescent="0.25">
      <c r="A60">
        <v>173</v>
      </c>
      <c r="B60" t="s">
        <v>267</v>
      </c>
      <c r="C60" t="str">
        <f t="shared" si="0"/>
        <v>Ethiopia</v>
      </c>
      <c r="X60">
        <v>0.28299999999999997</v>
      </c>
      <c r="Z60">
        <v>0.29799999999999999</v>
      </c>
      <c r="AB60">
        <v>0.30599999999999999</v>
      </c>
      <c r="AD60">
        <v>0.31</v>
      </c>
      <c r="AF60">
        <v>0.32500000000000001</v>
      </c>
      <c r="AH60">
        <v>0.34599999999999997</v>
      </c>
      <c r="AJ60">
        <v>0.36199999999999999</v>
      </c>
      <c r="AL60">
        <v>0.378</v>
      </c>
      <c r="AN60">
        <v>0.39400000000000002</v>
      </c>
      <c r="AP60">
        <v>0.40100000000000002</v>
      </c>
      <c r="AR60">
        <v>0.41199999999999998</v>
      </c>
      <c r="AT60">
        <v>0.42299999999999999</v>
      </c>
      <c r="AV60">
        <v>0.43</v>
      </c>
      <c r="AX60">
        <v>0.438</v>
      </c>
      <c r="AZ60">
        <v>0.44500000000000001</v>
      </c>
      <c r="BB60">
        <v>0.45100000000000001</v>
      </c>
      <c r="BD60">
        <v>0.45700000000000002</v>
      </c>
      <c r="BF60">
        <v>0.46300000000000002</v>
      </c>
    </row>
    <row r="61" spans="1:58" x14ac:dyDescent="0.25">
      <c r="A61">
        <v>92</v>
      </c>
      <c r="B61" t="s">
        <v>266</v>
      </c>
      <c r="C61" t="str">
        <f t="shared" si="0"/>
        <v>Fiji</v>
      </c>
      <c r="D61">
        <v>0.64300000000000002</v>
      </c>
      <c r="F61">
        <v>0.65100000000000002</v>
      </c>
      <c r="H61">
        <v>0.65500000000000003</v>
      </c>
      <c r="J61">
        <v>0.65900000000000003</v>
      </c>
      <c r="L61">
        <v>0.66600000000000004</v>
      </c>
      <c r="N61">
        <v>0.67300000000000004</v>
      </c>
      <c r="P61">
        <v>0.67600000000000005</v>
      </c>
      <c r="R61">
        <v>0.67500000000000004</v>
      </c>
      <c r="T61">
        <v>0.67600000000000005</v>
      </c>
      <c r="V61">
        <v>0.68100000000000005</v>
      </c>
      <c r="X61">
        <v>0.68300000000000005</v>
      </c>
      <c r="Z61">
        <v>0.68700000000000006</v>
      </c>
      <c r="AB61">
        <v>0.68899999999999995</v>
      </c>
      <c r="AD61">
        <v>0.69099999999999995</v>
      </c>
      <c r="AF61">
        <v>0.69899999999999995</v>
      </c>
      <c r="AH61">
        <v>0.69499999999999995</v>
      </c>
      <c r="AJ61">
        <v>0.69799999999999995</v>
      </c>
      <c r="AL61">
        <v>0.70199999999999996</v>
      </c>
      <c r="AN61">
        <v>0.70299999999999996</v>
      </c>
      <c r="AP61">
        <v>0.70699999999999996</v>
      </c>
      <c r="AR61">
        <v>0.71099999999999997</v>
      </c>
      <c r="AT61">
        <v>0.71699999999999997</v>
      </c>
      <c r="AV61">
        <v>0.71899999999999997</v>
      </c>
      <c r="AX61">
        <v>0.72699999999999998</v>
      </c>
      <c r="AZ61">
        <v>0.73</v>
      </c>
      <c r="BB61">
        <v>0.73799999999999999</v>
      </c>
      <c r="BD61">
        <v>0.73799999999999999</v>
      </c>
      <c r="BF61">
        <v>0.74099999999999999</v>
      </c>
    </row>
    <row r="62" spans="1:58" x14ac:dyDescent="0.25">
      <c r="A62">
        <v>15</v>
      </c>
      <c r="B62" t="s">
        <v>265</v>
      </c>
      <c r="C62" t="str">
        <f t="shared" si="0"/>
        <v>Finland</v>
      </c>
      <c r="D62">
        <v>0.78400000000000003</v>
      </c>
      <c r="F62">
        <v>0.78700000000000003</v>
      </c>
      <c r="H62">
        <v>0.79500000000000004</v>
      </c>
      <c r="J62">
        <v>0.79900000000000004</v>
      </c>
      <c r="L62">
        <v>0.80900000000000005</v>
      </c>
      <c r="N62">
        <v>0.81599999999999995</v>
      </c>
      <c r="P62">
        <v>0.82299999999999995</v>
      </c>
      <c r="R62">
        <v>0.83199999999999996</v>
      </c>
      <c r="T62">
        <v>0.84</v>
      </c>
      <c r="V62">
        <v>0.84799999999999998</v>
      </c>
      <c r="X62">
        <v>0.85799999999999998</v>
      </c>
      <c r="Z62">
        <v>0.86399999999999999</v>
      </c>
      <c r="AB62">
        <v>0.86699999999999999</v>
      </c>
      <c r="AD62">
        <v>0.87</v>
      </c>
      <c r="AF62">
        <v>0.89100000000000001</v>
      </c>
      <c r="AH62">
        <v>0.89500000000000002</v>
      </c>
      <c r="AJ62">
        <v>0.89900000000000002</v>
      </c>
      <c r="AL62">
        <v>0.90100000000000002</v>
      </c>
      <c r="AN62">
        <v>0.90400000000000003</v>
      </c>
      <c r="AP62">
        <v>0.89900000000000002</v>
      </c>
      <c r="AR62">
        <v>0.90300000000000002</v>
      </c>
      <c r="AT62">
        <v>0.90700000000000003</v>
      </c>
      <c r="AV62">
        <v>0.90800000000000003</v>
      </c>
      <c r="AX62">
        <v>0.91200000000000003</v>
      </c>
      <c r="AZ62">
        <v>0.91400000000000003</v>
      </c>
      <c r="BB62">
        <v>0.91500000000000004</v>
      </c>
      <c r="BD62">
        <v>0.91800000000000004</v>
      </c>
      <c r="BF62">
        <v>0.92</v>
      </c>
    </row>
    <row r="63" spans="1:58" x14ac:dyDescent="0.25">
      <c r="A63">
        <v>24</v>
      </c>
      <c r="B63" t="s">
        <v>264</v>
      </c>
      <c r="C63" t="str">
        <f t="shared" si="0"/>
        <v>France</v>
      </c>
      <c r="D63">
        <v>0.77900000000000003</v>
      </c>
      <c r="F63">
        <v>0.78800000000000003</v>
      </c>
      <c r="H63">
        <v>0.79800000000000004</v>
      </c>
      <c r="J63">
        <v>0.80400000000000005</v>
      </c>
      <c r="L63">
        <v>0.81799999999999995</v>
      </c>
      <c r="N63">
        <v>0.82499999999999996</v>
      </c>
      <c r="P63">
        <v>0.83</v>
      </c>
      <c r="R63">
        <v>0.83399999999999996</v>
      </c>
      <c r="T63">
        <v>0.83899999999999997</v>
      </c>
      <c r="V63">
        <v>0.84499999999999997</v>
      </c>
      <c r="X63">
        <v>0.84899999999999998</v>
      </c>
      <c r="Z63">
        <v>0.85099999999999998</v>
      </c>
      <c r="AB63">
        <v>0.85299999999999998</v>
      </c>
      <c r="AD63">
        <v>0.85699999999999998</v>
      </c>
      <c r="AF63">
        <v>0.86</v>
      </c>
      <c r="AH63">
        <v>0.86899999999999999</v>
      </c>
      <c r="AJ63">
        <v>0.874</v>
      </c>
      <c r="AL63">
        <v>0.876</v>
      </c>
      <c r="AN63">
        <v>0.878</v>
      </c>
      <c r="AP63">
        <v>0.878</v>
      </c>
      <c r="AR63">
        <v>0.88200000000000001</v>
      </c>
      <c r="AT63">
        <v>0.88400000000000001</v>
      </c>
      <c r="AV63">
        <v>0.88600000000000001</v>
      </c>
      <c r="AX63">
        <v>0.88900000000000001</v>
      </c>
      <c r="AZ63">
        <v>0.89400000000000002</v>
      </c>
      <c r="BB63">
        <v>0.89800000000000002</v>
      </c>
      <c r="BD63">
        <v>0.89900000000000002</v>
      </c>
      <c r="BF63">
        <v>0.90100000000000002</v>
      </c>
    </row>
    <row r="64" spans="1:58" x14ac:dyDescent="0.25">
      <c r="A64">
        <v>110</v>
      </c>
      <c r="B64" t="s">
        <v>263</v>
      </c>
      <c r="C64" t="str">
        <f t="shared" si="0"/>
        <v>Gabon</v>
      </c>
      <c r="D64">
        <v>0.62</v>
      </c>
      <c r="F64">
        <v>0.625</v>
      </c>
      <c r="H64">
        <v>0.624</v>
      </c>
      <c r="J64">
        <v>0.626</v>
      </c>
      <c r="L64">
        <v>0.63</v>
      </c>
      <c r="N64">
        <v>0.63200000000000001</v>
      </c>
      <c r="P64">
        <v>0.63400000000000001</v>
      </c>
      <c r="R64">
        <v>0.63700000000000001</v>
      </c>
      <c r="T64">
        <v>0.64</v>
      </c>
      <c r="V64">
        <v>0.63600000000000001</v>
      </c>
      <c r="X64">
        <v>0.63300000000000001</v>
      </c>
      <c r="Z64">
        <v>0.63600000000000001</v>
      </c>
      <c r="AB64">
        <v>0.63900000000000001</v>
      </c>
      <c r="AD64">
        <v>0.64100000000000001</v>
      </c>
      <c r="AF64">
        <v>0.64100000000000001</v>
      </c>
      <c r="AH64">
        <v>0.64700000000000002</v>
      </c>
      <c r="AJ64">
        <v>0.64700000000000002</v>
      </c>
      <c r="AL64">
        <v>0.65200000000000002</v>
      </c>
      <c r="AN64">
        <v>0.65300000000000002</v>
      </c>
      <c r="AP64">
        <v>0.66100000000000003</v>
      </c>
      <c r="AR64">
        <v>0.66500000000000004</v>
      </c>
      <c r="AT64">
        <v>0.67</v>
      </c>
      <c r="AV64">
        <v>0.67800000000000005</v>
      </c>
      <c r="AX64">
        <v>0.68700000000000006</v>
      </c>
      <c r="AZ64">
        <v>0.69299999999999995</v>
      </c>
      <c r="BB64">
        <v>0.69399999999999995</v>
      </c>
      <c r="BD64">
        <v>0.69799999999999995</v>
      </c>
      <c r="BF64">
        <v>0.70199999999999996</v>
      </c>
    </row>
    <row r="65" spans="1:58" x14ac:dyDescent="0.25">
      <c r="A65">
        <v>174</v>
      </c>
      <c r="B65" t="s">
        <v>262</v>
      </c>
      <c r="C65" t="str">
        <f t="shared" si="0"/>
        <v>Gambia</v>
      </c>
      <c r="D65">
        <v>0.33300000000000002</v>
      </c>
      <c r="F65">
        <v>0.33700000000000002</v>
      </c>
      <c r="H65">
        <v>0.34200000000000003</v>
      </c>
      <c r="J65">
        <v>0.34599999999999997</v>
      </c>
      <c r="L65">
        <v>0.34899999999999998</v>
      </c>
      <c r="N65">
        <v>0.35299999999999998</v>
      </c>
      <c r="P65">
        <v>0.36</v>
      </c>
      <c r="R65">
        <v>0.36399999999999999</v>
      </c>
      <c r="T65">
        <v>0.371</v>
      </c>
      <c r="V65">
        <v>0.378</v>
      </c>
      <c r="X65">
        <v>0.38500000000000001</v>
      </c>
      <c r="Z65">
        <v>0.39300000000000002</v>
      </c>
      <c r="AB65">
        <v>0.39700000000000002</v>
      </c>
      <c r="AD65">
        <v>0.40300000000000002</v>
      </c>
      <c r="AF65">
        <v>0.41199999999999998</v>
      </c>
      <c r="AH65">
        <v>0.41599999999999998</v>
      </c>
      <c r="AJ65">
        <v>0.42099999999999999</v>
      </c>
      <c r="AL65">
        <v>0.42699999999999999</v>
      </c>
      <c r="AN65">
        <v>0.435</v>
      </c>
      <c r="AP65">
        <v>0.438</v>
      </c>
      <c r="AR65">
        <v>0.441</v>
      </c>
      <c r="AT65">
        <v>0.44</v>
      </c>
      <c r="AV65">
        <v>0.44500000000000001</v>
      </c>
      <c r="AX65">
        <v>0.45300000000000001</v>
      </c>
      <c r="AZ65">
        <v>0.45400000000000001</v>
      </c>
      <c r="BB65">
        <v>0.45700000000000002</v>
      </c>
      <c r="BD65">
        <v>0.45700000000000002</v>
      </c>
      <c r="BF65">
        <v>0.46</v>
      </c>
    </row>
    <row r="66" spans="1:58" x14ac:dyDescent="0.25">
      <c r="A66">
        <v>70</v>
      </c>
      <c r="B66" t="s">
        <v>261</v>
      </c>
      <c r="C66" t="str">
        <f t="shared" si="0"/>
        <v>Georgia</v>
      </c>
      <c r="X66">
        <v>0.67300000000000004</v>
      </c>
      <c r="Z66">
        <v>0.67800000000000005</v>
      </c>
      <c r="AB66">
        <v>0.68400000000000005</v>
      </c>
      <c r="AD66">
        <v>0.69299999999999995</v>
      </c>
      <c r="AF66">
        <v>0.70099999999999996</v>
      </c>
      <c r="AH66">
        <v>0.71199999999999997</v>
      </c>
      <c r="AJ66">
        <v>0.71799999999999997</v>
      </c>
      <c r="AL66">
        <v>0.73</v>
      </c>
      <c r="AN66">
        <v>0.72799999999999998</v>
      </c>
      <c r="AP66">
        <v>0.73099999999999998</v>
      </c>
      <c r="AR66">
        <v>0.73499999999999999</v>
      </c>
      <c r="AT66">
        <v>0.74099999999999999</v>
      </c>
      <c r="AV66">
        <v>0.75</v>
      </c>
      <c r="AX66">
        <v>0.75700000000000001</v>
      </c>
      <c r="AZ66">
        <v>0.76500000000000001</v>
      </c>
      <c r="BB66">
        <v>0.77100000000000002</v>
      </c>
      <c r="BD66">
        <v>0.77600000000000002</v>
      </c>
      <c r="BF66">
        <v>0.78</v>
      </c>
    </row>
    <row r="67" spans="1:58" x14ac:dyDescent="0.25">
      <c r="A67">
        <v>5</v>
      </c>
      <c r="B67" t="s">
        <v>260</v>
      </c>
      <c r="C67" t="str">
        <f t="shared" si="0"/>
        <v>Germany</v>
      </c>
      <c r="D67">
        <v>0.80100000000000005</v>
      </c>
      <c r="F67">
        <v>0.80900000000000005</v>
      </c>
      <c r="H67">
        <v>0.81399999999999995</v>
      </c>
      <c r="J67">
        <v>0.82399999999999995</v>
      </c>
      <c r="L67">
        <v>0.82899999999999996</v>
      </c>
      <c r="N67">
        <v>0.83399999999999996</v>
      </c>
      <c r="P67">
        <v>0.83899999999999997</v>
      </c>
      <c r="R67">
        <v>0.84399999999999997</v>
      </c>
      <c r="T67">
        <v>0.85</v>
      </c>
      <c r="V67">
        <v>0.85499999999999998</v>
      </c>
      <c r="X67">
        <v>0.86799999999999999</v>
      </c>
      <c r="Z67">
        <v>0.877</v>
      </c>
      <c r="AB67">
        <v>0.88300000000000001</v>
      </c>
      <c r="AD67">
        <v>0.88900000000000001</v>
      </c>
      <c r="AF67">
        <v>0.89700000000000002</v>
      </c>
      <c r="AH67">
        <v>0.90300000000000002</v>
      </c>
      <c r="AJ67">
        <v>0.91100000000000003</v>
      </c>
      <c r="AL67">
        <v>0.91500000000000004</v>
      </c>
      <c r="AN67">
        <v>0.91700000000000004</v>
      </c>
      <c r="AP67">
        <v>0.91700000000000004</v>
      </c>
      <c r="AR67">
        <v>0.92100000000000004</v>
      </c>
      <c r="AT67">
        <v>0.92600000000000005</v>
      </c>
      <c r="AV67">
        <v>0.92800000000000005</v>
      </c>
      <c r="AX67">
        <v>0.92800000000000005</v>
      </c>
      <c r="AZ67">
        <v>0.93</v>
      </c>
      <c r="BB67">
        <v>0.93300000000000005</v>
      </c>
      <c r="BD67">
        <v>0.93400000000000005</v>
      </c>
      <c r="BF67">
        <v>0.93600000000000005</v>
      </c>
    </row>
    <row r="68" spans="1:58" x14ac:dyDescent="0.25">
      <c r="A68">
        <v>140</v>
      </c>
      <c r="B68" t="s">
        <v>259</v>
      </c>
      <c r="C68" t="str">
        <f t="shared" ref="C68:C131" si="1">TRIM(B68)</f>
        <v>Ghana</v>
      </c>
      <c r="D68">
        <v>0.45500000000000002</v>
      </c>
      <c r="F68">
        <v>0.46</v>
      </c>
      <c r="H68">
        <v>0.46400000000000002</v>
      </c>
      <c r="J68">
        <v>0.46800000000000003</v>
      </c>
      <c r="L68">
        <v>0.47</v>
      </c>
      <c r="N68">
        <v>0.47299999999999998</v>
      </c>
      <c r="P68">
        <v>0.47399999999999998</v>
      </c>
      <c r="R68">
        <v>0.47599999999999998</v>
      </c>
      <c r="T68">
        <v>0.47699999999999998</v>
      </c>
      <c r="V68">
        <v>0.48</v>
      </c>
      <c r="X68">
        <v>0.48399999999999999</v>
      </c>
      <c r="Z68">
        <v>0.48299999999999998</v>
      </c>
      <c r="AB68">
        <v>0.48899999999999999</v>
      </c>
      <c r="AD68">
        <v>0.56100000000000005</v>
      </c>
      <c r="AF68">
        <v>0.498</v>
      </c>
      <c r="AH68">
        <v>0.50900000000000001</v>
      </c>
      <c r="AJ68">
        <v>0.51900000000000002</v>
      </c>
      <c r="AL68">
        <v>0.53</v>
      </c>
      <c r="AN68">
        <v>0.54200000000000004</v>
      </c>
      <c r="AP68">
        <v>0.54700000000000004</v>
      </c>
      <c r="AR68">
        <v>0.55400000000000005</v>
      </c>
      <c r="AT68">
        <v>0.56299999999999994</v>
      </c>
      <c r="AV68">
        <v>0.56999999999999995</v>
      </c>
      <c r="AX68">
        <v>0.57699999999999996</v>
      </c>
      <c r="AZ68">
        <v>0.57599999999999996</v>
      </c>
      <c r="BB68">
        <v>0.58499999999999996</v>
      </c>
      <c r="BD68">
        <v>0.58799999999999997</v>
      </c>
      <c r="BF68">
        <v>0.59199999999999997</v>
      </c>
    </row>
    <row r="69" spans="1:58" x14ac:dyDescent="0.25">
      <c r="A69">
        <v>31</v>
      </c>
      <c r="B69" t="s">
        <v>258</v>
      </c>
      <c r="C69" t="str">
        <f t="shared" si="1"/>
        <v>Greece</v>
      </c>
      <c r="D69">
        <v>0.753</v>
      </c>
      <c r="F69">
        <v>0.76300000000000001</v>
      </c>
      <c r="H69">
        <v>0.76400000000000001</v>
      </c>
      <c r="J69">
        <v>0.76200000000000001</v>
      </c>
      <c r="L69">
        <v>0.76600000000000001</v>
      </c>
      <c r="N69">
        <v>0.76800000000000002</v>
      </c>
      <c r="P69">
        <v>0.77200000000000002</v>
      </c>
      <c r="R69">
        <v>0.77700000000000002</v>
      </c>
      <c r="T69">
        <v>0.78700000000000003</v>
      </c>
      <c r="V69">
        <v>0.78900000000000003</v>
      </c>
      <c r="X69">
        <v>0.79600000000000004</v>
      </c>
      <c r="Z69">
        <v>0.80600000000000005</v>
      </c>
      <c r="AB69">
        <v>0.81799999999999995</v>
      </c>
      <c r="AD69">
        <v>0.82499999999999996</v>
      </c>
      <c r="AF69">
        <v>0.83499999999999996</v>
      </c>
      <c r="AH69">
        <v>0.84499999999999997</v>
      </c>
      <c r="AJ69">
        <v>0.85099999999999998</v>
      </c>
      <c r="AL69">
        <v>0.84899999999999998</v>
      </c>
      <c r="AN69">
        <v>0.85699999999999998</v>
      </c>
      <c r="AP69">
        <v>0.85799999999999998</v>
      </c>
      <c r="AR69">
        <v>0.85599999999999998</v>
      </c>
      <c r="AT69">
        <v>0.85199999999999998</v>
      </c>
      <c r="AV69">
        <v>0.85399999999999998</v>
      </c>
      <c r="AX69">
        <v>0.85599999999999998</v>
      </c>
      <c r="AZ69">
        <v>0.86399999999999999</v>
      </c>
      <c r="BB69">
        <v>0.86599999999999999</v>
      </c>
      <c r="BD69">
        <v>0.86799999999999999</v>
      </c>
      <c r="BF69">
        <v>0.87</v>
      </c>
    </row>
    <row r="70" spans="1:58" x14ac:dyDescent="0.25">
      <c r="A70">
        <v>75</v>
      </c>
      <c r="B70" t="s">
        <v>257</v>
      </c>
      <c r="C70" t="str">
        <f t="shared" si="1"/>
        <v>Grenada</v>
      </c>
      <c r="AB70">
        <v>0.70199999999999996</v>
      </c>
      <c r="AD70">
        <v>0.71099999999999997</v>
      </c>
      <c r="AF70">
        <v>0.71299999999999997</v>
      </c>
      <c r="AH70">
        <v>0.72699999999999998</v>
      </c>
      <c r="AJ70">
        <v>0.72899999999999998</v>
      </c>
      <c r="AL70">
        <v>0.73499999999999999</v>
      </c>
      <c r="AN70">
        <v>0.73899999999999999</v>
      </c>
      <c r="AP70">
        <v>0.73799999999999999</v>
      </c>
      <c r="AR70">
        <v>0.74299999999999999</v>
      </c>
      <c r="AT70">
        <v>0.747</v>
      </c>
      <c r="AV70">
        <v>0.749</v>
      </c>
      <c r="AX70">
        <v>0.754</v>
      </c>
      <c r="AZ70">
        <v>0.76100000000000001</v>
      </c>
      <c r="BB70">
        <v>0.76700000000000002</v>
      </c>
      <c r="BD70">
        <v>0.77</v>
      </c>
      <c r="BF70">
        <v>0.77200000000000002</v>
      </c>
    </row>
    <row r="71" spans="1:58" x14ac:dyDescent="0.25">
      <c r="A71">
        <v>127</v>
      </c>
      <c r="B71" t="s">
        <v>256</v>
      </c>
      <c r="C71" t="str">
        <f t="shared" si="1"/>
        <v>Guatemala</v>
      </c>
      <c r="D71">
        <v>0.47799999999999998</v>
      </c>
      <c r="F71">
        <v>0.48299999999999998</v>
      </c>
      <c r="H71">
        <v>0.49</v>
      </c>
      <c r="J71">
        <v>0.495</v>
      </c>
      <c r="L71">
        <v>0.5</v>
      </c>
      <c r="N71">
        <v>0.50700000000000001</v>
      </c>
      <c r="P71">
        <v>0.51500000000000001</v>
      </c>
      <c r="R71">
        <v>0.52300000000000002</v>
      </c>
      <c r="T71">
        <v>0.53100000000000003</v>
      </c>
      <c r="V71">
        <v>0.53900000000000003</v>
      </c>
      <c r="X71">
        <v>0.54600000000000004</v>
      </c>
      <c r="Z71">
        <v>0.55400000000000005</v>
      </c>
      <c r="AB71">
        <v>0.56000000000000005</v>
      </c>
      <c r="AD71">
        <v>0.56399999999999995</v>
      </c>
      <c r="AF71">
        <v>0.56699999999999995</v>
      </c>
      <c r="AH71">
        <v>0.57099999999999995</v>
      </c>
      <c r="AJ71">
        <v>0.57899999999999996</v>
      </c>
      <c r="AL71">
        <v>0.59</v>
      </c>
      <c r="AN71">
        <v>0.59799999999999998</v>
      </c>
      <c r="AP71">
        <v>0.60399999999999998</v>
      </c>
      <c r="AR71">
        <v>0.61099999999999999</v>
      </c>
      <c r="AT71">
        <v>0.61899999999999999</v>
      </c>
      <c r="AV71">
        <v>0.61299999999999999</v>
      </c>
      <c r="AX71">
        <v>0.61599999999999999</v>
      </c>
      <c r="AZ71">
        <v>0.64300000000000002</v>
      </c>
      <c r="BB71">
        <v>0.64500000000000002</v>
      </c>
      <c r="BD71">
        <v>0.64900000000000002</v>
      </c>
      <c r="BF71">
        <v>0.65</v>
      </c>
    </row>
    <row r="72" spans="1:58" x14ac:dyDescent="0.25">
      <c r="A72">
        <v>175</v>
      </c>
      <c r="B72" t="s">
        <v>255</v>
      </c>
      <c r="C72" t="str">
        <f t="shared" si="1"/>
        <v>Guinea</v>
      </c>
      <c r="D72">
        <v>0.27600000000000002</v>
      </c>
      <c r="F72">
        <v>0.28000000000000003</v>
      </c>
      <c r="H72">
        <v>0.28299999999999997</v>
      </c>
      <c r="J72">
        <v>0.28699999999999998</v>
      </c>
      <c r="L72">
        <v>0.29099999999999998</v>
      </c>
      <c r="N72">
        <v>0.29499999999999998</v>
      </c>
      <c r="P72">
        <v>0.29899999999999999</v>
      </c>
      <c r="R72">
        <v>0.307</v>
      </c>
      <c r="T72">
        <v>0.314</v>
      </c>
      <c r="V72">
        <v>0.32200000000000001</v>
      </c>
      <c r="X72">
        <v>0.32900000000000001</v>
      </c>
      <c r="Z72">
        <v>0.33600000000000002</v>
      </c>
      <c r="AB72">
        <v>0.34499999999999997</v>
      </c>
      <c r="AD72">
        <v>0.33600000000000002</v>
      </c>
      <c r="AF72">
        <v>0.36099999999999999</v>
      </c>
      <c r="AH72">
        <v>0.371</v>
      </c>
      <c r="AJ72">
        <v>0.38</v>
      </c>
      <c r="AL72">
        <v>0.39</v>
      </c>
      <c r="AN72">
        <v>0.39600000000000002</v>
      </c>
      <c r="AP72">
        <v>0.39900000000000002</v>
      </c>
      <c r="AR72">
        <v>0.40400000000000003</v>
      </c>
      <c r="AT72">
        <v>0.41799999999999998</v>
      </c>
      <c r="AV72">
        <v>0.42799999999999999</v>
      </c>
      <c r="AX72">
        <v>0.435</v>
      </c>
      <c r="AZ72">
        <v>0.44</v>
      </c>
      <c r="BB72">
        <v>0.443</v>
      </c>
      <c r="BD72">
        <v>0.44900000000000001</v>
      </c>
      <c r="BF72">
        <v>0.45900000000000002</v>
      </c>
    </row>
    <row r="73" spans="1:58" x14ac:dyDescent="0.25">
      <c r="A73">
        <v>177</v>
      </c>
      <c r="B73" t="s">
        <v>254</v>
      </c>
      <c r="C73" t="str">
        <f t="shared" si="1"/>
        <v>Guinea-Bissau</v>
      </c>
      <c r="AH73">
        <v>0.39600000000000002</v>
      </c>
      <c r="AJ73">
        <v>0.40400000000000003</v>
      </c>
      <c r="AL73">
        <v>0.40899999999999997</v>
      </c>
      <c r="AN73">
        <v>0.41499999999999998</v>
      </c>
      <c r="AP73">
        <v>0.42099999999999999</v>
      </c>
      <c r="AR73">
        <v>0.42599999999999999</v>
      </c>
      <c r="AT73">
        <v>0.435</v>
      </c>
      <c r="AV73">
        <v>0.437</v>
      </c>
      <c r="AX73">
        <v>0.44</v>
      </c>
      <c r="AZ73">
        <v>0.44500000000000001</v>
      </c>
      <c r="BB73">
        <v>0.44900000000000001</v>
      </c>
      <c r="BD73">
        <v>0.45300000000000001</v>
      </c>
      <c r="BF73">
        <v>0.45500000000000002</v>
      </c>
    </row>
    <row r="74" spans="1:58" x14ac:dyDescent="0.25">
      <c r="A74">
        <v>125</v>
      </c>
      <c r="B74" t="s">
        <v>253</v>
      </c>
      <c r="C74" t="str">
        <f t="shared" si="1"/>
        <v>Guyana</v>
      </c>
      <c r="D74">
        <v>0.53800000000000003</v>
      </c>
      <c r="F74">
        <v>0.53300000000000003</v>
      </c>
      <c r="H74">
        <v>0.54800000000000004</v>
      </c>
      <c r="J74">
        <v>0.56200000000000006</v>
      </c>
      <c r="L74">
        <v>0.57199999999999995</v>
      </c>
      <c r="N74">
        <v>0.57799999999999996</v>
      </c>
      <c r="P74">
        <v>0.58899999999999997</v>
      </c>
      <c r="R74">
        <v>0.59399999999999997</v>
      </c>
      <c r="T74">
        <v>0.59699999999999998</v>
      </c>
      <c r="V74">
        <v>0.6</v>
      </c>
      <c r="X74">
        <v>0.60399999999999998</v>
      </c>
      <c r="Z74">
        <v>0.60699999999999998</v>
      </c>
      <c r="AB74">
        <v>0.60899999999999999</v>
      </c>
      <c r="AD74">
        <v>0.60499999999999998</v>
      </c>
      <c r="AF74">
        <v>0.61099999999999999</v>
      </c>
      <c r="AH74">
        <v>0.61399999999999999</v>
      </c>
      <c r="AJ74">
        <v>0.61399999999999999</v>
      </c>
      <c r="AL74">
        <v>0.61799999999999999</v>
      </c>
      <c r="AN74">
        <v>0.621</v>
      </c>
      <c r="AP74">
        <v>0.624</v>
      </c>
      <c r="AR74">
        <v>0.63</v>
      </c>
      <c r="AT74">
        <v>0.63900000000000001</v>
      </c>
      <c r="AV74">
        <v>0.64200000000000002</v>
      </c>
      <c r="AX74">
        <v>0.64500000000000002</v>
      </c>
      <c r="AZ74">
        <v>0.64800000000000002</v>
      </c>
      <c r="BB74">
        <v>0.65100000000000002</v>
      </c>
      <c r="BD74">
        <v>0.65200000000000002</v>
      </c>
      <c r="BF74">
        <v>0.65400000000000003</v>
      </c>
    </row>
    <row r="75" spans="1:58" x14ac:dyDescent="0.25">
      <c r="A75">
        <v>168</v>
      </c>
      <c r="B75" t="s">
        <v>252</v>
      </c>
      <c r="C75" t="str">
        <f t="shared" si="1"/>
        <v>Haiti</v>
      </c>
      <c r="D75">
        <v>0.40899999999999997</v>
      </c>
      <c r="F75">
        <v>0.40899999999999997</v>
      </c>
      <c r="H75">
        <v>0.40600000000000003</v>
      </c>
      <c r="J75">
        <v>0.41399999999999998</v>
      </c>
      <c r="L75">
        <v>0.41699999999999998</v>
      </c>
      <c r="N75">
        <v>0.41799999999999998</v>
      </c>
      <c r="P75">
        <v>0.42699999999999999</v>
      </c>
      <c r="R75">
        <v>0.43099999999999999</v>
      </c>
      <c r="T75">
        <v>0.435</v>
      </c>
      <c r="V75">
        <v>0.439</v>
      </c>
      <c r="X75">
        <v>0.442</v>
      </c>
      <c r="Z75">
        <v>0.44400000000000001</v>
      </c>
      <c r="AB75">
        <v>0.44600000000000001</v>
      </c>
      <c r="AD75">
        <v>0.44900000000000001</v>
      </c>
      <c r="AF75">
        <v>0.45</v>
      </c>
      <c r="AH75">
        <v>0.45300000000000001</v>
      </c>
      <c r="AJ75">
        <v>0.45800000000000002</v>
      </c>
      <c r="AL75">
        <v>0.46200000000000002</v>
      </c>
      <c r="AN75">
        <v>0.46600000000000003</v>
      </c>
      <c r="AP75">
        <v>0.47</v>
      </c>
      <c r="AR75">
        <v>0.47</v>
      </c>
      <c r="AT75">
        <v>0.47699999999999998</v>
      </c>
      <c r="AV75">
        <v>0.48099999999999998</v>
      </c>
      <c r="AX75">
        <v>0.48599999999999999</v>
      </c>
      <c r="AZ75">
        <v>0.49</v>
      </c>
      <c r="BB75">
        <v>0.49299999999999999</v>
      </c>
      <c r="BD75">
        <v>0.496</v>
      </c>
      <c r="BF75">
        <v>0.498</v>
      </c>
    </row>
    <row r="76" spans="1:58" x14ac:dyDescent="0.25">
      <c r="A76">
        <v>133</v>
      </c>
      <c r="B76" t="s">
        <v>251</v>
      </c>
      <c r="C76" t="str">
        <f t="shared" si="1"/>
        <v>Honduras</v>
      </c>
      <c r="D76">
        <v>0.50600000000000001</v>
      </c>
      <c r="F76">
        <v>0.50900000000000001</v>
      </c>
      <c r="H76">
        <v>0.51300000000000001</v>
      </c>
      <c r="J76">
        <v>0.52100000000000002</v>
      </c>
      <c r="L76">
        <v>0.52400000000000002</v>
      </c>
      <c r="N76">
        <v>0.52900000000000003</v>
      </c>
      <c r="P76">
        <v>0.53400000000000003</v>
      </c>
      <c r="R76">
        <v>0.54100000000000004</v>
      </c>
      <c r="T76">
        <v>0.54600000000000004</v>
      </c>
      <c r="V76">
        <v>0.54900000000000004</v>
      </c>
      <c r="X76">
        <v>0.55400000000000005</v>
      </c>
      <c r="Z76">
        <v>0.55900000000000005</v>
      </c>
      <c r="AB76">
        <v>0.56299999999999994</v>
      </c>
      <c r="AD76">
        <v>0.56799999999999995</v>
      </c>
      <c r="AF76">
        <v>0.57399999999999995</v>
      </c>
      <c r="AH76">
        <v>0.57999999999999996</v>
      </c>
      <c r="AJ76">
        <v>0.58599999999999997</v>
      </c>
      <c r="AL76">
        <v>0.59299999999999997</v>
      </c>
      <c r="AN76">
        <v>0.59</v>
      </c>
      <c r="AP76">
        <v>0.59099999999999997</v>
      </c>
      <c r="AR76">
        <v>0.59599999999999997</v>
      </c>
      <c r="AT76">
        <v>0.59799999999999998</v>
      </c>
      <c r="AV76">
        <v>0.59699999999999998</v>
      </c>
      <c r="AX76">
        <v>0.6</v>
      </c>
      <c r="AZ76">
        <v>0.60299999999999998</v>
      </c>
      <c r="BB76">
        <v>0.60899999999999999</v>
      </c>
      <c r="BD76">
        <v>0.61399999999999999</v>
      </c>
      <c r="BF76">
        <v>0.61699999999999999</v>
      </c>
    </row>
    <row r="77" spans="1:58" x14ac:dyDescent="0.25">
      <c r="A77">
        <v>7</v>
      </c>
      <c r="B77" t="s">
        <v>250</v>
      </c>
      <c r="C77" t="str">
        <f t="shared" si="1"/>
        <v>Hong Kong, China (SAR)</v>
      </c>
      <c r="D77">
        <v>0.78100000000000003</v>
      </c>
      <c r="F77">
        <v>0.78600000000000003</v>
      </c>
      <c r="H77">
        <v>0.79100000000000004</v>
      </c>
      <c r="J77">
        <v>0.79900000000000004</v>
      </c>
      <c r="L77">
        <v>0.80400000000000005</v>
      </c>
      <c r="N77">
        <v>0.80800000000000005</v>
      </c>
      <c r="P77">
        <v>0.81100000000000005</v>
      </c>
      <c r="R77">
        <v>0.81599999999999995</v>
      </c>
      <c r="T77">
        <v>0.81699999999999995</v>
      </c>
      <c r="V77">
        <v>0.82099999999999995</v>
      </c>
      <c r="X77">
        <v>0.82699999999999996</v>
      </c>
      <c r="Z77">
        <v>0.83499999999999996</v>
      </c>
      <c r="AB77">
        <v>0.84199999999999997</v>
      </c>
      <c r="AD77">
        <v>0.85099999999999998</v>
      </c>
      <c r="AF77">
        <v>0.86199999999999999</v>
      </c>
      <c r="AH77">
        <v>0.871</v>
      </c>
      <c r="AJ77">
        <v>0.88300000000000001</v>
      </c>
      <c r="AL77">
        <v>0.88700000000000001</v>
      </c>
      <c r="AN77">
        <v>0.89600000000000002</v>
      </c>
      <c r="AP77">
        <v>0.89800000000000002</v>
      </c>
      <c r="AR77">
        <v>0.90100000000000002</v>
      </c>
      <c r="AT77">
        <v>0.90400000000000003</v>
      </c>
      <c r="AV77">
        <v>0.91100000000000003</v>
      </c>
      <c r="AX77">
        <v>0.91500000000000004</v>
      </c>
      <c r="AZ77">
        <v>0.92300000000000004</v>
      </c>
      <c r="BB77">
        <v>0.92700000000000005</v>
      </c>
      <c r="BD77">
        <v>0.93</v>
      </c>
      <c r="BF77">
        <v>0.93300000000000005</v>
      </c>
    </row>
    <row r="78" spans="1:58" x14ac:dyDescent="0.25">
      <c r="A78">
        <v>45</v>
      </c>
      <c r="B78" t="s">
        <v>249</v>
      </c>
      <c r="C78" t="str">
        <f t="shared" si="1"/>
        <v>Hungary</v>
      </c>
      <c r="D78">
        <v>0.70399999999999996</v>
      </c>
      <c r="F78">
        <v>0.70099999999999996</v>
      </c>
      <c r="J78">
        <v>0.71899999999999997</v>
      </c>
      <c r="L78">
        <v>0.73299999999999998</v>
      </c>
      <c r="N78">
        <v>0.74099999999999999</v>
      </c>
      <c r="P78">
        <v>0.746</v>
      </c>
      <c r="R78">
        <v>0.747</v>
      </c>
      <c r="T78">
        <v>0.754</v>
      </c>
      <c r="V78">
        <v>0.76100000000000001</v>
      </c>
      <c r="X78">
        <v>0.76900000000000002</v>
      </c>
      <c r="Z78">
        <v>0.77700000000000002</v>
      </c>
      <c r="AB78">
        <v>0.78400000000000003</v>
      </c>
      <c r="AD78">
        <v>0.79200000000000004</v>
      </c>
      <c r="AF78">
        <v>0.79500000000000004</v>
      </c>
      <c r="AH78">
        <v>0.80400000000000005</v>
      </c>
      <c r="AJ78">
        <v>0.81100000000000005</v>
      </c>
      <c r="AL78">
        <v>0.81299999999999994</v>
      </c>
      <c r="AN78">
        <v>0.81799999999999995</v>
      </c>
      <c r="AP78">
        <v>0.81799999999999995</v>
      </c>
      <c r="AR78">
        <v>0.82299999999999995</v>
      </c>
      <c r="AT78">
        <v>0.82699999999999996</v>
      </c>
      <c r="AV78">
        <v>0.83</v>
      </c>
      <c r="AX78">
        <v>0.83499999999999996</v>
      </c>
      <c r="AZ78">
        <v>0.83299999999999996</v>
      </c>
      <c r="BB78">
        <v>0.83399999999999996</v>
      </c>
      <c r="BD78">
        <v>0.83499999999999996</v>
      </c>
      <c r="BF78">
        <v>0.83799999999999997</v>
      </c>
    </row>
    <row r="79" spans="1:58" x14ac:dyDescent="0.25">
      <c r="A79">
        <v>6</v>
      </c>
      <c r="B79" t="s">
        <v>248</v>
      </c>
      <c r="C79" t="str">
        <f t="shared" si="1"/>
        <v>Iceland</v>
      </c>
      <c r="D79">
        <v>0.80200000000000005</v>
      </c>
      <c r="F79">
        <v>0.81499999999999995</v>
      </c>
      <c r="H79">
        <v>0.81799999999999995</v>
      </c>
      <c r="J79">
        <v>0.81799999999999995</v>
      </c>
      <c r="L79">
        <v>0.82299999999999995</v>
      </c>
      <c r="N79">
        <v>0.82599999999999996</v>
      </c>
      <c r="P79">
        <v>0.83099999999999996</v>
      </c>
      <c r="R79">
        <v>0.84</v>
      </c>
      <c r="T79">
        <v>0.84899999999999998</v>
      </c>
      <c r="V79">
        <v>0.85299999999999998</v>
      </c>
      <c r="X79">
        <v>0.86</v>
      </c>
      <c r="Z79">
        <v>0.86599999999999999</v>
      </c>
      <c r="AB79">
        <v>0.875</v>
      </c>
      <c r="AD79">
        <v>0.88100000000000001</v>
      </c>
      <c r="AF79">
        <v>0.88500000000000001</v>
      </c>
      <c r="AH79">
        <v>0.88900000000000001</v>
      </c>
      <c r="AJ79">
        <v>0.89100000000000001</v>
      </c>
      <c r="AL79">
        <v>0.89700000000000002</v>
      </c>
      <c r="AN79">
        <v>0.89</v>
      </c>
      <c r="AP79">
        <v>0.89</v>
      </c>
      <c r="AR79">
        <v>0.89100000000000001</v>
      </c>
      <c r="AT79">
        <v>0.90100000000000002</v>
      </c>
      <c r="AV79">
        <v>0.90900000000000003</v>
      </c>
      <c r="AX79">
        <v>0.92</v>
      </c>
      <c r="AZ79">
        <v>0.92500000000000004</v>
      </c>
      <c r="BB79">
        <v>0.92700000000000005</v>
      </c>
      <c r="BD79">
        <v>0.93300000000000005</v>
      </c>
      <c r="BF79">
        <v>0.93500000000000005</v>
      </c>
    </row>
    <row r="80" spans="1:58" x14ac:dyDescent="0.25">
      <c r="A80">
        <v>130</v>
      </c>
      <c r="B80" t="s">
        <v>247</v>
      </c>
      <c r="C80" t="str">
        <f t="shared" si="1"/>
        <v>India</v>
      </c>
      <c r="D80">
        <v>0.42699999999999999</v>
      </c>
      <c r="F80">
        <v>0.432</v>
      </c>
      <c r="H80">
        <v>0.438</v>
      </c>
      <c r="J80">
        <v>0.44500000000000001</v>
      </c>
      <c r="L80">
        <v>0.45200000000000001</v>
      </c>
      <c r="N80">
        <v>0.46</v>
      </c>
      <c r="P80">
        <v>0.46700000000000003</v>
      </c>
      <c r="R80">
        <v>0.47299999999999998</v>
      </c>
      <c r="T80">
        <v>0.48</v>
      </c>
      <c r="V80">
        <v>0.48799999999999999</v>
      </c>
      <c r="X80">
        <v>0.49299999999999999</v>
      </c>
      <c r="Z80">
        <v>0.498</v>
      </c>
      <c r="AB80">
        <v>0.504</v>
      </c>
      <c r="AD80">
        <v>0.63</v>
      </c>
      <c r="AF80">
        <v>0.52600000000000002</v>
      </c>
      <c r="AH80">
        <v>0.53500000000000003</v>
      </c>
      <c r="AJ80">
        <v>0.54500000000000004</v>
      </c>
      <c r="AL80">
        <v>0.55600000000000005</v>
      </c>
      <c r="AN80">
        <v>0.56399999999999995</v>
      </c>
      <c r="AP80">
        <v>0.56999999999999995</v>
      </c>
      <c r="AR80">
        <v>0.58099999999999996</v>
      </c>
      <c r="AT80">
        <v>0.59099999999999997</v>
      </c>
      <c r="AV80">
        <v>0.6</v>
      </c>
      <c r="AX80">
        <v>0.60699999999999998</v>
      </c>
      <c r="AZ80">
        <v>0.61799999999999999</v>
      </c>
      <c r="BB80">
        <v>0.627</v>
      </c>
      <c r="BD80">
        <v>0.63600000000000001</v>
      </c>
      <c r="BF80">
        <v>0.64</v>
      </c>
    </row>
    <row r="81" spans="1:58" x14ac:dyDescent="0.25">
      <c r="A81">
        <v>116</v>
      </c>
      <c r="B81" t="s">
        <v>246</v>
      </c>
      <c r="C81" t="str">
        <f t="shared" si="1"/>
        <v>Indonesia</v>
      </c>
      <c r="D81">
        <v>0.52800000000000002</v>
      </c>
      <c r="F81">
        <v>0.53300000000000003</v>
      </c>
      <c r="H81">
        <v>0.53900000000000003</v>
      </c>
      <c r="J81">
        <v>0.54500000000000004</v>
      </c>
      <c r="L81">
        <v>0.55500000000000005</v>
      </c>
      <c r="N81">
        <v>0.56399999999999995</v>
      </c>
      <c r="P81">
        <v>0.57699999999999996</v>
      </c>
      <c r="R81">
        <v>0.59</v>
      </c>
      <c r="T81">
        <v>0.59</v>
      </c>
      <c r="V81">
        <v>0.59799999999999998</v>
      </c>
      <c r="X81">
        <v>0.60599999999999998</v>
      </c>
      <c r="Z81">
        <v>0.61199999999999999</v>
      </c>
      <c r="AB81">
        <v>0.61799999999999999</v>
      </c>
      <c r="AD81">
        <v>0.624</v>
      </c>
      <c r="AF81">
        <v>0.629</v>
      </c>
      <c r="AH81">
        <v>0.63200000000000001</v>
      </c>
      <c r="AJ81">
        <v>0.64100000000000001</v>
      </c>
      <c r="AL81">
        <v>0.64200000000000002</v>
      </c>
      <c r="AN81">
        <v>0.64600000000000002</v>
      </c>
      <c r="AP81">
        <v>0.65600000000000003</v>
      </c>
      <c r="AR81">
        <v>0.66100000000000003</v>
      </c>
      <c r="AT81">
        <v>0.66900000000000004</v>
      </c>
      <c r="AV81">
        <v>0.67500000000000004</v>
      </c>
      <c r="AX81">
        <v>0.68100000000000005</v>
      </c>
      <c r="AZ81">
        <v>0.68300000000000005</v>
      </c>
      <c r="BB81">
        <v>0.68600000000000005</v>
      </c>
      <c r="BD81">
        <v>0.69099999999999995</v>
      </c>
      <c r="BF81">
        <v>0.69399999999999995</v>
      </c>
    </row>
    <row r="82" spans="1:58" x14ac:dyDescent="0.25">
      <c r="A82">
        <v>60</v>
      </c>
      <c r="B82" t="s">
        <v>245</v>
      </c>
      <c r="C82" t="str">
        <f t="shared" si="1"/>
        <v>Iran (Islamic Republic of)</v>
      </c>
      <c r="D82">
        <v>0.57699999999999996</v>
      </c>
      <c r="F82">
        <v>0.59399999999999997</v>
      </c>
      <c r="H82">
        <v>0.60799999999999998</v>
      </c>
      <c r="J82">
        <v>0.62</v>
      </c>
      <c r="L82">
        <v>0.629</v>
      </c>
      <c r="N82">
        <v>0.64</v>
      </c>
      <c r="P82">
        <v>0.64700000000000002</v>
      </c>
      <c r="R82">
        <v>0.65300000000000002</v>
      </c>
      <c r="T82">
        <v>0.65900000000000003</v>
      </c>
      <c r="V82">
        <v>0.66400000000000003</v>
      </c>
      <c r="X82">
        <v>0.67</v>
      </c>
      <c r="Z82">
        <v>0.67800000000000005</v>
      </c>
      <c r="AB82">
        <v>0.68300000000000005</v>
      </c>
      <c r="AD82">
        <v>0.68899999999999995</v>
      </c>
      <c r="AF82">
        <v>0.69099999999999995</v>
      </c>
      <c r="AH82">
        <v>0.69499999999999995</v>
      </c>
      <c r="AJ82">
        <v>0.73099999999999998</v>
      </c>
      <c r="AL82">
        <v>0.73599999999999999</v>
      </c>
      <c r="AN82">
        <v>0.74099999999999999</v>
      </c>
      <c r="AP82">
        <v>0.747</v>
      </c>
      <c r="AR82">
        <v>0.755</v>
      </c>
      <c r="AT82">
        <v>0.76600000000000001</v>
      </c>
      <c r="AV82">
        <v>0.78100000000000003</v>
      </c>
      <c r="AX82">
        <v>0.78400000000000003</v>
      </c>
      <c r="AZ82">
        <v>0.78800000000000003</v>
      </c>
      <c r="BB82">
        <v>0.78900000000000003</v>
      </c>
      <c r="BD82">
        <v>0.79600000000000004</v>
      </c>
      <c r="BF82">
        <v>0.79800000000000004</v>
      </c>
    </row>
    <row r="83" spans="1:58" x14ac:dyDescent="0.25">
      <c r="A83">
        <v>120</v>
      </c>
      <c r="B83" t="s">
        <v>244</v>
      </c>
      <c r="C83" t="str">
        <f t="shared" si="1"/>
        <v>Iraq</v>
      </c>
      <c r="D83">
        <v>0.57199999999999995</v>
      </c>
      <c r="F83">
        <v>0.52700000000000002</v>
      </c>
      <c r="H83">
        <v>0.54100000000000004</v>
      </c>
      <c r="J83">
        <v>0.56100000000000005</v>
      </c>
      <c r="L83">
        <v>0.56100000000000005</v>
      </c>
      <c r="N83">
        <v>0.55300000000000005</v>
      </c>
      <c r="P83">
        <v>0.57299999999999995</v>
      </c>
      <c r="R83">
        <v>0.58199999999999996</v>
      </c>
      <c r="T83">
        <v>0.59599999999999997</v>
      </c>
      <c r="V83">
        <v>0.60299999999999998</v>
      </c>
      <c r="X83">
        <v>0.60699999999999998</v>
      </c>
      <c r="Z83">
        <v>0.61399999999999999</v>
      </c>
      <c r="AB83">
        <v>0.61599999999999999</v>
      </c>
      <c r="AD83">
        <v>0.60299999999999998</v>
      </c>
      <c r="AF83">
        <v>0.628</v>
      </c>
      <c r="AH83">
        <v>0.63100000000000001</v>
      </c>
      <c r="AJ83">
        <v>0.63600000000000001</v>
      </c>
      <c r="AL83">
        <v>0.63800000000000001</v>
      </c>
      <c r="AN83">
        <v>0.64300000000000002</v>
      </c>
      <c r="AP83">
        <v>0.64600000000000002</v>
      </c>
      <c r="AR83">
        <v>0.64900000000000002</v>
      </c>
      <c r="AT83">
        <v>0.65600000000000003</v>
      </c>
      <c r="AV83">
        <v>0.65900000000000003</v>
      </c>
      <c r="AX83">
        <v>0.66600000000000004</v>
      </c>
      <c r="AZ83">
        <v>0.66600000000000004</v>
      </c>
      <c r="BB83">
        <v>0.66800000000000004</v>
      </c>
      <c r="BD83">
        <v>0.67200000000000004</v>
      </c>
      <c r="BF83">
        <v>0.68500000000000005</v>
      </c>
    </row>
    <row r="84" spans="1:58" x14ac:dyDescent="0.25">
      <c r="A84">
        <v>4</v>
      </c>
      <c r="B84" t="s">
        <v>243</v>
      </c>
      <c r="C84" t="str">
        <f t="shared" si="1"/>
        <v>Ireland</v>
      </c>
      <c r="D84">
        <v>0.76300000000000001</v>
      </c>
      <c r="F84">
        <v>0.76700000000000002</v>
      </c>
      <c r="H84">
        <v>0.77300000000000002</v>
      </c>
      <c r="J84">
        <v>0.78100000000000003</v>
      </c>
      <c r="L84">
        <v>0.78900000000000003</v>
      </c>
      <c r="N84">
        <v>0.79500000000000004</v>
      </c>
      <c r="P84">
        <v>0.80100000000000005</v>
      </c>
      <c r="R84">
        <v>0.80900000000000005</v>
      </c>
      <c r="T84">
        <v>0.84</v>
      </c>
      <c r="V84">
        <v>0.84899999999999998</v>
      </c>
      <c r="X84">
        <v>0.85699999999999998</v>
      </c>
      <c r="Z84">
        <v>0.86299999999999999</v>
      </c>
      <c r="AB84">
        <v>0.871</v>
      </c>
      <c r="AD84">
        <v>0.88</v>
      </c>
      <c r="AF84">
        <v>0.89</v>
      </c>
      <c r="AH84">
        <v>0.89600000000000002</v>
      </c>
      <c r="AJ84">
        <v>0.90200000000000002</v>
      </c>
      <c r="AL84">
        <v>0.90800000000000003</v>
      </c>
      <c r="AN84">
        <v>0.90800000000000003</v>
      </c>
      <c r="AP84">
        <v>0.90600000000000003</v>
      </c>
      <c r="AR84">
        <v>0.90900000000000003</v>
      </c>
      <c r="AT84">
        <v>0.89500000000000002</v>
      </c>
      <c r="AV84">
        <v>0.90200000000000002</v>
      </c>
      <c r="AX84">
        <v>0.91100000000000003</v>
      </c>
      <c r="AZ84">
        <v>0.92100000000000004</v>
      </c>
      <c r="BB84">
        <v>0.92900000000000005</v>
      </c>
      <c r="BD84">
        <v>0.93400000000000005</v>
      </c>
      <c r="BF84">
        <v>0.93799999999999994</v>
      </c>
    </row>
    <row r="85" spans="1:58" x14ac:dyDescent="0.25">
      <c r="A85">
        <v>22</v>
      </c>
      <c r="B85" t="s">
        <v>242</v>
      </c>
      <c r="C85" t="str">
        <f t="shared" si="1"/>
        <v>Israel</v>
      </c>
      <c r="D85">
        <v>0.79200000000000004</v>
      </c>
      <c r="F85">
        <v>0.8</v>
      </c>
      <c r="H85">
        <v>0.80700000000000005</v>
      </c>
      <c r="J85">
        <v>0.81200000000000006</v>
      </c>
      <c r="L85">
        <v>0.81799999999999995</v>
      </c>
      <c r="N85">
        <v>0.82299999999999995</v>
      </c>
      <c r="P85">
        <v>0.82799999999999996</v>
      </c>
      <c r="R85">
        <v>0.83499999999999996</v>
      </c>
      <c r="T85">
        <v>0.84299999999999997</v>
      </c>
      <c r="V85">
        <v>0.85</v>
      </c>
      <c r="X85">
        <v>0.85299999999999998</v>
      </c>
      <c r="Z85">
        <v>0.85699999999999998</v>
      </c>
      <c r="AB85">
        <v>0.86499999999999999</v>
      </c>
      <c r="AD85">
        <v>0.86499999999999999</v>
      </c>
      <c r="AF85">
        <v>0.86799999999999999</v>
      </c>
      <c r="AH85">
        <v>0.872</v>
      </c>
      <c r="AJ85">
        <v>0.872</v>
      </c>
      <c r="AL85">
        <v>0.88100000000000001</v>
      </c>
      <c r="AN85">
        <v>0.88</v>
      </c>
      <c r="AP85">
        <v>0.88200000000000001</v>
      </c>
      <c r="AR85">
        <v>0.88700000000000001</v>
      </c>
      <c r="AT85">
        <v>0.89200000000000002</v>
      </c>
      <c r="AV85">
        <v>0.89300000000000002</v>
      </c>
      <c r="AX85">
        <v>0.89500000000000002</v>
      </c>
      <c r="AZ85">
        <v>0.89900000000000002</v>
      </c>
      <c r="BB85">
        <v>0.90100000000000002</v>
      </c>
      <c r="BD85">
        <v>0.90200000000000002</v>
      </c>
      <c r="BF85">
        <v>0.90300000000000002</v>
      </c>
    </row>
    <row r="86" spans="1:58" x14ac:dyDescent="0.25">
      <c r="A86">
        <v>28</v>
      </c>
      <c r="B86" t="s">
        <v>241</v>
      </c>
      <c r="C86" t="str">
        <f t="shared" si="1"/>
        <v>Italy</v>
      </c>
      <c r="D86">
        <v>0.76900000000000002</v>
      </c>
      <c r="F86">
        <v>0.77400000000000002</v>
      </c>
      <c r="H86">
        <v>0.78</v>
      </c>
      <c r="J86">
        <v>0.78600000000000003</v>
      </c>
      <c r="L86">
        <v>0.79400000000000004</v>
      </c>
      <c r="N86">
        <v>0.8</v>
      </c>
      <c r="P86">
        <v>0.80600000000000005</v>
      </c>
      <c r="R86">
        <v>0.81399999999999995</v>
      </c>
      <c r="T86">
        <v>0.81899999999999995</v>
      </c>
      <c r="V86">
        <v>0.82399999999999995</v>
      </c>
      <c r="X86">
        <v>0.83</v>
      </c>
      <c r="Z86">
        <v>0.83699999999999997</v>
      </c>
      <c r="AB86">
        <v>0.84199999999999997</v>
      </c>
      <c r="AD86">
        <v>0.84699999999999998</v>
      </c>
      <c r="AF86">
        <v>0.85199999999999998</v>
      </c>
      <c r="AH86">
        <v>0.85699999999999998</v>
      </c>
      <c r="AJ86">
        <v>0.86199999999999999</v>
      </c>
      <c r="AL86">
        <v>0.86599999999999999</v>
      </c>
      <c r="AN86">
        <v>0.86799999999999999</v>
      </c>
      <c r="AP86">
        <v>0.86799999999999999</v>
      </c>
      <c r="AR86">
        <v>0.87</v>
      </c>
      <c r="AT86">
        <v>0.875</v>
      </c>
      <c r="AV86">
        <v>0.874</v>
      </c>
      <c r="AX86">
        <v>0.876</v>
      </c>
      <c r="AZ86">
        <v>0.874</v>
      </c>
      <c r="BB86">
        <v>0.876</v>
      </c>
      <c r="BD86">
        <v>0.878</v>
      </c>
      <c r="BF86">
        <v>0.88</v>
      </c>
    </row>
    <row r="87" spans="1:58" x14ac:dyDescent="0.25">
      <c r="A87">
        <v>97</v>
      </c>
      <c r="B87" t="s">
        <v>240</v>
      </c>
      <c r="C87" t="str">
        <f t="shared" si="1"/>
        <v>Jamaica</v>
      </c>
      <c r="D87">
        <v>0.63800000000000001</v>
      </c>
      <c r="F87">
        <v>0.63900000000000001</v>
      </c>
      <c r="H87">
        <v>0.64500000000000002</v>
      </c>
      <c r="J87">
        <v>0.65300000000000002</v>
      </c>
      <c r="L87">
        <v>0.65500000000000003</v>
      </c>
      <c r="N87">
        <v>0.65700000000000003</v>
      </c>
      <c r="P87">
        <v>0.66</v>
      </c>
      <c r="R87">
        <v>0.66100000000000003</v>
      </c>
      <c r="T87">
        <v>0.66200000000000003</v>
      </c>
      <c r="V87">
        <v>0.66400000000000003</v>
      </c>
      <c r="X87">
        <v>0.66200000000000003</v>
      </c>
      <c r="Z87">
        <v>0.67300000000000004</v>
      </c>
      <c r="AB87">
        <v>0.67700000000000005</v>
      </c>
      <c r="AD87">
        <v>0.67300000000000004</v>
      </c>
      <c r="AF87">
        <v>0.69099999999999995</v>
      </c>
      <c r="AH87">
        <v>0.69499999999999995</v>
      </c>
      <c r="AJ87">
        <v>0.7</v>
      </c>
      <c r="AL87">
        <v>0.70499999999999996</v>
      </c>
      <c r="AN87">
        <v>0.70799999999999996</v>
      </c>
      <c r="AP87">
        <v>0.70899999999999996</v>
      </c>
      <c r="AR87">
        <v>0.71199999999999997</v>
      </c>
      <c r="AT87">
        <v>0.71499999999999997</v>
      </c>
      <c r="AV87">
        <v>0.72099999999999997</v>
      </c>
      <c r="AX87">
        <v>0.72599999999999998</v>
      </c>
      <c r="AZ87">
        <v>0.72799999999999998</v>
      </c>
      <c r="BB87">
        <v>0.73</v>
      </c>
      <c r="BD87">
        <v>0.73199999999999998</v>
      </c>
      <c r="BF87">
        <v>0.73199999999999998</v>
      </c>
    </row>
    <row r="88" spans="1:58" x14ac:dyDescent="0.25">
      <c r="A88">
        <v>19</v>
      </c>
      <c r="B88" t="s">
        <v>239</v>
      </c>
      <c r="C88" t="str">
        <f t="shared" si="1"/>
        <v>Japan</v>
      </c>
      <c r="D88">
        <v>0.81599999999999995</v>
      </c>
      <c r="F88">
        <v>0.82099999999999995</v>
      </c>
      <c r="H88">
        <v>0.82399999999999995</v>
      </c>
      <c r="J88">
        <v>0.82899999999999996</v>
      </c>
      <c r="L88">
        <v>0.83499999999999996</v>
      </c>
      <c r="N88">
        <v>0.84</v>
      </c>
      <c r="P88">
        <v>0.84499999999999997</v>
      </c>
      <c r="R88">
        <v>0.84799999999999998</v>
      </c>
      <c r="T88">
        <v>0.84699999999999998</v>
      </c>
      <c r="V88">
        <v>0.85</v>
      </c>
      <c r="X88">
        <v>0.85499999999999998</v>
      </c>
      <c r="Z88">
        <v>0.85899999999999999</v>
      </c>
      <c r="AB88">
        <v>0.86199999999999999</v>
      </c>
      <c r="AD88">
        <v>0.86499999999999999</v>
      </c>
      <c r="AF88">
        <v>0.86899999999999999</v>
      </c>
      <c r="AH88">
        <v>0.873</v>
      </c>
      <c r="AJ88">
        <v>0.877</v>
      </c>
      <c r="AL88">
        <v>0.88</v>
      </c>
      <c r="AN88">
        <v>0.88100000000000001</v>
      </c>
      <c r="AP88">
        <v>0.88</v>
      </c>
      <c r="AR88">
        <v>0.88500000000000001</v>
      </c>
      <c r="AT88">
        <v>0.89</v>
      </c>
      <c r="AV88">
        <v>0.89500000000000002</v>
      </c>
      <c r="AX88">
        <v>0.89900000000000002</v>
      </c>
      <c r="AZ88">
        <v>0.90300000000000002</v>
      </c>
      <c r="BB88">
        <v>0.90500000000000003</v>
      </c>
      <c r="BD88">
        <v>0.90700000000000003</v>
      </c>
      <c r="BF88">
        <v>0.90900000000000003</v>
      </c>
    </row>
    <row r="89" spans="1:58" x14ac:dyDescent="0.25">
      <c r="A89">
        <v>95</v>
      </c>
      <c r="B89" t="s">
        <v>238</v>
      </c>
      <c r="C89" t="str">
        <f t="shared" si="1"/>
        <v>Jordan</v>
      </c>
      <c r="D89">
        <v>0.61699999999999999</v>
      </c>
      <c r="F89">
        <v>0.627</v>
      </c>
      <c r="H89">
        <v>0.64800000000000002</v>
      </c>
      <c r="J89">
        <v>0.65900000000000003</v>
      </c>
      <c r="L89">
        <v>0.67</v>
      </c>
      <c r="N89">
        <v>0.68400000000000005</v>
      </c>
      <c r="P89">
        <v>0.68600000000000005</v>
      </c>
      <c r="R89">
        <v>0.68899999999999995</v>
      </c>
      <c r="T89">
        <v>0.69299999999999995</v>
      </c>
      <c r="V89">
        <v>0.69699999999999995</v>
      </c>
      <c r="X89">
        <v>0.70199999999999996</v>
      </c>
      <c r="Z89">
        <v>0.70799999999999996</v>
      </c>
      <c r="AB89">
        <v>0.71299999999999997</v>
      </c>
      <c r="AD89">
        <v>0.71899999999999997</v>
      </c>
      <c r="AF89">
        <v>0.72599999999999998</v>
      </c>
      <c r="AH89">
        <v>0.72899999999999998</v>
      </c>
      <c r="AJ89">
        <v>0.73199999999999998</v>
      </c>
      <c r="AL89">
        <v>0.73499999999999999</v>
      </c>
      <c r="AN89">
        <v>0.73599999999999999</v>
      </c>
      <c r="AP89">
        <v>0.73399999999999999</v>
      </c>
      <c r="AR89">
        <v>0.72799999999999998</v>
      </c>
      <c r="AT89">
        <v>0.72599999999999998</v>
      </c>
      <c r="AV89">
        <v>0.72599999999999998</v>
      </c>
      <c r="AX89">
        <v>0.72699999999999998</v>
      </c>
      <c r="AZ89">
        <v>0.73</v>
      </c>
      <c r="BB89">
        <v>0.73299999999999998</v>
      </c>
      <c r="BD89">
        <v>0.73499999999999999</v>
      </c>
      <c r="BF89">
        <v>0.73499999999999999</v>
      </c>
    </row>
    <row r="90" spans="1:58" x14ac:dyDescent="0.25">
      <c r="A90">
        <v>58</v>
      </c>
      <c r="B90" t="s">
        <v>237</v>
      </c>
      <c r="C90" t="str">
        <f t="shared" si="1"/>
        <v>Kazakhstan</v>
      </c>
      <c r="D90">
        <v>0.69</v>
      </c>
      <c r="F90">
        <v>0.68400000000000005</v>
      </c>
      <c r="J90">
        <v>0.67500000000000004</v>
      </c>
      <c r="L90">
        <v>0.66700000000000004</v>
      </c>
      <c r="N90">
        <v>0.66400000000000003</v>
      </c>
      <c r="P90">
        <v>0.66600000000000004</v>
      </c>
      <c r="R90">
        <v>0.66900000000000004</v>
      </c>
      <c r="T90">
        <v>0.67200000000000004</v>
      </c>
      <c r="V90">
        <v>0.67600000000000005</v>
      </c>
      <c r="X90">
        <v>0.68500000000000005</v>
      </c>
      <c r="Z90">
        <v>0.7</v>
      </c>
      <c r="AB90">
        <v>0.71299999999999997</v>
      </c>
      <c r="AD90">
        <v>0.69</v>
      </c>
      <c r="AF90">
        <v>0.73699999999999999</v>
      </c>
      <c r="AH90">
        <v>0.747</v>
      </c>
      <c r="AJ90">
        <v>0.754</v>
      </c>
      <c r="AL90">
        <v>0.75900000000000001</v>
      </c>
      <c r="AN90">
        <v>0.75900000000000001</v>
      </c>
      <c r="AP90">
        <v>0.76300000000000001</v>
      </c>
      <c r="AR90">
        <v>0.76500000000000001</v>
      </c>
      <c r="AT90">
        <v>0.77200000000000002</v>
      </c>
      <c r="AV90">
        <v>0.78100000000000003</v>
      </c>
      <c r="AX90">
        <v>0.78800000000000003</v>
      </c>
      <c r="AZ90">
        <v>0.79300000000000004</v>
      </c>
      <c r="BB90">
        <v>0.79700000000000004</v>
      </c>
      <c r="BD90">
        <v>0.79700000000000004</v>
      </c>
      <c r="BF90">
        <v>0.8</v>
      </c>
    </row>
    <row r="91" spans="1:58" x14ac:dyDescent="0.25">
      <c r="A91">
        <v>142</v>
      </c>
      <c r="B91" t="s">
        <v>236</v>
      </c>
      <c r="C91" t="str">
        <f t="shared" si="1"/>
        <v>Kenya</v>
      </c>
      <c r="D91">
        <v>0.46800000000000003</v>
      </c>
      <c r="F91">
        <v>0.46600000000000003</v>
      </c>
      <c r="H91">
        <v>0.46300000000000002</v>
      </c>
      <c r="J91">
        <v>0.45800000000000002</v>
      </c>
      <c r="L91">
        <v>0.45700000000000002</v>
      </c>
      <c r="N91">
        <v>0.45600000000000002</v>
      </c>
      <c r="P91">
        <v>0.45500000000000002</v>
      </c>
      <c r="R91">
        <v>0.45300000000000001</v>
      </c>
      <c r="T91">
        <v>0.45200000000000001</v>
      </c>
      <c r="V91">
        <v>0.45100000000000001</v>
      </c>
      <c r="X91">
        <v>0.45100000000000001</v>
      </c>
      <c r="Z91">
        <v>0.45600000000000002</v>
      </c>
      <c r="AB91">
        <v>0.45600000000000002</v>
      </c>
      <c r="AD91">
        <v>0.46800000000000003</v>
      </c>
      <c r="AF91">
        <v>0.48</v>
      </c>
      <c r="AH91">
        <v>0.49</v>
      </c>
      <c r="AJ91">
        <v>0.505</v>
      </c>
      <c r="AL91">
        <v>0.51400000000000001</v>
      </c>
      <c r="AN91">
        <v>0.52300000000000002</v>
      </c>
      <c r="AP91">
        <v>0.53300000000000003</v>
      </c>
      <c r="AR91">
        <v>0.54300000000000004</v>
      </c>
      <c r="AT91">
        <v>0.55200000000000005</v>
      </c>
      <c r="AV91">
        <v>0.55900000000000005</v>
      </c>
      <c r="AX91">
        <v>0.56599999999999995</v>
      </c>
      <c r="AZ91">
        <v>0.57199999999999995</v>
      </c>
      <c r="BB91">
        <v>0.57799999999999996</v>
      </c>
      <c r="BD91">
        <v>0.58499999999999996</v>
      </c>
      <c r="BF91">
        <v>0.59</v>
      </c>
    </row>
    <row r="92" spans="1:58" x14ac:dyDescent="0.25">
      <c r="A92">
        <v>134</v>
      </c>
      <c r="B92" t="s">
        <v>235</v>
      </c>
      <c r="C92" t="str">
        <f t="shared" si="1"/>
        <v>Kiribati</v>
      </c>
      <c r="X92">
        <v>0.55200000000000005</v>
      </c>
      <c r="Z92">
        <v>0.56699999999999995</v>
      </c>
      <c r="AB92">
        <v>0.56599999999999995</v>
      </c>
      <c r="AD92">
        <v>0.56999999999999995</v>
      </c>
      <c r="AF92">
        <v>0.56799999999999995</v>
      </c>
      <c r="AH92">
        <v>0.58499999999999996</v>
      </c>
      <c r="AJ92">
        <v>0.57999999999999996</v>
      </c>
      <c r="AL92">
        <v>0.58199999999999996</v>
      </c>
      <c r="AN92">
        <v>0.58499999999999996</v>
      </c>
      <c r="AP92">
        <v>0.58399999999999996</v>
      </c>
      <c r="AR92">
        <v>0.59</v>
      </c>
      <c r="AT92">
        <v>0.59</v>
      </c>
      <c r="AV92">
        <v>0.59799999999999998</v>
      </c>
      <c r="AX92">
        <v>0.60899999999999999</v>
      </c>
      <c r="AZ92">
        <v>0.61599999999999999</v>
      </c>
      <c r="BB92">
        <v>0.621</v>
      </c>
      <c r="BD92">
        <v>0.61</v>
      </c>
      <c r="BF92">
        <v>0.61199999999999999</v>
      </c>
    </row>
    <row r="93" spans="1:58" x14ac:dyDescent="0.25">
      <c r="A93">
        <v>22</v>
      </c>
      <c r="B93" t="s">
        <v>234</v>
      </c>
      <c r="C93" t="str">
        <f t="shared" si="1"/>
        <v>Korea (Republic of)</v>
      </c>
      <c r="D93">
        <v>0.72799999999999998</v>
      </c>
      <c r="F93">
        <v>0.73899999999999999</v>
      </c>
      <c r="H93">
        <v>0.746</v>
      </c>
      <c r="J93">
        <v>0.75600000000000001</v>
      </c>
      <c r="L93">
        <v>0.76700000000000002</v>
      </c>
      <c r="N93">
        <v>0.77800000000000002</v>
      </c>
      <c r="P93">
        <v>0.78900000000000003</v>
      </c>
      <c r="R93">
        <v>0.8</v>
      </c>
      <c r="T93">
        <v>0.79700000000000004</v>
      </c>
      <c r="V93">
        <v>0.80800000000000005</v>
      </c>
      <c r="X93">
        <v>0.81699999999999995</v>
      </c>
      <c r="Z93">
        <v>0.82399999999999995</v>
      </c>
      <c r="AB93">
        <v>0.83199999999999996</v>
      </c>
      <c r="AD93">
        <v>0.83899999999999997</v>
      </c>
      <c r="AF93">
        <v>0.84699999999999998</v>
      </c>
      <c r="AH93">
        <v>0.85499999999999998</v>
      </c>
      <c r="AJ93">
        <v>0.86199999999999999</v>
      </c>
      <c r="AL93">
        <v>0.86899999999999999</v>
      </c>
      <c r="AN93">
        <v>0.874</v>
      </c>
      <c r="AP93">
        <v>0.86899999999999999</v>
      </c>
      <c r="AR93">
        <v>0.88400000000000001</v>
      </c>
      <c r="AT93">
        <v>0.88800000000000001</v>
      </c>
      <c r="AV93">
        <v>0.89</v>
      </c>
      <c r="AX93">
        <v>0.89300000000000002</v>
      </c>
      <c r="AZ93">
        <v>0.89600000000000002</v>
      </c>
      <c r="BB93">
        <v>0.89800000000000002</v>
      </c>
      <c r="BD93">
        <v>0.9</v>
      </c>
      <c r="BF93">
        <v>0.90300000000000002</v>
      </c>
    </row>
    <row r="94" spans="1:58" x14ac:dyDescent="0.25">
      <c r="A94">
        <v>56</v>
      </c>
      <c r="B94" t="s">
        <v>233</v>
      </c>
      <c r="C94" t="str">
        <f t="shared" si="1"/>
        <v>Kuwait</v>
      </c>
      <c r="D94">
        <v>0.71299999999999997</v>
      </c>
      <c r="F94">
        <v>0.67300000000000004</v>
      </c>
      <c r="H94">
        <v>0.66600000000000004</v>
      </c>
      <c r="J94">
        <v>0.69499999999999995</v>
      </c>
      <c r="L94">
        <v>0.72099999999999997</v>
      </c>
      <c r="N94">
        <v>0.747</v>
      </c>
      <c r="P94">
        <v>0.77200000000000002</v>
      </c>
      <c r="R94">
        <v>0.77500000000000002</v>
      </c>
      <c r="T94">
        <v>0.78100000000000003</v>
      </c>
      <c r="V94">
        <v>0.78600000000000003</v>
      </c>
      <c r="X94">
        <v>0.78600000000000003</v>
      </c>
      <c r="Z94">
        <v>0.78600000000000003</v>
      </c>
      <c r="AB94">
        <v>0.78800000000000003</v>
      </c>
      <c r="AD94">
        <v>0.79100000000000004</v>
      </c>
      <c r="AF94">
        <v>0.78900000000000003</v>
      </c>
      <c r="AH94">
        <v>0.78300000000000003</v>
      </c>
      <c r="AJ94">
        <v>0.78800000000000003</v>
      </c>
      <c r="AL94">
        <v>0.78800000000000003</v>
      </c>
      <c r="AN94">
        <v>0.78900000000000003</v>
      </c>
      <c r="AP94">
        <v>0.79</v>
      </c>
      <c r="AR94">
        <v>0.79200000000000004</v>
      </c>
      <c r="AT94">
        <v>0.79400000000000004</v>
      </c>
      <c r="AV94">
        <v>0.79600000000000004</v>
      </c>
      <c r="AX94">
        <v>0.79500000000000004</v>
      </c>
      <c r="AZ94">
        <v>0.79900000000000004</v>
      </c>
      <c r="BB94">
        <v>0.80200000000000005</v>
      </c>
      <c r="BD94">
        <v>0.80400000000000005</v>
      </c>
      <c r="BF94">
        <v>0.80300000000000005</v>
      </c>
    </row>
    <row r="95" spans="1:58" x14ac:dyDescent="0.25">
      <c r="A95">
        <v>122</v>
      </c>
      <c r="B95" t="s">
        <v>232</v>
      </c>
      <c r="C95" t="str">
        <f t="shared" si="1"/>
        <v>Kyrgyzstan</v>
      </c>
      <c r="D95">
        <v>0.61799999999999999</v>
      </c>
      <c r="F95">
        <v>0.61099999999999999</v>
      </c>
      <c r="H95">
        <v>0.60099999999999998</v>
      </c>
      <c r="J95">
        <v>0.58799999999999997</v>
      </c>
      <c r="L95">
        <v>0.56899999999999995</v>
      </c>
      <c r="N95">
        <v>0.56299999999999994</v>
      </c>
      <c r="P95">
        <v>0.56799999999999995</v>
      </c>
      <c r="R95">
        <v>0.57599999999999996</v>
      </c>
      <c r="T95">
        <v>0.57999999999999996</v>
      </c>
      <c r="V95">
        <v>0.58699999999999997</v>
      </c>
      <c r="X95">
        <v>0.59399999999999997</v>
      </c>
      <c r="Z95">
        <v>0.60199999999999998</v>
      </c>
      <c r="AB95">
        <v>0.60399999999999998</v>
      </c>
      <c r="AD95">
        <v>0.61099999999999999</v>
      </c>
      <c r="AF95">
        <v>0.61499999999999999</v>
      </c>
      <c r="AH95">
        <v>0.61599999999999999</v>
      </c>
      <c r="AJ95">
        <v>0.621</v>
      </c>
      <c r="AL95">
        <v>0.628</v>
      </c>
      <c r="AN95">
        <v>0.63100000000000001</v>
      </c>
      <c r="AP95">
        <v>0.63600000000000001</v>
      </c>
      <c r="AR95">
        <v>0.63600000000000001</v>
      </c>
      <c r="AT95">
        <v>0.63900000000000001</v>
      </c>
      <c r="AV95">
        <v>0.64900000000000002</v>
      </c>
      <c r="AX95">
        <v>0.65800000000000003</v>
      </c>
      <c r="AZ95">
        <v>0.66300000000000003</v>
      </c>
      <c r="BB95">
        <v>0.66600000000000004</v>
      </c>
      <c r="BD95">
        <v>0.66900000000000004</v>
      </c>
      <c r="BF95">
        <v>0.67200000000000004</v>
      </c>
    </row>
    <row r="96" spans="1:58" x14ac:dyDescent="0.25">
      <c r="A96">
        <v>139</v>
      </c>
      <c r="B96" t="s">
        <v>231</v>
      </c>
      <c r="C96" t="s">
        <v>51</v>
      </c>
      <c r="D96">
        <v>0.4</v>
      </c>
      <c r="F96">
        <v>0.40500000000000003</v>
      </c>
      <c r="H96">
        <v>0.41099999999999998</v>
      </c>
      <c r="J96">
        <v>0.41699999999999998</v>
      </c>
      <c r="L96">
        <v>0.42599999999999999</v>
      </c>
      <c r="N96">
        <v>0.42799999999999999</v>
      </c>
      <c r="P96">
        <v>0.441</v>
      </c>
      <c r="R96">
        <v>0.44800000000000001</v>
      </c>
      <c r="T96">
        <v>0.45500000000000002</v>
      </c>
      <c r="V96">
        <v>0.46200000000000002</v>
      </c>
      <c r="X96">
        <v>0.46600000000000003</v>
      </c>
      <c r="Z96">
        <v>0.47199999999999998</v>
      </c>
      <c r="AB96">
        <v>0.48</v>
      </c>
      <c r="AD96">
        <v>0.55100000000000005</v>
      </c>
      <c r="AF96">
        <v>0.497</v>
      </c>
      <c r="AH96">
        <v>0.50600000000000001</v>
      </c>
      <c r="AJ96">
        <v>0.51200000000000001</v>
      </c>
      <c r="AL96">
        <v>0.52100000000000002</v>
      </c>
      <c r="AN96">
        <v>0.52900000000000003</v>
      </c>
      <c r="AP96">
        <v>0.53900000000000003</v>
      </c>
      <c r="AR96">
        <v>0.54600000000000004</v>
      </c>
      <c r="AT96">
        <v>0.55800000000000005</v>
      </c>
      <c r="AV96">
        <v>0.56899999999999995</v>
      </c>
      <c r="AX96">
        <v>0.57899999999999996</v>
      </c>
      <c r="AZ96">
        <v>0.58599999999999997</v>
      </c>
      <c r="BB96">
        <v>0.59299999999999997</v>
      </c>
      <c r="BD96">
        <v>0.59799999999999998</v>
      </c>
      <c r="BF96">
        <v>0.60099999999999998</v>
      </c>
    </row>
    <row r="97" spans="1:58" x14ac:dyDescent="0.25">
      <c r="A97">
        <v>41</v>
      </c>
      <c r="B97" t="s">
        <v>230</v>
      </c>
      <c r="C97" t="str">
        <f t="shared" si="1"/>
        <v>Latvia</v>
      </c>
      <c r="D97">
        <v>0.70399999999999996</v>
      </c>
      <c r="F97">
        <v>0.69899999999999995</v>
      </c>
      <c r="H97">
        <v>0.67800000000000005</v>
      </c>
      <c r="J97">
        <v>0.66700000000000004</v>
      </c>
      <c r="L97">
        <v>0.66800000000000004</v>
      </c>
      <c r="N97">
        <v>0.67300000000000004</v>
      </c>
      <c r="P97">
        <v>0.68</v>
      </c>
      <c r="R97">
        <v>0.69199999999999995</v>
      </c>
      <c r="T97">
        <v>0.70499999999999996</v>
      </c>
      <c r="V97">
        <v>0.71599999999999997</v>
      </c>
      <c r="X97">
        <v>0.72799999999999998</v>
      </c>
      <c r="Z97">
        <v>0.745</v>
      </c>
      <c r="AB97">
        <v>0.76</v>
      </c>
      <c r="AD97">
        <v>0.77400000000000002</v>
      </c>
      <c r="AF97">
        <v>0.78800000000000003</v>
      </c>
      <c r="AH97">
        <v>0.80200000000000005</v>
      </c>
      <c r="AJ97">
        <v>0.80900000000000005</v>
      </c>
      <c r="AL97">
        <v>0.81799999999999995</v>
      </c>
      <c r="AN97">
        <v>0.82099999999999995</v>
      </c>
      <c r="AP97">
        <v>0.81799999999999995</v>
      </c>
      <c r="AR97">
        <v>0.81599999999999995</v>
      </c>
      <c r="AT97">
        <v>0.82099999999999995</v>
      </c>
      <c r="AV97">
        <v>0.82399999999999995</v>
      </c>
      <c r="AX97">
        <v>0.83299999999999996</v>
      </c>
      <c r="AZ97">
        <v>0.83799999999999997</v>
      </c>
      <c r="BB97">
        <v>0.84099999999999997</v>
      </c>
      <c r="BD97">
        <v>0.84399999999999997</v>
      </c>
      <c r="BF97">
        <v>0.84699999999999998</v>
      </c>
    </row>
    <row r="98" spans="1:58" x14ac:dyDescent="0.25">
      <c r="A98">
        <v>80</v>
      </c>
      <c r="B98" t="s">
        <v>229</v>
      </c>
      <c r="C98" t="str">
        <f t="shared" si="1"/>
        <v>Lebanon</v>
      </c>
      <c r="AH98">
        <v>0.73199999999999998</v>
      </c>
      <c r="AJ98">
        <v>0.73099999999999998</v>
      </c>
      <c r="AL98">
        <v>0.74299999999999999</v>
      </c>
      <c r="AN98">
        <v>0.75</v>
      </c>
      <c r="AP98">
        <v>0.75600000000000001</v>
      </c>
      <c r="AR98">
        <v>0.75800000000000001</v>
      </c>
      <c r="AT98">
        <v>0.76</v>
      </c>
      <c r="AV98">
        <v>0.751</v>
      </c>
      <c r="AX98">
        <v>0.751</v>
      </c>
      <c r="AZ98">
        <v>0.751</v>
      </c>
      <c r="BB98">
        <v>0.752</v>
      </c>
      <c r="BD98">
        <v>0.753</v>
      </c>
      <c r="BF98">
        <v>0.75700000000000001</v>
      </c>
    </row>
    <row r="99" spans="1:58" x14ac:dyDescent="0.25">
      <c r="A99">
        <v>159</v>
      </c>
      <c r="B99" t="s">
        <v>228</v>
      </c>
      <c r="C99" t="str">
        <f t="shared" si="1"/>
        <v>Lesotho</v>
      </c>
      <c r="D99">
        <v>0.499</v>
      </c>
      <c r="F99">
        <v>0.499</v>
      </c>
      <c r="H99">
        <v>0.499</v>
      </c>
      <c r="J99">
        <v>0.495</v>
      </c>
      <c r="L99">
        <v>0.495</v>
      </c>
      <c r="N99">
        <v>0.49199999999999999</v>
      </c>
      <c r="P99">
        <v>0.48699999999999999</v>
      </c>
      <c r="R99">
        <v>0.48</v>
      </c>
      <c r="T99">
        <v>0.47799999999999998</v>
      </c>
      <c r="V99">
        <v>0.46899999999999997</v>
      </c>
      <c r="X99">
        <v>0.46700000000000003</v>
      </c>
      <c r="Z99">
        <v>0.46100000000000002</v>
      </c>
      <c r="AB99">
        <v>0.45800000000000002</v>
      </c>
      <c r="AD99">
        <v>0.46</v>
      </c>
      <c r="AF99">
        <v>0.46</v>
      </c>
      <c r="AH99">
        <v>0.46100000000000002</v>
      </c>
      <c r="AJ99">
        <v>0.46600000000000003</v>
      </c>
      <c r="AL99">
        <v>0.47299999999999998</v>
      </c>
      <c r="AN99">
        <v>0.48</v>
      </c>
      <c r="AP99">
        <v>0.48899999999999999</v>
      </c>
      <c r="AR99">
        <v>0.49299999999999999</v>
      </c>
      <c r="AT99">
        <v>0.498</v>
      </c>
      <c r="AV99">
        <v>0.505</v>
      </c>
      <c r="AX99">
        <v>0.505</v>
      </c>
      <c r="AZ99">
        <v>0.50900000000000001</v>
      </c>
      <c r="BB99">
        <v>0.51100000000000001</v>
      </c>
      <c r="BD99">
        <v>0.51600000000000001</v>
      </c>
      <c r="BF99">
        <v>0.52</v>
      </c>
    </row>
    <row r="100" spans="1:58" x14ac:dyDescent="0.25">
      <c r="A100">
        <v>181</v>
      </c>
      <c r="B100" t="s">
        <v>227</v>
      </c>
      <c r="C100" t="str">
        <f t="shared" si="1"/>
        <v>Liberia</v>
      </c>
      <c r="V100">
        <v>0.35</v>
      </c>
      <c r="X100">
        <v>0.38700000000000001</v>
      </c>
      <c r="Z100">
        <v>0.377</v>
      </c>
      <c r="AB100">
        <v>0.374</v>
      </c>
      <c r="AD100">
        <v>0.33500000000000002</v>
      </c>
      <c r="AF100">
        <v>0.373</v>
      </c>
      <c r="AH100">
        <v>0.378</v>
      </c>
      <c r="AJ100">
        <v>0.38300000000000001</v>
      </c>
      <c r="AL100">
        <v>0.39400000000000002</v>
      </c>
      <c r="AN100">
        <v>0.39900000000000002</v>
      </c>
      <c r="AP100">
        <v>0.40400000000000003</v>
      </c>
      <c r="AR100">
        <v>0.40699999999999997</v>
      </c>
      <c r="AT100">
        <v>0.41699999999999998</v>
      </c>
      <c r="AV100">
        <v>0.42</v>
      </c>
      <c r="AX100">
        <v>0.42899999999999999</v>
      </c>
      <c r="AZ100">
        <v>0.43099999999999999</v>
      </c>
      <c r="BB100">
        <v>0.432</v>
      </c>
      <c r="BD100">
        <v>0.432</v>
      </c>
      <c r="BF100">
        <v>0.435</v>
      </c>
    </row>
    <row r="101" spans="1:58" x14ac:dyDescent="0.25">
      <c r="A101">
        <v>108</v>
      </c>
      <c r="B101" t="s">
        <v>226</v>
      </c>
      <c r="C101" t="str">
        <f t="shared" si="1"/>
        <v>Libya</v>
      </c>
      <c r="D101">
        <v>0.67700000000000005</v>
      </c>
      <c r="F101">
        <v>0.68799999999999994</v>
      </c>
      <c r="H101">
        <v>0.69199999999999995</v>
      </c>
      <c r="J101">
        <v>0.69499999999999995</v>
      </c>
      <c r="L101">
        <v>0.7</v>
      </c>
      <c r="N101">
        <v>0.70399999999999996</v>
      </c>
      <c r="P101">
        <v>0.70899999999999996</v>
      </c>
      <c r="R101">
        <v>0.71499999999999997</v>
      </c>
      <c r="T101">
        <v>0.71799999999999997</v>
      </c>
      <c r="V101">
        <v>0.72199999999999998</v>
      </c>
      <c r="X101">
        <v>0.72699999999999998</v>
      </c>
      <c r="Z101">
        <v>0.73099999999999998</v>
      </c>
      <c r="AB101">
        <v>0.73499999999999999</v>
      </c>
      <c r="AD101">
        <v>0.74299999999999999</v>
      </c>
      <c r="AF101">
        <v>0.74299999999999999</v>
      </c>
      <c r="AH101">
        <v>0.747</v>
      </c>
      <c r="AJ101">
        <v>0.751</v>
      </c>
      <c r="AL101">
        <v>0.752</v>
      </c>
      <c r="AN101">
        <v>0.75700000000000001</v>
      </c>
      <c r="AP101">
        <v>0.755</v>
      </c>
      <c r="AR101">
        <v>0.755</v>
      </c>
      <c r="AT101">
        <v>0.70699999999999996</v>
      </c>
      <c r="AV101">
        <v>0.74099999999999999</v>
      </c>
      <c r="AX101">
        <v>0.70699999999999996</v>
      </c>
      <c r="AZ101">
        <v>0.69499999999999995</v>
      </c>
      <c r="BB101">
        <v>0.69399999999999995</v>
      </c>
      <c r="BD101">
        <v>0.69299999999999995</v>
      </c>
      <c r="BF101">
        <v>0.70599999999999996</v>
      </c>
    </row>
    <row r="102" spans="1:58" x14ac:dyDescent="0.25">
      <c r="A102">
        <v>17</v>
      </c>
      <c r="B102" t="s">
        <v>225</v>
      </c>
      <c r="C102" t="str">
        <f t="shared" si="1"/>
        <v>Liechtenstein</v>
      </c>
      <c r="X102">
        <v>0.86199999999999999</v>
      </c>
      <c r="Z102">
        <v>0.86799999999999999</v>
      </c>
      <c r="AB102">
        <v>0.873</v>
      </c>
      <c r="AD102">
        <v>0.878</v>
      </c>
      <c r="AF102">
        <v>0.88300000000000001</v>
      </c>
      <c r="AH102">
        <v>0.88600000000000001</v>
      </c>
      <c r="AJ102">
        <v>0.89</v>
      </c>
      <c r="AL102">
        <v>0.89300000000000002</v>
      </c>
      <c r="AN102">
        <v>0.89900000000000002</v>
      </c>
      <c r="AP102">
        <v>0.89900000000000002</v>
      </c>
      <c r="AR102">
        <v>0.90400000000000003</v>
      </c>
      <c r="AT102">
        <v>0.90900000000000003</v>
      </c>
      <c r="AV102">
        <v>0.91300000000000003</v>
      </c>
      <c r="AX102">
        <v>0.91200000000000003</v>
      </c>
      <c r="AZ102">
        <v>0.91100000000000003</v>
      </c>
      <c r="BB102">
        <v>0.91200000000000003</v>
      </c>
      <c r="BD102">
        <v>0.91500000000000004</v>
      </c>
      <c r="BF102">
        <v>0.91600000000000004</v>
      </c>
    </row>
    <row r="103" spans="1:58" x14ac:dyDescent="0.25">
      <c r="A103">
        <v>35</v>
      </c>
      <c r="B103" t="s">
        <v>224</v>
      </c>
      <c r="C103" t="str">
        <f t="shared" si="1"/>
        <v>Lithuania</v>
      </c>
      <c r="D103">
        <v>0.73199999999999998</v>
      </c>
      <c r="F103">
        <v>0.72799999999999998</v>
      </c>
      <c r="H103">
        <v>0.71299999999999997</v>
      </c>
      <c r="J103">
        <v>0.70099999999999996</v>
      </c>
      <c r="L103">
        <v>0.69699999999999995</v>
      </c>
      <c r="N103">
        <v>0.70299999999999996</v>
      </c>
      <c r="P103">
        <v>0.71199999999999997</v>
      </c>
      <c r="R103">
        <v>0.72399999999999998</v>
      </c>
      <c r="T103">
        <v>0.73599999999999999</v>
      </c>
      <c r="V103">
        <v>0.74399999999999999</v>
      </c>
      <c r="X103">
        <v>0.75600000000000001</v>
      </c>
      <c r="Z103">
        <v>0.76800000000000002</v>
      </c>
      <c r="AB103">
        <v>0.77900000000000003</v>
      </c>
      <c r="AD103">
        <v>0.79100000000000004</v>
      </c>
      <c r="AF103">
        <v>0.79800000000000004</v>
      </c>
      <c r="AH103">
        <v>0.80900000000000005</v>
      </c>
      <c r="AJ103">
        <v>0.81699999999999995</v>
      </c>
      <c r="AL103">
        <v>0.82499999999999996</v>
      </c>
      <c r="AN103">
        <v>0.83099999999999996</v>
      </c>
      <c r="AP103">
        <v>0.82199999999999995</v>
      </c>
      <c r="AR103">
        <v>0.82399999999999995</v>
      </c>
      <c r="AT103">
        <v>0.82799999999999996</v>
      </c>
      <c r="AV103">
        <v>0.83099999999999996</v>
      </c>
      <c r="AX103">
        <v>0.83599999999999997</v>
      </c>
      <c r="AZ103">
        <v>0.85099999999999998</v>
      </c>
      <c r="BB103">
        <v>0.85199999999999998</v>
      </c>
      <c r="BD103">
        <v>0.85499999999999998</v>
      </c>
      <c r="BF103">
        <v>0.85799999999999998</v>
      </c>
    </row>
    <row r="104" spans="1:58" x14ac:dyDescent="0.25">
      <c r="A104">
        <v>21</v>
      </c>
      <c r="B104" t="s">
        <v>223</v>
      </c>
      <c r="C104" t="str">
        <f t="shared" si="1"/>
        <v>Luxembourg</v>
      </c>
      <c r="D104">
        <v>0.78200000000000003</v>
      </c>
      <c r="F104">
        <v>0.79</v>
      </c>
      <c r="H104">
        <v>0.79500000000000004</v>
      </c>
      <c r="J104">
        <v>0.79900000000000004</v>
      </c>
      <c r="L104">
        <v>0.80300000000000005</v>
      </c>
      <c r="N104">
        <v>0.80800000000000005</v>
      </c>
      <c r="P104">
        <v>0.81699999999999995</v>
      </c>
      <c r="R104">
        <v>0.82599999999999996</v>
      </c>
      <c r="T104">
        <v>0.83399999999999996</v>
      </c>
      <c r="V104">
        <v>0.84899999999999998</v>
      </c>
      <c r="X104">
        <v>0.85499999999999998</v>
      </c>
      <c r="Z104">
        <v>0.86099999999999999</v>
      </c>
      <c r="AB104">
        <v>0.86299999999999999</v>
      </c>
      <c r="AD104">
        <v>0.86399999999999999</v>
      </c>
      <c r="AF104">
        <v>0.872</v>
      </c>
      <c r="AH104">
        <v>0.878</v>
      </c>
      <c r="AJ104">
        <v>0.88100000000000001</v>
      </c>
      <c r="AL104">
        <v>0.88800000000000001</v>
      </c>
      <c r="AN104">
        <v>0.89</v>
      </c>
      <c r="AP104">
        <v>0.88300000000000001</v>
      </c>
      <c r="AR104">
        <v>0.88900000000000001</v>
      </c>
      <c r="AT104">
        <v>0.89200000000000002</v>
      </c>
      <c r="AV104">
        <v>0.89200000000000002</v>
      </c>
      <c r="AX104">
        <v>0.89200000000000002</v>
      </c>
      <c r="AZ104">
        <v>0.89500000000000002</v>
      </c>
      <c r="BB104">
        <v>0.89900000000000002</v>
      </c>
      <c r="BD104">
        <v>0.90400000000000003</v>
      </c>
      <c r="BF104">
        <v>0.90400000000000003</v>
      </c>
    </row>
    <row r="105" spans="1:58" x14ac:dyDescent="0.25">
      <c r="A105">
        <v>161</v>
      </c>
      <c r="B105" t="s">
        <v>222</v>
      </c>
      <c r="C105" t="str">
        <f t="shared" si="1"/>
        <v>Madagascar</v>
      </c>
      <c r="X105">
        <v>0.45600000000000002</v>
      </c>
      <c r="Z105">
        <v>0.46200000000000002</v>
      </c>
      <c r="AB105">
        <v>0.45700000000000002</v>
      </c>
      <c r="AD105">
        <v>0.46600000000000003</v>
      </c>
      <c r="AF105">
        <v>0.47199999999999998</v>
      </c>
      <c r="AH105">
        <v>0.47899999999999998</v>
      </c>
      <c r="AJ105">
        <v>0.48399999999999999</v>
      </c>
      <c r="AL105">
        <v>0.49099999999999999</v>
      </c>
      <c r="AN105">
        <v>0.5</v>
      </c>
      <c r="AP105">
        <v>0.503</v>
      </c>
      <c r="AR105">
        <v>0.504</v>
      </c>
      <c r="AT105">
        <v>0.504</v>
      </c>
      <c r="AV105">
        <v>0.50700000000000001</v>
      </c>
      <c r="AX105">
        <v>0.50900000000000001</v>
      </c>
      <c r="AZ105">
        <v>0.51200000000000001</v>
      </c>
      <c r="BB105">
        <v>0.51400000000000001</v>
      </c>
      <c r="BD105">
        <v>0.51700000000000002</v>
      </c>
      <c r="BF105">
        <v>0.51900000000000002</v>
      </c>
    </row>
    <row r="106" spans="1:58" x14ac:dyDescent="0.25">
      <c r="A106">
        <v>171</v>
      </c>
      <c r="B106" t="s">
        <v>221</v>
      </c>
      <c r="C106" t="str">
        <f t="shared" si="1"/>
        <v>Malawi</v>
      </c>
      <c r="D106">
        <v>0.34</v>
      </c>
      <c r="F106">
        <v>0.34599999999999997</v>
      </c>
      <c r="H106">
        <v>0.35499999999999998</v>
      </c>
      <c r="J106">
        <v>0.36299999999999999</v>
      </c>
      <c r="L106">
        <v>0.36399999999999999</v>
      </c>
      <c r="N106">
        <v>0.39800000000000002</v>
      </c>
      <c r="P106">
        <v>0.38500000000000001</v>
      </c>
      <c r="R106">
        <v>0.40400000000000003</v>
      </c>
      <c r="T106">
        <v>0.40400000000000003</v>
      </c>
      <c r="V106">
        <v>0.40500000000000003</v>
      </c>
      <c r="X106">
        <v>0.39900000000000002</v>
      </c>
      <c r="Z106">
        <v>0.4</v>
      </c>
      <c r="AB106">
        <v>0.37</v>
      </c>
      <c r="AD106">
        <v>0.374</v>
      </c>
      <c r="AF106">
        <v>0.375</v>
      </c>
      <c r="AH106">
        <v>0.38</v>
      </c>
      <c r="AJ106">
        <v>0.38900000000000001</v>
      </c>
      <c r="AL106">
        <v>0.4</v>
      </c>
      <c r="AN106">
        <v>0.41699999999999998</v>
      </c>
      <c r="AP106">
        <v>0.43099999999999999</v>
      </c>
      <c r="AR106">
        <v>0.441</v>
      </c>
      <c r="AT106">
        <v>0.45</v>
      </c>
      <c r="AV106">
        <v>0.45500000000000002</v>
      </c>
      <c r="AX106">
        <v>0.46100000000000002</v>
      </c>
      <c r="AZ106">
        <v>0.46800000000000003</v>
      </c>
      <c r="BB106">
        <v>0.47</v>
      </c>
      <c r="BD106">
        <v>0.47399999999999998</v>
      </c>
      <c r="BF106">
        <v>0.47699999999999998</v>
      </c>
    </row>
    <row r="107" spans="1:58" x14ac:dyDescent="0.25">
      <c r="A107">
        <v>57</v>
      </c>
      <c r="B107" t="s">
        <v>220</v>
      </c>
      <c r="C107" t="str">
        <f t="shared" si="1"/>
        <v>Malaysia</v>
      </c>
      <c r="D107">
        <v>0.64300000000000002</v>
      </c>
      <c r="F107">
        <v>0.65200000000000002</v>
      </c>
      <c r="H107">
        <v>0.66</v>
      </c>
      <c r="J107">
        <v>0.66800000000000004</v>
      </c>
      <c r="L107">
        <v>0.67500000000000004</v>
      </c>
      <c r="N107">
        <v>0.68300000000000005</v>
      </c>
      <c r="P107">
        <v>0.69499999999999995</v>
      </c>
      <c r="R107">
        <v>0.70599999999999996</v>
      </c>
      <c r="T107">
        <v>0.71</v>
      </c>
      <c r="V107">
        <v>0.71599999999999997</v>
      </c>
      <c r="X107">
        <v>0.72499999999999998</v>
      </c>
      <c r="Z107">
        <v>0.72299999999999998</v>
      </c>
      <c r="AB107">
        <v>0.72499999999999998</v>
      </c>
      <c r="AD107">
        <v>0.68</v>
      </c>
      <c r="AF107">
        <v>0.73399999999999999</v>
      </c>
      <c r="AH107">
        <v>0.73099999999999998</v>
      </c>
      <c r="AJ107">
        <v>0.73699999999999999</v>
      </c>
      <c r="AL107">
        <v>0.75</v>
      </c>
      <c r="AN107">
        <v>0.76100000000000001</v>
      </c>
      <c r="AP107">
        <v>0.76500000000000001</v>
      </c>
      <c r="AR107">
        <v>0.77200000000000002</v>
      </c>
      <c r="AT107">
        <v>0.77800000000000002</v>
      </c>
      <c r="AV107">
        <v>0.78100000000000003</v>
      </c>
      <c r="AX107">
        <v>0.78500000000000003</v>
      </c>
      <c r="AZ107">
        <v>0.79</v>
      </c>
      <c r="BB107">
        <v>0.79500000000000004</v>
      </c>
      <c r="BD107">
        <v>0.79900000000000004</v>
      </c>
      <c r="BF107">
        <v>0.80200000000000005</v>
      </c>
    </row>
    <row r="108" spans="1:58" x14ac:dyDescent="0.25">
      <c r="A108">
        <v>101</v>
      </c>
      <c r="B108" t="s">
        <v>219</v>
      </c>
      <c r="C108" t="str">
        <f t="shared" si="1"/>
        <v>Maldives</v>
      </c>
      <c r="N108">
        <v>0.53900000000000003</v>
      </c>
      <c r="P108">
        <v>0.55300000000000005</v>
      </c>
      <c r="R108">
        <v>0.56799999999999995</v>
      </c>
      <c r="T108">
        <v>0.57999999999999996</v>
      </c>
      <c r="V108">
        <v>0.59499999999999997</v>
      </c>
      <c r="X108">
        <v>0.60599999999999998</v>
      </c>
      <c r="Z108">
        <v>0.61</v>
      </c>
      <c r="AB108">
        <v>0.61499999999999999</v>
      </c>
      <c r="AD108">
        <v>0.63</v>
      </c>
      <c r="AF108">
        <v>0.63500000000000001</v>
      </c>
      <c r="AH108">
        <v>0.63100000000000001</v>
      </c>
      <c r="AJ108">
        <v>0.64300000000000002</v>
      </c>
      <c r="AL108">
        <v>0.65100000000000002</v>
      </c>
      <c r="AN108">
        <v>0.66</v>
      </c>
      <c r="AP108">
        <v>0.66</v>
      </c>
      <c r="AR108">
        <v>0.67100000000000004</v>
      </c>
      <c r="AT108">
        <v>0.68200000000000005</v>
      </c>
      <c r="AV108">
        <v>0.68799999999999994</v>
      </c>
      <c r="AX108">
        <v>0.69599999999999995</v>
      </c>
      <c r="AZ108">
        <v>0.70499999999999996</v>
      </c>
      <c r="BB108">
        <v>0.71</v>
      </c>
      <c r="BD108">
        <v>0.71199999999999997</v>
      </c>
      <c r="BF108">
        <v>0.71699999999999997</v>
      </c>
    </row>
    <row r="109" spans="1:58" x14ac:dyDescent="0.25">
      <c r="A109">
        <v>182</v>
      </c>
      <c r="B109" t="s">
        <v>218</v>
      </c>
      <c r="C109" t="str">
        <f t="shared" si="1"/>
        <v>Mali</v>
      </c>
      <c r="D109">
        <v>0.23100000000000001</v>
      </c>
      <c r="F109">
        <v>0.23799999999999999</v>
      </c>
      <c r="H109">
        <v>0.24299999999999999</v>
      </c>
      <c r="J109">
        <v>0.249</v>
      </c>
      <c r="L109">
        <v>0.25600000000000001</v>
      </c>
      <c r="N109">
        <v>0.26200000000000001</v>
      </c>
      <c r="P109">
        <v>0.27100000000000002</v>
      </c>
      <c r="R109">
        <v>0.28100000000000003</v>
      </c>
      <c r="T109">
        <v>0.29099999999999998</v>
      </c>
      <c r="V109">
        <v>0.30199999999999999</v>
      </c>
      <c r="X109">
        <v>0.308</v>
      </c>
      <c r="Z109">
        <v>0.32100000000000001</v>
      </c>
      <c r="AB109">
        <v>0.33</v>
      </c>
      <c r="AD109">
        <v>0.34300000000000003</v>
      </c>
      <c r="AF109">
        <v>0.35199999999999998</v>
      </c>
      <c r="AH109">
        <v>0.36299999999999999</v>
      </c>
      <c r="AJ109">
        <v>0.372</v>
      </c>
      <c r="AL109">
        <v>0.36699999999999999</v>
      </c>
      <c r="AN109">
        <v>0.39</v>
      </c>
      <c r="AP109">
        <v>0.39800000000000002</v>
      </c>
      <c r="AR109">
        <v>0.40300000000000002</v>
      </c>
      <c r="AT109">
        <v>0.40799999999999997</v>
      </c>
      <c r="AV109">
        <v>0.40799999999999997</v>
      </c>
      <c r="AX109">
        <v>0.40799999999999997</v>
      </c>
      <c r="AZ109">
        <v>0.41399999999999998</v>
      </c>
      <c r="BB109">
        <v>0.41799999999999998</v>
      </c>
      <c r="BD109">
        <v>0.42099999999999999</v>
      </c>
      <c r="BF109">
        <v>0.42699999999999999</v>
      </c>
    </row>
    <row r="110" spans="1:58" x14ac:dyDescent="0.25">
      <c r="A110">
        <v>29</v>
      </c>
      <c r="B110" t="s">
        <v>217</v>
      </c>
      <c r="C110" t="str">
        <f t="shared" si="1"/>
        <v>Malta</v>
      </c>
      <c r="D110">
        <v>0.74</v>
      </c>
      <c r="F110">
        <v>0.745</v>
      </c>
      <c r="H110">
        <v>0.749</v>
      </c>
      <c r="J110">
        <v>0.753</v>
      </c>
      <c r="L110">
        <v>0.75600000000000001</v>
      </c>
      <c r="N110">
        <v>0.75900000000000001</v>
      </c>
      <c r="P110">
        <v>0.76300000000000001</v>
      </c>
      <c r="R110">
        <v>0.76800000000000002</v>
      </c>
      <c r="T110">
        <v>0.77600000000000002</v>
      </c>
      <c r="V110">
        <v>0.78</v>
      </c>
      <c r="X110">
        <v>0.78300000000000003</v>
      </c>
      <c r="Z110">
        <v>0.78800000000000003</v>
      </c>
      <c r="AB110">
        <v>0.79200000000000004</v>
      </c>
      <c r="AD110">
        <v>0.8</v>
      </c>
      <c r="AF110">
        <v>0.80900000000000005</v>
      </c>
      <c r="AH110">
        <v>0.82399999999999995</v>
      </c>
      <c r="AJ110">
        <v>0.82199999999999995</v>
      </c>
      <c r="AL110">
        <v>0.82699999999999996</v>
      </c>
      <c r="AN110">
        <v>0.82899999999999996</v>
      </c>
      <c r="AP110">
        <v>0.83</v>
      </c>
      <c r="AR110">
        <v>0.84299999999999997</v>
      </c>
      <c r="AT110">
        <v>0.84299999999999997</v>
      </c>
      <c r="AV110">
        <v>0.84899999999999998</v>
      </c>
      <c r="AX110">
        <v>0.85599999999999998</v>
      </c>
      <c r="AZ110">
        <v>0.86199999999999999</v>
      </c>
      <c r="BB110">
        <v>0.871</v>
      </c>
      <c r="BD110">
        <v>0.875</v>
      </c>
      <c r="BF110">
        <v>0.878</v>
      </c>
    </row>
    <row r="111" spans="1:58" x14ac:dyDescent="0.25">
      <c r="A111">
        <v>106</v>
      </c>
      <c r="B111" t="s">
        <v>216</v>
      </c>
      <c r="C111" t="str">
        <f t="shared" si="1"/>
        <v>Marshall Islands</v>
      </c>
      <c r="BF111">
        <v>0.70799999999999996</v>
      </c>
    </row>
    <row r="112" spans="1:58" x14ac:dyDescent="0.25">
      <c r="A112">
        <v>159</v>
      </c>
      <c r="B112" t="s">
        <v>215</v>
      </c>
      <c r="C112" t="str">
        <f t="shared" si="1"/>
        <v>Mauritania</v>
      </c>
      <c r="D112">
        <v>0.374</v>
      </c>
      <c r="F112">
        <v>0.379</v>
      </c>
      <c r="H112">
        <v>0.38700000000000001</v>
      </c>
      <c r="J112">
        <v>0.39900000000000002</v>
      </c>
      <c r="L112">
        <v>0.41099999999999998</v>
      </c>
      <c r="N112">
        <v>0.41799999999999998</v>
      </c>
      <c r="P112">
        <v>0.42799999999999999</v>
      </c>
      <c r="R112">
        <v>0.42699999999999999</v>
      </c>
      <c r="T112">
        <v>0.435</v>
      </c>
      <c r="V112">
        <v>0.441</v>
      </c>
      <c r="X112">
        <v>0.442</v>
      </c>
      <c r="Z112">
        <v>0.442</v>
      </c>
      <c r="AB112">
        <v>0.44900000000000001</v>
      </c>
      <c r="AD112">
        <v>0.45100000000000001</v>
      </c>
      <c r="AF112">
        <v>0.46100000000000002</v>
      </c>
      <c r="AH112">
        <v>0.46600000000000003</v>
      </c>
      <c r="AJ112">
        <v>0.47499999999999998</v>
      </c>
      <c r="AL112">
        <v>0.47599999999999998</v>
      </c>
      <c r="AN112">
        <v>0.47599999999999998</v>
      </c>
      <c r="AP112">
        <v>0.48399999999999999</v>
      </c>
      <c r="AR112">
        <v>0.48699999999999999</v>
      </c>
      <c r="AT112">
        <v>0.49</v>
      </c>
      <c r="AV112">
        <v>0.499</v>
      </c>
      <c r="AX112">
        <v>0.50800000000000001</v>
      </c>
      <c r="AZ112">
        <v>0.51400000000000001</v>
      </c>
      <c r="BB112">
        <v>0.51400000000000001</v>
      </c>
      <c r="BD112">
        <v>0.51600000000000001</v>
      </c>
      <c r="BF112">
        <v>0.52</v>
      </c>
    </row>
    <row r="113" spans="1:58" x14ac:dyDescent="0.25">
      <c r="A113">
        <v>65</v>
      </c>
      <c r="B113" t="s">
        <v>214</v>
      </c>
      <c r="C113" t="str">
        <f t="shared" si="1"/>
        <v>Mauritius</v>
      </c>
      <c r="D113">
        <v>0.61899999999999999</v>
      </c>
      <c r="F113">
        <v>0.626</v>
      </c>
      <c r="H113">
        <v>0.63300000000000001</v>
      </c>
      <c r="J113">
        <v>0.63800000000000001</v>
      </c>
      <c r="L113">
        <v>0.64300000000000002</v>
      </c>
      <c r="N113">
        <v>0.64800000000000002</v>
      </c>
      <c r="P113">
        <v>0.65200000000000002</v>
      </c>
      <c r="R113">
        <v>0.65600000000000003</v>
      </c>
      <c r="T113">
        <v>0.66200000000000003</v>
      </c>
      <c r="V113">
        <v>0.66700000000000004</v>
      </c>
      <c r="X113">
        <v>0.67300000000000004</v>
      </c>
      <c r="Z113">
        <v>0.68200000000000005</v>
      </c>
      <c r="AB113">
        <v>0.68700000000000006</v>
      </c>
      <c r="AD113">
        <v>0.69499999999999995</v>
      </c>
      <c r="AF113">
        <v>0.70399999999999996</v>
      </c>
      <c r="AH113">
        <v>0.71299999999999997</v>
      </c>
      <c r="AJ113">
        <v>0.72</v>
      </c>
      <c r="AL113">
        <v>0.72799999999999998</v>
      </c>
      <c r="AN113">
        <v>0.73399999999999999</v>
      </c>
      <c r="AP113">
        <v>0.74099999999999999</v>
      </c>
      <c r="AR113">
        <v>0.749</v>
      </c>
      <c r="AT113">
        <v>0.75800000000000001</v>
      </c>
      <c r="AV113">
        <v>0.76700000000000002</v>
      </c>
      <c r="AX113">
        <v>0.77200000000000002</v>
      </c>
      <c r="AZ113">
        <v>0.78200000000000003</v>
      </c>
      <c r="BB113">
        <v>0.78200000000000003</v>
      </c>
      <c r="BD113">
        <v>0.78800000000000003</v>
      </c>
      <c r="BF113">
        <v>0.79</v>
      </c>
    </row>
    <row r="114" spans="1:58" x14ac:dyDescent="0.25">
      <c r="A114">
        <v>74</v>
      </c>
      <c r="B114" t="s">
        <v>213</v>
      </c>
      <c r="C114" t="str">
        <f t="shared" si="1"/>
        <v>Mexico</v>
      </c>
      <c r="D114">
        <v>0.65</v>
      </c>
      <c r="F114">
        <v>0.65400000000000003</v>
      </c>
      <c r="H114">
        <v>0.65800000000000003</v>
      </c>
      <c r="J114">
        <v>0.66300000000000003</v>
      </c>
      <c r="L114">
        <v>0.67</v>
      </c>
      <c r="N114">
        <v>0.66900000000000004</v>
      </c>
      <c r="P114">
        <v>0.67700000000000005</v>
      </c>
      <c r="R114">
        <v>0.68300000000000005</v>
      </c>
      <c r="T114">
        <v>0.69</v>
      </c>
      <c r="V114">
        <v>0.69499999999999995</v>
      </c>
      <c r="X114">
        <v>0.70199999999999996</v>
      </c>
      <c r="Z114">
        <v>0.70499999999999996</v>
      </c>
      <c r="AB114">
        <v>0.71</v>
      </c>
      <c r="AD114">
        <v>0.71699999999999997</v>
      </c>
      <c r="AF114">
        <v>0.72399999999999998</v>
      </c>
      <c r="AH114">
        <v>0.72799999999999998</v>
      </c>
      <c r="AJ114">
        <v>0.73599999999999999</v>
      </c>
      <c r="AL114">
        <v>0.73899999999999999</v>
      </c>
      <c r="AN114">
        <v>0.74199999999999999</v>
      </c>
      <c r="AP114">
        <v>0.74299999999999999</v>
      </c>
      <c r="AR114">
        <v>0.74299999999999999</v>
      </c>
      <c r="AT114">
        <v>0.751</v>
      </c>
      <c r="AV114">
        <v>0.75700000000000001</v>
      </c>
      <c r="AX114">
        <v>0.75600000000000001</v>
      </c>
      <c r="AZ114">
        <v>0.76100000000000001</v>
      </c>
      <c r="BB114">
        <v>0.76700000000000002</v>
      </c>
      <c r="BD114">
        <v>0.77200000000000002</v>
      </c>
      <c r="BF114">
        <v>0.77400000000000002</v>
      </c>
    </row>
    <row r="115" spans="1:58" x14ac:dyDescent="0.25">
      <c r="A115">
        <v>131</v>
      </c>
      <c r="B115" t="s">
        <v>212</v>
      </c>
      <c r="C115" t="str">
        <f t="shared" si="1"/>
        <v>Micronesia (Federated States of)</v>
      </c>
      <c r="X115">
        <v>0.55200000000000005</v>
      </c>
      <c r="Z115">
        <v>0.55800000000000005</v>
      </c>
      <c r="AB115">
        <v>0.56399999999999995</v>
      </c>
      <c r="AD115">
        <v>0.56999999999999995</v>
      </c>
      <c r="AF115">
        <v>0.57499999999999996</v>
      </c>
      <c r="AH115">
        <v>0.58199999999999996</v>
      </c>
      <c r="AJ115">
        <v>0.58699999999999997</v>
      </c>
      <c r="AL115">
        <v>0.59199999999999997</v>
      </c>
      <c r="AN115">
        <v>0.59599999999999997</v>
      </c>
      <c r="AP115">
        <v>0.60299999999999998</v>
      </c>
      <c r="AR115">
        <v>0.60799999999999998</v>
      </c>
      <c r="AT115">
        <v>0.61299999999999999</v>
      </c>
      <c r="AV115">
        <v>0.61599999999999999</v>
      </c>
      <c r="AX115">
        <v>0.61899999999999999</v>
      </c>
      <c r="AZ115">
        <v>0.61799999999999999</v>
      </c>
      <c r="BB115">
        <v>0.627</v>
      </c>
      <c r="BD115">
        <v>0.627</v>
      </c>
      <c r="BF115">
        <v>0.627</v>
      </c>
    </row>
    <row r="116" spans="1:58" x14ac:dyDescent="0.25">
      <c r="A116">
        <v>112</v>
      </c>
      <c r="B116" t="s">
        <v>211</v>
      </c>
      <c r="C116" t="str">
        <f t="shared" si="1"/>
        <v>Moldova (Republic of)</v>
      </c>
      <c r="D116">
        <v>0.65100000000000002</v>
      </c>
      <c r="F116">
        <v>0.64</v>
      </c>
      <c r="H116">
        <v>0.62</v>
      </c>
      <c r="J116">
        <v>0.61799999999999999</v>
      </c>
      <c r="L116">
        <v>0.59499999999999997</v>
      </c>
      <c r="N116">
        <v>0.59399999999999997</v>
      </c>
      <c r="P116">
        <v>0.59099999999999997</v>
      </c>
      <c r="R116">
        <v>0.59299999999999997</v>
      </c>
      <c r="T116">
        <v>0.59299999999999997</v>
      </c>
      <c r="V116">
        <v>0.59499999999999997</v>
      </c>
      <c r="X116">
        <v>0.59699999999999998</v>
      </c>
      <c r="Z116">
        <v>0.60699999999999998</v>
      </c>
      <c r="AB116">
        <v>0.61699999999999999</v>
      </c>
      <c r="AD116">
        <v>0.63</v>
      </c>
      <c r="AF116">
        <v>0.64</v>
      </c>
      <c r="AH116">
        <v>0.64800000000000002</v>
      </c>
      <c r="AJ116">
        <v>0.65600000000000003</v>
      </c>
      <c r="AL116">
        <v>0.66100000000000003</v>
      </c>
      <c r="AN116">
        <v>0.66600000000000004</v>
      </c>
      <c r="AP116">
        <v>0.66200000000000003</v>
      </c>
      <c r="AR116">
        <v>0.67</v>
      </c>
      <c r="AT116">
        <v>0.67700000000000005</v>
      </c>
      <c r="AV116">
        <v>0.68400000000000005</v>
      </c>
      <c r="AX116">
        <v>0.69299999999999995</v>
      </c>
      <c r="AZ116">
        <v>0.69599999999999995</v>
      </c>
      <c r="BB116">
        <v>0.69299999999999995</v>
      </c>
      <c r="BD116">
        <v>0.69699999999999995</v>
      </c>
      <c r="BF116">
        <v>0.7</v>
      </c>
    </row>
    <row r="117" spans="1:58" x14ac:dyDescent="0.25">
      <c r="A117">
        <v>92</v>
      </c>
      <c r="B117" t="s">
        <v>210</v>
      </c>
      <c r="C117" t="str">
        <f t="shared" si="1"/>
        <v>Mongolia</v>
      </c>
      <c r="D117">
        <v>0.57899999999999996</v>
      </c>
      <c r="F117">
        <v>0.57399999999999995</v>
      </c>
      <c r="H117">
        <v>0.56100000000000005</v>
      </c>
      <c r="J117">
        <v>0.54700000000000004</v>
      </c>
      <c r="L117">
        <v>0.55000000000000004</v>
      </c>
      <c r="N117">
        <v>0.55500000000000005</v>
      </c>
      <c r="P117">
        <v>0.56100000000000005</v>
      </c>
      <c r="R117">
        <v>0.56799999999999995</v>
      </c>
      <c r="T117">
        <v>0.57599999999999996</v>
      </c>
      <c r="V117">
        <v>0.58199999999999996</v>
      </c>
      <c r="X117">
        <v>0.58899999999999997</v>
      </c>
      <c r="Z117">
        <v>0.6</v>
      </c>
      <c r="AB117">
        <v>0.60899999999999999</v>
      </c>
      <c r="AD117">
        <v>0.622</v>
      </c>
      <c r="AF117">
        <v>0.63700000000000001</v>
      </c>
      <c r="AH117">
        <v>0.65</v>
      </c>
      <c r="AJ117">
        <v>0.66</v>
      </c>
      <c r="AL117">
        <v>0.67200000000000004</v>
      </c>
      <c r="AN117">
        <v>0.68300000000000005</v>
      </c>
      <c r="AP117">
        <v>0.68899999999999995</v>
      </c>
      <c r="AR117">
        <v>0.69699999999999995</v>
      </c>
      <c r="AT117">
        <v>0.71099999999999997</v>
      </c>
      <c r="AV117">
        <v>0.72</v>
      </c>
      <c r="AX117">
        <v>0.72899999999999998</v>
      </c>
      <c r="AZ117">
        <v>0.73399999999999999</v>
      </c>
      <c r="BB117">
        <v>0.73699999999999999</v>
      </c>
      <c r="BD117">
        <v>0.74299999999999999</v>
      </c>
      <c r="BF117">
        <v>0.74099999999999999</v>
      </c>
    </row>
    <row r="118" spans="1:58" x14ac:dyDescent="0.25">
      <c r="A118">
        <v>50</v>
      </c>
      <c r="B118" t="s">
        <v>209</v>
      </c>
      <c r="C118" t="str">
        <f t="shared" si="1"/>
        <v>Montenegro</v>
      </c>
      <c r="AD118">
        <v>0.74099999999999999</v>
      </c>
      <c r="AF118">
        <v>0.748</v>
      </c>
      <c r="AH118">
        <v>0.753</v>
      </c>
      <c r="AJ118">
        <v>0.76400000000000001</v>
      </c>
      <c r="AL118">
        <v>0.77500000000000002</v>
      </c>
      <c r="AN118">
        <v>0.78600000000000003</v>
      </c>
      <c r="AP118">
        <v>0.78800000000000003</v>
      </c>
      <c r="AR118">
        <v>0.79300000000000004</v>
      </c>
      <c r="AT118">
        <v>0.79800000000000004</v>
      </c>
      <c r="AV118">
        <v>0.8</v>
      </c>
      <c r="AX118">
        <v>0.80300000000000005</v>
      </c>
      <c r="AZ118">
        <v>0.80500000000000005</v>
      </c>
      <c r="BB118">
        <v>0.80900000000000005</v>
      </c>
      <c r="BD118">
        <v>0.81</v>
      </c>
      <c r="BF118">
        <v>0.81399999999999995</v>
      </c>
    </row>
    <row r="119" spans="1:58" x14ac:dyDescent="0.25">
      <c r="A119">
        <v>123</v>
      </c>
      <c r="B119" t="s">
        <v>208</v>
      </c>
      <c r="C119" t="str">
        <f t="shared" si="1"/>
        <v>Morocco</v>
      </c>
      <c r="D119">
        <v>0.45800000000000002</v>
      </c>
      <c r="F119">
        <v>0.46400000000000002</v>
      </c>
      <c r="H119">
        <v>0.46800000000000003</v>
      </c>
      <c r="J119">
        <v>0.47399999999999998</v>
      </c>
      <c r="L119">
        <v>0.48499999999999999</v>
      </c>
      <c r="N119">
        <v>0.48899999999999999</v>
      </c>
      <c r="P119">
        <v>0.499</v>
      </c>
      <c r="R119">
        <v>0.503</v>
      </c>
      <c r="T119">
        <v>0.51</v>
      </c>
      <c r="V119">
        <v>0.52</v>
      </c>
      <c r="X119">
        <v>0.53</v>
      </c>
      <c r="Z119">
        <v>0.54100000000000004</v>
      </c>
      <c r="AB119">
        <v>0.55200000000000005</v>
      </c>
      <c r="AD119">
        <v>0.56299999999999994</v>
      </c>
      <c r="AF119">
        <v>0.57199999999999995</v>
      </c>
      <c r="AH119">
        <v>0.57999999999999996</v>
      </c>
      <c r="AJ119">
        <v>0.58599999999999997</v>
      </c>
      <c r="AL119">
        <v>0.59399999999999997</v>
      </c>
      <c r="AN119">
        <v>0.60199999999999998</v>
      </c>
      <c r="AP119">
        <v>0.60799999999999998</v>
      </c>
      <c r="AR119">
        <v>0.61599999999999999</v>
      </c>
      <c r="AT119">
        <v>0.626</v>
      </c>
      <c r="AV119">
        <v>0.63500000000000001</v>
      </c>
      <c r="AX119">
        <v>0.64500000000000002</v>
      </c>
      <c r="AZ119">
        <v>0.65</v>
      </c>
      <c r="BB119">
        <v>0.65500000000000003</v>
      </c>
      <c r="BD119">
        <v>0.66200000000000003</v>
      </c>
      <c r="BF119">
        <v>0.66700000000000004</v>
      </c>
    </row>
    <row r="120" spans="1:58" x14ac:dyDescent="0.25">
      <c r="A120">
        <v>180</v>
      </c>
      <c r="B120" t="s">
        <v>207</v>
      </c>
      <c r="C120" t="str">
        <f t="shared" si="1"/>
        <v>Mozambique</v>
      </c>
      <c r="D120">
        <v>0.20899999999999999</v>
      </c>
      <c r="F120">
        <v>0.21199999999999999</v>
      </c>
      <c r="H120">
        <v>0.20799999999999999</v>
      </c>
      <c r="J120">
        <v>0.214</v>
      </c>
      <c r="L120">
        <v>0.221</v>
      </c>
      <c r="N120">
        <v>0.22900000000000001</v>
      </c>
      <c r="P120">
        <v>0.253</v>
      </c>
      <c r="R120">
        <v>0.26600000000000001</v>
      </c>
      <c r="T120">
        <v>0.27900000000000003</v>
      </c>
      <c r="V120">
        <v>0.29099999999999998</v>
      </c>
      <c r="X120">
        <v>0.29799999999999999</v>
      </c>
      <c r="Z120">
        <v>0.311</v>
      </c>
      <c r="AB120">
        <v>0.318</v>
      </c>
      <c r="AD120">
        <v>0.33300000000000002</v>
      </c>
      <c r="AF120">
        <v>0.34300000000000003</v>
      </c>
      <c r="AH120">
        <v>0.35699999999999998</v>
      </c>
      <c r="AJ120">
        <v>0.36499999999999999</v>
      </c>
      <c r="AL120">
        <v>0.378</v>
      </c>
      <c r="AN120">
        <v>0.38800000000000001</v>
      </c>
      <c r="AP120">
        <v>0.39700000000000002</v>
      </c>
      <c r="AR120">
        <v>0.40300000000000002</v>
      </c>
      <c r="AT120">
        <v>0.40699999999999997</v>
      </c>
      <c r="AV120">
        <v>0.41199999999999998</v>
      </c>
      <c r="AX120">
        <v>0.42299999999999999</v>
      </c>
      <c r="AZ120">
        <v>0.42699999999999999</v>
      </c>
      <c r="BB120">
        <v>0.432</v>
      </c>
      <c r="BD120">
        <v>0.435</v>
      </c>
      <c r="BF120">
        <v>0.437</v>
      </c>
    </row>
    <row r="121" spans="1:58" x14ac:dyDescent="0.25">
      <c r="A121">
        <v>148</v>
      </c>
      <c r="B121" t="s">
        <v>206</v>
      </c>
      <c r="C121" t="str">
        <f t="shared" si="1"/>
        <v>Myanmar</v>
      </c>
      <c r="D121">
        <v>0.35899999999999999</v>
      </c>
      <c r="F121">
        <v>0.36599999999999999</v>
      </c>
      <c r="H121">
        <v>0.38</v>
      </c>
      <c r="J121">
        <v>0.38700000000000001</v>
      </c>
      <c r="L121">
        <v>0.39300000000000002</v>
      </c>
      <c r="N121">
        <v>0.39800000000000002</v>
      </c>
      <c r="P121">
        <v>0.40400000000000003</v>
      </c>
      <c r="R121">
        <v>0.41</v>
      </c>
      <c r="T121">
        <v>0.41299999999999998</v>
      </c>
      <c r="V121">
        <v>0.42099999999999999</v>
      </c>
      <c r="X121">
        <v>0.43099999999999999</v>
      </c>
      <c r="Z121">
        <v>0.44</v>
      </c>
      <c r="AB121">
        <v>0.44900000000000001</v>
      </c>
      <c r="AD121">
        <v>0.45900000000000002</v>
      </c>
      <c r="AF121">
        <v>0.46800000000000003</v>
      </c>
      <c r="AH121">
        <v>0.47699999999999998</v>
      </c>
      <c r="AJ121">
        <v>0.48699999999999999</v>
      </c>
      <c r="AL121">
        <v>0.498</v>
      </c>
      <c r="AN121">
        <v>0.50900000000000001</v>
      </c>
      <c r="AP121">
        <v>0.51900000000000002</v>
      </c>
      <c r="AR121">
        <v>0.53</v>
      </c>
      <c r="AT121">
        <v>0.54</v>
      </c>
      <c r="AV121">
        <v>0.54900000000000004</v>
      </c>
      <c r="AX121">
        <v>0.55800000000000005</v>
      </c>
      <c r="AZ121">
        <v>0.56399999999999995</v>
      </c>
      <c r="BB121">
        <v>0.56899999999999995</v>
      </c>
      <c r="BD121">
        <v>0.57399999999999995</v>
      </c>
      <c r="BF121">
        <v>0.57799999999999996</v>
      </c>
    </row>
    <row r="122" spans="1:58" x14ac:dyDescent="0.25">
      <c r="A122">
        <v>129</v>
      </c>
      <c r="B122" t="s">
        <v>205</v>
      </c>
      <c r="C122" t="str">
        <f t="shared" si="1"/>
        <v>Namibia</v>
      </c>
      <c r="D122">
        <v>0.57899999999999996</v>
      </c>
      <c r="F122">
        <v>0.58199999999999996</v>
      </c>
      <c r="H122">
        <v>0.58699999999999997</v>
      </c>
      <c r="J122">
        <v>0.58899999999999997</v>
      </c>
      <c r="L122">
        <v>0.59099999999999997</v>
      </c>
      <c r="N122">
        <v>0.58799999999999997</v>
      </c>
      <c r="P122">
        <v>0.58099999999999996</v>
      </c>
      <c r="R122">
        <v>0.57499999999999996</v>
      </c>
      <c r="T122">
        <v>0.56899999999999995</v>
      </c>
      <c r="V122">
        <v>0.56000000000000005</v>
      </c>
      <c r="X122">
        <v>0.55800000000000005</v>
      </c>
      <c r="Z122">
        <v>0.55700000000000005</v>
      </c>
      <c r="AB122">
        <v>0.55400000000000005</v>
      </c>
      <c r="AD122">
        <v>0.55600000000000005</v>
      </c>
      <c r="AF122">
        <v>0.55700000000000005</v>
      </c>
      <c r="AH122">
        <v>0.55600000000000005</v>
      </c>
      <c r="AJ122">
        <v>0.56000000000000005</v>
      </c>
      <c r="AL122">
        <v>0.56799999999999995</v>
      </c>
      <c r="AN122">
        <v>0.57499999999999996</v>
      </c>
      <c r="AP122">
        <v>0.58299999999999996</v>
      </c>
      <c r="AR122">
        <v>0.59399999999999997</v>
      </c>
      <c r="AT122">
        <v>0.60699999999999998</v>
      </c>
      <c r="AV122">
        <v>0.61699999999999999</v>
      </c>
      <c r="AX122">
        <v>0.628</v>
      </c>
      <c r="AZ122">
        <v>0.63600000000000001</v>
      </c>
      <c r="BB122">
        <v>0.64200000000000002</v>
      </c>
      <c r="BD122">
        <v>0.64500000000000002</v>
      </c>
      <c r="BF122">
        <v>0.64700000000000002</v>
      </c>
    </row>
    <row r="123" spans="1:58" x14ac:dyDescent="0.25">
      <c r="A123">
        <v>149</v>
      </c>
      <c r="B123" t="s">
        <v>204</v>
      </c>
      <c r="C123" t="str">
        <f t="shared" si="1"/>
        <v>Nepal</v>
      </c>
      <c r="D123">
        <v>0.378</v>
      </c>
      <c r="F123">
        <v>0.38600000000000001</v>
      </c>
      <c r="H123">
        <v>0.39400000000000002</v>
      </c>
      <c r="J123">
        <v>0.39800000000000002</v>
      </c>
      <c r="L123">
        <v>0.40500000000000003</v>
      </c>
      <c r="N123">
        <v>0.41</v>
      </c>
      <c r="P123">
        <v>0.42</v>
      </c>
      <c r="R123">
        <v>0.42599999999999999</v>
      </c>
      <c r="T123">
        <v>0.432</v>
      </c>
      <c r="V123">
        <v>0.439</v>
      </c>
      <c r="X123">
        <v>0.44600000000000001</v>
      </c>
      <c r="Z123">
        <v>0.44700000000000001</v>
      </c>
      <c r="AB123">
        <v>0.45700000000000002</v>
      </c>
      <c r="AD123">
        <v>0.46200000000000002</v>
      </c>
      <c r="AF123">
        <v>0.46899999999999997</v>
      </c>
      <c r="AH123">
        <v>0.47499999999999998</v>
      </c>
      <c r="AJ123">
        <v>0.48599999999999999</v>
      </c>
      <c r="AL123">
        <v>0.49099999999999999</v>
      </c>
      <c r="AN123">
        <v>0.502</v>
      </c>
      <c r="AP123">
        <v>0.51400000000000001</v>
      </c>
      <c r="AR123">
        <v>0.52900000000000003</v>
      </c>
      <c r="AT123">
        <v>0.53500000000000003</v>
      </c>
      <c r="AV123">
        <v>0.54800000000000004</v>
      </c>
      <c r="AX123">
        <v>0.55400000000000005</v>
      </c>
      <c r="AZ123">
        <v>0.56000000000000005</v>
      </c>
      <c r="BB123">
        <v>0.56599999999999995</v>
      </c>
      <c r="BD123">
        <v>0.56899999999999995</v>
      </c>
      <c r="BF123">
        <v>0.57399999999999995</v>
      </c>
    </row>
    <row r="124" spans="1:58" x14ac:dyDescent="0.25">
      <c r="A124">
        <v>10</v>
      </c>
      <c r="B124" t="s">
        <v>203</v>
      </c>
      <c r="C124" t="str">
        <f t="shared" si="1"/>
        <v>Netherlands</v>
      </c>
      <c r="D124">
        <v>0.82899999999999996</v>
      </c>
      <c r="F124">
        <v>0.83399999999999996</v>
      </c>
      <c r="H124">
        <v>0.83499999999999996</v>
      </c>
      <c r="J124">
        <v>0.83899999999999997</v>
      </c>
      <c r="L124">
        <v>0.86399999999999999</v>
      </c>
      <c r="N124">
        <v>0.86099999999999999</v>
      </c>
      <c r="P124">
        <v>0.86599999999999999</v>
      </c>
      <c r="R124">
        <v>0.86499999999999999</v>
      </c>
      <c r="T124">
        <v>0.86699999999999999</v>
      </c>
      <c r="V124">
        <v>0.87</v>
      </c>
      <c r="X124">
        <v>0.876</v>
      </c>
      <c r="Z124">
        <v>0.879</v>
      </c>
      <c r="AB124">
        <v>0.878</v>
      </c>
      <c r="AD124">
        <v>0.88300000000000001</v>
      </c>
      <c r="AF124">
        <v>0.88600000000000001</v>
      </c>
      <c r="AH124">
        <v>0.89100000000000001</v>
      </c>
      <c r="AJ124">
        <v>0.89700000000000002</v>
      </c>
      <c r="AL124">
        <v>0.90400000000000003</v>
      </c>
      <c r="AN124">
        <v>0.90600000000000003</v>
      </c>
      <c r="AP124">
        <v>0.90600000000000003</v>
      </c>
      <c r="AR124">
        <v>0.91</v>
      </c>
      <c r="AT124">
        <v>0.92100000000000004</v>
      </c>
      <c r="AV124">
        <v>0.92100000000000004</v>
      </c>
      <c r="AX124">
        <v>0.92300000000000004</v>
      </c>
      <c r="AZ124">
        <v>0.92400000000000004</v>
      </c>
      <c r="BB124">
        <v>0.92600000000000005</v>
      </c>
      <c r="BD124">
        <v>0.92800000000000005</v>
      </c>
      <c r="BF124">
        <v>0.93100000000000005</v>
      </c>
    </row>
    <row r="125" spans="1:58" x14ac:dyDescent="0.25">
      <c r="A125">
        <v>16</v>
      </c>
      <c r="B125" t="s">
        <v>202</v>
      </c>
      <c r="C125" t="str">
        <f t="shared" si="1"/>
        <v>New Zealand</v>
      </c>
      <c r="D125">
        <v>0.81799999999999995</v>
      </c>
      <c r="F125">
        <v>0.82</v>
      </c>
      <c r="H125">
        <v>0.82499999999999996</v>
      </c>
      <c r="J125">
        <v>0.83599999999999997</v>
      </c>
      <c r="L125">
        <v>0.84499999999999997</v>
      </c>
      <c r="N125">
        <v>0.85099999999999998</v>
      </c>
      <c r="P125">
        <v>0.85399999999999998</v>
      </c>
      <c r="R125">
        <v>0.86</v>
      </c>
      <c r="T125">
        <v>0.86299999999999999</v>
      </c>
      <c r="V125">
        <v>0.86499999999999999</v>
      </c>
      <c r="X125">
        <v>0.86899999999999999</v>
      </c>
      <c r="Z125">
        <v>0.873</v>
      </c>
      <c r="AB125">
        <v>0.88100000000000001</v>
      </c>
      <c r="AD125">
        <v>0.88400000000000001</v>
      </c>
      <c r="AF125">
        <v>0.88600000000000001</v>
      </c>
      <c r="AH125">
        <v>0.88800000000000001</v>
      </c>
      <c r="AJ125">
        <v>0.89100000000000001</v>
      </c>
      <c r="AL125">
        <v>0.89400000000000002</v>
      </c>
      <c r="AN125">
        <v>0.89400000000000002</v>
      </c>
      <c r="AP125">
        <v>0.89800000000000002</v>
      </c>
      <c r="AR125">
        <v>0.89900000000000002</v>
      </c>
      <c r="AT125">
        <v>0.90200000000000002</v>
      </c>
      <c r="AV125">
        <v>0.90500000000000003</v>
      </c>
      <c r="AX125">
        <v>0.90700000000000003</v>
      </c>
      <c r="AZ125">
        <v>0.91</v>
      </c>
      <c r="BB125">
        <v>0.91400000000000003</v>
      </c>
      <c r="BD125">
        <v>0.91500000000000004</v>
      </c>
      <c r="BF125">
        <v>0.91700000000000004</v>
      </c>
    </row>
    <row r="126" spans="1:58" x14ac:dyDescent="0.25">
      <c r="A126">
        <v>124</v>
      </c>
      <c r="B126" t="s">
        <v>201</v>
      </c>
      <c r="C126" t="str">
        <f t="shared" si="1"/>
        <v>Nicaragua</v>
      </c>
      <c r="D126">
        <v>0.48899999999999999</v>
      </c>
      <c r="F126">
        <v>0.498</v>
      </c>
      <c r="H126">
        <v>0.505</v>
      </c>
      <c r="J126">
        <v>0.50900000000000001</v>
      </c>
      <c r="L126">
        <v>0.51400000000000001</v>
      </c>
      <c r="N126">
        <v>0.52400000000000002</v>
      </c>
      <c r="P126">
        <v>0.53400000000000003</v>
      </c>
      <c r="R126">
        <v>0.54300000000000004</v>
      </c>
      <c r="T126">
        <v>0.55200000000000005</v>
      </c>
      <c r="V126">
        <v>0.56200000000000006</v>
      </c>
      <c r="X126">
        <v>0.56999999999999995</v>
      </c>
      <c r="Z126">
        <v>0.57699999999999996</v>
      </c>
      <c r="AB126">
        <v>0.58299999999999996</v>
      </c>
      <c r="AD126">
        <v>0.58699999999999997</v>
      </c>
      <c r="AF126">
        <v>0.59199999999999997</v>
      </c>
      <c r="AH126">
        <v>0.59599999999999997</v>
      </c>
      <c r="AJ126">
        <v>0.6</v>
      </c>
      <c r="AL126">
        <v>0.60699999999999998</v>
      </c>
      <c r="AN126">
        <v>0.61399999999999999</v>
      </c>
      <c r="AP126">
        <v>0.61499999999999999</v>
      </c>
      <c r="AR126">
        <v>0.621</v>
      </c>
      <c r="AT126">
        <v>0.627</v>
      </c>
      <c r="AV126">
        <v>0.63300000000000001</v>
      </c>
      <c r="AX126">
        <v>0.63900000000000001</v>
      </c>
      <c r="AZ126">
        <v>0.64900000000000002</v>
      </c>
      <c r="BB126">
        <v>0.65200000000000002</v>
      </c>
      <c r="BD126">
        <v>0.65700000000000003</v>
      </c>
      <c r="BF126">
        <v>0.65800000000000003</v>
      </c>
    </row>
    <row r="127" spans="1:58" x14ac:dyDescent="0.25">
      <c r="A127">
        <v>189</v>
      </c>
      <c r="B127" t="s">
        <v>200</v>
      </c>
      <c r="C127" t="str">
        <f t="shared" si="1"/>
        <v>Niger</v>
      </c>
      <c r="D127">
        <v>0.21</v>
      </c>
      <c r="F127">
        <v>0.214</v>
      </c>
      <c r="H127">
        <v>0.216</v>
      </c>
      <c r="J127">
        <v>0.22</v>
      </c>
      <c r="L127">
        <v>0.224</v>
      </c>
      <c r="N127">
        <v>0.22900000000000001</v>
      </c>
      <c r="P127">
        <v>0.23499999999999999</v>
      </c>
      <c r="R127">
        <v>0.23799999999999999</v>
      </c>
      <c r="T127">
        <v>0.246</v>
      </c>
      <c r="V127">
        <v>0.25</v>
      </c>
      <c r="X127">
        <v>0.252</v>
      </c>
      <c r="Z127">
        <v>0.25800000000000001</v>
      </c>
      <c r="AB127">
        <v>0.26300000000000001</v>
      </c>
      <c r="AD127">
        <v>0.26600000000000001</v>
      </c>
      <c r="AF127">
        <v>0.27400000000000002</v>
      </c>
      <c r="AH127">
        <v>0.28299999999999997</v>
      </c>
      <c r="AJ127">
        <v>0.28899999999999998</v>
      </c>
      <c r="AL127">
        <v>0.29399999999999998</v>
      </c>
      <c r="AN127">
        <v>0.30299999999999999</v>
      </c>
      <c r="AP127">
        <v>0.308</v>
      </c>
      <c r="AR127">
        <v>0.318</v>
      </c>
      <c r="AT127">
        <v>0.32500000000000001</v>
      </c>
      <c r="AV127">
        <v>0.33600000000000002</v>
      </c>
      <c r="AX127">
        <v>0.34</v>
      </c>
      <c r="AZ127">
        <v>0.34499999999999997</v>
      </c>
      <c r="BB127">
        <v>0.34699999999999998</v>
      </c>
      <c r="BD127">
        <v>0.35099999999999998</v>
      </c>
      <c r="BF127">
        <v>0.35399999999999998</v>
      </c>
    </row>
    <row r="128" spans="1:58" x14ac:dyDescent="0.25">
      <c r="A128">
        <v>157</v>
      </c>
      <c r="B128" t="s">
        <v>199</v>
      </c>
      <c r="C128" t="str">
        <f t="shared" si="1"/>
        <v>Nigeria</v>
      </c>
      <c r="AD128">
        <v>0.443</v>
      </c>
      <c r="AF128">
        <v>0.46200000000000002</v>
      </c>
      <c r="AH128">
        <v>0.46500000000000002</v>
      </c>
      <c r="AJ128">
        <v>0.47499999999999998</v>
      </c>
      <c r="AL128">
        <v>0.47899999999999998</v>
      </c>
      <c r="AN128">
        <v>0.48499999999999999</v>
      </c>
      <c r="AP128">
        <v>0.49</v>
      </c>
      <c r="AR128">
        <v>0.48399999999999999</v>
      </c>
      <c r="AT128">
        <v>0.49399999999999999</v>
      </c>
      <c r="AV128">
        <v>0.51200000000000001</v>
      </c>
      <c r="AX128">
        <v>0.51900000000000002</v>
      </c>
      <c r="AZ128">
        <v>0.52400000000000002</v>
      </c>
      <c r="BB128">
        <v>0.52700000000000002</v>
      </c>
      <c r="BD128">
        <v>0.53</v>
      </c>
      <c r="BF128">
        <v>0.53200000000000003</v>
      </c>
    </row>
    <row r="129" spans="1:58" x14ac:dyDescent="0.25">
      <c r="A129">
        <v>1</v>
      </c>
      <c r="B129" t="s">
        <v>198</v>
      </c>
      <c r="C129" t="str">
        <f t="shared" si="1"/>
        <v>Norway</v>
      </c>
      <c r="D129">
        <v>0.85</v>
      </c>
      <c r="F129">
        <v>0.85599999999999998</v>
      </c>
      <c r="H129">
        <v>0.86199999999999999</v>
      </c>
      <c r="J129">
        <v>0.87</v>
      </c>
      <c r="L129">
        <v>0.88500000000000001</v>
      </c>
      <c r="N129">
        <v>0.88300000000000001</v>
      </c>
      <c r="P129">
        <v>0.88800000000000001</v>
      </c>
      <c r="R129">
        <v>0.89400000000000002</v>
      </c>
      <c r="T129">
        <v>0.90600000000000003</v>
      </c>
      <c r="V129">
        <v>0.91100000000000003</v>
      </c>
      <c r="X129">
        <v>0.91700000000000004</v>
      </c>
      <c r="Z129">
        <v>0.91600000000000004</v>
      </c>
      <c r="AB129">
        <v>0.91800000000000004</v>
      </c>
      <c r="AD129">
        <v>0.92400000000000004</v>
      </c>
      <c r="AF129">
        <v>0.93400000000000005</v>
      </c>
      <c r="AH129">
        <v>0.93200000000000005</v>
      </c>
      <c r="AJ129">
        <v>0.93600000000000005</v>
      </c>
      <c r="AL129">
        <v>0.93799999999999994</v>
      </c>
      <c r="AN129">
        <v>0.93799999999999994</v>
      </c>
      <c r="AP129">
        <v>0.93799999999999994</v>
      </c>
      <c r="AR129">
        <v>0.94199999999999995</v>
      </c>
      <c r="AT129">
        <v>0.94299999999999995</v>
      </c>
      <c r="AV129">
        <v>0.94199999999999995</v>
      </c>
      <c r="AX129">
        <v>0.94599999999999995</v>
      </c>
      <c r="AZ129">
        <v>0.94599999999999995</v>
      </c>
      <c r="BB129">
        <v>0.94799999999999995</v>
      </c>
      <c r="BD129">
        <v>0.95099999999999996</v>
      </c>
      <c r="BF129">
        <v>0.95299999999999996</v>
      </c>
    </row>
    <row r="130" spans="1:58" x14ac:dyDescent="0.25">
      <c r="A130">
        <v>48</v>
      </c>
      <c r="B130" t="s">
        <v>197</v>
      </c>
      <c r="C130" t="str">
        <f t="shared" si="1"/>
        <v>Oman</v>
      </c>
      <c r="X130">
        <v>0.70399999999999996</v>
      </c>
      <c r="Z130">
        <v>0.71599999999999997</v>
      </c>
      <c r="AB130">
        <v>0.72499999999999998</v>
      </c>
      <c r="AD130">
        <v>0.73599999999999999</v>
      </c>
      <c r="AF130">
        <v>0.74199999999999999</v>
      </c>
      <c r="AH130">
        <v>0.748</v>
      </c>
      <c r="AJ130">
        <v>0.752</v>
      </c>
      <c r="AL130">
        <v>0.76400000000000001</v>
      </c>
      <c r="AN130">
        <v>0.78200000000000003</v>
      </c>
      <c r="AP130">
        <v>0.78900000000000003</v>
      </c>
      <c r="AR130">
        <v>0.79300000000000004</v>
      </c>
      <c r="AT130">
        <v>0.79500000000000004</v>
      </c>
      <c r="AV130">
        <v>0.80400000000000005</v>
      </c>
      <c r="AX130">
        <v>0.81200000000000006</v>
      </c>
      <c r="AZ130">
        <v>0.81499999999999995</v>
      </c>
      <c r="BB130">
        <v>0.82199999999999995</v>
      </c>
      <c r="BD130">
        <v>0.82199999999999995</v>
      </c>
      <c r="BF130">
        <v>0.82099999999999995</v>
      </c>
    </row>
    <row r="131" spans="1:58" x14ac:dyDescent="0.25">
      <c r="A131">
        <v>150</v>
      </c>
      <c r="B131" t="s">
        <v>196</v>
      </c>
      <c r="C131" t="str">
        <f t="shared" si="1"/>
        <v>Pakistan</v>
      </c>
      <c r="D131">
        <v>0.40400000000000003</v>
      </c>
      <c r="F131">
        <v>0.40899999999999997</v>
      </c>
      <c r="H131">
        <v>0.41399999999999998</v>
      </c>
      <c r="J131">
        <v>0.41799999999999998</v>
      </c>
      <c r="L131">
        <v>0.42299999999999999</v>
      </c>
      <c r="N131">
        <v>0.42799999999999999</v>
      </c>
      <c r="P131">
        <v>0.433</v>
      </c>
      <c r="R131">
        <v>0.437</v>
      </c>
      <c r="T131">
        <v>0.441</v>
      </c>
      <c r="V131">
        <v>0.44500000000000001</v>
      </c>
      <c r="X131">
        <v>0.45</v>
      </c>
      <c r="Z131">
        <v>0.45700000000000002</v>
      </c>
      <c r="AB131">
        <v>0.46500000000000002</v>
      </c>
      <c r="AD131">
        <v>0.47299999999999998</v>
      </c>
      <c r="AF131">
        <v>0.48699999999999999</v>
      </c>
      <c r="AH131">
        <v>0.5</v>
      </c>
      <c r="AJ131">
        <v>0.505</v>
      </c>
      <c r="AL131">
        <v>0.51300000000000001</v>
      </c>
      <c r="AN131">
        <v>0.51500000000000001</v>
      </c>
      <c r="AP131">
        <v>0.52200000000000002</v>
      </c>
      <c r="AR131">
        <v>0.52600000000000002</v>
      </c>
      <c r="AT131">
        <v>0.53</v>
      </c>
      <c r="AV131">
        <v>0.53500000000000003</v>
      </c>
      <c r="AX131">
        <v>0.53800000000000003</v>
      </c>
      <c r="AZ131">
        <v>0.54800000000000004</v>
      </c>
      <c r="BB131">
        <v>0.55100000000000005</v>
      </c>
      <c r="BD131">
        <v>0.56000000000000005</v>
      </c>
      <c r="BF131">
        <v>0.56200000000000006</v>
      </c>
    </row>
    <row r="132" spans="1:58" x14ac:dyDescent="0.25">
      <c r="A132">
        <v>60</v>
      </c>
      <c r="B132" t="s">
        <v>195</v>
      </c>
      <c r="C132" t="str">
        <f t="shared" ref="C132:C191" si="2">TRIM(B132)</f>
        <v>Palau</v>
      </c>
      <c r="X132">
        <v>0.74299999999999999</v>
      </c>
      <c r="Z132">
        <v>0.747</v>
      </c>
      <c r="AB132">
        <v>0.751</v>
      </c>
      <c r="AD132">
        <v>0.754</v>
      </c>
      <c r="AF132">
        <v>0.75800000000000001</v>
      </c>
      <c r="AH132">
        <v>0.76</v>
      </c>
      <c r="AJ132">
        <v>0.76200000000000001</v>
      </c>
      <c r="AL132">
        <v>0.76500000000000001</v>
      </c>
      <c r="AN132">
        <v>0.76400000000000001</v>
      </c>
      <c r="AP132">
        <v>0.76700000000000002</v>
      </c>
      <c r="AR132">
        <v>0.76900000000000002</v>
      </c>
      <c r="AT132">
        <v>0.77500000000000002</v>
      </c>
      <c r="AV132">
        <v>0.77800000000000002</v>
      </c>
      <c r="AX132">
        <v>0.78</v>
      </c>
      <c r="AZ132">
        <v>0.78600000000000003</v>
      </c>
      <c r="BB132">
        <v>0.79300000000000004</v>
      </c>
      <c r="BD132">
        <v>0.79800000000000004</v>
      </c>
      <c r="BF132">
        <v>0.79800000000000004</v>
      </c>
    </row>
    <row r="133" spans="1:58" x14ac:dyDescent="0.25">
      <c r="A133">
        <v>119</v>
      </c>
      <c r="B133" t="s">
        <v>194</v>
      </c>
      <c r="C133" t="str">
        <f t="shared" si="2"/>
        <v>Palestine, State of</v>
      </c>
      <c r="AF133">
        <v>0.65</v>
      </c>
      <c r="AH133">
        <v>0.65700000000000003</v>
      </c>
      <c r="AJ133">
        <v>0.65800000000000003</v>
      </c>
      <c r="AL133">
        <v>0.66300000000000003</v>
      </c>
      <c r="AN133">
        <v>0.66</v>
      </c>
      <c r="AP133">
        <v>0.67</v>
      </c>
      <c r="AR133">
        <v>0.67200000000000004</v>
      </c>
      <c r="AT133">
        <v>0.67700000000000005</v>
      </c>
      <c r="AV133">
        <v>0.68700000000000006</v>
      </c>
      <c r="AX133">
        <v>0.67900000000000005</v>
      </c>
      <c r="AZ133">
        <v>0.67900000000000005</v>
      </c>
      <c r="BB133">
        <v>0.68700000000000006</v>
      </c>
      <c r="BD133">
        <v>0.68899999999999995</v>
      </c>
      <c r="BF133">
        <v>0.68600000000000005</v>
      </c>
    </row>
    <row r="134" spans="1:58" x14ac:dyDescent="0.25">
      <c r="A134">
        <v>66</v>
      </c>
      <c r="B134" t="s">
        <v>193</v>
      </c>
      <c r="C134" t="str">
        <f t="shared" si="2"/>
        <v>Panama</v>
      </c>
      <c r="D134">
        <v>0.66</v>
      </c>
      <c r="F134">
        <v>0.66500000000000004</v>
      </c>
      <c r="H134">
        <v>0.67300000000000004</v>
      </c>
      <c r="J134">
        <v>0.68</v>
      </c>
      <c r="L134">
        <v>0.68400000000000005</v>
      </c>
      <c r="N134">
        <v>0.68799999999999994</v>
      </c>
      <c r="P134">
        <v>0.69399999999999995</v>
      </c>
      <c r="R134">
        <v>0.7</v>
      </c>
      <c r="T134">
        <v>0.70799999999999996</v>
      </c>
      <c r="V134">
        <v>0.71299999999999997</v>
      </c>
      <c r="X134">
        <v>0.71899999999999997</v>
      </c>
      <c r="Z134">
        <v>0.72199999999999998</v>
      </c>
      <c r="AB134">
        <v>0.72799999999999998</v>
      </c>
      <c r="AD134">
        <v>0.73</v>
      </c>
      <c r="AF134">
        <v>0.73499999999999999</v>
      </c>
      <c r="AH134">
        <v>0.73899999999999999</v>
      </c>
      <c r="AJ134">
        <v>0.74399999999999999</v>
      </c>
      <c r="AL134">
        <v>0.751</v>
      </c>
      <c r="AN134">
        <v>0.755</v>
      </c>
      <c r="AP134">
        <v>0.75600000000000001</v>
      </c>
      <c r="AR134">
        <v>0.75800000000000001</v>
      </c>
      <c r="AT134">
        <v>0.76400000000000001</v>
      </c>
      <c r="AV134">
        <v>0.77100000000000002</v>
      </c>
      <c r="AX134">
        <v>0.77600000000000002</v>
      </c>
      <c r="AZ134">
        <v>0.78100000000000003</v>
      </c>
      <c r="BB134">
        <v>0.78100000000000003</v>
      </c>
      <c r="BD134">
        <v>0.78500000000000003</v>
      </c>
      <c r="BF134">
        <v>0.78900000000000003</v>
      </c>
    </row>
    <row r="135" spans="1:58" x14ac:dyDescent="0.25">
      <c r="A135">
        <v>153</v>
      </c>
      <c r="B135" t="s">
        <v>192</v>
      </c>
      <c r="C135" t="str">
        <f t="shared" si="2"/>
        <v>Papua New Guinea</v>
      </c>
      <c r="D135">
        <v>0.38</v>
      </c>
      <c r="F135">
        <v>0.38800000000000001</v>
      </c>
      <c r="H135">
        <v>0.39800000000000002</v>
      </c>
      <c r="J135">
        <v>0.41</v>
      </c>
      <c r="L135">
        <v>0.41699999999999998</v>
      </c>
      <c r="N135">
        <v>0.42499999999999999</v>
      </c>
      <c r="P135">
        <v>0.432</v>
      </c>
      <c r="R135">
        <v>0.435</v>
      </c>
      <c r="T135">
        <v>0.441</v>
      </c>
      <c r="V135">
        <v>0.44500000000000001</v>
      </c>
      <c r="X135">
        <v>0.44900000000000001</v>
      </c>
      <c r="Z135">
        <v>0.45600000000000002</v>
      </c>
      <c r="AB135">
        <v>0.46200000000000002</v>
      </c>
      <c r="AD135">
        <v>0.46899999999999997</v>
      </c>
      <c r="AF135">
        <v>0.47199999999999998</v>
      </c>
      <c r="AH135">
        <v>0.47899999999999998</v>
      </c>
      <c r="AJ135">
        <v>0.48399999999999999</v>
      </c>
      <c r="AL135">
        <v>0.499</v>
      </c>
      <c r="AN135">
        <v>0.503</v>
      </c>
      <c r="AP135">
        <v>0.51</v>
      </c>
      <c r="AR135">
        <v>0.52</v>
      </c>
      <c r="AT135">
        <v>0.52900000000000003</v>
      </c>
      <c r="AV135">
        <v>0.53</v>
      </c>
      <c r="AX135">
        <v>0.53400000000000003</v>
      </c>
      <c r="AZ135">
        <v>0.53600000000000003</v>
      </c>
      <c r="BB135">
        <v>0.54200000000000004</v>
      </c>
      <c r="BD135">
        <v>0.54300000000000004</v>
      </c>
      <c r="BF135">
        <v>0.54400000000000004</v>
      </c>
    </row>
    <row r="136" spans="1:58" x14ac:dyDescent="0.25">
      <c r="A136">
        <v>110</v>
      </c>
      <c r="B136" t="s">
        <v>191</v>
      </c>
      <c r="C136" t="str">
        <f t="shared" si="2"/>
        <v>Paraguay</v>
      </c>
      <c r="D136">
        <v>0.57999999999999996</v>
      </c>
      <c r="F136">
        <v>0.58499999999999996</v>
      </c>
      <c r="H136">
        <v>0.58899999999999997</v>
      </c>
      <c r="J136">
        <v>0.59599999999999997</v>
      </c>
      <c r="L136">
        <v>0.6</v>
      </c>
      <c r="N136">
        <v>0.60599999999999998</v>
      </c>
      <c r="P136">
        <v>0.61299999999999999</v>
      </c>
      <c r="R136">
        <v>0.61799999999999999</v>
      </c>
      <c r="T136">
        <v>0.622</v>
      </c>
      <c r="V136">
        <v>0.625</v>
      </c>
      <c r="X136">
        <v>0.624</v>
      </c>
      <c r="Z136">
        <v>0.63200000000000001</v>
      </c>
      <c r="AB136">
        <v>0.64200000000000002</v>
      </c>
      <c r="AD136">
        <v>0.64</v>
      </c>
      <c r="AF136">
        <v>0.64600000000000002</v>
      </c>
      <c r="AH136">
        <v>0.64900000000000002</v>
      </c>
      <c r="AJ136">
        <v>0.64900000000000002</v>
      </c>
      <c r="AL136">
        <v>0.65500000000000003</v>
      </c>
      <c r="AN136">
        <v>0.66400000000000003</v>
      </c>
      <c r="AP136">
        <v>0.65900000000000003</v>
      </c>
      <c r="AR136">
        <v>0.67500000000000004</v>
      </c>
      <c r="AT136">
        <v>0.68</v>
      </c>
      <c r="AV136">
        <v>0.68</v>
      </c>
      <c r="AX136">
        <v>0.69499999999999995</v>
      </c>
      <c r="AZ136">
        <v>0.69799999999999995</v>
      </c>
      <c r="BB136">
        <v>0.70199999999999996</v>
      </c>
      <c r="BD136">
        <v>0.70199999999999996</v>
      </c>
      <c r="BF136">
        <v>0.70199999999999996</v>
      </c>
    </row>
    <row r="137" spans="1:58" x14ac:dyDescent="0.25">
      <c r="A137">
        <v>89</v>
      </c>
      <c r="B137" t="s">
        <v>190</v>
      </c>
      <c r="C137" t="str">
        <f t="shared" si="2"/>
        <v>Peru</v>
      </c>
      <c r="D137">
        <v>0.61099999999999999</v>
      </c>
      <c r="F137">
        <v>0.61699999999999999</v>
      </c>
      <c r="H137">
        <v>0.61699999999999999</v>
      </c>
      <c r="J137">
        <v>0.622</v>
      </c>
      <c r="L137">
        <v>0.63300000000000001</v>
      </c>
      <c r="N137">
        <v>0.64300000000000002</v>
      </c>
      <c r="P137">
        <v>0.64800000000000002</v>
      </c>
      <c r="R137">
        <v>0.65400000000000003</v>
      </c>
      <c r="T137">
        <v>0.66500000000000004</v>
      </c>
      <c r="V137">
        <v>0.67500000000000004</v>
      </c>
      <c r="X137">
        <v>0.67800000000000005</v>
      </c>
      <c r="Z137">
        <v>0.68600000000000005</v>
      </c>
      <c r="AB137">
        <v>0.68700000000000006</v>
      </c>
      <c r="AD137">
        <v>0.68600000000000005</v>
      </c>
      <c r="AF137">
        <v>0.69299999999999995</v>
      </c>
      <c r="AH137">
        <v>0.69799999999999995</v>
      </c>
      <c r="AJ137">
        <v>0.69499999999999995</v>
      </c>
      <c r="AL137">
        <v>0.70299999999999996</v>
      </c>
      <c r="AN137">
        <v>0.71199999999999997</v>
      </c>
      <c r="AP137">
        <v>0.71499999999999997</v>
      </c>
      <c r="AR137">
        <v>0.71699999999999997</v>
      </c>
      <c r="AT137">
        <v>0.72899999999999998</v>
      </c>
      <c r="AV137">
        <v>0.72899999999999998</v>
      </c>
      <c r="AX137">
        <v>0.73599999999999999</v>
      </c>
      <c r="AZ137">
        <v>0.746</v>
      </c>
      <c r="BB137">
        <v>0.745</v>
      </c>
      <c r="BD137">
        <v>0.748</v>
      </c>
      <c r="BF137">
        <v>0.75</v>
      </c>
    </row>
    <row r="138" spans="1:58" x14ac:dyDescent="0.25">
      <c r="A138">
        <v>113</v>
      </c>
      <c r="B138" t="s">
        <v>189</v>
      </c>
      <c r="C138" t="str">
        <f t="shared" si="2"/>
        <v>Philippines</v>
      </c>
      <c r="D138">
        <v>0.58599999999999997</v>
      </c>
      <c r="F138">
        <v>0.58699999999999997</v>
      </c>
      <c r="H138">
        <v>0.58899999999999997</v>
      </c>
      <c r="J138">
        <v>0.59099999999999997</v>
      </c>
      <c r="L138">
        <v>0.59499999999999997</v>
      </c>
      <c r="N138">
        <v>0.59799999999999998</v>
      </c>
      <c r="P138">
        <v>0.60599999999999998</v>
      </c>
      <c r="R138">
        <v>0.61099999999999999</v>
      </c>
      <c r="T138">
        <v>0.61499999999999999</v>
      </c>
      <c r="V138">
        <v>0.62</v>
      </c>
      <c r="X138">
        <v>0.624</v>
      </c>
      <c r="Z138">
        <v>0.628</v>
      </c>
      <c r="AB138">
        <v>0.63300000000000001</v>
      </c>
      <c r="AD138">
        <v>0.63700000000000001</v>
      </c>
      <c r="AF138">
        <v>0.64700000000000002</v>
      </c>
      <c r="AH138">
        <v>0.65</v>
      </c>
      <c r="AJ138">
        <v>0.65100000000000002</v>
      </c>
      <c r="AL138">
        <v>0.65700000000000003</v>
      </c>
      <c r="AN138">
        <v>0.66100000000000003</v>
      </c>
      <c r="AP138">
        <v>0.65900000000000003</v>
      </c>
      <c r="AR138">
        <v>0.66500000000000004</v>
      </c>
      <c r="AT138">
        <v>0.67</v>
      </c>
      <c r="AV138">
        <v>0.67700000000000005</v>
      </c>
      <c r="AX138">
        <v>0.68500000000000005</v>
      </c>
      <c r="AZ138">
        <v>0.68899999999999995</v>
      </c>
      <c r="BB138">
        <v>0.69299999999999995</v>
      </c>
      <c r="BD138">
        <v>0.69599999999999995</v>
      </c>
      <c r="BF138">
        <v>0.69899999999999995</v>
      </c>
    </row>
    <row r="139" spans="1:58" x14ac:dyDescent="0.25">
      <c r="A139">
        <v>33</v>
      </c>
      <c r="B139" t="s">
        <v>188</v>
      </c>
      <c r="C139" t="str">
        <f t="shared" si="2"/>
        <v>Poland</v>
      </c>
      <c r="D139">
        <v>0.71199999999999997</v>
      </c>
      <c r="F139">
        <v>0.71099999999999997</v>
      </c>
      <c r="H139">
        <v>0.71399999999999997</v>
      </c>
      <c r="J139">
        <v>0.72499999999999998</v>
      </c>
      <c r="L139">
        <v>0.73399999999999999</v>
      </c>
      <c r="N139">
        <v>0.74</v>
      </c>
      <c r="P139">
        <v>0.748</v>
      </c>
      <c r="R139">
        <v>0.75900000000000001</v>
      </c>
      <c r="T139">
        <v>0.76900000000000002</v>
      </c>
      <c r="V139">
        <v>0.77800000000000002</v>
      </c>
      <c r="X139">
        <v>0.78500000000000003</v>
      </c>
      <c r="Z139">
        <v>0.79100000000000004</v>
      </c>
      <c r="AB139">
        <v>0.79900000000000004</v>
      </c>
      <c r="AD139">
        <v>0.80400000000000005</v>
      </c>
      <c r="AF139">
        <v>0.80200000000000005</v>
      </c>
      <c r="AH139">
        <v>0.80800000000000005</v>
      </c>
      <c r="AJ139">
        <v>0.81399999999999995</v>
      </c>
      <c r="AL139">
        <v>0.81899999999999995</v>
      </c>
      <c r="AN139">
        <v>0.82399999999999995</v>
      </c>
      <c r="AP139">
        <v>0.82799999999999996</v>
      </c>
      <c r="AR139">
        <v>0.83499999999999996</v>
      </c>
      <c r="AT139">
        <v>0.83899999999999997</v>
      </c>
      <c r="AV139">
        <v>0.83599999999999997</v>
      </c>
      <c r="AX139">
        <v>0.85</v>
      </c>
      <c r="AZ139">
        <v>0.84199999999999997</v>
      </c>
      <c r="BB139">
        <v>0.85499999999999998</v>
      </c>
      <c r="BD139">
        <v>0.86</v>
      </c>
      <c r="BF139">
        <v>0.86499999999999999</v>
      </c>
    </row>
    <row r="140" spans="1:58" x14ac:dyDescent="0.25">
      <c r="A140">
        <v>41</v>
      </c>
      <c r="B140" t="s">
        <v>187</v>
      </c>
      <c r="C140" t="str">
        <f t="shared" si="2"/>
        <v>Portugal</v>
      </c>
      <c r="D140">
        <v>0.71099999999999997</v>
      </c>
      <c r="F140">
        <v>0.72</v>
      </c>
      <c r="H140">
        <v>0.73199999999999998</v>
      </c>
      <c r="J140">
        <v>0.745</v>
      </c>
      <c r="L140">
        <v>0.753</v>
      </c>
      <c r="N140">
        <v>0.76</v>
      </c>
      <c r="P140">
        <v>0.76700000000000002</v>
      </c>
      <c r="R140">
        <v>0.77300000000000002</v>
      </c>
      <c r="T140">
        <v>0.78</v>
      </c>
      <c r="V140">
        <v>0.77900000000000003</v>
      </c>
      <c r="X140">
        <v>0.78500000000000003</v>
      </c>
      <c r="Z140">
        <v>0.79</v>
      </c>
      <c r="AB140">
        <v>0.79200000000000004</v>
      </c>
      <c r="AD140">
        <v>0.79600000000000004</v>
      </c>
      <c r="AF140">
        <v>0.79700000000000004</v>
      </c>
      <c r="AH140">
        <v>0.8</v>
      </c>
      <c r="AJ140">
        <v>0.80300000000000005</v>
      </c>
      <c r="AL140">
        <v>0.81</v>
      </c>
      <c r="AN140">
        <v>0.81399999999999995</v>
      </c>
      <c r="AP140">
        <v>0.81699999999999995</v>
      </c>
      <c r="AR140">
        <v>0.82199999999999995</v>
      </c>
      <c r="AT140">
        <v>0.82599999999999996</v>
      </c>
      <c r="AV140">
        <v>0.82899999999999996</v>
      </c>
      <c r="AX140">
        <v>0.83699999999999997</v>
      </c>
      <c r="AZ140">
        <v>0.83899999999999997</v>
      </c>
      <c r="BB140">
        <v>0.84199999999999997</v>
      </c>
      <c r="BD140">
        <v>0.84499999999999997</v>
      </c>
      <c r="BF140">
        <v>0.84699999999999998</v>
      </c>
    </row>
    <row r="141" spans="1:58" x14ac:dyDescent="0.25">
      <c r="A141">
        <v>37</v>
      </c>
      <c r="B141" t="s">
        <v>186</v>
      </c>
      <c r="C141" t="str">
        <f t="shared" si="2"/>
        <v>Qatar</v>
      </c>
      <c r="D141">
        <v>0.754</v>
      </c>
      <c r="F141">
        <v>0.751</v>
      </c>
      <c r="H141">
        <v>0.753</v>
      </c>
      <c r="J141">
        <v>0.76400000000000001</v>
      </c>
      <c r="L141">
        <v>0.77500000000000002</v>
      </c>
      <c r="N141">
        <v>0.78400000000000003</v>
      </c>
      <c r="P141">
        <v>0.79600000000000004</v>
      </c>
      <c r="R141">
        <v>0.8</v>
      </c>
      <c r="T141">
        <v>0.80400000000000005</v>
      </c>
      <c r="V141">
        <v>0.80800000000000005</v>
      </c>
      <c r="X141">
        <v>0.81</v>
      </c>
      <c r="Z141">
        <v>0.81100000000000005</v>
      </c>
      <c r="AB141">
        <v>0.81599999999999995</v>
      </c>
      <c r="AD141">
        <v>0.82299999999999995</v>
      </c>
      <c r="AF141">
        <v>0.82599999999999996</v>
      </c>
      <c r="AH141">
        <v>0.83099999999999996</v>
      </c>
      <c r="AJ141">
        <v>0.82699999999999996</v>
      </c>
      <c r="AL141">
        <v>0.83</v>
      </c>
      <c r="AN141">
        <v>0.83499999999999996</v>
      </c>
      <c r="AP141">
        <v>0.83299999999999996</v>
      </c>
      <c r="AR141">
        <v>0.82499999999999996</v>
      </c>
      <c r="AT141">
        <v>0.83599999999999997</v>
      </c>
      <c r="AV141">
        <v>0.84399999999999997</v>
      </c>
      <c r="AX141">
        <v>0.85399999999999998</v>
      </c>
      <c r="AZ141">
        <v>0.85299999999999998</v>
      </c>
      <c r="BB141">
        <v>0.85399999999999998</v>
      </c>
      <c r="BD141">
        <v>0.85499999999999998</v>
      </c>
      <c r="BF141">
        <v>0.85599999999999998</v>
      </c>
    </row>
    <row r="142" spans="1:58" x14ac:dyDescent="0.25">
      <c r="A142">
        <v>52</v>
      </c>
      <c r="B142" t="s">
        <v>185</v>
      </c>
      <c r="C142" t="str">
        <f t="shared" si="2"/>
        <v>Romania</v>
      </c>
      <c r="D142">
        <v>0.70099999999999996</v>
      </c>
      <c r="F142">
        <v>0.68600000000000005</v>
      </c>
      <c r="H142">
        <v>0.67800000000000005</v>
      </c>
      <c r="J142">
        <v>0.67800000000000005</v>
      </c>
      <c r="L142">
        <v>0.68100000000000005</v>
      </c>
      <c r="N142">
        <v>0.68700000000000006</v>
      </c>
      <c r="P142">
        <v>0.69499999999999995</v>
      </c>
      <c r="R142">
        <v>0.69599999999999995</v>
      </c>
      <c r="T142">
        <v>0.69799999999999995</v>
      </c>
      <c r="V142">
        <v>0.70399999999999996</v>
      </c>
      <c r="X142">
        <v>0.70899999999999996</v>
      </c>
      <c r="Z142">
        <v>0.71499999999999997</v>
      </c>
      <c r="AB142">
        <v>0.72399999999999998</v>
      </c>
      <c r="AD142">
        <v>0.73399999999999999</v>
      </c>
      <c r="AF142">
        <v>0.746</v>
      </c>
      <c r="AH142">
        <v>0.755</v>
      </c>
      <c r="AJ142">
        <v>0.76700000000000002</v>
      </c>
      <c r="AL142">
        <v>0.78100000000000003</v>
      </c>
      <c r="AN142">
        <v>0.79500000000000004</v>
      </c>
      <c r="AP142">
        <v>0.79800000000000004</v>
      </c>
      <c r="AR142">
        <v>0.79700000000000004</v>
      </c>
      <c r="AT142">
        <v>0.79800000000000004</v>
      </c>
      <c r="AV142">
        <v>0.79500000000000004</v>
      </c>
      <c r="AX142">
        <v>0.8</v>
      </c>
      <c r="AZ142">
        <v>0.80200000000000005</v>
      </c>
      <c r="BB142">
        <v>0.80500000000000005</v>
      </c>
      <c r="BD142">
        <v>0.80700000000000005</v>
      </c>
      <c r="BF142">
        <v>0.81100000000000005</v>
      </c>
    </row>
    <row r="143" spans="1:58" x14ac:dyDescent="0.25">
      <c r="A143">
        <v>49</v>
      </c>
      <c r="B143" t="s">
        <v>184</v>
      </c>
      <c r="C143" t="s">
        <v>67</v>
      </c>
      <c r="D143">
        <v>0.73399999999999999</v>
      </c>
      <c r="F143">
        <v>0.72899999999999998</v>
      </c>
      <c r="H143">
        <v>0.71799999999999997</v>
      </c>
      <c r="J143">
        <v>0.71</v>
      </c>
      <c r="L143">
        <v>0.70199999999999996</v>
      </c>
      <c r="N143">
        <v>0.7</v>
      </c>
      <c r="P143">
        <v>0.70099999999999996</v>
      </c>
      <c r="R143">
        <v>0.70399999999999996</v>
      </c>
      <c r="T143">
        <v>0.70299999999999996</v>
      </c>
      <c r="V143">
        <v>0.70899999999999996</v>
      </c>
      <c r="X143">
        <v>0.72</v>
      </c>
      <c r="Z143">
        <v>0.72699999999999998</v>
      </c>
      <c r="AB143">
        <v>0.73199999999999998</v>
      </c>
      <c r="AD143">
        <v>0.69</v>
      </c>
      <c r="AF143">
        <v>0.746</v>
      </c>
      <c r="AH143">
        <v>0.752</v>
      </c>
      <c r="AJ143">
        <v>0.75900000000000001</v>
      </c>
      <c r="AL143">
        <v>0.76700000000000002</v>
      </c>
      <c r="AN143">
        <v>0.77400000000000002</v>
      </c>
      <c r="AP143">
        <v>0.77100000000000002</v>
      </c>
      <c r="AR143">
        <v>0.78</v>
      </c>
      <c r="AT143">
        <v>0.78900000000000003</v>
      </c>
      <c r="AV143">
        <v>0.79800000000000004</v>
      </c>
      <c r="AX143">
        <v>0.80400000000000005</v>
      </c>
      <c r="AZ143">
        <v>0.80700000000000005</v>
      </c>
      <c r="BB143">
        <v>0.81299999999999994</v>
      </c>
      <c r="BD143">
        <v>0.81499999999999995</v>
      </c>
      <c r="BF143">
        <v>0.81599999999999995</v>
      </c>
    </row>
    <row r="144" spans="1:58" x14ac:dyDescent="0.25">
      <c r="A144">
        <v>158</v>
      </c>
      <c r="B144" t="s">
        <v>183</v>
      </c>
      <c r="C144" t="str">
        <f t="shared" si="2"/>
        <v>Rwanda</v>
      </c>
      <c r="D144">
        <v>0.25</v>
      </c>
      <c r="F144">
        <v>0.22700000000000001</v>
      </c>
      <c r="H144">
        <v>0.21299999999999999</v>
      </c>
      <c r="J144">
        <v>0.20899999999999999</v>
      </c>
      <c r="L144">
        <v>0.19900000000000001</v>
      </c>
      <c r="N144">
        <v>0.23400000000000001</v>
      </c>
      <c r="P144">
        <v>0.26200000000000001</v>
      </c>
      <c r="R144">
        <v>0.28799999999999998</v>
      </c>
      <c r="T144">
        <v>0.30199999999999999</v>
      </c>
      <c r="V144">
        <v>0.32</v>
      </c>
      <c r="X144">
        <v>0.33500000000000002</v>
      </c>
      <c r="Z144">
        <v>0.34499999999999997</v>
      </c>
      <c r="AB144">
        <v>0.36099999999999999</v>
      </c>
      <c r="AD144">
        <v>0.374</v>
      </c>
      <c r="AF144">
        <v>0.39100000000000001</v>
      </c>
      <c r="AH144">
        <v>0.40799999999999997</v>
      </c>
      <c r="AJ144">
        <v>0.42899999999999999</v>
      </c>
      <c r="AL144">
        <v>0.44500000000000001</v>
      </c>
      <c r="AN144">
        <v>0.45500000000000002</v>
      </c>
      <c r="AP144">
        <v>0.47</v>
      </c>
      <c r="AR144">
        <v>0.48499999999999999</v>
      </c>
      <c r="AT144">
        <v>0.49299999999999999</v>
      </c>
      <c r="AV144">
        <v>0.5</v>
      </c>
      <c r="AX144">
        <v>0.503</v>
      </c>
      <c r="AZ144">
        <v>0.50900000000000001</v>
      </c>
      <c r="BB144">
        <v>0.51</v>
      </c>
      <c r="BD144">
        <v>0.52</v>
      </c>
      <c r="BF144">
        <v>0.52400000000000002</v>
      </c>
    </row>
    <row r="145" spans="1:58" x14ac:dyDescent="0.25">
      <c r="A145">
        <v>72</v>
      </c>
      <c r="B145" t="s">
        <v>182</v>
      </c>
      <c r="C145" t="str">
        <f t="shared" si="2"/>
        <v>Saint Kitts and Nevis</v>
      </c>
      <c r="AH145">
        <v>0.72699999999999998</v>
      </c>
      <c r="AJ145">
        <v>0.73</v>
      </c>
      <c r="AL145">
        <v>0.73299999999999998</v>
      </c>
      <c r="AN145">
        <v>0.73799999999999999</v>
      </c>
      <c r="AP145">
        <v>0.74</v>
      </c>
      <c r="AR145">
        <v>0.745</v>
      </c>
      <c r="AT145">
        <v>0.751</v>
      </c>
      <c r="AV145">
        <v>0.75600000000000001</v>
      </c>
      <c r="AX145">
        <v>0.76300000000000001</v>
      </c>
      <c r="AZ145">
        <v>0.77</v>
      </c>
      <c r="BB145">
        <v>0.77300000000000002</v>
      </c>
      <c r="BD145">
        <v>0.77400000000000002</v>
      </c>
      <c r="BF145">
        <v>0.77800000000000002</v>
      </c>
    </row>
    <row r="146" spans="1:58" x14ac:dyDescent="0.25">
      <c r="A146">
        <v>90</v>
      </c>
      <c r="B146" t="s">
        <v>181</v>
      </c>
      <c r="C146" t="str">
        <f t="shared" si="2"/>
        <v>Saint Lucia</v>
      </c>
      <c r="X146">
        <v>0.69</v>
      </c>
      <c r="Z146">
        <v>0.68700000000000006</v>
      </c>
      <c r="AB146">
        <v>0.68899999999999995</v>
      </c>
      <c r="AD146">
        <v>0.69199999999999995</v>
      </c>
      <c r="AF146">
        <v>0.69499999999999995</v>
      </c>
      <c r="AH146">
        <v>0.7</v>
      </c>
      <c r="AJ146">
        <v>0.71099999999999997</v>
      </c>
      <c r="AL146">
        <v>0.71299999999999997</v>
      </c>
      <c r="AN146">
        <v>0.71899999999999997</v>
      </c>
      <c r="AP146">
        <v>0.72399999999999998</v>
      </c>
      <c r="AR146">
        <v>0.73099999999999998</v>
      </c>
      <c r="AT146">
        <v>0.73399999999999999</v>
      </c>
      <c r="AV146">
        <v>0.73</v>
      </c>
      <c r="AX146">
        <v>0.73299999999999998</v>
      </c>
      <c r="AZ146">
        <v>0.73699999999999999</v>
      </c>
      <c r="BB146">
        <v>0.74399999999999999</v>
      </c>
      <c r="BD146">
        <v>0.745</v>
      </c>
      <c r="BF146">
        <v>0.747</v>
      </c>
    </row>
    <row r="147" spans="1:58" x14ac:dyDescent="0.25">
      <c r="A147">
        <v>99</v>
      </c>
      <c r="B147" t="s">
        <v>180</v>
      </c>
      <c r="C147" t="str">
        <f t="shared" si="2"/>
        <v>Saint Vincent and the Grenadines</v>
      </c>
      <c r="X147">
        <v>0.67300000000000004</v>
      </c>
      <c r="Z147">
        <v>0.67700000000000005</v>
      </c>
      <c r="AB147">
        <v>0.68200000000000005</v>
      </c>
      <c r="AD147">
        <v>0.68899999999999995</v>
      </c>
      <c r="AF147">
        <v>0.69199999999999995</v>
      </c>
      <c r="AH147">
        <v>0.69699999999999995</v>
      </c>
      <c r="AJ147">
        <v>0.70399999999999996</v>
      </c>
      <c r="AL147">
        <v>0.70899999999999996</v>
      </c>
      <c r="AN147">
        <v>0.71</v>
      </c>
      <c r="AP147">
        <v>0.71299999999999997</v>
      </c>
      <c r="AR147">
        <v>0.71499999999999997</v>
      </c>
      <c r="AT147">
        <v>0.71699999999999997</v>
      </c>
      <c r="AV147">
        <v>0.71799999999999997</v>
      </c>
      <c r="AX147">
        <v>0.72099999999999997</v>
      </c>
      <c r="AZ147">
        <v>0.72</v>
      </c>
      <c r="BB147">
        <v>0.72</v>
      </c>
      <c r="BD147">
        <v>0.72099999999999997</v>
      </c>
      <c r="BF147">
        <v>0.72299999999999998</v>
      </c>
    </row>
    <row r="148" spans="1:58" x14ac:dyDescent="0.25">
      <c r="A148">
        <v>104</v>
      </c>
      <c r="B148" t="s">
        <v>179</v>
      </c>
      <c r="C148" t="str">
        <f t="shared" si="2"/>
        <v>Samoa</v>
      </c>
      <c r="D148">
        <v>0.62</v>
      </c>
      <c r="F148">
        <v>0.622</v>
      </c>
      <c r="H148">
        <v>0.624</v>
      </c>
      <c r="J148">
        <v>0.63</v>
      </c>
      <c r="L148">
        <v>0.61099999999999999</v>
      </c>
      <c r="N148">
        <v>0.61799999999999999</v>
      </c>
      <c r="P148">
        <v>0.628</v>
      </c>
      <c r="R148">
        <v>0.63</v>
      </c>
      <c r="T148">
        <v>0.63600000000000001</v>
      </c>
      <c r="V148">
        <v>0.64200000000000002</v>
      </c>
      <c r="X148">
        <v>0.64700000000000002</v>
      </c>
      <c r="Z148">
        <v>0.65400000000000003</v>
      </c>
      <c r="AB148">
        <v>0.65900000000000003</v>
      </c>
      <c r="AD148">
        <v>0.66300000000000003</v>
      </c>
      <c r="AF148">
        <v>0.66900000000000004</v>
      </c>
      <c r="AH148">
        <v>0.67300000000000004</v>
      </c>
      <c r="AJ148">
        <v>0.67500000000000004</v>
      </c>
      <c r="AL148">
        <v>0.68100000000000005</v>
      </c>
      <c r="AN148">
        <v>0.68500000000000005</v>
      </c>
      <c r="AP148">
        <v>0.68700000000000006</v>
      </c>
      <c r="AR148">
        <v>0.69299999999999995</v>
      </c>
      <c r="AT148">
        <v>0.69699999999999995</v>
      </c>
      <c r="AV148">
        <v>0.69699999999999995</v>
      </c>
      <c r="AX148">
        <v>0.7</v>
      </c>
      <c r="AZ148">
        <v>0.70299999999999996</v>
      </c>
      <c r="BB148">
        <v>0.70599999999999996</v>
      </c>
      <c r="BD148">
        <v>0.71099999999999997</v>
      </c>
      <c r="BF148">
        <v>0.71299999999999997</v>
      </c>
    </row>
    <row r="149" spans="1:58" x14ac:dyDescent="0.25">
      <c r="A149">
        <v>143</v>
      </c>
      <c r="B149" t="s">
        <v>178</v>
      </c>
      <c r="C149" t="str">
        <f t="shared" si="2"/>
        <v>Sao Tome and Principe</v>
      </c>
      <c r="D149">
        <v>0.45300000000000001</v>
      </c>
      <c r="F149">
        <v>0.45500000000000002</v>
      </c>
      <c r="H149">
        <v>0.45800000000000002</v>
      </c>
      <c r="J149">
        <v>0.46200000000000002</v>
      </c>
      <c r="L149">
        <v>0.46600000000000003</v>
      </c>
      <c r="N149">
        <v>0.46899999999999997</v>
      </c>
      <c r="P149">
        <v>0.47399999999999998</v>
      </c>
      <c r="R149">
        <v>0.47699999999999998</v>
      </c>
      <c r="T149">
        <v>0.48099999999999998</v>
      </c>
      <c r="V149">
        <v>0.48599999999999999</v>
      </c>
      <c r="X149">
        <v>0.49</v>
      </c>
      <c r="Z149">
        <v>0.496</v>
      </c>
      <c r="AB149">
        <v>0.499</v>
      </c>
      <c r="AD149">
        <v>0.505</v>
      </c>
      <c r="AF149">
        <v>0.51</v>
      </c>
      <c r="AH149">
        <v>0.51700000000000002</v>
      </c>
      <c r="AJ149">
        <v>0.52600000000000002</v>
      </c>
      <c r="AL149">
        <v>0.53</v>
      </c>
      <c r="AN149">
        <v>0.53</v>
      </c>
      <c r="AP149">
        <v>0.53800000000000003</v>
      </c>
      <c r="AR149">
        <v>0.54200000000000004</v>
      </c>
      <c r="AT149">
        <v>0.54800000000000004</v>
      </c>
      <c r="AV149">
        <v>0.55100000000000005</v>
      </c>
      <c r="AX149">
        <v>0.56000000000000005</v>
      </c>
      <c r="AZ149">
        <v>0.56699999999999995</v>
      </c>
      <c r="BB149">
        <v>0.57999999999999996</v>
      </c>
      <c r="BD149">
        <v>0.58399999999999996</v>
      </c>
      <c r="BF149">
        <v>0.58899999999999997</v>
      </c>
    </row>
    <row r="150" spans="1:58" x14ac:dyDescent="0.25">
      <c r="A150">
        <v>39</v>
      </c>
      <c r="B150" t="s">
        <v>177</v>
      </c>
      <c r="C150" t="str">
        <f t="shared" si="2"/>
        <v>Saudi Arabia</v>
      </c>
      <c r="D150">
        <v>0.69699999999999995</v>
      </c>
      <c r="F150">
        <v>0.70599999999999996</v>
      </c>
      <c r="H150">
        <v>0.71099999999999997</v>
      </c>
      <c r="J150">
        <v>0.71399999999999997</v>
      </c>
      <c r="L150">
        <v>0.71799999999999997</v>
      </c>
      <c r="N150">
        <v>0.72199999999999998</v>
      </c>
      <c r="P150">
        <v>0.72699999999999998</v>
      </c>
      <c r="R150">
        <v>0.73099999999999998</v>
      </c>
      <c r="T150">
        <v>0.73599999999999999</v>
      </c>
      <c r="V150">
        <v>0.73799999999999999</v>
      </c>
      <c r="X150">
        <v>0.74299999999999999</v>
      </c>
      <c r="Z150">
        <v>0.746</v>
      </c>
      <c r="AB150">
        <v>0.748</v>
      </c>
      <c r="AD150">
        <v>0.75600000000000001</v>
      </c>
      <c r="AF150">
        <v>0.76500000000000001</v>
      </c>
      <c r="AH150">
        <v>0.77</v>
      </c>
      <c r="AJ150">
        <v>0.77700000000000002</v>
      </c>
      <c r="AL150">
        <v>0.78300000000000003</v>
      </c>
      <c r="AN150">
        <v>0.79100000000000004</v>
      </c>
      <c r="AP150">
        <v>0.79600000000000004</v>
      </c>
      <c r="AR150">
        <v>0.80800000000000005</v>
      </c>
      <c r="AT150">
        <v>0.82299999999999995</v>
      </c>
      <c r="AV150">
        <v>0.83499999999999996</v>
      </c>
      <c r="AX150">
        <v>0.84399999999999997</v>
      </c>
      <c r="AZ150">
        <v>0.85199999999999998</v>
      </c>
      <c r="BB150">
        <v>0.85399999999999998</v>
      </c>
      <c r="BD150">
        <v>0.85399999999999998</v>
      </c>
      <c r="BF150">
        <v>0.85299999999999998</v>
      </c>
    </row>
    <row r="151" spans="1:58" x14ac:dyDescent="0.25">
      <c r="A151">
        <v>164</v>
      </c>
      <c r="B151" t="s">
        <v>176</v>
      </c>
      <c r="C151" t="str">
        <f t="shared" si="2"/>
        <v>Senegal</v>
      </c>
      <c r="D151">
        <v>0.36699999999999999</v>
      </c>
      <c r="F151">
        <v>0.36699999999999999</v>
      </c>
      <c r="H151">
        <v>0.36799999999999999</v>
      </c>
      <c r="J151">
        <v>0.36699999999999999</v>
      </c>
      <c r="L151">
        <v>0.36599999999999999</v>
      </c>
      <c r="N151">
        <v>0.36799999999999999</v>
      </c>
      <c r="P151">
        <v>0.36899999999999999</v>
      </c>
      <c r="R151">
        <v>0.37</v>
      </c>
      <c r="T151">
        <v>0.373</v>
      </c>
      <c r="V151">
        <v>0.375</v>
      </c>
      <c r="X151">
        <v>0.38</v>
      </c>
      <c r="Z151">
        <v>0.39500000000000002</v>
      </c>
      <c r="AB151">
        <v>0.4</v>
      </c>
      <c r="AD151">
        <v>0.40699999999999997</v>
      </c>
      <c r="AF151">
        <v>0.41499999999999998</v>
      </c>
      <c r="AH151">
        <v>0.42199999999999999</v>
      </c>
      <c r="AJ151">
        <v>0.42699999999999999</v>
      </c>
      <c r="AL151">
        <v>0.436</v>
      </c>
      <c r="AN151">
        <v>0.44500000000000001</v>
      </c>
      <c r="AP151">
        <v>0.44900000000000001</v>
      </c>
      <c r="AR151">
        <v>0.45600000000000002</v>
      </c>
      <c r="AT151">
        <v>0.46700000000000003</v>
      </c>
      <c r="AV151">
        <v>0.47599999999999998</v>
      </c>
      <c r="AX151">
        <v>0.48099999999999998</v>
      </c>
      <c r="AZ151">
        <v>0.48599999999999999</v>
      </c>
      <c r="BB151">
        <v>0.49199999999999999</v>
      </c>
      <c r="BD151">
        <v>0.499</v>
      </c>
      <c r="BF151">
        <v>0.505</v>
      </c>
    </row>
    <row r="152" spans="1:58" x14ac:dyDescent="0.25">
      <c r="A152">
        <v>67</v>
      </c>
      <c r="B152" t="s">
        <v>175</v>
      </c>
      <c r="C152" t="str">
        <f t="shared" si="2"/>
        <v>Serbia</v>
      </c>
      <c r="D152">
        <v>0.71799999999999997</v>
      </c>
      <c r="F152">
        <v>0.71499999999999997</v>
      </c>
      <c r="H152">
        <v>0.70199999999999996</v>
      </c>
      <c r="J152">
        <v>0.68500000000000005</v>
      </c>
      <c r="L152">
        <v>0.68899999999999995</v>
      </c>
      <c r="N152">
        <v>0.69499999999999995</v>
      </c>
      <c r="P152">
        <v>0.69899999999999995</v>
      </c>
      <c r="R152">
        <v>0.70499999999999996</v>
      </c>
      <c r="T152">
        <v>0.70799999999999996</v>
      </c>
      <c r="V152">
        <v>0.70399999999999996</v>
      </c>
      <c r="X152">
        <v>0.71099999999999997</v>
      </c>
      <c r="Z152">
        <v>0.71599999999999997</v>
      </c>
      <c r="AB152">
        <v>0.72</v>
      </c>
      <c r="AD152">
        <v>0.72599999999999998</v>
      </c>
      <c r="AF152">
        <v>0.73399999999999999</v>
      </c>
      <c r="AH152">
        <v>0.74199999999999999</v>
      </c>
      <c r="AJ152">
        <v>0.747</v>
      </c>
      <c r="AL152">
        <v>0.751</v>
      </c>
      <c r="AN152">
        <v>0.75700000000000001</v>
      </c>
      <c r="AP152">
        <v>0.75900000000000001</v>
      </c>
      <c r="AR152">
        <v>0.75900000000000001</v>
      </c>
      <c r="AT152">
        <v>0.76900000000000002</v>
      </c>
      <c r="AV152">
        <v>0.76800000000000002</v>
      </c>
      <c r="AX152">
        <v>0.77100000000000002</v>
      </c>
      <c r="AZ152">
        <v>0.77500000000000002</v>
      </c>
      <c r="BB152">
        <v>0.78</v>
      </c>
      <c r="BD152">
        <v>0.78500000000000003</v>
      </c>
      <c r="BF152">
        <v>0.78700000000000003</v>
      </c>
    </row>
    <row r="153" spans="1:58" x14ac:dyDescent="0.25">
      <c r="A153">
        <v>62</v>
      </c>
      <c r="B153" t="s">
        <v>174</v>
      </c>
      <c r="C153" t="str">
        <f t="shared" si="2"/>
        <v>Seychelles</v>
      </c>
      <c r="X153">
        <v>0.71799999999999997</v>
      </c>
      <c r="Z153">
        <v>0.71399999999999997</v>
      </c>
      <c r="AB153">
        <v>0.71599999999999997</v>
      </c>
      <c r="AD153">
        <v>0.71699999999999997</v>
      </c>
      <c r="AF153">
        <v>0.71499999999999997</v>
      </c>
      <c r="AH153">
        <v>0.73</v>
      </c>
      <c r="AJ153">
        <v>0.72</v>
      </c>
      <c r="AL153">
        <v>0.74099999999999999</v>
      </c>
      <c r="AN153">
        <v>0.74099999999999999</v>
      </c>
      <c r="AP153">
        <v>0.74099999999999999</v>
      </c>
      <c r="AR153">
        <v>0.747</v>
      </c>
      <c r="AT153">
        <v>0.74099999999999999</v>
      </c>
      <c r="AV153">
        <v>0.77</v>
      </c>
      <c r="AX153">
        <v>0.77900000000000003</v>
      </c>
      <c r="AZ153">
        <v>0.78600000000000003</v>
      </c>
      <c r="BB153">
        <v>0.79100000000000004</v>
      </c>
      <c r="BD153">
        <v>0.79300000000000004</v>
      </c>
      <c r="BF153">
        <v>0.79700000000000004</v>
      </c>
    </row>
    <row r="154" spans="1:58" x14ac:dyDescent="0.25">
      <c r="A154">
        <v>184</v>
      </c>
      <c r="B154" t="s">
        <v>173</v>
      </c>
      <c r="C154" t="str">
        <f t="shared" si="2"/>
        <v>Sierra Leone</v>
      </c>
      <c r="D154">
        <v>0.27500000000000002</v>
      </c>
      <c r="F154">
        <v>0.26700000000000002</v>
      </c>
      <c r="H154">
        <v>0.26400000000000001</v>
      </c>
      <c r="J154">
        <v>0.26900000000000002</v>
      </c>
      <c r="L154">
        <v>0.27100000000000002</v>
      </c>
      <c r="N154">
        <v>0.27400000000000002</v>
      </c>
      <c r="P154">
        <v>0.26900000000000002</v>
      </c>
      <c r="R154">
        <v>0.26800000000000002</v>
      </c>
      <c r="T154">
        <v>0.27200000000000002</v>
      </c>
      <c r="V154">
        <v>0.27600000000000002</v>
      </c>
      <c r="X154">
        <v>0.28399999999999997</v>
      </c>
      <c r="Z154">
        <v>0.29899999999999999</v>
      </c>
      <c r="AB154">
        <v>0.315</v>
      </c>
      <c r="AD154">
        <v>0.32500000000000001</v>
      </c>
      <c r="AF154">
        <v>0.33400000000000002</v>
      </c>
      <c r="AH154">
        <v>0.34200000000000003</v>
      </c>
      <c r="AJ154">
        <v>0.35</v>
      </c>
      <c r="AL154">
        <v>0.36299999999999999</v>
      </c>
      <c r="AN154">
        <v>0.373</v>
      </c>
      <c r="AP154">
        <v>0.38100000000000001</v>
      </c>
      <c r="AR154">
        <v>0.38500000000000001</v>
      </c>
      <c r="AT154">
        <v>0.39200000000000002</v>
      </c>
      <c r="AV154">
        <v>0.40699999999999997</v>
      </c>
      <c r="AX154">
        <v>0.41899999999999998</v>
      </c>
      <c r="AZ154">
        <v>0.42299999999999999</v>
      </c>
      <c r="BB154">
        <v>0.41299999999999998</v>
      </c>
      <c r="BD154">
        <v>0.41299999999999998</v>
      </c>
      <c r="BF154">
        <v>0.41899999999999998</v>
      </c>
    </row>
    <row r="155" spans="1:58" x14ac:dyDescent="0.25">
      <c r="A155">
        <v>9</v>
      </c>
      <c r="B155" t="s">
        <v>172</v>
      </c>
      <c r="C155" t="str">
        <f t="shared" si="2"/>
        <v>Singapore</v>
      </c>
      <c r="D155">
        <v>0.71799999999999997</v>
      </c>
      <c r="F155">
        <v>0.72899999999999998</v>
      </c>
      <c r="H155">
        <v>0.74</v>
      </c>
      <c r="J155">
        <v>0.751</v>
      </c>
      <c r="L155">
        <v>0.76300000000000001</v>
      </c>
      <c r="N155">
        <v>0.77300000000000002</v>
      </c>
      <c r="P155">
        <v>0.78200000000000003</v>
      </c>
      <c r="R155">
        <v>0.79300000000000004</v>
      </c>
      <c r="T155">
        <v>0.79800000000000004</v>
      </c>
      <c r="V155">
        <v>0.80900000000000005</v>
      </c>
      <c r="X155">
        <v>0.81899999999999995</v>
      </c>
      <c r="Z155">
        <v>0.82199999999999995</v>
      </c>
      <c r="AB155">
        <v>0.83</v>
      </c>
      <c r="AD155">
        <v>0.83799999999999997</v>
      </c>
      <c r="AF155">
        <v>0.84499999999999997</v>
      </c>
      <c r="AH155">
        <v>0.86799999999999999</v>
      </c>
      <c r="AJ155">
        <v>0.871</v>
      </c>
      <c r="AL155">
        <v>0.878</v>
      </c>
      <c r="AN155">
        <v>0.88300000000000001</v>
      </c>
      <c r="AP155">
        <v>0.88400000000000001</v>
      </c>
      <c r="AR155">
        <v>0.90900000000000003</v>
      </c>
      <c r="AT155">
        <v>0.91400000000000003</v>
      </c>
      <c r="AV155">
        <v>0.92</v>
      </c>
      <c r="AX155">
        <v>0.92300000000000004</v>
      </c>
      <c r="AZ155">
        <v>0.92800000000000005</v>
      </c>
      <c r="BB155">
        <v>0.92900000000000005</v>
      </c>
      <c r="BD155">
        <v>0.93</v>
      </c>
      <c r="BF155">
        <v>0.93200000000000005</v>
      </c>
    </row>
    <row r="156" spans="1:58" x14ac:dyDescent="0.25">
      <c r="A156">
        <v>38</v>
      </c>
      <c r="B156" t="s">
        <v>171</v>
      </c>
      <c r="C156" t="s">
        <v>73</v>
      </c>
      <c r="D156">
        <v>0.73899999999999999</v>
      </c>
      <c r="F156">
        <v>0.73399999999999999</v>
      </c>
      <c r="H156">
        <v>0.73299999999999998</v>
      </c>
      <c r="J156">
        <v>0.73699999999999999</v>
      </c>
      <c r="L156">
        <v>0.74299999999999999</v>
      </c>
      <c r="N156">
        <v>0.751</v>
      </c>
      <c r="P156">
        <v>0.754</v>
      </c>
      <c r="R156">
        <v>0.75700000000000001</v>
      </c>
      <c r="T156">
        <v>0.76300000000000001</v>
      </c>
      <c r="V156">
        <v>0.76200000000000001</v>
      </c>
      <c r="X156">
        <v>0.76400000000000001</v>
      </c>
      <c r="Z156">
        <v>0.76400000000000001</v>
      </c>
      <c r="AB156">
        <v>0.77100000000000002</v>
      </c>
      <c r="AD156">
        <v>0.77700000000000002</v>
      </c>
      <c r="AF156">
        <v>0.78500000000000003</v>
      </c>
      <c r="AH156">
        <v>0.79400000000000004</v>
      </c>
      <c r="AJ156">
        <v>0.80300000000000005</v>
      </c>
      <c r="AL156">
        <v>0.81399999999999995</v>
      </c>
      <c r="AN156">
        <v>0.82199999999999995</v>
      </c>
      <c r="AP156">
        <v>0.82399999999999995</v>
      </c>
      <c r="AR156">
        <v>0.82899999999999996</v>
      </c>
      <c r="AT156">
        <v>0.83699999999999997</v>
      </c>
      <c r="AV156">
        <v>0.84199999999999997</v>
      </c>
      <c r="AX156">
        <v>0.84399999999999997</v>
      </c>
      <c r="AZ156">
        <v>0.84499999999999997</v>
      </c>
      <c r="BB156">
        <v>0.85099999999999998</v>
      </c>
      <c r="BD156">
        <v>0.85299999999999998</v>
      </c>
      <c r="BF156">
        <v>0.85499999999999998</v>
      </c>
    </row>
    <row r="157" spans="1:58" x14ac:dyDescent="0.25">
      <c r="A157">
        <v>25</v>
      </c>
      <c r="B157" t="s">
        <v>170</v>
      </c>
      <c r="C157" t="str">
        <f t="shared" si="2"/>
        <v>Slovenia</v>
      </c>
      <c r="D157">
        <v>0.76700000000000002</v>
      </c>
      <c r="F157">
        <v>0.76500000000000001</v>
      </c>
      <c r="H157">
        <v>0.76600000000000001</v>
      </c>
      <c r="J157">
        <v>0.76900000000000002</v>
      </c>
      <c r="L157">
        <v>0.77500000000000002</v>
      </c>
      <c r="N157">
        <v>0.78200000000000003</v>
      </c>
      <c r="P157">
        <v>0.78800000000000003</v>
      </c>
      <c r="R157">
        <v>0.79600000000000004</v>
      </c>
      <c r="T157">
        <v>0.80500000000000005</v>
      </c>
      <c r="V157">
        <v>0.81899999999999995</v>
      </c>
      <c r="X157">
        <v>0.82499999999999996</v>
      </c>
      <c r="Z157">
        <v>0.83499999999999996</v>
      </c>
      <c r="AB157">
        <v>0.84299999999999997</v>
      </c>
      <c r="AD157">
        <v>0.85</v>
      </c>
      <c r="AF157">
        <v>0.85699999999999998</v>
      </c>
      <c r="AH157">
        <v>0.86099999999999999</v>
      </c>
      <c r="AJ157">
        <v>0.86899999999999999</v>
      </c>
      <c r="AL157">
        <v>0.873</v>
      </c>
      <c r="AN157">
        <v>0.878</v>
      </c>
      <c r="AP157">
        <v>0.878</v>
      </c>
      <c r="AR157">
        <v>0.88200000000000001</v>
      </c>
      <c r="AT157">
        <v>0.88400000000000001</v>
      </c>
      <c r="AV157">
        <v>0.877</v>
      </c>
      <c r="AX157">
        <v>0.88500000000000001</v>
      </c>
      <c r="AZ157">
        <v>0.88700000000000001</v>
      </c>
      <c r="BB157">
        <v>0.88900000000000001</v>
      </c>
      <c r="BD157">
        <v>0.89400000000000002</v>
      </c>
      <c r="BF157">
        <v>0.89600000000000002</v>
      </c>
    </row>
    <row r="158" spans="1:58" x14ac:dyDescent="0.25">
      <c r="A158">
        <v>152</v>
      </c>
      <c r="B158" t="s">
        <v>169</v>
      </c>
      <c r="C158" t="str">
        <f t="shared" si="2"/>
        <v>Solomon Islands</v>
      </c>
      <c r="V158">
        <v>0.46300000000000002</v>
      </c>
      <c r="X158">
        <v>0.45</v>
      </c>
      <c r="Z158">
        <v>0.45500000000000002</v>
      </c>
      <c r="AB158">
        <v>0.46200000000000002</v>
      </c>
      <c r="AD158">
        <v>0.46899999999999997</v>
      </c>
      <c r="AF158">
        <v>0.47699999999999998</v>
      </c>
      <c r="AH158">
        <v>0.48699999999999999</v>
      </c>
      <c r="AJ158">
        <v>0.497</v>
      </c>
      <c r="AL158">
        <v>0.505</v>
      </c>
      <c r="AN158">
        <v>0.504</v>
      </c>
      <c r="AP158">
        <v>0.497</v>
      </c>
      <c r="AR158">
        <v>0.50700000000000001</v>
      </c>
      <c r="AT158">
        <v>0.51400000000000001</v>
      </c>
      <c r="AV158">
        <v>0.52900000000000003</v>
      </c>
      <c r="AX158">
        <v>0.53900000000000003</v>
      </c>
      <c r="AZ158">
        <v>0.53900000000000003</v>
      </c>
      <c r="BB158">
        <v>0.54600000000000004</v>
      </c>
      <c r="BD158">
        <v>0.54300000000000004</v>
      </c>
      <c r="BF158">
        <v>0.54600000000000004</v>
      </c>
    </row>
    <row r="159" spans="1:58" x14ac:dyDescent="0.25">
      <c r="A159">
        <v>113</v>
      </c>
      <c r="B159" t="s">
        <v>168</v>
      </c>
      <c r="C159" t="str">
        <f t="shared" si="2"/>
        <v>South Africa</v>
      </c>
      <c r="D159">
        <v>0.61799999999999999</v>
      </c>
      <c r="F159">
        <v>0.626</v>
      </c>
      <c r="H159">
        <v>0.63500000000000001</v>
      </c>
      <c r="J159">
        <v>0.64100000000000001</v>
      </c>
      <c r="L159">
        <v>0.64500000000000002</v>
      </c>
      <c r="N159">
        <v>0.64900000000000002</v>
      </c>
      <c r="P159">
        <v>0.64700000000000002</v>
      </c>
      <c r="R159">
        <v>0.64400000000000002</v>
      </c>
      <c r="T159">
        <v>0.63900000000000001</v>
      </c>
      <c r="V159">
        <v>0.63400000000000001</v>
      </c>
      <c r="X159">
        <v>0.63</v>
      </c>
      <c r="Z159">
        <v>0.61</v>
      </c>
      <c r="AB159">
        <v>0.61699999999999999</v>
      </c>
      <c r="AD159">
        <v>0.61499999999999999</v>
      </c>
      <c r="AF159">
        <v>0.61299999999999999</v>
      </c>
      <c r="AH159">
        <v>0.61399999999999999</v>
      </c>
      <c r="AJ159">
        <v>0.61599999999999999</v>
      </c>
      <c r="AL159">
        <v>0.621</v>
      </c>
      <c r="AN159">
        <v>0.63300000000000001</v>
      </c>
      <c r="AP159">
        <v>0.64200000000000002</v>
      </c>
      <c r="AR159">
        <v>0.64900000000000002</v>
      </c>
      <c r="AT159">
        <v>0.65700000000000003</v>
      </c>
      <c r="AV159">
        <v>0.66400000000000003</v>
      </c>
      <c r="AX159">
        <v>0.67500000000000004</v>
      </c>
      <c r="AZ159">
        <v>0.68500000000000005</v>
      </c>
      <c r="BB159">
        <v>0.69199999999999995</v>
      </c>
      <c r="BD159">
        <v>0.69599999999999995</v>
      </c>
      <c r="BF159">
        <v>0.69899999999999995</v>
      </c>
    </row>
    <row r="160" spans="1:58" x14ac:dyDescent="0.25">
      <c r="A160">
        <v>187</v>
      </c>
      <c r="B160" t="s">
        <v>167</v>
      </c>
      <c r="C160" t="str">
        <f t="shared" si="2"/>
        <v>South Sudan</v>
      </c>
      <c r="AR160">
        <v>0.41299999999999998</v>
      </c>
      <c r="AT160">
        <v>0.41599999999999998</v>
      </c>
      <c r="AV160">
        <v>0.38800000000000001</v>
      </c>
      <c r="AX160">
        <v>0.39200000000000002</v>
      </c>
      <c r="AZ160">
        <v>0.39700000000000002</v>
      </c>
      <c r="BB160">
        <v>0.39900000000000002</v>
      </c>
      <c r="BD160">
        <v>0.39400000000000002</v>
      </c>
      <c r="BF160">
        <v>0.38800000000000001</v>
      </c>
    </row>
    <row r="161" spans="1:58" x14ac:dyDescent="0.25">
      <c r="A161">
        <v>26</v>
      </c>
      <c r="B161" t="s">
        <v>166</v>
      </c>
      <c r="C161" t="str">
        <f t="shared" si="2"/>
        <v>Spain</v>
      </c>
      <c r="D161">
        <v>0.754</v>
      </c>
      <c r="F161">
        <v>0.76400000000000001</v>
      </c>
      <c r="H161">
        <v>0.77200000000000002</v>
      </c>
      <c r="J161">
        <v>0.78200000000000003</v>
      </c>
      <c r="L161">
        <v>0.79100000000000004</v>
      </c>
      <c r="N161">
        <v>0.8</v>
      </c>
      <c r="P161">
        <v>0.80600000000000005</v>
      </c>
      <c r="R161">
        <v>0.81</v>
      </c>
      <c r="T161">
        <v>0.81399999999999995</v>
      </c>
      <c r="V161">
        <v>0.81899999999999995</v>
      </c>
      <c r="X161">
        <v>0.82499999999999996</v>
      </c>
      <c r="Z161">
        <v>0.82799999999999996</v>
      </c>
      <c r="AB161">
        <v>0.83</v>
      </c>
      <c r="AD161">
        <v>0.83299999999999996</v>
      </c>
      <c r="AF161">
        <v>0.83699999999999997</v>
      </c>
      <c r="AH161">
        <v>0.84399999999999997</v>
      </c>
      <c r="AJ161">
        <v>0.84799999999999998</v>
      </c>
      <c r="AL161">
        <v>0.85299999999999998</v>
      </c>
      <c r="AN161">
        <v>0.85599999999999998</v>
      </c>
      <c r="AP161">
        <v>0.85799999999999998</v>
      </c>
      <c r="AR161">
        <v>0.86499999999999999</v>
      </c>
      <c r="AT161">
        <v>0.87</v>
      </c>
      <c r="AV161">
        <v>0.873</v>
      </c>
      <c r="AX161">
        <v>0.875</v>
      </c>
      <c r="AZ161">
        <v>0.88</v>
      </c>
      <c r="BB161">
        <v>0.88500000000000001</v>
      </c>
      <c r="BD161">
        <v>0.88900000000000001</v>
      </c>
      <c r="BF161">
        <v>0.89100000000000001</v>
      </c>
    </row>
    <row r="162" spans="1:58" x14ac:dyDescent="0.25">
      <c r="A162">
        <v>76</v>
      </c>
      <c r="B162" t="s">
        <v>165</v>
      </c>
      <c r="C162" t="str">
        <f t="shared" si="2"/>
        <v>Sri Lanka</v>
      </c>
      <c r="D162">
        <v>0.625</v>
      </c>
      <c r="F162">
        <v>0.63</v>
      </c>
      <c r="H162">
        <v>0.63500000000000001</v>
      </c>
      <c r="J162">
        <v>0.63700000000000001</v>
      </c>
      <c r="L162">
        <v>0.64600000000000002</v>
      </c>
      <c r="N162">
        <v>0.65</v>
      </c>
      <c r="P162">
        <v>0.65500000000000003</v>
      </c>
      <c r="R162">
        <v>0.66200000000000003</v>
      </c>
      <c r="T162">
        <v>0.66800000000000004</v>
      </c>
      <c r="V162">
        <v>0.67600000000000005</v>
      </c>
      <c r="X162">
        <v>0.68500000000000005</v>
      </c>
      <c r="Z162">
        <v>0.69099999999999995</v>
      </c>
      <c r="AB162">
        <v>0.69699999999999995</v>
      </c>
      <c r="AD162">
        <v>0.67</v>
      </c>
      <c r="AF162">
        <v>0.71099999999999997</v>
      </c>
      <c r="AH162">
        <v>0.71799999999999997</v>
      </c>
      <c r="AJ162">
        <v>0.72399999999999998</v>
      </c>
      <c r="AL162">
        <v>0.73</v>
      </c>
      <c r="AN162">
        <v>0.73799999999999999</v>
      </c>
      <c r="AP162">
        <v>0.74</v>
      </c>
      <c r="AR162">
        <v>0.745</v>
      </c>
      <c r="AT162">
        <v>0.751</v>
      </c>
      <c r="AV162">
        <v>0.75700000000000001</v>
      </c>
      <c r="AX162">
        <v>0.75900000000000001</v>
      </c>
      <c r="AZ162">
        <v>0.76300000000000001</v>
      </c>
      <c r="BB162">
        <v>0.76600000000000001</v>
      </c>
      <c r="BD162">
        <v>0.76800000000000002</v>
      </c>
      <c r="BF162">
        <v>0.77</v>
      </c>
    </row>
    <row r="163" spans="1:58" x14ac:dyDescent="0.25">
      <c r="A163">
        <v>167</v>
      </c>
      <c r="B163" t="s">
        <v>164</v>
      </c>
      <c r="C163" t="str">
        <f t="shared" si="2"/>
        <v>Sudan</v>
      </c>
      <c r="D163">
        <v>0.33100000000000002</v>
      </c>
      <c r="F163">
        <v>0.33600000000000002</v>
      </c>
      <c r="H163">
        <v>0.34499999999999997</v>
      </c>
      <c r="J163">
        <v>0.35199999999999998</v>
      </c>
      <c r="L163">
        <v>0.35899999999999999</v>
      </c>
      <c r="N163">
        <v>0.36599999999999999</v>
      </c>
      <c r="P163">
        <v>0.375</v>
      </c>
      <c r="R163">
        <v>0.38400000000000001</v>
      </c>
      <c r="T163">
        <v>0.39</v>
      </c>
      <c r="V163">
        <v>0.39600000000000002</v>
      </c>
      <c r="X163">
        <v>0.40200000000000002</v>
      </c>
      <c r="Z163">
        <v>0.40799999999999997</v>
      </c>
      <c r="AB163">
        <v>0.41399999999999998</v>
      </c>
      <c r="AD163">
        <v>0.42</v>
      </c>
      <c r="AF163">
        <v>0.42899999999999999</v>
      </c>
      <c r="AH163">
        <v>0.436</v>
      </c>
      <c r="AJ163">
        <v>0.44600000000000001</v>
      </c>
      <c r="AL163">
        <v>0.45100000000000001</v>
      </c>
      <c r="AN163">
        <v>0.46300000000000002</v>
      </c>
      <c r="AP163">
        <v>0.46800000000000003</v>
      </c>
      <c r="AR163">
        <v>0.47</v>
      </c>
      <c r="AT163">
        <v>0.47399999999999998</v>
      </c>
      <c r="AV163">
        <v>0.48499999999999999</v>
      </c>
      <c r="AX163">
        <v>0.47499999999999998</v>
      </c>
      <c r="AZ163">
        <v>0.49199999999999999</v>
      </c>
      <c r="BB163">
        <v>0.497</v>
      </c>
      <c r="BD163">
        <v>0.499</v>
      </c>
      <c r="BF163">
        <v>0.502</v>
      </c>
    </row>
    <row r="164" spans="1:58" x14ac:dyDescent="0.25">
      <c r="A164">
        <v>100</v>
      </c>
      <c r="B164" t="s">
        <v>163</v>
      </c>
      <c r="C164" t="str">
        <f t="shared" si="2"/>
        <v>Suriname</v>
      </c>
      <c r="AF164">
        <v>0.67100000000000004</v>
      </c>
      <c r="AH164">
        <v>0.67600000000000005</v>
      </c>
      <c r="AJ164">
        <v>0.68100000000000005</v>
      </c>
      <c r="AL164">
        <v>0.68700000000000006</v>
      </c>
      <c r="AN164">
        <v>0.69099999999999995</v>
      </c>
      <c r="AP164">
        <v>0.67700000000000005</v>
      </c>
      <c r="AR164">
        <v>0.70299999999999996</v>
      </c>
      <c r="AT164">
        <v>0.70599999999999996</v>
      </c>
      <c r="AV164">
        <v>0.71099999999999997</v>
      </c>
      <c r="AX164">
        <v>0.71499999999999997</v>
      </c>
      <c r="AZ164">
        <v>0.71799999999999997</v>
      </c>
      <c r="BB164">
        <v>0.72199999999999998</v>
      </c>
      <c r="BD164">
        <v>0.71899999999999997</v>
      </c>
      <c r="BF164">
        <v>0.72</v>
      </c>
    </row>
    <row r="165" spans="1:58" x14ac:dyDescent="0.25">
      <c r="A165">
        <v>7</v>
      </c>
      <c r="B165" t="s">
        <v>162</v>
      </c>
      <c r="C165" t="str">
        <f t="shared" si="2"/>
        <v>Sweden</v>
      </c>
      <c r="D165">
        <v>0.81599999999999995</v>
      </c>
      <c r="F165">
        <v>0.81799999999999995</v>
      </c>
      <c r="H165">
        <v>0.82099999999999995</v>
      </c>
      <c r="J165">
        <v>0.84</v>
      </c>
      <c r="L165">
        <v>0.84899999999999998</v>
      </c>
      <c r="N165">
        <v>0.85599999999999998</v>
      </c>
      <c r="P165">
        <v>0.86299999999999999</v>
      </c>
      <c r="R165">
        <v>0.874</v>
      </c>
      <c r="T165">
        <v>0.88800000000000001</v>
      </c>
      <c r="V165">
        <v>0.89300000000000002</v>
      </c>
      <c r="X165">
        <v>0.89700000000000002</v>
      </c>
      <c r="Z165">
        <v>0.9</v>
      </c>
      <c r="AB165">
        <v>0.90200000000000002</v>
      </c>
      <c r="AD165">
        <v>0.90800000000000003</v>
      </c>
      <c r="AF165">
        <v>0.89600000000000002</v>
      </c>
      <c r="AH165">
        <v>0.89900000000000002</v>
      </c>
      <c r="AJ165">
        <v>0.90200000000000002</v>
      </c>
      <c r="AL165">
        <v>0.90500000000000003</v>
      </c>
      <c r="AN165">
        <v>0.90100000000000002</v>
      </c>
      <c r="AP165">
        <v>0.89900000000000002</v>
      </c>
      <c r="AR165">
        <v>0.90500000000000003</v>
      </c>
      <c r="AT165">
        <v>0.90600000000000003</v>
      </c>
      <c r="AV165">
        <v>0.90800000000000003</v>
      </c>
      <c r="AX165">
        <v>0.91200000000000003</v>
      </c>
      <c r="AZ165">
        <v>0.92</v>
      </c>
      <c r="BB165">
        <v>0.92900000000000005</v>
      </c>
      <c r="BD165">
        <v>0.93200000000000005</v>
      </c>
      <c r="BF165">
        <v>0.93300000000000005</v>
      </c>
    </row>
    <row r="166" spans="1:58" x14ac:dyDescent="0.25">
      <c r="A166">
        <v>2</v>
      </c>
      <c r="B166" t="s">
        <v>161</v>
      </c>
      <c r="C166" t="str">
        <f t="shared" si="2"/>
        <v>Switzerland</v>
      </c>
      <c r="D166">
        <v>0.83199999999999996</v>
      </c>
      <c r="F166">
        <v>0.83399999999999996</v>
      </c>
      <c r="H166">
        <v>0.83599999999999997</v>
      </c>
      <c r="J166">
        <v>0.84099999999999997</v>
      </c>
      <c r="L166">
        <v>0.84399999999999997</v>
      </c>
      <c r="N166">
        <v>0.84799999999999998</v>
      </c>
      <c r="P166">
        <v>0.85399999999999998</v>
      </c>
      <c r="R166">
        <v>0.86399999999999999</v>
      </c>
      <c r="T166">
        <v>0.873</v>
      </c>
      <c r="V166">
        <v>0.88100000000000001</v>
      </c>
      <c r="X166">
        <v>0.88900000000000001</v>
      </c>
      <c r="Z166">
        <v>0.89100000000000001</v>
      </c>
      <c r="AB166">
        <v>0.89100000000000001</v>
      </c>
      <c r="AD166">
        <v>0.89600000000000002</v>
      </c>
      <c r="AF166">
        <v>0.90100000000000002</v>
      </c>
      <c r="AH166">
        <v>0.90500000000000003</v>
      </c>
      <c r="AJ166">
        <v>0.91200000000000003</v>
      </c>
      <c r="AL166">
        <v>0.91500000000000004</v>
      </c>
      <c r="AN166">
        <v>0.91700000000000004</v>
      </c>
      <c r="AP166">
        <v>0.92700000000000005</v>
      </c>
      <c r="AR166">
        <v>0.93200000000000005</v>
      </c>
      <c r="AT166">
        <v>0.93200000000000005</v>
      </c>
      <c r="AV166">
        <v>0.93500000000000005</v>
      </c>
      <c r="AX166">
        <v>0.93799999999999994</v>
      </c>
      <c r="AZ166">
        <v>0.93899999999999995</v>
      </c>
      <c r="BB166">
        <v>0.94199999999999995</v>
      </c>
      <c r="BD166">
        <v>0.94299999999999995</v>
      </c>
      <c r="BF166">
        <v>0.94399999999999995</v>
      </c>
    </row>
    <row r="167" spans="1:58" x14ac:dyDescent="0.25">
      <c r="A167">
        <v>155</v>
      </c>
      <c r="B167" t="s">
        <v>160</v>
      </c>
      <c r="C167" t="str">
        <f t="shared" si="2"/>
        <v>Syrian Arab Republic</v>
      </c>
      <c r="F167">
        <v>0.56200000000000006</v>
      </c>
      <c r="H167">
        <v>0.56799999999999995</v>
      </c>
      <c r="J167">
        <v>0.57099999999999995</v>
      </c>
      <c r="L167">
        <v>0.57599999999999996</v>
      </c>
      <c r="N167">
        <v>0.57899999999999996</v>
      </c>
      <c r="P167">
        <v>0.58299999999999996</v>
      </c>
      <c r="R167">
        <v>0.58699999999999997</v>
      </c>
      <c r="T167">
        <v>0.59</v>
      </c>
      <c r="V167">
        <v>0.58899999999999997</v>
      </c>
      <c r="X167">
        <v>0.59</v>
      </c>
      <c r="Z167">
        <v>0.59699999999999998</v>
      </c>
      <c r="AB167">
        <v>0.6</v>
      </c>
      <c r="AD167">
        <v>0.61</v>
      </c>
      <c r="AF167">
        <v>0.623</v>
      </c>
      <c r="AH167">
        <v>0.63500000000000001</v>
      </c>
      <c r="AJ167">
        <v>0.64300000000000002</v>
      </c>
      <c r="AL167">
        <v>0.64900000000000002</v>
      </c>
      <c r="AN167">
        <v>0.64600000000000002</v>
      </c>
      <c r="AP167">
        <v>0.64800000000000002</v>
      </c>
      <c r="AR167">
        <v>0.64400000000000002</v>
      </c>
      <c r="AT167">
        <v>0.64200000000000002</v>
      </c>
      <c r="AV167">
        <v>0.63100000000000001</v>
      </c>
      <c r="AX167">
        <v>0.57199999999999995</v>
      </c>
      <c r="AZ167">
        <v>0.55000000000000004</v>
      </c>
      <c r="BB167">
        <v>0.53800000000000003</v>
      </c>
      <c r="BD167">
        <v>0.53600000000000003</v>
      </c>
      <c r="BF167">
        <v>0.53600000000000003</v>
      </c>
    </row>
    <row r="168" spans="1:58" x14ac:dyDescent="0.25">
      <c r="A168">
        <v>127</v>
      </c>
      <c r="B168" t="s">
        <v>159</v>
      </c>
      <c r="C168" t="str">
        <f t="shared" si="2"/>
        <v>Tajikistan</v>
      </c>
      <c r="D168">
        <v>0.623</v>
      </c>
      <c r="F168">
        <v>0.61799999999999999</v>
      </c>
      <c r="H168">
        <v>0.59699999999999998</v>
      </c>
      <c r="J168">
        <v>0.57899999999999996</v>
      </c>
      <c r="L168">
        <v>0.55800000000000005</v>
      </c>
      <c r="N168">
        <v>0.55000000000000004</v>
      </c>
      <c r="P168">
        <v>0.53400000000000003</v>
      </c>
      <c r="R168">
        <v>0.53800000000000003</v>
      </c>
      <c r="T168">
        <v>0.54100000000000004</v>
      </c>
      <c r="V168">
        <v>0.54400000000000004</v>
      </c>
      <c r="X168">
        <v>0.55000000000000004</v>
      </c>
      <c r="Z168">
        <v>0.55800000000000005</v>
      </c>
      <c r="AB168">
        <v>0.56799999999999995</v>
      </c>
      <c r="AD168">
        <v>0.57799999999999996</v>
      </c>
      <c r="AF168">
        <v>0.58699999999999997</v>
      </c>
      <c r="AH168">
        <v>0.59299999999999997</v>
      </c>
      <c r="AJ168">
        <v>0.59899999999999998</v>
      </c>
      <c r="AL168">
        <v>0.60399999999999998</v>
      </c>
      <c r="AN168">
        <v>0.61799999999999999</v>
      </c>
      <c r="AP168">
        <v>0.62</v>
      </c>
      <c r="AR168">
        <v>0.63400000000000001</v>
      </c>
      <c r="AT168">
        <v>0.63700000000000001</v>
      </c>
      <c r="AV168">
        <v>0.64200000000000002</v>
      </c>
      <c r="AX168">
        <v>0.64600000000000002</v>
      </c>
      <c r="AZ168">
        <v>0.64500000000000002</v>
      </c>
      <c r="BB168">
        <v>0.64500000000000002</v>
      </c>
      <c r="BD168">
        <v>0.64700000000000002</v>
      </c>
      <c r="BF168">
        <v>0.65</v>
      </c>
    </row>
    <row r="169" spans="1:58" x14ac:dyDescent="0.25">
      <c r="A169">
        <v>154</v>
      </c>
      <c r="B169" t="s">
        <v>158</v>
      </c>
      <c r="C169" t="str">
        <f t="shared" si="2"/>
        <v>Tanzania (United Republic of)</v>
      </c>
      <c r="D169">
        <v>0.37</v>
      </c>
      <c r="F169">
        <v>0.371</v>
      </c>
      <c r="H169">
        <v>0.37</v>
      </c>
      <c r="J169">
        <v>0.37</v>
      </c>
      <c r="L169">
        <v>0.36899999999999999</v>
      </c>
      <c r="N169">
        <v>0.371</v>
      </c>
      <c r="P169">
        <v>0.372</v>
      </c>
      <c r="R169">
        <v>0.375</v>
      </c>
      <c r="T169">
        <v>0.38100000000000001</v>
      </c>
      <c r="V169">
        <v>0.38800000000000001</v>
      </c>
      <c r="X169">
        <v>0.39500000000000002</v>
      </c>
      <c r="Z169">
        <v>0.40300000000000002</v>
      </c>
      <c r="AB169">
        <v>0.41299999999999998</v>
      </c>
      <c r="AD169">
        <v>0.42299999999999999</v>
      </c>
      <c r="AF169">
        <v>0.434</v>
      </c>
      <c r="AH169">
        <v>0.44800000000000001</v>
      </c>
      <c r="AJ169">
        <v>0.45800000000000002</v>
      </c>
      <c r="AL169">
        <v>0.46800000000000003</v>
      </c>
      <c r="AN169">
        <v>0.47699999999999998</v>
      </c>
      <c r="AP169">
        <v>0.48599999999999999</v>
      </c>
      <c r="AR169">
        <v>0.49299999999999999</v>
      </c>
      <c r="AT169">
        <v>0.499</v>
      </c>
      <c r="AV169">
        <v>0.50600000000000001</v>
      </c>
      <c r="AX169">
        <v>0.50700000000000001</v>
      </c>
      <c r="AZ169">
        <v>0.51500000000000001</v>
      </c>
      <c r="BB169">
        <v>0.52800000000000002</v>
      </c>
      <c r="BD169">
        <v>0.53300000000000003</v>
      </c>
      <c r="BF169">
        <v>0.53800000000000003</v>
      </c>
    </row>
    <row r="170" spans="1:58" x14ac:dyDescent="0.25">
      <c r="A170">
        <v>83</v>
      </c>
      <c r="B170" t="s">
        <v>157</v>
      </c>
      <c r="C170" t="str">
        <f t="shared" si="2"/>
        <v>Thailand</v>
      </c>
      <c r="D170">
        <v>0.57399999999999995</v>
      </c>
      <c r="F170">
        <v>0.58299999999999996</v>
      </c>
      <c r="H170">
        <v>0.58899999999999997</v>
      </c>
      <c r="J170">
        <v>0.59699999999999998</v>
      </c>
      <c r="L170">
        <v>0.60399999999999998</v>
      </c>
      <c r="N170">
        <v>0.61099999999999999</v>
      </c>
      <c r="P170">
        <v>0.61899999999999999</v>
      </c>
      <c r="R170">
        <v>0.625</v>
      </c>
      <c r="T170">
        <v>0.63</v>
      </c>
      <c r="V170">
        <v>0.64</v>
      </c>
      <c r="X170">
        <v>0.64900000000000002</v>
      </c>
      <c r="Z170">
        <v>0.65700000000000003</v>
      </c>
      <c r="AB170">
        <v>0.66600000000000004</v>
      </c>
      <c r="AD170">
        <v>0.67400000000000004</v>
      </c>
      <c r="AF170">
        <v>0.68300000000000005</v>
      </c>
      <c r="AH170">
        <v>0.69299999999999995</v>
      </c>
      <c r="AJ170">
        <v>0.69899999999999995</v>
      </c>
      <c r="AL170">
        <v>0.71</v>
      </c>
      <c r="AN170">
        <v>0.71399999999999997</v>
      </c>
      <c r="AP170">
        <v>0.71799999999999997</v>
      </c>
      <c r="AR170">
        <v>0.72399999999999998</v>
      </c>
      <c r="AT170">
        <v>0.72699999999999998</v>
      </c>
      <c r="AV170">
        <v>0.73099999999999998</v>
      </c>
      <c r="AX170">
        <v>0.72799999999999998</v>
      </c>
      <c r="AZ170">
        <v>0.73499999999999999</v>
      </c>
      <c r="BB170">
        <v>0.74099999999999999</v>
      </c>
      <c r="BD170">
        <v>0.748</v>
      </c>
      <c r="BF170">
        <v>0.755</v>
      </c>
    </row>
    <row r="171" spans="1:58" x14ac:dyDescent="0.25">
      <c r="A171">
        <v>80</v>
      </c>
      <c r="B171" t="s">
        <v>156</v>
      </c>
      <c r="C171" t="str">
        <f t="shared" si="2"/>
        <v>The former Yugoslav Republic of Macedonia</v>
      </c>
      <c r="X171">
        <v>0.66900000000000004</v>
      </c>
      <c r="Z171">
        <v>0.67300000000000004</v>
      </c>
      <c r="AB171">
        <v>0.67900000000000005</v>
      </c>
      <c r="AD171">
        <v>0.68600000000000005</v>
      </c>
      <c r="AF171">
        <v>0.69299999999999995</v>
      </c>
      <c r="AH171">
        <v>0.70199999999999996</v>
      </c>
      <c r="AJ171">
        <v>0.70799999999999996</v>
      </c>
      <c r="AL171">
        <v>0.71199999999999997</v>
      </c>
      <c r="AN171">
        <v>0.72799999999999998</v>
      </c>
      <c r="AP171">
        <v>0.73099999999999998</v>
      </c>
      <c r="AR171">
        <v>0.73499999999999999</v>
      </c>
      <c r="AT171">
        <v>0.73799999999999999</v>
      </c>
      <c r="AV171">
        <v>0.74</v>
      </c>
      <c r="AX171">
        <v>0.74299999999999999</v>
      </c>
      <c r="AZ171">
        <v>0.747</v>
      </c>
      <c r="BB171">
        <v>0.754</v>
      </c>
      <c r="BD171">
        <v>0.75600000000000001</v>
      </c>
      <c r="BF171">
        <v>0.75700000000000001</v>
      </c>
    </row>
    <row r="172" spans="1:58" x14ac:dyDescent="0.25">
      <c r="A172">
        <v>132</v>
      </c>
      <c r="B172" t="s">
        <v>155</v>
      </c>
      <c r="C172" t="str">
        <f t="shared" si="2"/>
        <v>Timor-Leste</v>
      </c>
      <c r="X172">
        <v>0.50700000000000001</v>
      </c>
      <c r="Z172">
        <v>0.51300000000000001</v>
      </c>
      <c r="AB172">
        <v>0.52300000000000002</v>
      </c>
      <c r="AD172">
        <v>0.52500000000000002</v>
      </c>
      <c r="AF172">
        <v>0.51900000000000002</v>
      </c>
      <c r="AH172">
        <v>0.496</v>
      </c>
      <c r="AJ172">
        <v>0.53600000000000003</v>
      </c>
      <c r="AL172">
        <v>0.58099999999999996</v>
      </c>
      <c r="AN172">
        <v>0.59899999999999998</v>
      </c>
      <c r="AP172">
        <v>0.61</v>
      </c>
      <c r="AR172">
        <v>0.61899999999999999</v>
      </c>
      <c r="AT172">
        <v>0.624</v>
      </c>
      <c r="AV172">
        <v>0.59899999999999998</v>
      </c>
      <c r="AX172">
        <v>0.61399999999999999</v>
      </c>
      <c r="AZ172">
        <v>0.61</v>
      </c>
      <c r="BB172">
        <v>0.63</v>
      </c>
      <c r="BD172">
        <v>0.63100000000000001</v>
      </c>
      <c r="BF172">
        <v>0.625</v>
      </c>
    </row>
    <row r="173" spans="1:58" x14ac:dyDescent="0.25">
      <c r="A173">
        <v>165</v>
      </c>
      <c r="B173" t="s">
        <v>154</v>
      </c>
      <c r="C173" t="str">
        <f t="shared" si="2"/>
        <v>Togo</v>
      </c>
      <c r="D173">
        <v>0.40500000000000003</v>
      </c>
      <c r="F173">
        <v>0.40799999999999997</v>
      </c>
      <c r="H173">
        <v>0.39900000000000002</v>
      </c>
      <c r="J173">
        <v>0.39</v>
      </c>
      <c r="L173">
        <v>0.39600000000000002</v>
      </c>
      <c r="N173">
        <v>0.40899999999999997</v>
      </c>
      <c r="P173">
        <v>0.41699999999999998</v>
      </c>
      <c r="R173">
        <v>0.42399999999999999</v>
      </c>
      <c r="T173">
        <v>0.42299999999999999</v>
      </c>
      <c r="V173">
        <v>0.42399999999999999</v>
      </c>
      <c r="X173">
        <v>0.42499999999999999</v>
      </c>
      <c r="Z173">
        <v>0.42599999999999999</v>
      </c>
      <c r="AB173">
        <v>0.42699999999999999</v>
      </c>
      <c r="AD173">
        <v>0.43099999999999999</v>
      </c>
      <c r="AF173">
        <v>0.434</v>
      </c>
      <c r="AH173">
        <v>0.436</v>
      </c>
      <c r="AJ173">
        <v>0.443</v>
      </c>
      <c r="AL173">
        <v>0.441</v>
      </c>
      <c r="AN173">
        <v>0.44</v>
      </c>
      <c r="AP173">
        <v>0.44900000000000001</v>
      </c>
      <c r="AR173">
        <v>0.45600000000000002</v>
      </c>
      <c r="AT173">
        <v>0.46300000000000002</v>
      </c>
      <c r="AV173">
        <v>0.46600000000000003</v>
      </c>
      <c r="AX173">
        <v>0.47199999999999998</v>
      </c>
      <c r="AZ173">
        <v>0.48099999999999998</v>
      </c>
      <c r="BB173">
        <v>0.495</v>
      </c>
      <c r="BD173">
        <v>0.5</v>
      </c>
      <c r="BF173">
        <v>0.503</v>
      </c>
    </row>
    <row r="174" spans="1:58" x14ac:dyDescent="0.25">
      <c r="A174">
        <v>98</v>
      </c>
      <c r="B174" t="s">
        <v>153</v>
      </c>
      <c r="C174" t="str">
        <f t="shared" si="2"/>
        <v>Tonga</v>
      </c>
      <c r="D174">
        <v>0.64800000000000002</v>
      </c>
      <c r="F174">
        <v>0.65400000000000003</v>
      </c>
      <c r="H174">
        <v>0.65600000000000003</v>
      </c>
      <c r="J174">
        <v>0.66</v>
      </c>
      <c r="L174">
        <v>0.66800000000000004</v>
      </c>
      <c r="N174">
        <v>0.67100000000000004</v>
      </c>
      <c r="P174">
        <v>0.67100000000000004</v>
      </c>
      <c r="R174">
        <v>0.67100000000000004</v>
      </c>
      <c r="T174">
        <v>0.67400000000000004</v>
      </c>
      <c r="V174">
        <v>0.67600000000000005</v>
      </c>
      <c r="X174">
        <v>0.67300000000000004</v>
      </c>
      <c r="Z174">
        <v>0.67700000000000005</v>
      </c>
      <c r="AB174">
        <v>0.68300000000000005</v>
      </c>
      <c r="AD174">
        <v>0.69199999999999995</v>
      </c>
      <c r="AF174">
        <v>0.69299999999999995</v>
      </c>
      <c r="AH174">
        <v>0.69299999999999995</v>
      </c>
      <c r="AJ174">
        <v>0.69499999999999995</v>
      </c>
      <c r="AL174">
        <v>0.69799999999999995</v>
      </c>
      <c r="AN174">
        <v>0.70199999999999996</v>
      </c>
      <c r="AP174">
        <v>0.70599999999999996</v>
      </c>
      <c r="AR174">
        <v>0.71199999999999997</v>
      </c>
      <c r="AT174">
        <v>0.71599999999999997</v>
      </c>
      <c r="AV174">
        <v>0.71699999999999997</v>
      </c>
      <c r="AX174">
        <v>0.71599999999999997</v>
      </c>
      <c r="AZ174">
        <v>0.71699999999999997</v>
      </c>
      <c r="BB174">
        <v>0.72099999999999997</v>
      </c>
      <c r="BD174">
        <v>0.72399999999999998</v>
      </c>
      <c r="BF174">
        <v>0.72599999999999998</v>
      </c>
    </row>
    <row r="175" spans="1:58" x14ac:dyDescent="0.25">
      <c r="A175">
        <v>69</v>
      </c>
      <c r="B175" t="s">
        <v>152</v>
      </c>
      <c r="C175" t="str">
        <f t="shared" si="2"/>
        <v>Trinidad and Tobago</v>
      </c>
      <c r="D175">
        <v>0.67200000000000004</v>
      </c>
      <c r="F175">
        <v>0.67300000000000004</v>
      </c>
      <c r="H175">
        <v>0.67300000000000004</v>
      </c>
      <c r="J175">
        <v>0.67500000000000004</v>
      </c>
      <c r="L175">
        <v>0.67900000000000005</v>
      </c>
      <c r="N175">
        <v>0.68300000000000005</v>
      </c>
      <c r="P175">
        <v>0.69</v>
      </c>
      <c r="R175">
        <v>0.69699999999999995</v>
      </c>
      <c r="T175">
        <v>0.70399999999999996</v>
      </c>
      <c r="V175">
        <v>0.71099999999999997</v>
      </c>
      <c r="X175">
        <v>0.71599999999999997</v>
      </c>
      <c r="Z175">
        <v>0.72099999999999997</v>
      </c>
      <c r="AB175">
        <v>0.72799999999999998</v>
      </c>
      <c r="AD175">
        <v>0.73699999999999999</v>
      </c>
      <c r="AF175">
        <v>0.746</v>
      </c>
      <c r="AH175">
        <v>0.752</v>
      </c>
      <c r="AJ175">
        <v>0.75700000000000001</v>
      </c>
      <c r="AL175">
        <v>0.76800000000000002</v>
      </c>
      <c r="AN175">
        <v>0.77300000000000002</v>
      </c>
      <c r="AP175">
        <v>0.77200000000000002</v>
      </c>
      <c r="AR175">
        <v>0.77500000000000002</v>
      </c>
      <c r="AT175">
        <v>0.77300000000000002</v>
      </c>
      <c r="AV175">
        <v>0.77400000000000002</v>
      </c>
      <c r="AX175">
        <v>0.77900000000000003</v>
      </c>
      <c r="AZ175">
        <v>0.77900000000000003</v>
      </c>
      <c r="BB175">
        <v>0.78300000000000003</v>
      </c>
      <c r="BD175">
        <v>0.78500000000000003</v>
      </c>
      <c r="BF175">
        <v>0.78400000000000003</v>
      </c>
    </row>
    <row r="176" spans="1:58" x14ac:dyDescent="0.25">
      <c r="A176">
        <v>95</v>
      </c>
      <c r="B176" t="s">
        <v>151</v>
      </c>
      <c r="C176" t="str">
        <f t="shared" si="2"/>
        <v>Tunisia</v>
      </c>
      <c r="D176">
        <v>0.56899999999999995</v>
      </c>
      <c r="F176">
        <v>0.57499999999999996</v>
      </c>
      <c r="H176">
        <v>0.58299999999999996</v>
      </c>
      <c r="J176">
        <v>0.58899999999999997</v>
      </c>
      <c r="L176">
        <v>0.6</v>
      </c>
      <c r="N176">
        <v>0.60699999999999998</v>
      </c>
      <c r="P176">
        <v>0.61599999999999999</v>
      </c>
      <c r="R176">
        <v>0.623</v>
      </c>
      <c r="T176">
        <v>0.63400000000000001</v>
      </c>
      <c r="V176">
        <v>0.64500000000000002</v>
      </c>
      <c r="X176">
        <v>0.65300000000000002</v>
      </c>
      <c r="Z176">
        <v>0.66100000000000003</v>
      </c>
      <c r="AB176">
        <v>0.66600000000000004</v>
      </c>
      <c r="AD176">
        <v>0.67300000000000004</v>
      </c>
      <c r="AF176">
        <v>0.68200000000000005</v>
      </c>
      <c r="AH176">
        <v>0.68899999999999995</v>
      </c>
      <c r="AJ176">
        <v>0.69499999999999995</v>
      </c>
      <c r="AL176">
        <v>0.70099999999999996</v>
      </c>
      <c r="AN176">
        <v>0.70699999999999996</v>
      </c>
      <c r="AP176">
        <v>0.71</v>
      </c>
      <c r="AR176">
        <v>0.71599999999999997</v>
      </c>
      <c r="AT176">
        <v>0.71799999999999997</v>
      </c>
      <c r="AV176">
        <v>0.71899999999999997</v>
      </c>
      <c r="AX176">
        <v>0.72299999999999998</v>
      </c>
      <c r="AZ176">
        <v>0.72499999999999998</v>
      </c>
      <c r="BB176">
        <v>0.72799999999999998</v>
      </c>
      <c r="BD176">
        <v>0.73199999999999998</v>
      </c>
      <c r="BF176">
        <v>0.73499999999999999</v>
      </c>
    </row>
    <row r="177" spans="1:58" x14ac:dyDescent="0.25">
      <c r="A177">
        <v>64</v>
      </c>
      <c r="B177" t="s">
        <v>150</v>
      </c>
      <c r="C177" t="str">
        <f t="shared" si="2"/>
        <v>Turkey</v>
      </c>
      <c r="D177">
        <v>0.57899999999999996</v>
      </c>
      <c r="F177">
        <v>0.58299999999999996</v>
      </c>
      <c r="H177">
        <v>0.58899999999999997</v>
      </c>
      <c r="J177">
        <v>0.59699999999999998</v>
      </c>
      <c r="L177">
        <v>0.59899999999999998</v>
      </c>
      <c r="N177">
        <v>0.60699999999999998</v>
      </c>
      <c r="P177">
        <v>0.61499999999999999</v>
      </c>
      <c r="R177">
        <v>0.624</v>
      </c>
      <c r="T177">
        <v>0.63500000000000001</v>
      </c>
      <c r="V177">
        <v>0.64300000000000002</v>
      </c>
      <c r="X177">
        <v>0.65500000000000003</v>
      </c>
      <c r="Z177">
        <v>0.66200000000000003</v>
      </c>
      <c r="AB177">
        <v>0.67200000000000004</v>
      </c>
      <c r="AD177">
        <v>0.67900000000000005</v>
      </c>
      <c r="AF177">
        <v>0.68500000000000005</v>
      </c>
      <c r="AH177">
        <v>0.69</v>
      </c>
      <c r="AJ177">
        <v>0.70099999999999996</v>
      </c>
      <c r="AL177">
        <v>0.70799999999999996</v>
      </c>
      <c r="AN177">
        <v>0.71</v>
      </c>
      <c r="AP177">
        <v>0.71799999999999997</v>
      </c>
      <c r="AR177">
        <v>0.73399999999999999</v>
      </c>
      <c r="AT177">
        <v>0.753</v>
      </c>
      <c r="AV177">
        <v>0.76</v>
      </c>
      <c r="AX177">
        <v>0.77100000000000002</v>
      </c>
      <c r="AZ177">
        <v>0.77800000000000002</v>
      </c>
      <c r="BB177">
        <v>0.78300000000000003</v>
      </c>
      <c r="BD177">
        <v>0.78700000000000003</v>
      </c>
      <c r="BF177">
        <v>0.79100000000000004</v>
      </c>
    </row>
    <row r="178" spans="1:58" x14ac:dyDescent="0.25">
      <c r="A178">
        <v>108</v>
      </c>
      <c r="B178" t="s">
        <v>149</v>
      </c>
      <c r="C178" t="str">
        <f t="shared" si="2"/>
        <v>Turkmenistan</v>
      </c>
      <c r="AR178">
        <v>0.67300000000000004</v>
      </c>
      <c r="AT178">
        <v>0.68</v>
      </c>
      <c r="AV178">
        <v>0.68600000000000005</v>
      </c>
      <c r="AX178">
        <v>0.69199999999999995</v>
      </c>
      <c r="AZ178">
        <v>0.69699999999999995</v>
      </c>
      <c r="BB178">
        <v>0.70099999999999996</v>
      </c>
      <c r="BD178">
        <v>0.70499999999999996</v>
      </c>
      <c r="BF178">
        <v>0.70599999999999996</v>
      </c>
    </row>
    <row r="179" spans="1:58" x14ac:dyDescent="0.25">
      <c r="A179">
        <v>162</v>
      </c>
      <c r="B179" t="s">
        <v>148</v>
      </c>
      <c r="C179" t="str">
        <f t="shared" si="2"/>
        <v>Uganda</v>
      </c>
      <c r="D179">
        <v>0.311</v>
      </c>
      <c r="F179">
        <v>0.311</v>
      </c>
      <c r="H179">
        <v>0.30499999999999999</v>
      </c>
      <c r="J179">
        <v>0.312</v>
      </c>
      <c r="L179">
        <v>0.315</v>
      </c>
      <c r="N179">
        <v>0.32100000000000001</v>
      </c>
      <c r="P179">
        <v>0.33800000000000002</v>
      </c>
      <c r="R179">
        <v>0.35299999999999998</v>
      </c>
      <c r="T179">
        <v>0.36799999999999999</v>
      </c>
      <c r="V179">
        <v>0.38400000000000001</v>
      </c>
      <c r="X179">
        <v>0.39800000000000002</v>
      </c>
      <c r="Z179">
        <v>0.40600000000000003</v>
      </c>
      <c r="AB179">
        <v>0.42099999999999999</v>
      </c>
      <c r="AD179">
        <v>0.43</v>
      </c>
      <c r="AF179">
        <v>0.43</v>
      </c>
      <c r="AH179">
        <v>0.437</v>
      </c>
      <c r="AJ179">
        <v>0.44900000000000001</v>
      </c>
      <c r="AL179">
        <v>0.45900000000000002</v>
      </c>
      <c r="AN179">
        <v>0.47</v>
      </c>
      <c r="AP179">
        <v>0.47699999999999998</v>
      </c>
      <c r="AR179">
        <v>0.48599999999999999</v>
      </c>
      <c r="AT179">
        <v>0.49</v>
      </c>
      <c r="AV179">
        <v>0.49199999999999999</v>
      </c>
      <c r="AX179">
        <v>0.496</v>
      </c>
      <c r="AZ179">
        <v>0.5</v>
      </c>
      <c r="BB179">
        <v>0.505</v>
      </c>
      <c r="BD179">
        <v>0.50800000000000001</v>
      </c>
      <c r="BF179">
        <v>0.51600000000000001</v>
      </c>
    </row>
    <row r="180" spans="1:58" x14ac:dyDescent="0.25">
      <c r="A180">
        <v>88</v>
      </c>
      <c r="B180" t="s">
        <v>147</v>
      </c>
      <c r="C180" t="str">
        <f t="shared" si="2"/>
        <v>Ukraine</v>
      </c>
      <c r="D180">
        <v>0.70499999999999996</v>
      </c>
      <c r="F180">
        <v>0.70099999999999996</v>
      </c>
      <c r="H180">
        <v>0.69199999999999995</v>
      </c>
      <c r="J180">
        <v>0.68100000000000005</v>
      </c>
      <c r="L180">
        <v>0.66800000000000004</v>
      </c>
      <c r="N180">
        <v>0.66400000000000003</v>
      </c>
      <c r="P180">
        <v>0.66100000000000003</v>
      </c>
      <c r="R180">
        <v>0.66300000000000003</v>
      </c>
      <c r="T180">
        <v>0.66500000000000004</v>
      </c>
      <c r="V180">
        <v>0.66700000000000004</v>
      </c>
      <c r="X180">
        <v>0.67100000000000004</v>
      </c>
      <c r="Z180">
        <v>0.68100000000000005</v>
      </c>
      <c r="AB180">
        <v>0.68899999999999995</v>
      </c>
      <c r="AD180">
        <v>0.69899999999999995</v>
      </c>
      <c r="AF180">
        <v>0.70599999999999996</v>
      </c>
      <c r="AH180">
        <v>0.71499999999999997</v>
      </c>
      <c r="AJ180">
        <v>0.72099999999999997</v>
      </c>
      <c r="AL180">
        <v>0.72899999999999998</v>
      </c>
      <c r="AN180">
        <v>0.73299999999999998</v>
      </c>
      <c r="AP180">
        <v>0.72699999999999998</v>
      </c>
      <c r="AR180">
        <v>0.73299999999999998</v>
      </c>
      <c r="AT180">
        <v>0.73799999999999999</v>
      </c>
      <c r="AV180">
        <v>0.74299999999999999</v>
      </c>
      <c r="AX180">
        <v>0.745</v>
      </c>
      <c r="AZ180">
        <v>0.748</v>
      </c>
      <c r="BB180">
        <v>0.74299999999999999</v>
      </c>
      <c r="BD180">
        <v>0.746</v>
      </c>
      <c r="BF180">
        <v>0.751</v>
      </c>
    </row>
    <row r="181" spans="1:58" x14ac:dyDescent="0.25">
      <c r="A181">
        <v>34</v>
      </c>
      <c r="B181" t="s">
        <v>146</v>
      </c>
      <c r="C181" t="str">
        <f t="shared" si="2"/>
        <v>United Arab Emirates</v>
      </c>
      <c r="D181">
        <v>0.72699999999999998</v>
      </c>
      <c r="F181">
        <v>0.73799999999999999</v>
      </c>
      <c r="H181">
        <v>0.74199999999999999</v>
      </c>
      <c r="J181">
        <v>0.748</v>
      </c>
      <c r="L181">
        <v>0.75600000000000001</v>
      </c>
      <c r="N181">
        <v>0.76400000000000001</v>
      </c>
      <c r="P181">
        <v>0.77100000000000002</v>
      </c>
      <c r="R181">
        <v>0.77800000000000002</v>
      </c>
      <c r="T181">
        <v>0.78500000000000003</v>
      </c>
      <c r="V181">
        <v>0.79100000000000004</v>
      </c>
      <c r="X181">
        <v>0.79800000000000004</v>
      </c>
      <c r="Z181">
        <v>0.80300000000000005</v>
      </c>
      <c r="AB181">
        <v>0.80800000000000005</v>
      </c>
      <c r="AD181">
        <v>0.81299999999999994</v>
      </c>
      <c r="AF181">
        <v>0.81799999999999995</v>
      </c>
      <c r="AH181">
        <v>0.82499999999999996</v>
      </c>
      <c r="AJ181">
        <v>0.83</v>
      </c>
      <c r="AL181">
        <v>0.83499999999999996</v>
      </c>
      <c r="AN181">
        <v>0.83799999999999997</v>
      </c>
      <c r="AP181">
        <v>0.83499999999999996</v>
      </c>
      <c r="AR181">
        <v>0.83599999999999997</v>
      </c>
      <c r="AT181">
        <v>0.84099999999999997</v>
      </c>
      <c r="AV181">
        <v>0.84599999999999997</v>
      </c>
      <c r="AX181">
        <v>0.85099999999999998</v>
      </c>
      <c r="AZ181">
        <v>0.85499999999999998</v>
      </c>
      <c r="BB181">
        <v>0.86</v>
      </c>
      <c r="BD181">
        <v>0.86199999999999999</v>
      </c>
      <c r="BF181">
        <v>0.86299999999999999</v>
      </c>
    </row>
    <row r="182" spans="1:58" x14ac:dyDescent="0.25">
      <c r="A182">
        <v>14</v>
      </c>
      <c r="B182" t="s">
        <v>145</v>
      </c>
      <c r="C182" t="s">
        <v>83</v>
      </c>
      <c r="D182">
        <v>0.77500000000000002</v>
      </c>
      <c r="F182">
        <v>0.78800000000000003</v>
      </c>
      <c r="H182">
        <v>0.80100000000000005</v>
      </c>
      <c r="J182">
        <v>0.81399999999999995</v>
      </c>
      <c r="L182">
        <v>0.82699999999999996</v>
      </c>
      <c r="N182">
        <v>0.83899999999999997</v>
      </c>
      <c r="P182">
        <v>0.84399999999999997</v>
      </c>
      <c r="R182">
        <v>0.84899999999999998</v>
      </c>
      <c r="T182">
        <v>0.85499999999999998</v>
      </c>
      <c r="V182">
        <v>0.86099999999999999</v>
      </c>
      <c r="X182">
        <v>0.86699999999999999</v>
      </c>
      <c r="Z182">
        <v>0.871</v>
      </c>
      <c r="AB182">
        <v>0.874</v>
      </c>
      <c r="AD182">
        <v>0.878</v>
      </c>
      <c r="AF182">
        <v>0.88600000000000001</v>
      </c>
      <c r="AH182">
        <v>0.89100000000000001</v>
      </c>
      <c r="AJ182">
        <v>0.88900000000000001</v>
      </c>
      <c r="AL182">
        <v>0.89200000000000002</v>
      </c>
      <c r="AN182">
        <v>0.89600000000000002</v>
      </c>
      <c r="AP182">
        <v>0.89900000000000002</v>
      </c>
      <c r="AR182">
        <v>0.90500000000000003</v>
      </c>
      <c r="AT182">
        <v>0.89900000000000002</v>
      </c>
      <c r="AV182">
        <v>0.89800000000000002</v>
      </c>
      <c r="AX182">
        <v>0.91500000000000004</v>
      </c>
      <c r="AZ182">
        <v>0.91900000000000004</v>
      </c>
      <c r="BB182">
        <v>0.91800000000000004</v>
      </c>
      <c r="BD182">
        <v>0.92</v>
      </c>
      <c r="BF182">
        <v>0.92200000000000004</v>
      </c>
    </row>
    <row r="183" spans="1:58" x14ac:dyDescent="0.25">
      <c r="A183">
        <v>13</v>
      </c>
      <c r="B183" t="s">
        <v>144</v>
      </c>
      <c r="C183" t="str">
        <f t="shared" si="2"/>
        <v>United States</v>
      </c>
      <c r="D183">
        <v>0.86</v>
      </c>
      <c r="F183">
        <v>0.86099999999999999</v>
      </c>
      <c r="H183">
        <v>0.86699999999999999</v>
      </c>
      <c r="J183">
        <v>0.871</v>
      </c>
      <c r="L183">
        <v>0.875</v>
      </c>
      <c r="N183">
        <v>0.877</v>
      </c>
      <c r="P183">
        <v>0.879</v>
      </c>
      <c r="R183">
        <v>0.88100000000000001</v>
      </c>
      <c r="T183">
        <v>0.88400000000000001</v>
      </c>
      <c r="V183">
        <v>0.88500000000000001</v>
      </c>
      <c r="X183">
        <v>0.88500000000000001</v>
      </c>
      <c r="Z183">
        <v>0.88700000000000001</v>
      </c>
      <c r="AB183">
        <v>0.88900000000000001</v>
      </c>
      <c r="AD183">
        <v>0.89300000000000002</v>
      </c>
      <c r="AF183">
        <v>0.89500000000000002</v>
      </c>
      <c r="AH183">
        <v>0.89800000000000002</v>
      </c>
      <c r="AJ183">
        <v>0.90100000000000002</v>
      </c>
      <c r="AL183">
        <v>0.90500000000000003</v>
      </c>
      <c r="AN183">
        <v>0.91</v>
      </c>
      <c r="AP183">
        <v>0.91</v>
      </c>
      <c r="AR183">
        <v>0.91400000000000003</v>
      </c>
      <c r="AT183">
        <v>0.91700000000000004</v>
      </c>
      <c r="AV183">
        <v>0.91800000000000004</v>
      </c>
      <c r="AX183">
        <v>0.91600000000000004</v>
      </c>
      <c r="AZ183">
        <v>0.91800000000000004</v>
      </c>
      <c r="BB183">
        <v>0.92</v>
      </c>
      <c r="BD183">
        <v>0.92200000000000004</v>
      </c>
      <c r="BF183">
        <v>0.92400000000000004</v>
      </c>
    </row>
    <row r="184" spans="1:58" x14ac:dyDescent="0.25">
      <c r="A184">
        <v>55</v>
      </c>
      <c r="B184" t="s">
        <v>143</v>
      </c>
      <c r="C184" t="str">
        <f t="shared" si="2"/>
        <v>Uruguay</v>
      </c>
      <c r="D184">
        <v>0.69199999999999995</v>
      </c>
      <c r="F184">
        <v>0.69699999999999995</v>
      </c>
      <c r="H184">
        <v>0.7</v>
      </c>
      <c r="J184">
        <v>0.70299999999999996</v>
      </c>
      <c r="L184">
        <v>0.70899999999999996</v>
      </c>
      <c r="N184">
        <v>0.71099999999999997</v>
      </c>
      <c r="P184">
        <v>0.71699999999999997</v>
      </c>
      <c r="R184">
        <v>0.72699999999999998</v>
      </c>
      <c r="T184">
        <v>0.73499999999999999</v>
      </c>
      <c r="V184">
        <v>0.73699999999999999</v>
      </c>
      <c r="X184">
        <v>0.74199999999999999</v>
      </c>
      <c r="Z184">
        <v>0.746</v>
      </c>
      <c r="AB184">
        <v>0.747</v>
      </c>
      <c r="AD184">
        <v>0.75</v>
      </c>
      <c r="AF184">
        <v>0.754</v>
      </c>
      <c r="AH184">
        <v>0.75600000000000001</v>
      </c>
      <c r="AJ184">
        <v>0.76100000000000001</v>
      </c>
      <c r="AL184">
        <v>0.76200000000000001</v>
      </c>
      <c r="AN184">
        <v>0.76600000000000001</v>
      </c>
      <c r="AP184">
        <v>0.77800000000000002</v>
      </c>
      <c r="AR184">
        <v>0.77300000000000002</v>
      </c>
      <c r="AT184">
        <v>0.78200000000000003</v>
      </c>
      <c r="AV184">
        <v>0.79</v>
      </c>
      <c r="AX184">
        <v>0.79700000000000004</v>
      </c>
      <c r="AZ184">
        <v>0.80100000000000005</v>
      </c>
      <c r="BB184">
        <v>0.8</v>
      </c>
      <c r="BD184">
        <v>0.80200000000000005</v>
      </c>
      <c r="BF184">
        <v>0.80400000000000005</v>
      </c>
    </row>
    <row r="185" spans="1:58" x14ac:dyDescent="0.25">
      <c r="A185">
        <v>105</v>
      </c>
      <c r="B185" t="s">
        <v>142</v>
      </c>
      <c r="C185" t="str">
        <f t="shared" si="2"/>
        <v>Uzbekistan</v>
      </c>
      <c r="X185">
        <v>0.59499999999999997</v>
      </c>
      <c r="Z185">
        <v>0.60199999999999998</v>
      </c>
      <c r="AB185">
        <v>0.60899999999999999</v>
      </c>
      <c r="AD185">
        <v>0.61399999999999999</v>
      </c>
      <c r="AF185">
        <v>0.621</v>
      </c>
      <c r="AH185">
        <v>0.628</v>
      </c>
      <c r="AJ185">
        <v>0.63400000000000001</v>
      </c>
      <c r="AL185">
        <v>0.64600000000000002</v>
      </c>
      <c r="AN185">
        <v>0.65300000000000002</v>
      </c>
      <c r="AP185">
        <v>0.65900000000000003</v>
      </c>
      <c r="AR185">
        <v>0.66600000000000004</v>
      </c>
      <c r="AT185">
        <v>0.67400000000000004</v>
      </c>
      <c r="AV185">
        <v>0.68300000000000005</v>
      </c>
      <c r="AX185">
        <v>0.69</v>
      </c>
      <c r="AZ185">
        <v>0.69499999999999995</v>
      </c>
      <c r="BB185">
        <v>0.69799999999999995</v>
      </c>
      <c r="BD185">
        <v>0.70299999999999996</v>
      </c>
      <c r="BF185">
        <v>0.71</v>
      </c>
    </row>
    <row r="186" spans="1:58" x14ac:dyDescent="0.25">
      <c r="A186">
        <v>138</v>
      </c>
      <c r="B186" t="s">
        <v>141</v>
      </c>
      <c r="C186" t="str">
        <f t="shared" si="2"/>
        <v>Vanuatu</v>
      </c>
      <c r="AH186">
        <v>0.57199999999999995</v>
      </c>
      <c r="AJ186">
        <v>0.57899999999999996</v>
      </c>
      <c r="AL186">
        <v>0.58199999999999996</v>
      </c>
      <c r="AN186">
        <v>0.58899999999999997</v>
      </c>
      <c r="AP186">
        <v>0.59</v>
      </c>
      <c r="AR186">
        <v>0.59099999999999997</v>
      </c>
      <c r="AT186">
        <v>0.59199999999999997</v>
      </c>
      <c r="AV186">
        <v>0.59199999999999997</v>
      </c>
      <c r="AX186">
        <v>0.59699999999999998</v>
      </c>
      <c r="AZ186">
        <v>0.59799999999999998</v>
      </c>
      <c r="BB186">
        <v>0.59899999999999998</v>
      </c>
      <c r="BD186">
        <v>0.6</v>
      </c>
      <c r="BF186">
        <v>0.60299999999999998</v>
      </c>
    </row>
    <row r="187" spans="1:58" x14ac:dyDescent="0.25">
      <c r="A187">
        <v>78</v>
      </c>
      <c r="B187" t="s">
        <v>140</v>
      </c>
      <c r="C187" t="str">
        <f t="shared" si="2"/>
        <v>Venezuela (Bolivarian Republic of)</v>
      </c>
      <c r="D187">
        <v>0.63400000000000001</v>
      </c>
      <c r="F187">
        <v>0.64400000000000002</v>
      </c>
      <c r="H187">
        <v>0.65100000000000002</v>
      </c>
      <c r="J187">
        <v>0.65300000000000002</v>
      </c>
      <c r="L187">
        <v>0.65400000000000003</v>
      </c>
      <c r="N187">
        <v>0.65800000000000003</v>
      </c>
      <c r="P187">
        <v>0.66</v>
      </c>
      <c r="R187">
        <v>0.66400000000000003</v>
      </c>
      <c r="T187">
        <v>0.66700000000000004</v>
      </c>
      <c r="V187">
        <v>0.67</v>
      </c>
      <c r="X187">
        <v>0.67200000000000004</v>
      </c>
      <c r="Z187">
        <v>0.68</v>
      </c>
      <c r="AB187">
        <v>0.68799999999999994</v>
      </c>
      <c r="AD187">
        <v>0.68700000000000006</v>
      </c>
      <c r="AF187">
        <v>0.7</v>
      </c>
      <c r="AH187">
        <v>0.71399999999999997</v>
      </c>
      <c r="AJ187">
        <v>0.72699999999999998</v>
      </c>
      <c r="AL187">
        <v>0.74399999999999999</v>
      </c>
      <c r="AN187">
        <v>0.753</v>
      </c>
      <c r="AP187">
        <v>0.753</v>
      </c>
      <c r="AR187">
        <v>0.75900000000000001</v>
      </c>
      <c r="AT187">
        <v>0.77100000000000002</v>
      </c>
      <c r="AV187">
        <v>0.77400000000000002</v>
      </c>
      <c r="AX187">
        <v>0.77600000000000002</v>
      </c>
      <c r="AZ187">
        <v>0.77800000000000002</v>
      </c>
      <c r="BB187">
        <v>0.77500000000000002</v>
      </c>
      <c r="BD187">
        <v>0.76600000000000001</v>
      </c>
      <c r="BF187">
        <v>0.76100000000000001</v>
      </c>
    </row>
    <row r="188" spans="1:58" x14ac:dyDescent="0.25">
      <c r="A188">
        <v>116</v>
      </c>
      <c r="B188" t="s">
        <v>139</v>
      </c>
      <c r="C188" t="s">
        <v>327</v>
      </c>
      <c r="D188">
        <v>0.47499999999999998</v>
      </c>
      <c r="F188">
        <v>0.48399999999999999</v>
      </c>
      <c r="H188">
        <v>0.496</v>
      </c>
      <c r="J188">
        <v>0.50600000000000001</v>
      </c>
      <c r="L188">
        <v>0.51700000000000002</v>
      </c>
      <c r="N188">
        <v>0.52900000000000003</v>
      </c>
      <c r="P188">
        <v>0.54</v>
      </c>
      <c r="R188">
        <v>0.53900000000000003</v>
      </c>
      <c r="T188">
        <v>0.55900000000000005</v>
      </c>
      <c r="V188">
        <v>0.56699999999999995</v>
      </c>
      <c r="X188">
        <v>0.57899999999999996</v>
      </c>
      <c r="Z188">
        <v>0.58699999999999997</v>
      </c>
      <c r="AB188">
        <v>0.59499999999999997</v>
      </c>
      <c r="AD188">
        <v>0.60299999999999998</v>
      </c>
      <c r="AF188">
        <v>0.61199999999999999</v>
      </c>
      <c r="AH188">
        <v>0.61599999999999999</v>
      </c>
      <c r="AJ188">
        <v>0.624</v>
      </c>
      <c r="AL188">
        <v>0.63200000000000001</v>
      </c>
      <c r="AN188">
        <v>0.64</v>
      </c>
      <c r="AP188">
        <v>0.65600000000000003</v>
      </c>
      <c r="AR188">
        <v>0.65400000000000003</v>
      </c>
      <c r="AT188">
        <v>0.66400000000000003</v>
      </c>
      <c r="AV188">
        <v>0.67</v>
      </c>
      <c r="AX188">
        <v>0.67500000000000004</v>
      </c>
      <c r="AZ188">
        <v>0.67800000000000005</v>
      </c>
      <c r="BB188">
        <v>0.68400000000000005</v>
      </c>
      <c r="BD188">
        <v>0.68899999999999995</v>
      </c>
      <c r="BF188">
        <v>0.69399999999999995</v>
      </c>
    </row>
    <row r="189" spans="1:58" x14ac:dyDescent="0.25">
      <c r="A189">
        <v>178</v>
      </c>
      <c r="B189" t="s">
        <v>138</v>
      </c>
      <c r="C189" t="str">
        <f t="shared" si="2"/>
        <v>Yemen</v>
      </c>
      <c r="D189">
        <v>0.39900000000000002</v>
      </c>
      <c r="F189">
        <v>0.40300000000000002</v>
      </c>
      <c r="H189">
        <v>0.40500000000000003</v>
      </c>
      <c r="J189">
        <v>0.40799999999999997</v>
      </c>
      <c r="L189">
        <v>0.40899999999999997</v>
      </c>
      <c r="N189">
        <v>0.41499999999999998</v>
      </c>
      <c r="P189">
        <v>0.42199999999999999</v>
      </c>
      <c r="R189">
        <v>0.42699999999999999</v>
      </c>
      <c r="T189">
        <v>0.43099999999999999</v>
      </c>
      <c r="V189">
        <v>0.434</v>
      </c>
      <c r="X189">
        <v>0.443</v>
      </c>
      <c r="Z189">
        <v>0.45</v>
      </c>
      <c r="AB189">
        <v>0.45600000000000002</v>
      </c>
      <c r="AD189">
        <v>0.46300000000000002</v>
      </c>
      <c r="AF189">
        <v>0.46899999999999997</v>
      </c>
      <c r="AH189">
        <v>0.47399999999999998</v>
      </c>
      <c r="AJ189">
        <v>0.47899999999999998</v>
      </c>
      <c r="AL189">
        <v>0.48199999999999998</v>
      </c>
      <c r="AN189">
        <v>0.48499999999999999</v>
      </c>
      <c r="AP189">
        <v>0.49099999999999999</v>
      </c>
      <c r="AR189">
        <v>0.498</v>
      </c>
      <c r="AT189">
        <v>0.499</v>
      </c>
      <c r="AV189">
        <v>0.505</v>
      </c>
      <c r="AX189">
        <v>0.50700000000000001</v>
      </c>
      <c r="AZ189">
        <v>0.505</v>
      </c>
      <c r="BB189">
        <v>0.48299999999999998</v>
      </c>
      <c r="BD189">
        <v>0.46200000000000002</v>
      </c>
      <c r="BF189">
        <v>0.45200000000000001</v>
      </c>
    </row>
    <row r="190" spans="1:58" x14ac:dyDescent="0.25">
      <c r="A190">
        <v>144</v>
      </c>
      <c r="B190" t="s">
        <v>137</v>
      </c>
      <c r="C190" t="str">
        <f t="shared" si="2"/>
        <v>Zambia</v>
      </c>
      <c r="D190">
        <v>0.40100000000000002</v>
      </c>
      <c r="F190">
        <v>0.40200000000000002</v>
      </c>
      <c r="H190">
        <v>0.40300000000000002</v>
      </c>
      <c r="J190">
        <v>0.40899999999999997</v>
      </c>
      <c r="L190">
        <v>0.40799999999999997</v>
      </c>
      <c r="N190">
        <v>0.41199999999999998</v>
      </c>
      <c r="P190">
        <v>0.41599999999999998</v>
      </c>
      <c r="R190">
        <v>0.41899999999999998</v>
      </c>
      <c r="T190">
        <v>0.42</v>
      </c>
      <c r="V190">
        <v>0.42599999999999999</v>
      </c>
      <c r="X190">
        <v>0.432</v>
      </c>
      <c r="Z190">
        <v>0.44</v>
      </c>
      <c r="AB190">
        <v>0.44900000000000001</v>
      </c>
      <c r="AD190">
        <v>0.46</v>
      </c>
      <c r="AF190">
        <v>0.46899999999999997</v>
      </c>
      <c r="AH190">
        <v>0.48</v>
      </c>
      <c r="AJ190">
        <v>0.49199999999999999</v>
      </c>
      <c r="AL190">
        <v>0.503</v>
      </c>
      <c r="AN190">
        <v>0.51700000000000002</v>
      </c>
      <c r="AP190">
        <v>0.53300000000000003</v>
      </c>
      <c r="AR190">
        <v>0.54400000000000004</v>
      </c>
      <c r="AT190">
        <v>0.55600000000000005</v>
      </c>
      <c r="AV190">
        <v>0.56899999999999995</v>
      </c>
      <c r="AX190">
        <v>0.57399999999999995</v>
      </c>
      <c r="AZ190">
        <v>0.57999999999999996</v>
      </c>
      <c r="BB190">
        <v>0.58299999999999996</v>
      </c>
      <c r="BD190">
        <v>0.58599999999999997</v>
      </c>
      <c r="BF190">
        <v>0.58799999999999997</v>
      </c>
    </row>
    <row r="191" spans="1:58" x14ac:dyDescent="0.25">
      <c r="A191">
        <v>156</v>
      </c>
      <c r="B191" t="s">
        <v>136</v>
      </c>
      <c r="C191" t="str">
        <f t="shared" si="2"/>
        <v>Zimbabwe</v>
      </c>
      <c r="D191">
        <v>0.49099999999999999</v>
      </c>
      <c r="F191">
        <v>0.49399999999999999</v>
      </c>
      <c r="H191">
        <v>0.48099999999999998</v>
      </c>
      <c r="J191">
        <v>0.47599999999999998</v>
      </c>
      <c r="L191">
        <v>0.47299999999999998</v>
      </c>
      <c r="N191">
        <v>0.46700000000000003</v>
      </c>
      <c r="P191">
        <v>0.46600000000000003</v>
      </c>
      <c r="R191">
        <v>0.45900000000000002</v>
      </c>
      <c r="T191">
        <v>0.45300000000000001</v>
      </c>
      <c r="V191">
        <v>0.44800000000000001</v>
      </c>
      <c r="X191">
        <v>0.44</v>
      </c>
      <c r="Z191">
        <v>0.442</v>
      </c>
      <c r="AB191">
        <v>0.435</v>
      </c>
      <c r="AD191">
        <v>0.42799999999999999</v>
      </c>
      <c r="AF191">
        <v>0.42799999999999999</v>
      </c>
      <c r="AH191">
        <v>0.43</v>
      </c>
      <c r="AJ191">
        <v>0.435</v>
      </c>
      <c r="AL191">
        <v>0.442</v>
      </c>
      <c r="AN191">
        <v>0.439</v>
      </c>
      <c r="AP191">
        <v>0.45</v>
      </c>
      <c r="AR191">
        <v>0.46700000000000003</v>
      </c>
      <c r="AT191">
        <v>0.47799999999999998</v>
      </c>
      <c r="AV191">
        <v>0.505</v>
      </c>
      <c r="AX191">
        <v>0.51600000000000001</v>
      </c>
      <c r="AZ191">
        <v>0.52500000000000002</v>
      </c>
      <c r="BB191">
        <v>0.52900000000000003</v>
      </c>
      <c r="BD191">
        <v>0.53200000000000003</v>
      </c>
      <c r="BF191">
        <v>0.53500000000000003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A21AD52004345991C317FEE8D8A1B" ma:contentTypeVersion="10" ma:contentTypeDescription="Een nieuw document maken." ma:contentTypeScope="" ma:versionID="c1633f9ad0c00c795af6a55c487753c6">
  <xsd:schema xmlns:xsd="http://www.w3.org/2001/XMLSchema" xmlns:xs="http://www.w3.org/2001/XMLSchema" xmlns:p="http://schemas.microsoft.com/office/2006/metadata/properties" xmlns:ns3="29f097d5-a062-4445-a549-dff2ecd52aa0" xmlns:ns4="97db7028-db6f-40cd-a5de-79e04fa709b0" targetNamespace="http://schemas.microsoft.com/office/2006/metadata/properties" ma:root="true" ma:fieldsID="0753692bffde200b9eaa5ee96add3d90" ns3:_="" ns4:_="">
    <xsd:import namespace="29f097d5-a062-4445-a549-dff2ecd52aa0"/>
    <xsd:import namespace="97db7028-db6f-40cd-a5de-79e04fa709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097d5-a062-4445-a549-dff2ecd52a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b7028-db6f-40cd-a5de-79e04fa70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E2F9C5-2762-4504-85BB-3D45CCF14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DEC71-4EDF-414B-A573-DC5D0FF86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f097d5-a062-4445-a549-dff2ecd52aa0"/>
    <ds:schemaRef ds:uri="97db7028-db6f-40cd-a5de-79e04fa70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5FB6A3-6199-4FA4-ACCA-56A95614612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9f097d5-a062-4445-a549-dff2ecd52aa0"/>
    <ds:schemaRef ds:uri="http://purl.org/dc/terms/"/>
    <ds:schemaRef ds:uri="http://schemas.openxmlformats.org/package/2006/metadata/core-properties"/>
    <ds:schemaRef ds:uri="97db7028-db6f-40cd-a5de-79e04fa709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 and methodology</vt:lpstr>
      <vt:lpstr>fig3_Global food waste in 2011</vt:lpstr>
      <vt:lpstr>eq1_countryspecificcoefficients</vt:lpstr>
      <vt:lpstr>PALs</vt:lpstr>
      <vt:lpstr>HDI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2019-07-30T08:58:50Z</dcterms:created>
  <dcterms:modified xsi:type="dcterms:W3CDTF">2019-08-01T13:43:36Z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0x0101005F9A21AD52004345991C317FEE8D8A1B</vt:lpwstr>
  </property>
</Properties>
</file>