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075" windowHeight="10740"/>
  </bookViews>
  <sheets>
    <sheet name="Summary_Fig3-panels D,E,K" sheetId="1" r:id="rId1"/>
    <sheet name="Fig3-panel B" sheetId="2" r:id="rId2"/>
    <sheet name="Figure 4" sheetId="4" r:id="rId3"/>
  </sheets>
  <calcPr calcId="145621"/>
</workbook>
</file>

<file path=xl/calcChain.xml><?xml version="1.0" encoding="utf-8"?>
<calcChain xmlns="http://schemas.openxmlformats.org/spreadsheetml/2006/main">
  <c r="BC35" i="4" l="1"/>
  <c r="BD16" i="4"/>
  <c r="BD15" i="4"/>
  <c r="BD14" i="4"/>
  <c r="BC16" i="4"/>
  <c r="BC12" i="4"/>
  <c r="BC10" i="4"/>
  <c r="AZ10" i="4"/>
  <c r="BD22" i="4"/>
  <c r="AZ20" i="4"/>
  <c r="BD21" i="4" s="1"/>
  <c r="F80" i="1"/>
  <c r="BC21" i="4" l="1"/>
  <c r="BC22" i="4"/>
  <c r="BD20" i="4"/>
  <c r="BC20" i="4"/>
  <c r="AZ17" i="4"/>
  <c r="BC19" i="4" s="1"/>
  <c r="BD9" i="4"/>
  <c r="BD8" i="4"/>
  <c r="BD5" i="4"/>
  <c r="BC9" i="4"/>
  <c r="BC8" i="4"/>
  <c r="BC7" i="4"/>
  <c r="AZ5" i="4"/>
  <c r="AV36" i="4"/>
  <c r="AU36" i="4"/>
  <c r="AV35" i="4"/>
  <c r="AU35" i="4"/>
  <c r="AV10" i="4"/>
  <c r="AV9" i="4"/>
  <c r="AV8" i="4"/>
  <c r="AU10" i="4"/>
  <c r="AU9" i="4"/>
  <c r="AU8" i="4"/>
  <c r="AR8" i="4"/>
  <c r="AV7" i="4"/>
  <c r="AV6" i="4"/>
  <c r="AV5" i="4"/>
  <c r="AU7" i="4"/>
  <c r="AU6" i="4"/>
  <c r="AU5" i="4"/>
  <c r="AR5" i="4"/>
  <c r="H36" i="4"/>
  <c r="H35" i="4"/>
  <c r="G36" i="4"/>
  <c r="G35" i="4"/>
  <c r="P36" i="4"/>
  <c r="P35" i="4"/>
  <c r="O36" i="4"/>
  <c r="O35" i="4"/>
  <c r="X36" i="4"/>
  <c r="X35" i="4"/>
  <c r="W36" i="4"/>
  <c r="W35" i="4"/>
  <c r="AF36" i="4"/>
  <c r="AF35" i="4"/>
  <c r="AE36" i="4"/>
  <c r="AE35" i="4"/>
  <c r="AN36" i="4"/>
  <c r="AN35" i="4"/>
  <c r="AM36" i="4"/>
  <c r="AM35" i="4"/>
  <c r="AN32" i="4"/>
  <c r="AN30" i="4"/>
  <c r="AN29" i="4"/>
  <c r="AM33" i="4"/>
  <c r="AM32" i="4"/>
  <c r="AM29" i="4"/>
  <c r="AJ29" i="4"/>
  <c r="AN28" i="4"/>
  <c r="AN27" i="4"/>
  <c r="AN25" i="4"/>
  <c r="AM28" i="4"/>
  <c r="AM26" i="4"/>
  <c r="AM25" i="4"/>
  <c r="AJ25" i="4"/>
  <c r="AN24" i="4"/>
  <c r="AN23" i="4"/>
  <c r="AN22" i="4"/>
  <c r="AM24" i="4"/>
  <c r="AM22" i="4"/>
  <c r="AM21" i="4"/>
  <c r="AJ21" i="4"/>
  <c r="AN20" i="4"/>
  <c r="AN19" i="4"/>
  <c r="AN18" i="4"/>
  <c r="AM20" i="4"/>
  <c r="AM19" i="4"/>
  <c r="AM18" i="4"/>
  <c r="AJ18" i="4"/>
  <c r="AN17" i="4"/>
  <c r="AN12" i="4"/>
  <c r="AN5" i="4"/>
  <c r="AM17" i="4"/>
  <c r="AM16" i="4"/>
  <c r="AM15" i="4"/>
  <c r="AJ5" i="4"/>
  <c r="AF9" i="4"/>
  <c r="AE10" i="4"/>
  <c r="AE8" i="4"/>
  <c r="AB8" i="4"/>
  <c r="AF10" i="4" s="1"/>
  <c r="AF7" i="4"/>
  <c r="AE6" i="4"/>
  <c r="AB5" i="4"/>
  <c r="AF6" i="4" s="1"/>
  <c r="T5" i="4"/>
  <c r="W11" i="4" s="1"/>
  <c r="L9" i="4"/>
  <c r="P11" i="4" s="1"/>
  <c r="L5" i="4"/>
  <c r="P6" i="4" s="1"/>
  <c r="H21" i="4"/>
  <c r="D19" i="4"/>
  <c r="H19" i="4" s="1"/>
  <c r="D16" i="4"/>
  <c r="G18" i="4" s="1"/>
  <c r="D13" i="4"/>
  <c r="H15" i="4" s="1"/>
  <c r="D10" i="4"/>
  <c r="H11" i="4" s="1"/>
  <c r="D5" i="4"/>
  <c r="H5" i="4" s="1"/>
  <c r="E30" i="2"/>
  <c r="D30" i="2"/>
  <c r="C27" i="2"/>
  <c r="C19" i="2"/>
  <c r="C14" i="2"/>
  <c r="C13" i="2"/>
  <c r="C12" i="2"/>
  <c r="C11" i="2"/>
  <c r="C9" i="2"/>
  <c r="C8" i="2"/>
  <c r="C7" i="2"/>
  <c r="C6" i="2"/>
  <c r="C5" i="2"/>
  <c r="C4" i="2"/>
  <c r="C3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2" i="1"/>
  <c r="BD18" i="4" l="1"/>
  <c r="BD17" i="4"/>
  <c r="BC17" i="4"/>
  <c r="BC18" i="4"/>
  <c r="BD19" i="4"/>
  <c r="X5" i="4"/>
  <c r="W9" i="4"/>
  <c r="X6" i="4"/>
  <c r="G19" i="4"/>
  <c r="O8" i="4"/>
  <c r="W10" i="4"/>
  <c r="X11" i="4"/>
  <c r="AE7" i="4"/>
  <c r="AF8" i="4"/>
  <c r="G21" i="4"/>
  <c r="AF5" i="4"/>
  <c r="AE5" i="4"/>
  <c r="AE9" i="4"/>
  <c r="H6" i="4"/>
  <c r="G17" i="4"/>
  <c r="G6" i="4"/>
  <c r="H9" i="4"/>
  <c r="H13" i="4"/>
  <c r="H17" i="4"/>
  <c r="G20" i="4"/>
  <c r="G7" i="4"/>
  <c r="H18" i="4"/>
  <c r="G9" i="4"/>
  <c r="G12" i="4"/>
  <c r="G16" i="4"/>
  <c r="H20" i="4"/>
  <c r="G11" i="4"/>
  <c r="H12" i="4"/>
  <c r="G15" i="4"/>
  <c r="H16" i="4"/>
  <c r="O6" i="4"/>
  <c r="P8" i="4"/>
  <c r="O11" i="4"/>
  <c r="P9" i="4"/>
  <c r="H14" i="4"/>
  <c r="P5" i="4"/>
  <c r="P10" i="4"/>
  <c r="H10" i="4"/>
  <c r="G13" i="4"/>
  <c r="O9" i="4"/>
  <c r="G10" i="4"/>
  <c r="G14" i="4"/>
  <c r="O5" i="4"/>
  <c r="O10" i="4"/>
  <c r="C30" i="2"/>
  <c r="BC36" i="4" l="1"/>
  <c r="BD35" i="4"/>
  <c r="BD36" i="4"/>
</calcChain>
</file>

<file path=xl/sharedStrings.xml><?xml version="1.0" encoding="utf-8"?>
<sst xmlns="http://schemas.openxmlformats.org/spreadsheetml/2006/main" count="371" uniqueCount="154">
  <si>
    <t>Date</t>
  </si>
  <si>
    <t>Unit</t>
  </si>
  <si>
    <t>Latency (s)</t>
  </si>
  <si>
    <t>U1</t>
  </si>
  <si>
    <t>U2</t>
  </si>
  <si>
    <t>U4</t>
  </si>
  <si>
    <t>U5</t>
  </si>
  <si>
    <t>U6</t>
  </si>
  <si>
    <t>U7</t>
  </si>
  <si>
    <t>U8</t>
  </si>
  <si>
    <t>U9</t>
  </si>
  <si>
    <t>U10</t>
  </si>
  <si>
    <t>General</t>
  </si>
  <si>
    <t>U11</t>
  </si>
  <si>
    <t>U12</t>
  </si>
  <si>
    <t>U13</t>
  </si>
  <si>
    <t>U14</t>
  </si>
  <si>
    <t>U16</t>
  </si>
  <si>
    <t>U17</t>
  </si>
  <si>
    <t>U18</t>
  </si>
  <si>
    <t>U19</t>
  </si>
  <si>
    <t>U20</t>
  </si>
  <si>
    <t>U21</t>
  </si>
  <si>
    <t>U22</t>
  </si>
  <si>
    <t>M1</t>
  </si>
  <si>
    <t>M2</t>
  </si>
  <si>
    <t>M3</t>
  </si>
  <si>
    <t>M4</t>
  </si>
  <si>
    <t>M5</t>
  </si>
  <si>
    <t>M6</t>
  </si>
  <si>
    <t>M10</t>
  </si>
  <si>
    <t>M11</t>
  </si>
  <si>
    <t>M12</t>
  </si>
  <si>
    <t>M13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</si>
  <si>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</si>
  <si>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</si>
  <si>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</si>
  <si>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</si>
  <si>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</si>
  <si>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</si>
  <si>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</si>
  <si>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</si>
  <si>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</si>
  <si>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</si>
  <si>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</si>
  <si>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M30</t>
  </si>
  <si>
    <t>M31</t>
  </si>
  <si>
    <t>M32</t>
  </si>
  <si>
    <t>M33</t>
  </si>
  <si>
    <t>ME1</t>
  </si>
  <si>
    <t>ME2</t>
  </si>
  <si>
    <t>U01</t>
  </si>
  <si>
    <t>U02</t>
  </si>
  <si>
    <t>U03</t>
  </si>
  <si>
    <t>U04</t>
  </si>
  <si>
    <t>U05</t>
  </si>
  <si>
    <t>Nase2</t>
  </si>
  <si>
    <t>Cyclohexanone</t>
  </si>
  <si>
    <t>Menthol</t>
  </si>
  <si>
    <t>PEA</t>
  </si>
  <si>
    <t xml:space="preserve"> </t>
  </si>
  <si>
    <t>Distance to recording electrode (mm)</t>
  </si>
  <si>
    <t>U15</t>
  </si>
  <si>
    <t>M14</t>
  </si>
  <si>
    <t>M15</t>
  </si>
  <si>
    <r>
      <t>Conduction velocity (m.s</t>
    </r>
    <r>
      <rPr>
        <vertAlign val="superscript"/>
        <sz val="11"/>
        <color theme="1"/>
        <rFont val="Arial Unicode MS"/>
        <family val="2"/>
      </rPr>
      <t>-1</t>
    </r>
    <r>
      <rPr>
        <sz val="11"/>
        <color theme="1"/>
        <rFont val="Arial Unicode MS"/>
        <family val="2"/>
      </rPr>
      <t>)</t>
    </r>
  </si>
  <si>
    <t>0 - 0.2</t>
  </si>
  <si>
    <t>0.2 - 0.4</t>
  </si>
  <si>
    <t>0.4 - 0.6</t>
  </si>
  <si>
    <t>0.6 - 0.8</t>
  </si>
  <si>
    <t>0.8 - 1</t>
  </si>
  <si>
    <t>1 - 1.2</t>
  </si>
  <si>
    <t>1.2 - 1.4</t>
  </si>
  <si>
    <t>1.4 - 1.6</t>
  </si>
  <si>
    <t>1.6 - 1.8</t>
  </si>
  <si>
    <t>1.8 - 2</t>
  </si>
  <si>
    <t>2 - 2.2</t>
  </si>
  <si>
    <t>2.2 - 2.4</t>
  </si>
  <si>
    <t>2.4 - 2.6</t>
  </si>
  <si>
    <t>2.6 - 2.8</t>
  </si>
  <si>
    <t>2.8 - 3</t>
  </si>
  <si>
    <t>3 - 3.2</t>
  </si>
  <si>
    <t>3.2 - 3.4</t>
  </si>
  <si>
    <t>3.4 - 3.6</t>
  </si>
  <si>
    <t>3.6 - 3.8</t>
  </si>
  <si>
    <t>3.8 - 4</t>
  </si>
  <si>
    <t>4 - 4.2</t>
  </si>
  <si>
    <t>4.2 - 4.4</t>
  </si>
  <si>
    <t>4.4 - 4.6</t>
  </si>
  <si>
    <t>4.6 - 4.8</t>
  </si>
  <si>
    <t>4.8 - 5</t>
  </si>
  <si>
    <t>5 - 5.2</t>
  </si>
  <si>
    <t>5.2 - 5.4</t>
  </si>
  <si>
    <t>5.4 - 5.6</t>
  </si>
  <si>
    <t>all</t>
  </si>
  <si>
    <t>Stimulus</t>
  </si>
  <si>
    <t>Electrical</t>
  </si>
  <si>
    <t>Mechanical</t>
  </si>
  <si>
    <t>Elec</t>
  </si>
  <si>
    <t>Mech</t>
  </si>
  <si>
    <t>Capsaicin</t>
  </si>
  <si>
    <t>Ally isothiocyanante</t>
  </si>
  <si>
    <t>Icilin</t>
  </si>
  <si>
    <t>+</t>
  </si>
  <si>
    <t>Heat threshold</t>
  </si>
  <si>
    <t>Cooling threshold</t>
  </si>
  <si>
    <t>38°C</t>
  </si>
  <si>
    <t>35°C</t>
  </si>
  <si>
    <t>39°C</t>
  </si>
  <si>
    <t>41°C</t>
  </si>
  <si>
    <t>31°C</t>
  </si>
  <si>
    <t>25°C</t>
  </si>
  <si>
    <t>27°C</t>
  </si>
  <si>
    <t>28°C</t>
  </si>
  <si>
    <t>44°C</t>
  </si>
  <si>
    <t>24°</t>
  </si>
  <si>
    <t>24°C</t>
  </si>
  <si>
    <t>22°C</t>
  </si>
  <si>
    <t>26°C</t>
  </si>
  <si>
    <t>23°C</t>
  </si>
  <si>
    <t>Von Frey stimulation</t>
  </si>
  <si>
    <t>Normalized PEA latency</t>
  </si>
  <si>
    <t>Normalized Baseline latency</t>
  </si>
  <si>
    <t>Nase1</t>
  </si>
  <si>
    <t>Averaged latency baseline</t>
  </si>
  <si>
    <t>Baseline latency (s)</t>
  </si>
  <si>
    <t>PEA latency (s)</t>
  </si>
  <si>
    <t>Time (s)</t>
  </si>
  <si>
    <t>Average</t>
  </si>
  <si>
    <t>St dev</t>
  </si>
  <si>
    <t>Normalized Capsaicin latency</t>
  </si>
  <si>
    <t>Capsaicin latency (s)</t>
  </si>
  <si>
    <t>Menthol latency (s)</t>
  </si>
  <si>
    <t>Normalized Menthol latency</t>
  </si>
  <si>
    <t>Allyl isothiocyanante</t>
  </si>
  <si>
    <t>AITC latency (s)</t>
  </si>
  <si>
    <t>Normalized AITC latency</t>
  </si>
  <si>
    <t>Cyclo latency (s)</t>
  </si>
  <si>
    <t>Normalized Cyclo latency</t>
  </si>
  <si>
    <t>Icilin latency (s)</t>
  </si>
  <si>
    <t>Normalized Icilin latency</t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</si>
  <si>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Cl latency (s)</t>
    </r>
  </si>
  <si>
    <r>
      <t>Normalized 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Cl latency</t>
    </r>
  </si>
  <si>
    <t>Ammonium chloride</t>
  </si>
  <si>
    <t>Nase1a/U8</t>
  </si>
  <si>
    <t>Nase2/U9</t>
  </si>
  <si>
    <r>
      <t>NH</t>
    </r>
    <r>
      <rPr>
        <b/>
        <vertAlign val="subscript"/>
        <sz val="11"/>
        <rFont val="Arial Unicode MS"/>
        <family val="2"/>
      </rPr>
      <t>4</t>
    </r>
    <r>
      <rPr>
        <b/>
        <sz val="11"/>
        <rFont val="Arial Unicode MS"/>
        <family val="2"/>
      </rPr>
      <t>Cl</t>
    </r>
  </si>
  <si>
    <t>Background</t>
  </si>
  <si>
    <t>29.5°C</t>
  </si>
  <si>
    <t>32°C</t>
  </si>
  <si>
    <t>24°C &amp; 22°C</t>
  </si>
  <si>
    <t>23.5°C</t>
  </si>
  <si>
    <t>28.5°C</t>
  </si>
  <si>
    <t>25 &amp; 29°C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</si>
</sst>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trike/>
      <sz val="11"/>
      <color theme="1"/>
      <name val="Arial Unicode MS"/>
      <family val="2"/>
    </font>
    <font>
      <sz val="11"/>
      <name val="Arial Unicode MS"/>
      <family val="2"/>
    </font>
    <font>
      <sz val="11"/>
      <color rgb="FFFF0000"/>
      <name val="Arial Unicode MS"/>
      <family val="2"/>
    </font>
    <font>
      <sz val="11"/>
      <color rgb="FF00CC00"/>
      <name val="Calibri"/>
      <family val="2"/>
      <scheme val="minor"/>
    </font>
    <font>
      <b/>
      <sz val="11"/>
      <color theme="1"/>
      <name val="Arial Unicode MS"/>
      <family val="2"/>
    </font>
    <font>
      <vertAlign val="superscript"/>
      <sz val="11"/>
      <color theme="1"/>
      <name val="Arial Unicode MS"/>
      <family val="2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vertAlign val="subscript"/>
      <sz val="11"/>
      <name val="Arial Unicode MS"/>
      <family val="2"/>
    </font>
    <font>
      <b/>
      <sz val="14"/>
      <name val="Calibri"/>
      <family val="2"/>
      <scheme val="minor"/>
    </font>
    <font>
      <b/>
      <sz val="14"/>
      <name val="Arial Unicode MS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b/>
      <sz val="11"/>
      <color theme="0" tint="-0.249977111117893"/>
      <name val="Arial Unicode MS"/>
      <family val="2"/>
    </font>
    <font>
      <b/>
      <sz val="11"/>
      <color rgb="FF00CC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" fillId="0" borderId="0" xfId="0" applyFont="1"/>
    <xf numFmtId="164" fontId="5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3" fillId="2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164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/>
    <xf numFmtId="2" fontId="0" fillId="0" borderId="0" xfId="0" applyNumberForma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2" fontId="0" fillId="0" borderId="10" xfId="0" applyNumberFormat="1" applyBorder="1"/>
    <xf numFmtId="164" fontId="0" fillId="0" borderId="10" xfId="0" applyNumberFormat="1" applyBorder="1"/>
    <xf numFmtId="0" fontId="0" fillId="0" borderId="10" xfId="0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1" fillId="0" borderId="0" xfId="0" applyNumberFormat="1" applyFont="1" applyBorder="1"/>
    <xf numFmtId="0" fontId="2" fillId="0" borderId="9" xfId="0" applyFont="1" applyBorder="1"/>
    <xf numFmtId="0" fontId="2" fillId="0" borderId="4" xfId="0" applyFont="1" applyBorder="1"/>
    <xf numFmtId="2" fontId="0" fillId="0" borderId="5" xfId="0" applyNumberFormat="1" applyBorder="1"/>
    <xf numFmtId="164" fontId="0" fillId="0" borderId="5" xfId="0" applyNumberForma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2" fillId="0" borderId="8" xfId="0" applyFont="1" applyBorder="1"/>
    <xf numFmtId="0" fontId="10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49" fontId="8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Conduction velocity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35511911597425"/>
          <c:y val="0.12603399040483326"/>
          <c:w val="0.68597710254068789"/>
          <c:h val="0.736945669640793"/>
        </c:manualLayout>
      </c:layout>
      <c:barChart>
        <c:barDir val="col"/>
        <c:grouping val="stacked"/>
        <c:varyColors val="0"/>
        <c:ser>
          <c:idx val="0"/>
          <c:order val="0"/>
          <c:tx>
            <c:v>Electrical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'Fig3-panel B'!$A$2:$A$29</c:f>
              <c:numCache>
                <c:formatCode>0.0</c:formatCode>
                <c:ptCount val="28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  <c:pt idx="10">
                  <c:v>2.2000000000000002</c:v>
                </c:pt>
                <c:pt idx="12">
                  <c:v>2.6</c:v>
                </c:pt>
                <c:pt idx="14">
                  <c:v>3</c:v>
                </c:pt>
                <c:pt idx="16">
                  <c:v>3.4</c:v>
                </c:pt>
                <c:pt idx="18">
                  <c:v>3.8</c:v>
                </c:pt>
                <c:pt idx="20">
                  <c:v>4.2</c:v>
                </c:pt>
                <c:pt idx="22">
                  <c:v>4.5999999999999996</c:v>
                </c:pt>
                <c:pt idx="24">
                  <c:v>5</c:v>
                </c:pt>
                <c:pt idx="26">
                  <c:v>5.4</c:v>
                </c:pt>
              </c:numCache>
            </c:numRef>
          </c:cat>
          <c:val>
            <c:numRef>
              <c:f>'Fig3-panel B'!$D$2:$D$29</c:f>
              <c:numCache>
                <c:formatCode>0</c:formatCode>
                <c:ptCount val="28"/>
                <c:pt idx="1">
                  <c:v>12</c:v>
                </c:pt>
                <c:pt idx="2">
                  <c:v>16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4-4D8D-86D3-4966075BF031}"/>
            </c:ext>
          </c:extLst>
        </c:ser>
        <c:ser>
          <c:idx val="1"/>
          <c:order val="1"/>
          <c:tx>
            <c:v>Mechanical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'Fig3-panel B'!$A$2:$A$29</c:f>
              <c:numCache>
                <c:formatCode>0.0</c:formatCode>
                <c:ptCount val="28"/>
                <c:pt idx="0">
                  <c:v>0.2</c:v>
                </c:pt>
                <c:pt idx="2">
                  <c:v>0.6</c:v>
                </c:pt>
                <c:pt idx="4">
                  <c:v>1</c:v>
                </c:pt>
                <c:pt idx="6">
                  <c:v>1.4</c:v>
                </c:pt>
                <c:pt idx="8">
                  <c:v>1.8</c:v>
                </c:pt>
                <c:pt idx="10">
                  <c:v>2.2000000000000002</c:v>
                </c:pt>
                <c:pt idx="12">
                  <c:v>2.6</c:v>
                </c:pt>
                <c:pt idx="14">
                  <c:v>3</c:v>
                </c:pt>
                <c:pt idx="16">
                  <c:v>3.4</c:v>
                </c:pt>
                <c:pt idx="18">
                  <c:v>3.8</c:v>
                </c:pt>
                <c:pt idx="20">
                  <c:v>4.2</c:v>
                </c:pt>
                <c:pt idx="22">
                  <c:v>4.5999999999999996</c:v>
                </c:pt>
                <c:pt idx="24">
                  <c:v>5</c:v>
                </c:pt>
                <c:pt idx="26">
                  <c:v>5.4</c:v>
                </c:pt>
              </c:numCache>
            </c:numRef>
          </c:cat>
          <c:val>
            <c:numRef>
              <c:f>'Fig3-panel B'!$E$2:$E$29</c:f>
              <c:numCache>
                <c:formatCode>0</c:formatCode>
                <c:ptCount val="28"/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7">
                  <c:v>1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64-4D8D-86D3-4966075B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91067520"/>
        <c:axId val="91069440"/>
      </c:barChart>
      <c:catAx>
        <c:axId val="910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Conduction velocity (m/s)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60000"/>
          <a:lstStyle/>
          <a:p>
            <a:pPr>
              <a:defRPr/>
            </a:pPr>
            <a:endParaRPr lang="en-US"/>
          </a:p>
        </c:txPr>
        <c:crossAx val="91069440"/>
        <c:crosses val="autoZero"/>
        <c:auto val="1"/>
        <c:lblAlgn val="ctr"/>
        <c:lblOffset val="100"/>
        <c:noMultiLvlLbl val="0"/>
      </c:catAx>
      <c:valAx>
        <c:axId val="910694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Count</a:t>
                </a:r>
              </a:p>
            </c:rich>
          </c:tx>
          <c:layout>
            <c:manualLayout>
              <c:xMode val="edge"/>
              <c:yMode val="edge"/>
              <c:x val="9.3083997706406102E-2"/>
              <c:y val="7.387265597650306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0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</xdr:row>
      <xdr:rowOff>142875</xdr:rowOff>
    </xdr:from>
    <xdr:to>
      <xdr:col>14</xdr:col>
      <xdr:colOff>189821</xdr:colOff>
      <xdr:row>20</xdr:row>
      <xdr:rowOff>45585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abSelected="1" zoomScale="50" zoomScaleNormal="50" workbookViewId="0">
      <selection activeCell="N40" sqref="N40"/>
    </sheetView>
  </sheetViews>
  <sheetFormatPr defaultRowHeight="15" x14ac:dyDescent="0.25"/>
  <cols>
    <col min="1" max="2" width="14.85546875" customWidth="1"/>
    <col min="3" max="3" width="16.140625" customWidth="1"/>
    <col min="5" max="5" width="18.140625" style="14" customWidth="1"/>
    <col min="6" max="6" width="19.7109375" style="20" customWidth="1"/>
    <col min="8" max="8" width="10.85546875" customWidth="1"/>
    <col min="9" max="9" width="11.5703125" customWidth="1"/>
    <col min="10" max="10" width="3.5703125" customWidth="1"/>
    <col min="11" max="11" width="11.140625" customWidth="1"/>
    <col min="12" max="12" width="4.85546875" customWidth="1"/>
    <col min="13" max="13" width="9.140625" style="60"/>
    <col min="14" max="14" width="14.42578125" style="60" customWidth="1"/>
    <col min="15" max="15" width="11.5703125" style="60" customWidth="1"/>
    <col min="16" max="17" width="19.85546875" style="60" customWidth="1"/>
    <col min="18" max="19" width="9.140625" style="60"/>
    <col min="21" max="21" width="18.7109375" style="34" customWidth="1"/>
  </cols>
  <sheetData>
    <row r="1" spans="1:31" s="9" customFormat="1" ht="88.5" customHeight="1" x14ac:dyDescent="0.25">
      <c r="A1" s="7" t="s">
        <v>0</v>
      </c>
      <c r="B1" s="7" t="s">
        <v>95</v>
      </c>
      <c r="C1" s="7" t="s">
        <v>1</v>
      </c>
      <c r="D1" s="8" t="s">
        <v>2</v>
      </c>
      <c r="E1" s="13" t="s">
        <v>61</v>
      </c>
      <c r="F1" s="13" t="s">
        <v>65</v>
      </c>
      <c r="G1" s="7"/>
      <c r="H1" s="8" t="s">
        <v>104</v>
      </c>
      <c r="I1" s="31" t="s">
        <v>105</v>
      </c>
      <c r="J1" s="31"/>
      <c r="K1" s="31" t="s">
        <v>120</v>
      </c>
      <c r="L1" s="31"/>
      <c r="M1" s="59" t="s">
        <v>59</v>
      </c>
      <c r="N1" s="59" t="s">
        <v>100</v>
      </c>
      <c r="O1" s="63" t="s">
        <v>58</v>
      </c>
      <c r="P1" s="63" t="s">
        <v>101</v>
      </c>
      <c r="Q1" s="64" t="s">
        <v>57</v>
      </c>
      <c r="R1" s="64" t="s">
        <v>102</v>
      </c>
      <c r="S1" s="64" t="s">
        <v>146</v>
      </c>
      <c r="T1" s="10"/>
      <c r="U1" s="79" t="s">
        <v>147</v>
      </c>
      <c r="V1" s="10"/>
      <c r="W1" s="10"/>
      <c r="X1" s="10"/>
      <c r="Y1" s="10"/>
      <c r="Z1" s="10"/>
      <c r="AA1" s="10"/>
      <c r="AB1" s="10"/>
      <c r="AC1" s="10"/>
      <c r="AD1" s="10"/>
      <c r="AE1" s="3"/>
    </row>
    <row r="2" spans="1:31" ht="20.25" x14ac:dyDescent="0.25">
      <c r="A2" s="83">
        <v>42797</v>
      </c>
      <c r="B2" s="1" t="s">
        <v>96</v>
      </c>
      <c r="C2" s="2" t="s">
        <v>3</v>
      </c>
      <c r="D2" s="3">
        <v>5.3999999999999999E-2</v>
      </c>
      <c r="E2" s="14">
        <v>26</v>
      </c>
      <c r="F2" s="21">
        <f>E2/D2/1000</f>
        <v>0.48148148148148145</v>
      </c>
      <c r="G2" s="2"/>
      <c r="H2" s="16"/>
      <c r="I2" s="58"/>
      <c r="K2" s="72"/>
      <c r="M2" s="65"/>
      <c r="N2" s="65"/>
      <c r="O2" s="66"/>
      <c r="P2" s="66"/>
      <c r="Q2" s="67" t="s">
        <v>103</v>
      </c>
      <c r="R2" s="67"/>
      <c r="S2" s="67"/>
      <c r="T2" s="11"/>
      <c r="U2" s="80"/>
      <c r="V2" s="11"/>
      <c r="W2" s="11"/>
      <c r="X2" s="11"/>
      <c r="Y2" s="11"/>
      <c r="Z2" s="11"/>
      <c r="AA2" s="11"/>
      <c r="AB2" s="11"/>
      <c r="AC2" s="11"/>
      <c r="AD2" s="11"/>
      <c r="AE2" s="3"/>
    </row>
    <row r="3" spans="1:31" ht="20.25" x14ac:dyDescent="0.25">
      <c r="A3" s="83"/>
      <c r="B3" s="1" t="s">
        <v>96</v>
      </c>
      <c r="C3" s="2" t="s">
        <v>4</v>
      </c>
      <c r="D3" s="3">
        <v>1.2E-2</v>
      </c>
      <c r="E3" s="14">
        <v>23.01</v>
      </c>
      <c r="F3" s="21">
        <f t="shared" ref="F3:F66" si="0">E3/D3/1000</f>
        <v>1.9175</v>
      </c>
      <c r="G3" s="4"/>
      <c r="H3" s="16"/>
      <c r="I3" s="58"/>
      <c r="K3" s="72"/>
      <c r="M3" s="65"/>
      <c r="N3" s="65"/>
      <c r="O3" s="66"/>
      <c r="P3" s="66"/>
      <c r="Q3" s="67"/>
      <c r="R3" s="67"/>
      <c r="S3" s="67"/>
      <c r="T3" s="11"/>
      <c r="U3" s="80"/>
      <c r="V3" s="11"/>
      <c r="W3" s="11"/>
      <c r="X3" s="11"/>
      <c r="Y3" s="11"/>
      <c r="Z3" s="11"/>
      <c r="AA3" s="11"/>
      <c r="AB3" s="11"/>
      <c r="AC3" s="11"/>
      <c r="AD3" s="11"/>
      <c r="AE3" s="3"/>
    </row>
    <row r="4" spans="1:31" ht="20.25" x14ac:dyDescent="0.25">
      <c r="A4" s="83"/>
      <c r="B4" s="1" t="s">
        <v>96</v>
      </c>
      <c r="C4" s="2" t="s">
        <v>5</v>
      </c>
      <c r="D4" s="3">
        <v>2.7E-2</v>
      </c>
      <c r="E4" s="14">
        <v>16.64</v>
      </c>
      <c r="F4" s="21">
        <f t="shared" si="0"/>
        <v>0.61629629629629634</v>
      </c>
      <c r="G4" s="2"/>
      <c r="H4" s="16"/>
      <c r="I4" s="58"/>
      <c r="K4" s="72"/>
      <c r="M4" s="65"/>
      <c r="N4" s="65"/>
      <c r="O4" s="66"/>
      <c r="P4" s="66"/>
      <c r="Q4" s="67" t="s">
        <v>103</v>
      </c>
      <c r="R4" s="67"/>
      <c r="S4" s="67"/>
      <c r="T4" s="11"/>
      <c r="U4" s="80"/>
      <c r="V4" s="11"/>
      <c r="W4" s="11"/>
      <c r="X4" s="11"/>
      <c r="Y4" s="11"/>
      <c r="Z4" s="11"/>
      <c r="AA4" s="11"/>
      <c r="AB4" s="11"/>
      <c r="AC4" s="11"/>
      <c r="AD4" s="11"/>
      <c r="AE4" s="3"/>
    </row>
    <row r="5" spans="1:31" ht="20.25" x14ac:dyDescent="0.25">
      <c r="A5" s="83">
        <v>42803</v>
      </c>
      <c r="B5" s="1" t="s">
        <v>96</v>
      </c>
      <c r="C5" s="2" t="s">
        <v>6</v>
      </c>
      <c r="D5" s="3">
        <v>4.3999999999999997E-2</v>
      </c>
      <c r="E5" s="14">
        <v>22.75</v>
      </c>
      <c r="F5" s="21">
        <f t="shared" si="0"/>
        <v>0.51704545454545459</v>
      </c>
      <c r="G5" s="2"/>
      <c r="H5" s="16" t="s">
        <v>106</v>
      </c>
      <c r="I5" s="58"/>
      <c r="K5" s="72"/>
      <c r="M5" s="65"/>
      <c r="N5" s="65"/>
      <c r="O5" s="66"/>
      <c r="P5" s="66"/>
      <c r="Q5" s="67"/>
      <c r="R5" s="67"/>
      <c r="S5" s="67"/>
      <c r="T5" s="11"/>
      <c r="U5" s="80"/>
      <c r="V5" s="11"/>
      <c r="W5" s="11"/>
      <c r="X5" s="11"/>
      <c r="Y5" s="11"/>
      <c r="Z5" s="11"/>
      <c r="AA5" s="11"/>
      <c r="AB5" s="11"/>
      <c r="AC5" s="11"/>
      <c r="AD5" s="11"/>
      <c r="AE5" s="3"/>
    </row>
    <row r="6" spans="1:31" ht="20.25" x14ac:dyDescent="0.25">
      <c r="A6" s="83"/>
      <c r="B6" s="1" t="s">
        <v>96</v>
      </c>
      <c r="C6" s="2" t="s">
        <v>6</v>
      </c>
      <c r="D6" s="3">
        <v>0.04</v>
      </c>
      <c r="E6" s="14">
        <v>22.75</v>
      </c>
      <c r="F6" s="21">
        <f t="shared" si="0"/>
        <v>0.56874999999999998</v>
      </c>
      <c r="G6" s="2"/>
      <c r="H6" s="16"/>
      <c r="I6" s="58"/>
      <c r="K6" s="72"/>
      <c r="M6" s="65"/>
      <c r="N6" s="65"/>
      <c r="O6" s="66"/>
      <c r="P6" s="66"/>
      <c r="Q6" s="67"/>
      <c r="R6" s="67"/>
      <c r="S6" s="67"/>
      <c r="T6" s="11"/>
      <c r="U6" s="80"/>
      <c r="V6" s="11"/>
      <c r="W6" s="11"/>
      <c r="X6" s="11"/>
      <c r="Y6" s="11"/>
      <c r="Z6" s="11"/>
      <c r="AA6" s="11"/>
      <c r="AB6" s="11"/>
      <c r="AC6" s="11"/>
      <c r="AD6" s="11"/>
      <c r="AE6" s="3"/>
    </row>
    <row r="7" spans="1:31" ht="20.25" x14ac:dyDescent="0.25">
      <c r="A7" s="83">
        <v>42808</v>
      </c>
      <c r="B7" s="1" t="s">
        <v>96</v>
      </c>
      <c r="C7" s="2" t="s">
        <v>7</v>
      </c>
      <c r="D7" s="3">
        <v>3.5000000000000003E-2</v>
      </c>
      <c r="E7" s="14">
        <v>14.56</v>
      </c>
      <c r="F7" s="21">
        <f t="shared" si="0"/>
        <v>0.41599999999999998</v>
      </c>
      <c r="G7" s="2"/>
      <c r="H7" s="73"/>
      <c r="I7" s="58"/>
      <c r="K7" s="72"/>
      <c r="M7" s="65"/>
      <c r="N7" s="65"/>
      <c r="O7" s="66"/>
      <c r="P7" s="66"/>
      <c r="Q7" s="67"/>
      <c r="R7" s="67"/>
      <c r="S7" s="67"/>
      <c r="T7" s="11"/>
      <c r="U7" s="80"/>
      <c r="V7" s="11"/>
      <c r="W7" s="11"/>
      <c r="X7" s="11"/>
      <c r="Y7" s="11"/>
      <c r="Z7" s="11"/>
      <c r="AA7" s="11"/>
      <c r="AB7" s="11"/>
      <c r="AC7" s="11"/>
      <c r="AD7" s="11"/>
      <c r="AE7" s="3"/>
    </row>
    <row r="8" spans="1:31" ht="20.25" x14ac:dyDescent="0.25">
      <c r="A8" s="83"/>
      <c r="B8" s="1" t="s">
        <v>96</v>
      </c>
      <c r="C8" s="2" t="s">
        <v>8</v>
      </c>
      <c r="D8" s="18">
        <v>1.7000000000000001E-2</v>
      </c>
      <c r="E8" s="14">
        <v>21.19</v>
      </c>
      <c r="F8" s="21">
        <f t="shared" si="0"/>
        <v>1.2464705882352942</v>
      </c>
      <c r="G8" s="2"/>
      <c r="H8" s="16"/>
      <c r="I8" s="58"/>
      <c r="K8" s="72"/>
      <c r="M8" s="65"/>
      <c r="N8" s="65"/>
      <c r="O8" s="66"/>
      <c r="P8" s="66"/>
      <c r="Q8" s="67"/>
      <c r="R8" s="67"/>
      <c r="S8" s="67"/>
      <c r="T8" s="11"/>
      <c r="U8" s="80"/>
      <c r="V8" s="11"/>
      <c r="W8" s="11"/>
      <c r="X8" s="11"/>
      <c r="Y8" s="11"/>
      <c r="Z8" s="11"/>
      <c r="AA8" s="11"/>
      <c r="AB8" s="11"/>
      <c r="AC8" s="11"/>
      <c r="AD8" s="11"/>
      <c r="AE8" s="3"/>
    </row>
    <row r="9" spans="1:31" ht="20.25" x14ac:dyDescent="0.25">
      <c r="A9" s="83"/>
      <c r="B9" s="1" t="s">
        <v>96</v>
      </c>
      <c r="C9" s="2" t="s">
        <v>8</v>
      </c>
      <c r="D9" s="18">
        <v>0.02</v>
      </c>
      <c r="E9" s="14">
        <v>21.19</v>
      </c>
      <c r="F9" s="21">
        <f t="shared" si="0"/>
        <v>1.0595000000000001</v>
      </c>
      <c r="G9" s="2"/>
      <c r="H9" s="16"/>
      <c r="I9" s="58"/>
      <c r="K9" s="72"/>
      <c r="M9" s="65"/>
      <c r="N9" s="65"/>
      <c r="O9" s="66"/>
      <c r="P9" s="66"/>
      <c r="Q9" s="67"/>
      <c r="R9" s="67"/>
      <c r="S9" s="67"/>
      <c r="T9" s="11"/>
      <c r="U9" s="80"/>
      <c r="V9" s="11"/>
      <c r="W9" s="11"/>
      <c r="X9" s="11"/>
      <c r="Y9" s="11"/>
      <c r="Z9" s="11"/>
      <c r="AA9" s="11"/>
      <c r="AB9" s="11"/>
      <c r="AC9" s="11"/>
      <c r="AD9" s="11"/>
      <c r="AE9" s="3"/>
    </row>
    <row r="10" spans="1:31" ht="20.25" x14ac:dyDescent="0.25">
      <c r="A10" s="1">
        <v>42810</v>
      </c>
      <c r="B10" s="1" t="s">
        <v>96</v>
      </c>
      <c r="C10" s="2" t="s">
        <v>9</v>
      </c>
      <c r="D10" s="3">
        <v>3.5000000000000003E-2</v>
      </c>
      <c r="E10" s="14">
        <v>13.65</v>
      </c>
      <c r="F10" s="21">
        <f t="shared" si="0"/>
        <v>0.39</v>
      </c>
      <c r="G10" s="2"/>
      <c r="H10" s="16" t="s">
        <v>107</v>
      </c>
      <c r="I10" s="58"/>
      <c r="K10" s="72"/>
      <c r="M10" s="65"/>
      <c r="N10" s="65"/>
      <c r="O10" s="66"/>
      <c r="P10" s="66"/>
      <c r="Q10" s="67" t="s">
        <v>103</v>
      </c>
      <c r="R10" s="67"/>
      <c r="S10" s="67"/>
      <c r="T10" s="11"/>
      <c r="U10" s="80"/>
      <c r="V10" s="11"/>
      <c r="W10" s="11"/>
      <c r="X10" s="11"/>
      <c r="Y10" s="11"/>
      <c r="Z10" s="11"/>
      <c r="AA10" s="11"/>
      <c r="AB10" s="11"/>
      <c r="AC10" s="11"/>
      <c r="AD10" s="11"/>
      <c r="AE10" s="3"/>
    </row>
    <row r="11" spans="1:31" ht="20.25" x14ac:dyDescent="0.25">
      <c r="A11" s="1">
        <v>42815</v>
      </c>
      <c r="B11" s="1" t="s">
        <v>96</v>
      </c>
      <c r="C11" s="2" t="s">
        <v>10</v>
      </c>
      <c r="D11" s="3">
        <v>3.5000000000000003E-2</v>
      </c>
      <c r="E11" s="14">
        <v>11.96</v>
      </c>
      <c r="F11" s="21">
        <f t="shared" si="0"/>
        <v>0.34171428571428575</v>
      </c>
      <c r="G11" s="2"/>
      <c r="H11" s="16"/>
      <c r="I11" s="58"/>
      <c r="K11" s="72"/>
      <c r="M11" s="65"/>
      <c r="N11" s="65"/>
      <c r="O11" s="66"/>
      <c r="P11" s="66"/>
      <c r="Q11" s="67"/>
      <c r="R11" s="67"/>
      <c r="S11" s="67"/>
      <c r="T11" s="11"/>
      <c r="U11" s="80"/>
      <c r="V11" s="11"/>
      <c r="W11" s="11"/>
      <c r="X11" s="11"/>
      <c r="Y11" s="11"/>
      <c r="Z11" s="11"/>
      <c r="AA11" s="11"/>
      <c r="AB11" s="11"/>
      <c r="AC11" s="11"/>
      <c r="AD11" s="11"/>
      <c r="AE11" s="3"/>
    </row>
    <row r="12" spans="1:31" ht="20.25" x14ac:dyDescent="0.25">
      <c r="A12" s="1">
        <v>42816</v>
      </c>
      <c r="B12" s="1" t="s">
        <v>96</v>
      </c>
      <c r="C12" s="2" t="s">
        <v>11</v>
      </c>
      <c r="D12" s="3">
        <v>0.03</v>
      </c>
      <c r="E12" s="14">
        <v>12.870000000000001</v>
      </c>
      <c r="F12" s="21">
        <f t="shared" si="0"/>
        <v>0.42900000000000005</v>
      </c>
      <c r="G12" s="2"/>
      <c r="H12" s="16"/>
      <c r="I12" s="58"/>
      <c r="K12" s="72"/>
      <c r="M12" s="65"/>
      <c r="N12" s="65"/>
      <c r="O12" s="66"/>
      <c r="P12" s="66"/>
      <c r="Q12" s="67"/>
      <c r="R12" s="67"/>
      <c r="S12" s="67"/>
      <c r="T12" s="11"/>
      <c r="U12" s="80"/>
      <c r="V12" s="11"/>
      <c r="W12" s="11"/>
      <c r="X12" s="11"/>
      <c r="Y12" s="11"/>
      <c r="Z12" s="11"/>
      <c r="AA12" s="11"/>
      <c r="AB12" s="11"/>
      <c r="AC12" s="11"/>
      <c r="AD12" s="11"/>
      <c r="AE12" s="3"/>
    </row>
    <row r="13" spans="1:31" ht="20.25" x14ac:dyDescent="0.25">
      <c r="A13" s="83">
        <v>42823</v>
      </c>
      <c r="B13" s="1" t="s">
        <v>96</v>
      </c>
      <c r="C13" s="2" t="s">
        <v>13</v>
      </c>
      <c r="D13" s="3">
        <v>8.9999999999999993E-3</v>
      </c>
      <c r="E13" s="14">
        <v>5.33</v>
      </c>
      <c r="F13" s="21">
        <f t="shared" si="0"/>
        <v>0.59222222222222232</v>
      </c>
      <c r="G13" s="2"/>
      <c r="H13" s="16"/>
      <c r="I13" s="58"/>
      <c r="K13" s="72"/>
      <c r="M13" s="65"/>
      <c r="N13" s="65"/>
      <c r="O13" s="66"/>
      <c r="P13" s="66"/>
      <c r="Q13" s="67"/>
      <c r="R13" s="67"/>
      <c r="S13" s="67"/>
      <c r="T13" s="11"/>
      <c r="U13" s="80"/>
      <c r="V13" s="11"/>
      <c r="W13" s="11"/>
      <c r="X13" s="11"/>
      <c r="Y13" s="11"/>
      <c r="Z13" s="11"/>
      <c r="AA13" s="11"/>
      <c r="AB13" s="11"/>
      <c r="AC13" s="11"/>
      <c r="AD13" s="11"/>
      <c r="AE13" s="3"/>
    </row>
    <row r="14" spans="1:31" ht="20.25" x14ac:dyDescent="0.25">
      <c r="A14" s="83"/>
      <c r="B14" s="1" t="s">
        <v>96</v>
      </c>
      <c r="C14" s="2" t="s">
        <v>13</v>
      </c>
      <c r="D14" s="3">
        <v>1.0999999999999999E-2</v>
      </c>
      <c r="E14" s="14">
        <v>5.33</v>
      </c>
      <c r="F14" s="21">
        <f t="shared" si="0"/>
        <v>0.48454545454545456</v>
      </c>
      <c r="G14" s="2"/>
      <c r="H14" s="16"/>
      <c r="I14" s="58"/>
      <c r="K14" s="72"/>
      <c r="M14" s="65"/>
      <c r="N14" s="65"/>
      <c r="O14" s="66"/>
      <c r="P14" s="66"/>
      <c r="Q14" s="67"/>
      <c r="R14" s="67"/>
      <c r="S14" s="67"/>
      <c r="T14" s="11"/>
      <c r="U14" s="80"/>
      <c r="V14" s="11"/>
      <c r="W14" s="11"/>
      <c r="X14" s="11"/>
      <c r="Y14" s="11"/>
      <c r="Z14" s="11"/>
      <c r="AA14" s="11"/>
      <c r="AB14" s="11"/>
      <c r="AC14" s="11"/>
      <c r="AD14" s="11"/>
      <c r="AE14" s="3"/>
    </row>
    <row r="15" spans="1:31" ht="20.25" x14ac:dyDescent="0.25">
      <c r="A15" s="83"/>
      <c r="B15" s="1" t="s">
        <v>96</v>
      </c>
      <c r="C15" s="2" t="s">
        <v>13</v>
      </c>
      <c r="D15" s="3">
        <v>1.4E-2</v>
      </c>
      <c r="E15" s="14">
        <v>5.33</v>
      </c>
      <c r="F15" s="21">
        <f t="shared" si="0"/>
        <v>0.38071428571428573</v>
      </c>
      <c r="G15" s="2"/>
      <c r="H15" s="16"/>
      <c r="I15" s="58"/>
      <c r="K15" s="72"/>
      <c r="M15" s="65"/>
      <c r="N15" s="65"/>
      <c r="O15" s="66"/>
      <c r="P15" s="66"/>
      <c r="Q15" s="67"/>
      <c r="R15" s="67"/>
      <c r="S15" s="67"/>
      <c r="T15" s="11"/>
      <c r="U15" s="80"/>
      <c r="V15" s="11"/>
      <c r="W15" s="11"/>
      <c r="X15" s="11"/>
      <c r="Y15" s="11"/>
      <c r="Z15" s="11"/>
      <c r="AA15" s="11"/>
      <c r="AB15" s="11"/>
      <c r="AC15" s="11"/>
      <c r="AD15" s="11"/>
      <c r="AE15" s="3"/>
    </row>
    <row r="16" spans="1:31" ht="20.25" x14ac:dyDescent="0.25">
      <c r="A16" s="83"/>
      <c r="B16" s="1" t="s">
        <v>96</v>
      </c>
      <c r="C16" s="2" t="s">
        <v>14</v>
      </c>
      <c r="D16" s="3">
        <v>2.1000000000000001E-2</v>
      </c>
      <c r="E16" s="14">
        <v>8.19</v>
      </c>
      <c r="F16" s="21">
        <f t="shared" si="0"/>
        <v>0.38999999999999996</v>
      </c>
      <c r="G16" s="2"/>
      <c r="H16" s="16"/>
      <c r="I16" s="58"/>
      <c r="K16" s="72"/>
      <c r="M16" s="65"/>
      <c r="N16" s="65"/>
      <c r="O16" s="66"/>
      <c r="P16" s="66"/>
      <c r="Q16" s="67"/>
      <c r="R16" s="67"/>
      <c r="S16" s="67"/>
      <c r="T16" s="11"/>
      <c r="U16" s="80"/>
      <c r="V16" s="11"/>
      <c r="W16" s="11"/>
      <c r="X16" s="11"/>
      <c r="Y16" s="11"/>
      <c r="Z16" s="11"/>
      <c r="AA16" s="11"/>
      <c r="AB16" s="11"/>
      <c r="AC16" s="11"/>
      <c r="AD16" s="11"/>
      <c r="AE16" s="3"/>
    </row>
    <row r="17" spans="1:31" ht="20.25" x14ac:dyDescent="0.25">
      <c r="A17" s="83"/>
      <c r="B17" s="1" t="s">
        <v>96</v>
      </c>
      <c r="C17" s="2" t="s">
        <v>15</v>
      </c>
      <c r="D17" s="3">
        <v>1.2999999999999999E-2</v>
      </c>
      <c r="E17" s="14">
        <v>7.0200000000000005</v>
      </c>
      <c r="F17" s="21">
        <f t="shared" si="0"/>
        <v>0.54000000000000015</v>
      </c>
      <c r="G17" s="2"/>
      <c r="H17" s="16"/>
      <c r="I17" s="58"/>
      <c r="K17" s="72"/>
      <c r="M17" s="65"/>
      <c r="N17" s="65"/>
      <c r="O17" s="66"/>
      <c r="P17" s="66"/>
      <c r="Q17" s="67"/>
      <c r="R17" s="67"/>
      <c r="S17" s="67"/>
      <c r="T17" s="11"/>
      <c r="U17" s="80"/>
      <c r="V17" s="11"/>
      <c r="W17" s="11"/>
      <c r="X17" s="11"/>
      <c r="Y17" s="11"/>
      <c r="Z17" s="11"/>
      <c r="AA17" s="11"/>
      <c r="AB17" s="11"/>
      <c r="AC17" s="11"/>
      <c r="AD17" s="11"/>
      <c r="AE17" s="3"/>
    </row>
    <row r="18" spans="1:31" ht="20.25" x14ac:dyDescent="0.25">
      <c r="A18" s="83"/>
      <c r="B18" s="1" t="s">
        <v>96</v>
      </c>
      <c r="C18" s="2" t="s">
        <v>15</v>
      </c>
      <c r="D18" s="3">
        <v>1.9E-2</v>
      </c>
      <c r="E18" s="14">
        <v>7.02</v>
      </c>
      <c r="F18" s="21">
        <f t="shared" si="0"/>
        <v>0.36947368421052629</v>
      </c>
      <c r="G18" s="2"/>
      <c r="H18" s="16" t="s">
        <v>108</v>
      </c>
      <c r="I18" s="58"/>
      <c r="K18" s="72"/>
      <c r="M18" s="65"/>
      <c r="N18" s="65"/>
      <c r="O18" s="66"/>
      <c r="P18" s="66"/>
      <c r="Q18" s="67"/>
      <c r="R18" s="67"/>
      <c r="S18" s="67"/>
      <c r="T18" s="11"/>
      <c r="U18" s="80"/>
      <c r="V18" s="11"/>
      <c r="W18" s="11"/>
      <c r="X18" s="11"/>
      <c r="Y18" s="11"/>
      <c r="Z18" s="11"/>
      <c r="AA18" s="11"/>
      <c r="AB18" s="11"/>
      <c r="AC18" s="11"/>
      <c r="AD18" s="11"/>
      <c r="AE18" s="3"/>
    </row>
    <row r="19" spans="1:31" ht="20.25" x14ac:dyDescent="0.25">
      <c r="A19" s="83"/>
      <c r="B19" s="1" t="s">
        <v>96</v>
      </c>
      <c r="C19" s="2" t="s">
        <v>16</v>
      </c>
      <c r="D19" s="3">
        <v>1.4E-2</v>
      </c>
      <c r="E19" s="14">
        <v>6.24</v>
      </c>
      <c r="F19" s="21">
        <f t="shared" si="0"/>
        <v>0.44571428571428573</v>
      </c>
      <c r="G19" s="2"/>
      <c r="H19" s="16"/>
      <c r="I19" s="58"/>
      <c r="K19" s="72"/>
      <c r="M19" s="65"/>
      <c r="N19" s="65"/>
      <c r="O19" s="66" t="s">
        <v>103</v>
      </c>
      <c r="P19" s="66"/>
      <c r="Q19" s="67"/>
      <c r="R19" s="67"/>
      <c r="S19" s="67"/>
      <c r="T19" s="11"/>
      <c r="U19" s="80"/>
      <c r="V19" s="11"/>
      <c r="W19" s="11"/>
      <c r="X19" s="11"/>
      <c r="Y19" s="11"/>
      <c r="Z19" s="11"/>
      <c r="AA19" s="11"/>
      <c r="AB19" s="11"/>
      <c r="AC19" s="11"/>
      <c r="AD19" s="11"/>
      <c r="AE19" s="3"/>
    </row>
    <row r="20" spans="1:31" ht="20.25" x14ac:dyDescent="0.25">
      <c r="A20" s="83">
        <v>42831</v>
      </c>
      <c r="B20" s="1" t="s">
        <v>96</v>
      </c>
      <c r="C20" s="2" t="s">
        <v>62</v>
      </c>
      <c r="D20" s="3">
        <v>8.9999999999999993E-3</v>
      </c>
      <c r="E20" s="14">
        <v>6.37</v>
      </c>
      <c r="F20" s="21">
        <f t="shared" si="0"/>
        <v>0.70777777777777784</v>
      </c>
      <c r="G20" s="2"/>
      <c r="H20" s="16"/>
      <c r="I20" s="58"/>
      <c r="K20" s="72"/>
      <c r="M20" s="65"/>
      <c r="N20" s="65"/>
      <c r="O20" s="66"/>
      <c r="P20" s="66"/>
      <c r="Q20" s="67"/>
      <c r="R20" s="67"/>
      <c r="S20" s="67"/>
      <c r="T20" s="12"/>
      <c r="U20" s="80"/>
      <c r="V20" s="11"/>
      <c r="W20" s="11"/>
      <c r="X20" s="11"/>
      <c r="Y20" s="11"/>
      <c r="Z20" s="11"/>
      <c r="AA20" s="11"/>
      <c r="AB20" s="11"/>
      <c r="AC20" s="11"/>
      <c r="AD20" s="11"/>
      <c r="AE20" s="3"/>
    </row>
    <row r="21" spans="1:31" ht="20.25" x14ac:dyDescent="0.25">
      <c r="A21" s="83"/>
      <c r="B21" s="1" t="s">
        <v>96</v>
      </c>
      <c r="C21" s="2" t="s">
        <v>62</v>
      </c>
      <c r="D21" s="3">
        <v>1.4E-2</v>
      </c>
      <c r="E21" s="14">
        <v>6.37</v>
      </c>
      <c r="F21" s="21">
        <f t="shared" si="0"/>
        <v>0.45500000000000002</v>
      </c>
      <c r="G21" s="2"/>
      <c r="H21" s="16"/>
      <c r="I21" s="58"/>
      <c r="K21" s="72"/>
      <c r="M21" s="65"/>
      <c r="N21" s="65"/>
      <c r="O21" s="66"/>
      <c r="P21" s="66"/>
      <c r="Q21" s="67"/>
      <c r="R21" s="67"/>
      <c r="S21" s="67"/>
      <c r="T21" s="12"/>
      <c r="U21" s="80"/>
      <c r="V21" s="11"/>
      <c r="W21" s="11"/>
      <c r="X21" s="11"/>
      <c r="Y21" s="11"/>
      <c r="Z21" s="11"/>
      <c r="AA21" s="11"/>
      <c r="AB21" s="11"/>
      <c r="AC21" s="11"/>
      <c r="AD21" s="11"/>
      <c r="AE21" s="3"/>
    </row>
    <row r="22" spans="1:31" ht="20.25" x14ac:dyDescent="0.25">
      <c r="A22" s="83"/>
      <c r="B22" s="1" t="s">
        <v>96</v>
      </c>
      <c r="C22" s="2" t="s">
        <v>62</v>
      </c>
      <c r="D22" s="3">
        <v>1.6E-2</v>
      </c>
      <c r="E22" s="14">
        <v>6.37</v>
      </c>
      <c r="F22" s="21">
        <f t="shared" si="0"/>
        <v>0.39812500000000001</v>
      </c>
      <c r="G22" s="2"/>
      <c r="H22" s="16"/>
      <c r="I22" s="58"/>
      <c r="K22" s="72"/>
      <c r="M22" s="65"/>
      <c r="N22" s="65"/>
      <c r="O22" s="66"/>
      <c r="P22" s="66"/>
      <c r="Q22" s="67"/>
      <c r="R22" s="67"/>
      <c r="S22" s="67"/>
      <c r="T22" s="12"/>
      <c r="U22" s="80"/>
      <c r="V22" s="11"/>
      <c r="W22" s="11"/>
      <c r="X22" s="11"/>
      <c r="Y22" s="11"/>
      <c r="Z22" s="11"/>
      <c r="AA22" s="11"/>
      <c r="AB22" s="11"/>
      <c r="AC22" s="11"/>
      <c r="AD22" s="11"/>
      <c r="AE22" s="3"/>
    </row>
    <row r="23" spans="1:31" ht="20.25" x14ac:dyDescent="0.25">
      <c r="A23" s="83"/>
      <c r="B23" s="1" t="s">
        <v>96</v>
      </c>
      <c r="C23" s="2" t="s">
        <v>17</v>
      </c>
      <c r="D23" s="3">
        <v>1.6E-2</v>
      </c>
      <c r="E23" s="14">
        <v>13.91</v>
      </c>
      <c r="F23" s="21">
        <f t="shared" si="0"/>
        <v>0.86937500000000001</v>
      </c>
      <c r="G23" s="2"/>
      <c r="H23" s="16"/>
      <c r="I23" s="58"/>
      <c r="K23" s="72"/>
      <c r="M23" s="65"/>
      <c r="N23" s="65"/>
      <c r="O23" s="66"/>
      <c r="P23" s="66"/>
      <c r="Q23" s="67"/>
      <c r="R23" s="67"/>
      <c r="S23" s="67"/>
      <c r="T23" s="11"/>
      <c r="U23" s="80"/>
      <c r="V23" s="11"/>
      <c r="W23" s="11"/>
      <c r="X23" s="11"/>
      <c r="Y23" s="11"/>
      <c r="Z23" s="11"/>
      <c r="AA23" s="11"/>
      <c r="AB23" s="11"/>
      <c r="AC23" s="11"/>
      <c r="AD23" s="11"/>
      <c r="AE23" s="3"/>
    </row>
    <row r="24" spans="1:31" ht="20.25" x14ac:dyDescent="0.25">
      <c r="A24" s="83"/>
      <c r="B24" s="1" t="s">
        <v>96</v>
      </c>
      <c r="C24" s="2" t="s">
        <v>17</v>
      </c>
      <c r="D24" s="3">
        <v>2.1000000000000001E-2</v>
      </c>
      <c r="E24" s="14">
        <v>13.91</v>
      </c>
      <c r="F24" s="21">
        <f t="shared" si="0"/>
        <v>0.66238095238095229</v>
      </c>
      <c r="G24" s="2"/>
      <c r="H24" s="16"/>
      <c r="I24" s="58"/>
      <c r="K24" s="72"/>
      <c r="M24" s="65"/>
      <c r="N24" s="65"/>
      <c r="O24" s="66"/>
      <c r="P24" s="66"/>
      <c r="Q24" s="67"/>
      <c r="R24" s="67"/>
      <c r="S24" s="67"/>
      <c r="T24" s="11"/>
      <c r="U24" s="80"/>
      <c r="V24" s="11"/>
      <c r="W24" s="11"/>
      <c r="X24" s="11"/>
      <c r="Y24" s="11"/>
      <c r="Z24" s="11"/>
      <c r="AA24" s="11"/>
      <c r="AB24" s="11"/>
      <c r="AC24" s="11"/>
      <c r="AD24" s="11"/>
      <c r="AE24" s="3"/>
    </row>
    <row r="25" spans="1:31" ht="20.25" x14ac:dyDescent="0.25">
      <c r="A25" s="83">
        <v>42838</v>
      </c>
      <c r="B25" s="1" t="s">
        <v>96</v>
      </c>
      <c r="C25" s="2" t="s">
        <v>18</v>
      </c>
      <c r="D25" s="3">
        <v>2.1000000000000001E-2</v>
      </c>
      <c r="E25" s="14">
        <v>11.700000000000001</v>
      </c>
      <c r="F25" s="21">
        <f t="shared" si="0"/>
        <v>0.55714285714285716</v>
      </c>
      <c r="G25" s="2"/>
      <c r="H25" s="16"/>
      <c r="I25" s="58"/>
      <c r="K25" s="72"/>
      <c r="M25" s="65"/>
      <c r="N25" s="65"/>
      <c r="O25" s="66"/>
      <c r="P25" s="66"/>
      <c r="Q25" s="67"/>
      <c r="R25" s="67"/>
      <c r="S25" s="67"/>
      <c r="T25" s="11"/>
      <c r="U25" s="80"/>
      <c r="V25" s="11"/>
      <c r="W25" s="11"/>
      <c r="X25" s="11"/>
      <c r="Y25" s="11"/>
      <c r="Z25" s="11"/>
      <c r="AA25" s="11"/>
      <c r="AB25" s="11"/>
      <c r="AC25" s="11"/>
      <c r="AD25" s="11"/>
      <c r="AE25" s="3"/>
    </row>
    <row r="26" spans="1:31" ht="20.25" x14ac:dyDescent="0.25">
      <c r="A26" s="83"/>
      <c r="B26" s="1" t="s">
        <v>96</v>
      </c>
      <c r="C26" s="2" t="s">
        <v>18</v>
      </c>
      <c r="D26" s="3">
        <v>2.3E-2</v>
      </c>
      <c r="E26" s="14">
        <v>11.700000000000001</v>
      </c>
      <c r="F26" s="21">
        <f t="shared" si="0"/>
        <v>0.5086956521739131</v>
      </c>
      <c r="G26" s="2"/>
      <c r="H26" s="16"/>
      <c r="I26" s="58"/>
      <c r="K26" s="72"/>
      <c r="M26" s="65"/>
      <c r="N26" s="65"/>
      <c r="O26" s="66"/>
      <c r="P26" s="66"/>
      <c r="Q26" s="67"/>
      <c r="R26" s="67"/>
      <c r="S26" s="67"/>
      <c r="T26" s="11"/>
      <c r="U26" s="80"/>
      <c r="V26" s="11"/>
      <c r="W26" s="11"/>
      <c r="X26" s="11"/>
      <c r="Y26" s="11"/>
      <c r="Z26" s="11"/>
      <c r="AA26" s="11"/>
      <c r="AB26" s="11"/>
      <c r="AC26" s="11"/>
      <c r="AD26" s="11"/>
      <c r="AE26" s="3"/>
    </row>
    <row r="27" spans="1:31" ht="20.25" x14ac:dyDescent="0.25">
      <c r="A27" s="83"/>
      <c r="B27" s="1" t="s">
        <v>96</v>
      </c>
      <c r="C27" s="2" t="s">
        <v>19</v>
      </c>
      <c r="D27" s="3">
        <v>1.2E-2</v>
      </c>
      <c r="E27" s="14">
        <v>11.57</v>
      </c>
      <c r="F27" s="21">
        <f t="shared" si="0"/>
        <v>0.96416666666666662</v>
      </c>
      <c r="G27" s="2"/>
      <c r="H27" s="16"/>
      <c r="I27" s="58"/>
      <c r="K27" s="72"/>
      <c r="M27" s="65"/>
      <c r="N27" s="65"/>
      <c r="O27" s="66"/>
      <c r="P27" s="66"/>
      <c r="Q27" s="67"/>
      <c r="R27" s="67"/>
      <c r="S27" s="67"/>
      <c r="T27" s="11"/>
      <c r="U27" s="80"/>
      <c r="V27" s="11"/>
      <c r="W27" s="11"/>
      <c r="X27" s="11"/>
      <c r="Y27" s="11"/>
      <c r="Z27" s="11"/>
      <c r="AA27" s="11"/>
      <c r="AB27" s="11"/>
      <c r="AC27" s="11"/>
      <c r="AD27" s="11"/>
      <c r="AE27" s="3"/>
    </row>
    <row r="28" spans="1:31" ht="20.25" x14ac:dyDescent="0.25">
      <c r="A28" s="83"/>
      <c r="B28" s="1" t="s">
        <v>96</v>
      </c>
      <c r="C28" s="2" t="s">
        <v>19</v>
      </c>
      <c r="D28" s="3">
        <v>2.5999999999999999E-2</v>
      </c>
      <c r="E28" s="14">
        <v>11.57</v>
      </c>
      <c r="F28" s="21">
        <f t="shared" si="0"/>
        <v>0.44500000000000006</v>
      </c>
      <c r="G28" s="2"/>
      <c r="H28" s="16"/>
      <c r="I28" s="58"/>
      <c r="K28" s="72"/>
      <c r="M28" s="65"/>
      <c r="N28" s="65"/>
      <c r="O28" s="66"/>
      <c r="P28" s="66"/>
      <c r="Q28" s="67"/>
      <c r="R28" s="67"/>
      <c r="S28" s="67"/>
      <c r="T28" s="11"/>
      <c r="U28" s="80"/>
      <c r="V28" s="11"/>
      <c r="W28" s="11"/>
      <c r="X28" s="11"/>
      <c r="Y28" s="11"/>
      <c r="Z28" s="11"/>
      <c r="AA28" s="11"/>
      <c r="AB28" s="11"/>
      <c r="AC28" s="11"/>
      <c r="AD28" s="11"/>
      <c r="AE28" s="3"/>
    </row>
    <row r="29" spans="1:31" ht="20.25" x14ac:dyDescent="0.25">
      <c r="A29" s="83"/>
      <c r="B29" s="1" t="s">
        <v>96</v>
      </c>
      <c r="C29" s="2" t="s">
        <v>20</v>
      </c>
      <c r="D29" s="3">
        <v>1.7999999999999999E-2</v>
      </c>
      <c r="E29" s="14">
        <v>13.52</v>
      </c>
      <c r="F29" s="21">
        <f t="shared" si="0"/>
        <v>0.75111111111111117</v>
      </c>
      <c r="G29" s="2"/>
      <c r="H29" s="58" t="s">
        <v>108</v>
      </c>
      <c r="I29" s="58"/>
      <c r="K29" s="72"/>
      <c r="M29" s="65"/>
      <c r="N29" s="65"/>
      <c r="O29" s="66"/>
      <c r="P29" s="66"/>
      <c r="Q29" s="67"/>
      <c r="R29" s="67"/>
      <c r="S29" s="67"/>
      <c r="T29" s="11"/>
      <c r="U29" s="80"/>
      <c r="V29" s="11"/>
      <c r="W29" s="11"/>
      <c r="X29" s="11"/>
      <c r="Y29" s="11"/>
      <c r="Z29" s="11"/>
      <c r="AA29" s="11"/>
      <c r="AB29" s="11"/>
      <c r="AC29" s="11"/>
      <c r="AD29" s="11"/>
      <c r="AE29" s="3"/>
    </row>
    <row r="30" spans="1:31" ht="20.25" x14ac:dyDescent="0.25">
      <c r="A30" s="83"/>
      <c r="B30" s="1" t="s">
        <v>96</v>
      </c>
      <c r="C30" s="2" t="s">
        <v>20</v>
      </c>
      <c r="D30" s="3">
        <v>2.4E-2</v>
      </c>
      <c r="E30" s="14">
        <v>13.52</v>
      </c>
      <c r="F30" s="21">
        <f t="shared" si="0"/>
        <v>0.56333333333333324</v>
      </c>
      <c r="G30" s="2"/>
      <c r="H30" s="16" t="s">
        <v>108</v>
      </c>
      <c r="I30" s="58"/>
      <c r="K30" s="72"/>
      <c r="M30" s="65"/>
      <c r="N30" s="65"/>
      <c r="O30" s="66"/>
      <c r="P30" s="66"/>
      <c r="Q30" s="67" t="s">
        <v>103</v>
      </c>
      <c r="R30" s="67"/>
      <c r="S30" s="67"/>
      <c r="T30" s="11"/>
      <c r="U30" s="80"/>
      <c r="V30" s="11"/>
      <c r="W30" s="11"/>
      <c r="X30" s="11"/>
      <c r="Y30" s="11"/>
      <c r="Z30" s="11"/>
      <c r="AA30" s="11"/>
      <c r="AB30" s="11"/>
      <c r="AC30" s="11"/>
      <c r="AD30" s="11"/>
      <c r="AE30" s="3"/>
    </row>
    <row r="31" spans="1:31" ht="20.25" x14ac:dyDescent="0.25">
      <c r="A31" s="1">
        <v>42845</v>
      </c>
      <c r="B31" s="1" t="s">
        <v>96</v>
      </c>
      <c r="C31" s="2" t="s">
        <v>21</v>
      </c>
      <c r="D31" s="3">
        <v>0.04</v>
      </c>
      <c r="E31" s="14">
        <v>12.35</v>
      </c>
      <c r="F31" s="21">
        <f t="shared" si="0"/>
        <v>0.30875000000000002</v>
      </c>
      <c r="G31" s="2"/>
      <c r="H31" s="16"/>
      <c r="I31" s="58"/>
      <c r="K31" s="72"/>
      <c r="M31" s="65"/>
      <c r="N31" s="65"/>
      <c r="O31" s="66"/>
      <c r="P31" s="66"/>
      <c r="Q31" s="67" t="s">
        <v>103</v>
      </c>
      <c r="R31" s="67"/>
      <c r="S31" s="67"/>
      <c r="T31" s="11"/>
      <c r="U31" s="80"/>
      <c r="V31" s="11"/>
      <c r="W31" s="11"/>
      <c r="X31" s="11"/>
      <c r="Y31" s="11"/>
      <c r="Z31" s="11"/>
      <c r="AA31" s="11"/>
      <c r="AB31" s="11"/>
      <c r="AC31" s="11"/>
      <c r="AD31" s="11"/>
      <c r="AE31" s="3"/>
    </row>
    <row r="32" spans="1:31" ht="20.25" x14ac:dyDescent="0.25">
      <c r="A32" s="83">
        <v>42885</v>
      </c>
      <c r="B32" s="1" t="s">
        <v>96</v>
      </c>
      <c r="C32" s="2" t="s">
        <v>22</v>
      </c>
      <c r="D32" s="3">
        <v>2.5999999999999999E-2</v>
      </c>
      <c r="E32" s="14">
        <v>12.09</v>
      </c>
      <c r="F32" s="21">
        <f t="shared" si="0"/>
        <v>0.46500000000000002</v>
      </c>
      <c r="G32" s="2"/>
      <c r="H32" s="16"/>
      <c r="I32" s="58"/>
      <c r="K32" s="72"/>
      <c r="M32" s="65"/>
      <c r="N32" s="65"/>
      <c r="O32" s="66"/>
      <c r="P32" s="66"/>
      <c r="Q32" s="67"/>
      <c r="R32" s="67"/>
      <c r="S32" s="67"/>
      <c r="T32" s="11"/>
      <c r="U32" s="80"/>
      <c r="V32" s="11"/>
      <c r="W32" s="11"/>
      <c r="X32" s="11"/>
      <c r="Y32" s="11"/>
      <c r="Z32" s="11"/>
      <c r="AA32" s="11"/>
      <c r="AB32" s="11"/>
      <c r="AC32" s="11"/>
      <c r="AD32" s="11"/>
      <c r="AE32" s="3"/>
    </row>
    <row r="33" spans="1:31" ht="20.25" x14ac:dyDescent="0.25">
      <c r="A33" s="83"/>
      <c r="B33" s="1" t="s">
        <v>96</v>
      </c>
      <c r="C33" s="2" t="s">
        <v>23</v>
      </c>
      <c r="D33" s="3">
        <v>1.4E-2</v>
      </c>
      <c r="E33" s="14">
        <v>10.530000000000001</v>
      </c>
      <c r="F33" s="21">
        <f t="shared" si="0"/>
        <v>0.75214285714285722</v>
      </c>
      <c r="G33" s="2"/>
      <c r="H33" s="16"/>
      <c r="I33" s="58"/>
      <c r="K33" s="72"/>
      <c r="M33" s="65"/>
      <c r="N33" s="65"/>
      <c r="O33" s="66"/>
      <c r="P33" s="66"/>
      <c r="Q33" s="67"/>
      <c r="R33" s="67"/>
      <c r="S33" s="67"/>
      <c r="T33" s="11"/>
      <c r="U33" s="80" t="s">
        <v>148</v>
      </c>
      <c r="V33" s="11"/>
      <c r="W33" s="11"/>
      <c r="X33" s="11"/>
      <c r="Y33" s="11"/>
      <c r="Z33" s="11"/>
      <c r="AA33" s="11"/>
      <c r="AB33" s="11"/>
      <c r="AC33" s="11"/>
      <c r="AD33" s="11"/>
      <c r="AE33" s="3"/>
    </row>
    <row r="34" spans="1:31" ht="20.25" x14ac:dyDescent="0.25">
      <c r="A34" s="83">
        <v>43026</v>
      </c>
      <c r="B34" s="1" t="s">
        <v>97</v>
      </c>
      <c r="C34" s="2" t="s">
        <v>24</v>
      </c>
      <c r="D34" s="2">
        <v>8.0000000000000002E-3</v>
      </c>
      <c r="E34" s="14">
        <v>20.8</v>
      </c>
      <c r="F34" s="26">
        <f t="shared" si="0"/>
        <v>2.6</v>
      </c>
      <c r="G34" s="2"/>
      <c r="H34" s="69"/>
      <c r="I34" s="58"/>
      <c r="K34" s="72"/>
      <c r="M34" s="65"/>
      <c r="N34" s="65"/>
      <c r="O34" s="66"/>
      <c r="P34" s="66"/>
      <c r="Q34" s="67"/>
      <c r="R34" s="67"/>
      <c r="S34" s="67"/>
      <c r="T34" s="11"/>
      <c r="U34" s="80"/>
      <c r="V34" s="11"/>
      <c r="W34" s="11"/>
      <c r="X34" s="11"/>
      <c r="Y34" s="11"/>
      <c r="Z34" s="11"/>
      <c r="AA34" s="11"/>
      <c r="AB34" s="11"/>
      <c r="AC34" s="11"/>
      <c r="AD34" s="11"/>
      <c r="AE34" s="3"/>
    </row>
    <row r="35" spans="1:31" ht="20.25" x14ac:dyDescent="0.25">
      <c r="A35" s="83"/>
      <c r="B35" s="1" t="s">
        <v>97</v>
      </c>
      <c r="C35" s="2" t="s">
        <v>25</v>
      </c>
      <c r="D35" s="2">
        <v>0.01</v>
      </c>
      <c r="E35" s="14">
        <v>20.8</v>
      </c>
      <c r="F35" s="26">
        <f t="shared" si="0"/>
        <v>2.08</v>
      </c>
      <c r="G35" s="2"/>
      <c r="H35" s="69"/>
      <c r="I35" s="58"/>
      <c r="K35" s="72"/>
      <c r="M35" s="65"/>
      <c r="N35" s="65"/>
      <c r="O35" s="66"/>
      <c r="P35" s="66"/>
      <c r="Q35" s="67"/>
      <c r="R35" s="67"/>
      <c r="S35" s="67"/>
      <c r="T35" s="11"/>
      <c r="U35" s="80"/>
      <c r="V35" s="11"/>
      <c r="W35" s="11"/>
      <c r="X35" s="11"/>
      <c r="Y35" s="11"/>
      <c r="Z35" s="11"/>
      <c r="AA35" s="11"/>
      <c r="AB35" s="11"/>
      <c r="AC35" s="11"/>
      <c r="AD35" s="11"/>
      <c r="AE35" s="3"/>
    </row>
    <row r="36" spans="1:31" ht="20.25" x14ac:dyDescent="0.25">
      <c r="A36" s="83"/>
      <c r="B36" s="1" t="s">
        <v>97</v>
      </c>
      <c r="C36" s="2" t="s">
        <v>26</v>
      </c>
      <c r="D36" s="3">
        <v>6.0000000000000001E-3</v>
      </c>
      <c r="E36" s="14">
        <v>20.8</v>
      </c>
      <c r="F36" s="26">
        <f t="shared" si="0"/>
        <v>3.4666666666666663</v>
      </c>
      <c r="G36" s="2"/>
      <c r="H36" s="16"/>
      <c r="I36" s="58"/>
      <c r="K36" s="72"/>
      <c r="M36" s="65"/>
      <c r="N36" s="65"/>
      <c r="O36" s="66"/>
      <c r="P36" s="66"/>
      <c r="Q36" s="67"/>
      <c r="R36" s="67"/>
      <c r="S36" s="67"/>
      <c r="T36" s="11"/>
      <c r="U36" s="80"/>
      <c r="V36" s="11"/>
      <c r="W36" s="11"/>
      <c r="X36" s="11"/>
      <c r="Y36" s="11"/>
      <c r="Z36" s="11"/>
      <c r="AA36" s="11"/>
      <c r="AB36" s="11"/>
      <c r="AC36" s="11"/>
      <c r="AD36" s="11"/>
      <c r="AE36" s="3"/>
    </row>
    <row r="37" spans="1:31" ht="20.25" x14ac:dyDescent="0.25">
      <c r="A37" s="83"/>
      <c r="B37" s="1" t="s">
        <v>97</v>
      </c>
      <c r="C37" s="2" t="s">
        <v>27</v>
      </c>
      <c r="D37" s="3">
        <v>0.02</v>
      </c>
      <c r="E37" s="14">
        <v>20.8</v>
      </c>
      <c r="F37" s="26">
        <f t="shared" si="0"/>
        <v>1.04</v>
      </c>
      <c r="G37" s="2"/>
      <c r="H37" s="16"/>
      <c r="I37" s="58"/>
      <c r="K37" s="72"/>
      <c r="M37" s="65"/>
      <c r="N37" s="65"/>
      <c r="O37" s="66"/>
      <c r="P37" s="66"/>
      <c r="Q37" s="67"/>
      <c r="R37" s="67"/>
      <c r="S37" s="67"/>
      <c r="T37" s="11"/>
      <c r="U37" s="80"/>
      <c r="V37" s="11"/>
      <c r="W37" s="11"/>
      <c r="X37" s="11"/>
      <c r="Y37" s="11"/>
      <c r="Z37" s="11"/>
      <c r="AA37" s="11"/>
      <c r="AB37" s="11"/>
      <c r="AC37" s="11"/>
      <c r="AD37" s="11"/>
      <c r="AE37" s="3"/>
    </row>
    <row r="38" spans="1:31" ht="20.25" x14ac:dyDescent="0.25">
      <c r="A38" s="83"/>
      <c r="B38" s="1" t="s">
        <v>97</v>
      </c>
      <c r="C38" s="2" t="s">
        <v>28</v>
      </c>
      <c r="D38" s="3">
        <v>4.0000000000000001E-3</v>
      </c>
      <c r="E38" s="14">
        <v>20.8</v>
      </c>
      <c r="F38" s="26">
        <f t="shared" si="0"/>
        <v>5.2</v>
      </c>
      <c r="G38" s="2"/>
      <c r="H38" s="16"/>
      <c r="I38" s="58"/>
      <c r="K38" s="72"/>
      <c r="M38" s="65"/>
      <c r="N38" s="65"/>
      <c r="O38" s="66"/>
      <c r="P38" s="66"/>
      <c r="Q38" s="67"/>
      <c r="R38" s="67"/>
      <c r="S38" s="67"/>
      <c r="T38" s="11"/>
      <c r="U38" s="80"/>
      <c r="V38" s="11"/>
      <c r="W38" s="11"/>
      <c r="X38" s="11"/>
      <c r="Y38" s="11"/>
      <c r="Z38" s="11"/>
      <c r="AA38" s="11"/>
      <c r="AB38" s="11"/>
      <c r="AC38" s="11"/>
      <c r="AD38" s="11"/>
      <c r="AE38" s="3"/>
    </row>
    <row r="39" spans="1:31" ht="20.25" x14ac:dyDescent="0.25">
      <c r="A39" s="83"/>
      <c r="B39" s="1" t="s">
        <v>97</v>
      </c>
      <c r="C39" s="2" t="s">
        <v>29</v>
      </c>
      <c r="D39" s="3">
        <v>8.9999999999999993E-3</v>
      </c>
      <c r="E39" s="14">
        <v>20.8</v>
      </c>
      <c r="F39" s="26">
        <f t="shared" si="0"/>
        <v>2.3111111111111113</v>
      </c>
      <c r="G39" s="2"/>
      <c r="H39" s="16"/>
      <c r="I39" s="58"/>
      <c r="K39" s="72"/>
      <c r="M39" s="65"/>
      <c r="N39" s="65"/>
      <c r="O39" s="66"/>
      <c r="P39" s="66"/>
      <c r="Q39" s="67"/>
      <c r="R39" s="67"/>
      <c r="S39" s="67" t="s">
        <v>103</v>
      </c>
      <c r="T39" s="11"/>
      <c r="U39" s="80" t="s">
        <v>112</v>
      </c>
      <c r="V39" s="11"/>
      <c r="W39" s="11"/>
      <c r="X39" s="11"/>
      <c r="Y39" s="11"/>
      <c r="Z39" s="11"/>
      <c r="AA39" s="11"/>
      <c r="AB39" s="11"/>
      <c r="AC39" s="11"/>
      <c r="AD39" s="11"/>
      <c r="AE39" s="3"/>
    </row>
    <row r="40" spans="1:31" ht="20.25" x14ac:dyDescent="0.25">
      <c r="A40" s="83"/>
      <c r="B40" s="1" t="s">
        <v>97</v>
      </c>
      <c r="C40" s="2" t="s">
        <v>29</v>
      </c>
      <c r="D40" s="3">
        <v>1.2999999999999999E-2</v>
      </c>
      <c r="E40" s="14">
        <v>20.8</v>
      </c>
      <c r="F40" s="26">
        <f t="shared" si="0"/>
        <v>1.6000000000000003</v>
      </c>
      <c r="G40" s="2"/>
      <c r="H40" s="16"/>
      <c r="I40" s="58" t="s">
        <v>115</v>
      </c>
      <c r="K40" s="72"/>
      <c r="M40" s="65"/>
      <c r="N40" s="65"/>
      <c r="O40" s="66"/>
      <c r="P40" s="66"/>
      <c r="Q40" s="67"/>
      <c r="R40" s="67"/>
      <c r="S40" s="67"/>
      <c r="T40" s="11"/>
      <c r="U40" s="80"/>
      <c r="V40" s="11"/>
      <c r="W40" s="11"/>
      <c r="X40" s="11"/>
      <c r="Y40" s="11"/>
      <c r="Z40" s="11"/>
      <c r="AA40" s="11"/>
      <c r="AB40" s="11"/>
      <c r="AC40" s="11"/>
      <c r="AD40" s="11"/>
      <c r="AE40" s="3"/>
    </row>
    <row r="41" spans="1:31" ht="20.25" x14ac:dyDescent="0.25">
      <c r="A41" s="83"/>
      <c r="B41" s="1" t="s">
        <v>97</v>
      </c>
      <c r="C41" s="2" t="s">
        <v>29</v>
      </c>
      <c r="D41" s="3">
        <v>1.9E-2</v>
      </c>
      <c r="E41" s="14">
        <v>20.8</v>
      </c>
      <c r="F41" s="26">
        <f t="shared" si="0"/>
        <v>1.0947368421052632</v>
      </c>
      <c r="G41" s="2"/>
      <c r="H41" s="16" t="s">
        <v>109</v>
      </c>
      <c r="I41" s="58"/>
      <c r="K41" s="72"/>
      <c r="M41" s="65"/>
      <c r="N41" s="65"/>
      <c r="O41" s="66"/>
      <c r="P41" s="66"/>
      <c r="Q41" s="67"/>
      <c r="R41" s="67"/>
      <c r="S41" s="67" t="s">
        <v>103</v>
      </c>
      <c r="T41" s="11"/>
      <c r="U41" s="80"/>
      <c r="V41" s="11"/>
      <c r="W41" s="11"/>
      <c r="X41" s="11"/>
      <c r="Y41" s="11"/>
      <c r="Z41" s="11"/>
      <c r="AA41" s="11"/>
      <c r="AB41" s="11"/>
      <c r="AC41" s="11"/>
      <c r="AD41" s="11"/>
      <c r="AE41" s="3"/>
    </row>
    <row r="42" spans="1:31" ht="20.25" x14ac:dyDescent="0.25">
      <c r="A42" s="1">
        <v>43130</v>
      </c>
      <c r="B42" s="1" t="s">
        <v>97</v>
      </c>
      <c r="C42" s="2" t="s">
        <v>30</v>
      </c>
      <c r="D42" s="3">
        <v>3.2000000000000001E-2</v>
      </c>
      <c r="E42" s="14">
        <v>18.46</v>
      </c>
      <c r="F42" s="26">
        <f t="shared" si="0"/>
        <v>0.57687500000000003</v>
      </c>
      <c r="G42" s="2"/>
      <c r="H42" s="16" t="s">
        <v>110</v>
      </c>
      <c r="I42" s="58"/>
      <c r="K42" s="72"/>
      <c r="M42" s="65">
        <v>0</v>
      </c>
      <c r="N42" s="65"/>
      <c r="O42" s="66"/>
      <c r="P42" s="66"/>
      <c r="Q42" s="67"/>
      <c r="R42" s="67"/>
      <c r="S42" s="67"/>
      <c r="T42" s="11"/>
      <c r="U42" s="80" t="s">
        <v>150</v>
      </c>
      <c r="V42" s="11"/>
      <c r="W42" s="11"/>
      <c r="X42" s="11"/>
      <c r="Y42" s="11"/>
      <c r="Z42" s="11"/>
      <c r="AA42" s="11"/>
      <c r="AB42" s="11"/>
      <c r="AC42" s="11"/>
      <c r="AD42" s="11"/>
      <c r="AE42" s="3"/>
    </row>
    <row r="43" spans="1:31" ht="20.25" x14ac:dyDescent="0.25">
      <c r="A43" s="83">
        <v>43131</v>
      </c>
      <c r="B43" s="1" t="s">
        <v>97</v>
      </c>
      <c r="C43" s="2" t="s">
        <v>31</v>
      </c>
      <c r="D43" s="3">
        <v>1.4999999999999999E-2</v>
      </c>
      <c r="E43" s="14">
        <v>4.42</v>
      </c>
      <c r="F43" s="26">
        <f t="shared" si="0"/>
        <v>0.29466666666666669</v>
      </c>
      <c r="G43" s="2"/>
      <c r="H43" s="16"/>
      <c r="I43" s="58"/>
      <c r="K43" s="72"/>
      <c r="M43" s="65"/>
      <c r="N43" s="65"/>
      <c r="O43" s="66"/>
      <c r="P43" s="66"/>
      <c r="Q43" s="67"/>
      <c r="R43" s="67"/>
      <c r="S43" s="67"/>
      <c r="T43" s="11"/>
      <c r="U43" s="80"/>
      <c r="V43" s="11"/>
      <c r="W43" s="11"/>
      <c r="X43" s="11"/>
      <c r="Y43" s="11"/>
      <c r="Z43" s="11"/>
      <c r="AA43" s="11"/>
      <c r="AB43" s="11"/>
      <c r="AC43" s="11"/>
      <c r="AD43" s="11"/>
      <c r="AE43" s="3"/>
    </row>
    <row r="44" spans="1:31" ht="20.25" x14ac:dyDescent="0.25">
      <c r="A44" s="83"/>
      <c r="B44" s="1" t="s">
        <v>97</v>
      </c>
      <c r="C44" s="2" t="s">
        <v>32</v>
      </c>
      <c r="D44" s="3">
        <v>0.02</v>
      </c>
      <c r="E44" s="14">
        <v>10.14</v>
      </c>
      <c r="F44" s="26">
        <f t="shared" si="0"/>
        <v>0.50700000000000001</v>
      </c>
      <c r="G44" s="2"/>
      <c r="H44" s="16"/>
      <c r="I44" s="58"/>
      <c r="K44" s="72"/>
      <c r="M44" s="65"/>
      <c r="N44" s="65"/>
      <c r="O44" s="66"/>
      <c r="P44" s="66"/>
      <c r="Q44" s="67"/>
      <c r="R44" s="67"/>
      <c r="S44" s="67"/>
      <c r="T44" s="11"/>
      <c r="U44" s="80"/>
      <c r="V44" s="11"/>
      <c r="W44" s="11"/>
      <c r="X44" s="11"/>
      <c r="Y44" s="11"/>
      <c r="Z44" s="11"/>
      <c r="AA44" s="11"/>
      <c r="AB44" s="11"/>
      <c r="AC44" s="11"/>
      <c r="AD44" s="11"/>
      <c r="AE44" s="3"/>
    </row>
    <row r="45" spans="1:31" ht="20.25" x14ac:dyDescent="0.25">
      <c r="A45" s="83"/>
      <c r="B45" s="1" t="s">
        <v>97</v>
      </c>
      <c r="C45" s="2" t="s">
        <v>33</v>
      </c>
      <c r="D45" s="3">
        <v>1.2999999999999999E-2</v>
      </c>
      <c r="E45" s="14">
        <v>11.31</v>
      </c>
      <c r="F45" s="26">
        <f t="shared" si="0"/>
        <v>0.87000000000000011</v>
      </c>
      <c r="G45" s="2"/>
      <c r="H45" s="16" t="s">
        <v>111</v>
      </c>
      <c r="I45" s="58"/>
      <c r="K45" s="72"/>
      <c r="M45" s="65"/>
      <c r="N45" s="65"/>
      <c r="O45" s="66"/>
      <c r="P45" s="66"/>
      <c r="Q45" s="67"/>
      <c r="R45" s="67"/>
      <c r="S45" s="67"/>
      <c r="T45" s="11"/>
      <c r="U45" s="80" t="s">
        <v>113</v>
      </c>
      <c r="V45" s="11"/>
      <c r="W45" s="11"/>
      <c r="X45" s="11"/>
      <c r="Y45" s="11"/>
      <c r="Z45" s="11"/>
      <c r="AA45" s="11"/>
      <c r="AB45" s="11"/>
      <c r="AC45" s="11"/>
      <c r="AD45" s="11"/>
      <c r="AE45" s="3"/>
    </row>
    <row r="46" spans="1:31" ht="20.25" x14ac:dyDescent="0.25">
      <c r="A46" s="83">
        <v>43132</v>
      </c>
      <c r="B46" s="1" t="s">
        <v>97</v>
      </c>
      <c r="C46" s="2" t="s">
        <v>63</v>
      </c>
      <c r="D46" s="3">
        <v>8.9999999999999993E-3</v>
      </c>
      <c r="E46" s="14">
        <v>14.3</v>
      </c>
      <c r="F46" s="26">
        <f t="shared" si="0"/>
        <v>1.5888888888888892</v>
      </c>
      <c r="G46" s="2"/>
      <c r="H46" s="16"/>
      <c r="I46" s="58"/>
      <c r="K46" s="72"/>
      <c r="M46" s="65"/>
      <c r="N46" s="65"/>
      <c r="O46" s="66"/>
      <c r="P46" s="66"/>
      <c r="Q46" s="67"/>
      <c r="R46" s="67"/>
      <c r="S46" s="67"/>
      <c r="T46" s="11"/>
      <c r="U46" s="80"/>
      <c r="V46" s="11"/>
      <c r="W46" s="11"/>
      <c r="X46" s="11"/>
      <c r="Y46" s="11"/>
      <c r="Z46" s="11"/>
      <c r="AA46" s="11"/>
      <c r="AB46" s="11"/>
      <c r="AC46" s="11"/>
      <c r="AD46" s="11"/>
      <c r="AE46" s="3"/>
    </row>
    <row r="47" spans="1:31" ht="20.25" x14ac:dyDescent="0.25">
      <c r="A47" s="83"/>
      <c r="B47" s="1" t="s">
        <v>97</v>
      </c>
      <c r="C47" s="2" t="s">
        <v>63</v>
      </c>
      <c r="D47" s="3">
        <v>2.1999999999999999E-2</v>
      </c>
      <c r="E47" s="14">
        <v>14.3</v>
      </c>
      <c r="F47" s="26">
        <f t="shared" si="0"/>
        <v>0.65000000000000013</v>
      </c>
      <c r="G47" s="2"/>
      <c r="H47" s="16"/>
      <c r="I47" s="58"/>
      <c r="K47" s="72"/>
      <c r="M47" s="65"/>
      <c r="N47" s="65"/>
      <c r="O47" s="66"/>
      <c r="P47" s="66"/>
      <c r="Q47" s="67"/>
      <c r="R47" s="67"/>
      <c r="S47" s="67"/>
      <c r="T47" s="11"/>
      <c r="U47" s="80"/>
      <c r="V47" s="11"/>
      <c r="W47" s="11"/>
      <c r="X47" s="11"/>
      <c r="Y47" s="11"/>
      <c r="Z47" s="11"/>
      <c r="AA47" s="11"/>
      <c r="AB47" s="11"/>
      <c r="AC47" s="11"/>
      <c r="AD47" s="11"/>
      <c r="AE47" s="3"/>
    </row>
    <row r="48" spans="1:31" ht="20.25" x14ac:dyDescent="0.25">
      <c r="A48" s="83"/>
      <c r="B48" s="1" t="s">
        <v>97</v>
      </c>
      <c r="C48" s="2" t="s">
        <v>64</v>
      </c>
      <c r="D48" s="3">
        <v>1.2E-2</v>
      </c>
      <c r="E48" s="14">
        <v>14.3</v>
      </c>
      <c r="F48" s="26">
        <f t="shared" si="0"/>
        <v>1.1916666666666667</v>
      </c>
      <c r="G48" s="2"/>
      <c r="H48" s="16"/>
      <c r="I48" s="58" t="s">
        <v>116</v>
      </c>
      <c r="K48" s="72"/>
      <c r="M48" s="65"/>
      <c r="N48" s="65"/>
      <c r="O48" s="66"/>
      <c r="P48" s="66"/>
      <c r="Q48" s="67"/>
      <c r="R48" s="67"/>
      <c r="S48" s="67"/>
      <c r="T48" s="11"/>
      <c r="U48" s="80"/>
      <c r="V48" s="11"/>
      <c r="W48" s="11"/>
      <c r="X48" s="11"/>
      <c r="Y48" s="11"/>
      <c r="Z48" s="11"/>
      <c r="AA48" s="11"/>
      <c r="AB48" s="11"/>
      <c r="AC48" s="11"/>
      <c r="AD48" s="11"/>
      <c r="AE48" s="3"/>
    </row>
    <row r="49" spans="1:31" ht="20.25" x14ac:dyDescent="0.25">
      <c r="A49" s="1">
        <v>43137</v>
      </c>
      <c r="B49" s="1" t="s">
        <v>97</v>
      </c>
      <c r="C49" s="2" t="s">
        <v>34</v>
      </c>
      <c r="D49" s="3">
        <v>0.04</v>
      </c>
      <c r="E49" s="14">
        <v>19.89</v>
      </c>
      <c r="F49" s="26">
        <f t="shared" si="0"/>
        <v>0.49725000000000003</v>
      </c>
      <c r="G49" s="2"/>
      <c r="H49" s="16"/>
      <c r="I49" s="58" t="s">
        <v>116</v>
      </c>
      <c r="K49" s="72"/>
      <c r="M49" s="65"/>
      <c r="N49" s="65"/>
      <c r="O49" s="66"/>
      <c r="P49" s="66"/>
      <c r="Q49" s="67"/>
      <c r="R49" s="67"/>
      <c r="S49" s="67"/>
      <c r="T49" s="11"/>
      <c r="U49" s="80" t="s">
        <v>151</v>
      </c>
      <c r="V49" s="11"/>
      <c r="W49" s="11"/>
      <c r="X49" s="11"/>
      <c r="Y49" s="11"/>
      <c r="Z49" s="11"/>
      <c r="AA49" s="11"/>
      <c r="AB49" s="11"/>
      <c r="AC49" s="11"/>
      <c r="AD49" s="11"/>
      <c r="AE49" s="3"/>
    </row>
    <row r="50" spans="1:31" ht="20.25" x14ac:dyDescent="0.25">
      <c r="A50" s="83">
        <v>43138</v>
      </c>
      <c r="B50" s="1" t="s">
        <v>97</v>
      </c>
      <c r="C50" s="2" t="s">
        <v>35</v>
      </c>
      <c r="D50" s="3">
        <v>4.2999999999999997E-2</v>
      </c>
      <c r="E50" s="14">
        <v>9.23</v>
      </c>
      <c r="F50" s="26">
        <f t="shared" si="0"/>
        <v>0.21465116279069771</v>
      </c>
      <c r="G50" s="2"/>
      <c r="H50" s="16"/>
      <c r="I50" s="58"/>
      <c r="K50" s="72"/>
      <c r="M50" s="65"/>
      <c r="N50" s="65"/>
      <c r="O50" s="66"/>
      <c r="P50" s="66"/>
      <c r="Q50" s="67"/>
      <c r="R50" s="67"/>
      <c r="S50" s="67"/>
      <c r="T50" s="11"/>
      <c r="U50" s="80"/>
      <c r="V50" s="12"/>
      <c r="W50" s="11"/>
      <c r="X50" s="11"/>
      <c r="Y50" s="11"/>
      <c r="Z50" s="11"/>
      <c r="AA50" s="11"/>
      <c r="AB50" s="11"/>
      <c r="AC50" s="11"/>
      <c r="AD50" s="11"/>
      <c r="AE50" s="3"/>
    </row>
    <row r="51" spans="1:31" ht="20.25" x14ac:dyDescent="0.25">
      <c r="A51" s="83"/>
      <c r="B51" s="1" t="s">
        <v>97</v>
      </c>
      <c r="C51" s="2" t="s">
        <v>36</v>
      </c>
      <c r="D51" s="3">
        <v>3.4000000000000002E-2</v>
      </c>
      <c r="E51" s="14">
        <v>10.66</v>
      </c>
      <c r="F51" s="26">
        <f t="shared" si="0"/>
        <v>0.31352941176470583</v>
      </c>
      <c r="G51" s="2"/>
      <c r="H51" s="16"/>
      <c r="I51" s="58"/>
      <c r="K51" s="72"/>
      <c r="M51" s="65"/>
      <c r="N51" s="65"/>
      <c r="O51" s="66"/>
      <c r="P51" s="66"/>
      <c r="Q51" s="67"/>
      <c r="R51" s="67"/>
      <c r="S51" s="67"/>
      <c r="T51" s="11"/>
      <c r="U51" s="80"/>
      <c r="V51" s="11"/>
      <c r="W51" s="11"/>
      <c r="X51" s="11"/>
      <c r="Y51" s="12"/>
      <c r="Z51" s="11"/>
      <c r="AA51" s="11"/>
      <c r="AB51" s="11"/>
      <c r="AC51" s="11"/>
      <c r="AD51" s="11"/>
      <c r="AE51" s="3"/>
    </row>
    <row r="52" spans="1:31" ht="20.25" x14ac:dyDescent="0.25">
      <c r="A52" s="83"/>
      <c r="B52" s="1" t="s">
        <v>97</v>
      </c>
      <c r="C52" s="2" t="s">
        <v>37</v>
      </c>
      <c r="D52" s="3">
        <v>3.9E-2</v>
      </c>
      <c r="E52" s="14">
        <v>10.790000000000001</v>
      </c>
      <c r="F52" s="26">
        <f t="shared" si="0"/>
        <v>0.27666666666666667</v>
      </c>
      <c r="G52" s="2"/>
      <c r="H52" s="16"/>
      <c r="I52" s="58"/>
      <c r="K52" s="72"/>
      <c r="M52" s="65"/>
      <c r="N52" s="65"/>
      <c r="O52" s="66"/>
      <c r="P52" s="66"/>
      <c r="Q52" s="67"/>
      <c r="R52" s="67"/>
      <c r="S52" s="67"/>
      <c r="T52" s="11"/>
      <c r="U52" s="80"/>
      <c r="V52" s="11"/>
      <c r="W52" s="11"/>
      <c r="X52" s="11"/>
      <c r="Y52" s="11"/>
      <c r="Z52" s="11"/>
      <c r="AA52" s="11"/>
      <c r="AB52" s="11"/>
      <c r="AC52" s="11"/>
      <c r="AD52" s="11"/>
      <c r="AE52" s="3"/>
    </row>
    <row r="53" spans="1:31" ht="20.25" x14ac:dyDescent="0.25">
      <c r="A53" s="83">
        <v>43144</v>
      </c>
      <c r="B53" s="1" t="s">
        <v>97</v>
      </c>
      <c r="C53" s="2" t="s">
        <v>38</v>
      </c>
      <c r="D53" s="2">
        <v>1.4E-2</v>
      </c>
      <c r="E53" s="14">
        <v>21.060000000000002</v>
      </c>
      <c r="F53" s="26">
        <f t="shared" si="0"/>
        <v>1.5042857142857144</v>
      </c>
      <c r="G53" s="2"/>
      <c r="H53" s="69"/>
      <c r="I53" s="58"/>
      <c r="K53" s="72"/>
      <c r="M53" s="65"/>
      <c r="N53" s="65"/>
      <c r="O53" s="66"/>
      <c r="P53" s="66"/>
      <c r="Q53" s="67"/>
      <c r="R53" s="67"/>
      <c r="S53" s="67"/>
      <c r="T53" s="11"/>
      <c r="U53" s="80" t="s">
        <v>117</v>
      </c>
      <c r="V53" s="11"/>
      <c r="W53" s="11"/>
      <c r="X53" s="11"/>
      <c r="Y53" s="11"/>
      <c r="Z53" s="11"/>
      <c r="AA53" s="11"/>
      <c r="AB53" s="11"/>
      <c r="AC53" s="11"/>
      <c r="AD53" s="11"/>
      <c r="AE53" s="3"/>
    </row>
    <row r="54" spans="1:31" ht="20.25" x14ac:dyDescent="0.25">
      <c r="A54" s="83"/>
      <c r="B54" s="1" t="s">
        <v>97</v>
      </c>
      <c r="C54" s="2" t="s">
        <v>38</v>
      </c>
      <c r="D54" s="2">
        <v>0.02</v>
      </c>
      <c r="E54" s="14">
        <v>21.060000000000002</v>
      </c>
      <c r="F54" s="26">
        <f t="shared" si="0"/>
        <v>1.0529999999999999</v>
      </c>
      <c r="G54" s="2"/>
      <c r="H54" s="69"/>
      <c r="I54" s="69"/>
      <c r="J54" s="2"/>
      <c r="K54" s="70"/>
      <c r="L54" s="2"/>
      <c r="M54" s="68"/>
      <c r="N54" s="66"/>
      <c r="O54" s="66"/>
      <c r="P54" s="66"/>
      <c r="Q54" s="67"/>
      <c r="R54" s="67"/>
      <c r="S54" s="67"/>
      <c r="T54" s="11"/>
      <c r="U54" s="80"/>
      <c r="V54" s="11"/>
      <c r="W54" s="11"/>
      <c r="X54" s="11"/>
      <c r="Y54" s="11"/>
      <c r="Z54" s="11"/>
      <c r="AA54" s="11"/>
      <c r="AB54" s="11"/>
      <c r="AC54" s="11"/>
      <c r="AD54" s="11"/>
      <c r="AE54" s="3"/>
    </row>
    <row r="55" spans="1:31" ht="20.25" x14ac:dyDescent="0.25">
      <c r="A55" s="83"/>
      <c r="B55" s="1" t="s">
        <v>97</v>
      </c>
      <c r="C55" s="2" t="s">
        <v>38</v>
      </c>
      <c r="D55" s="2">
        <v>4.1000000000000002E-2</v>
      </c>
      <c r="E55" s="14">
        <v>21.060000000000002</v>
      </c>
      <c r="F55" s="26">
        <f t="shared" si="0"/>
        <v>0.51365853658536598</v>
      </c>
      <c r="G55" s="2"/>
      <c r="H55" s="69"/>
      <c r="I55" s="69"/>
      <c r="J55" s="2"/>
      <c r="K55" s="70"/>
      <c r="L55" s="2"/>
      <c r="M55" s="68"/>
      <c r="N55" s="66"/>
      <c r="O55" s="66"/>
      <c r="P55" s="66"/>
      <c r="Q55" s="67"/>
      <c r="R55" s="67"/>
      <c r="S55" s="67"/>
      <c r="T55" s="11"/>
      <c r="U55" s="80"/>
      <c r="V55" s="11"/>
      <c r="W55" s="11"/>
      <c r="X55" s="11"/>
      <c r="Y55" s="11"/>
      <c r="Z55" s="11"/>
      <c r="AA55" s="11"/>
      <c r="AB55" s="11"/>
      <c r="AC55" s="11"/>
      <c r="AD55" s="11"/>
      <c r="AE55" s="3"/>
    </row>
    <row r="56" spans="1:31" ht="20.25" x14ac:dyDescent="0.25">
      <c r="A56" s="83">
        <v>43145</v>
      </c>
      <c r="B56" s="1" t="s">
        <v>97</v>
      </c>
      <c r="C56" s="2" t="s">
        <v>39</v>
      </c>
      <c r="D56" s="2">
        <v>2.5999999999999999E-2</v>
      </c>
      <c r="E56" s="14">
        <v>10.01</v>
      </c>
      <c r="F56" s="26">
        <f t="shared" si="0"/>
        <v>0.38500000000000001</v>
      </c>
      <c r="G56" s="2"/>
      <c r="H56" s="69"/>
      <c r="I56" s="69"/>
      <c r="J56" s="2"/>
      <c r="K56" s="70"/>
      <c r="L56" s="2"/>
      <c r="M56" s="68"/>
      <c r="N56" s="66"/>
      <c r="O56" s="66"/>
      <c r="P56" s="66"/>
      <c r="Q56" s="67"/>
      <c r="R56" s="67"/>
      <c r="S56" s="67"/>
      <c r="T56" s="11"/>
      <c r="U56" s="80"/>
      <c r="V56" s="11"/>
      <c r="W56" s="11"/>
      <c r="X56" s="11"/>
      <c r="Y56" s="11"/>
      <c r="Z56" s="11"/>
      <c r="AA56" s="11"/>
      <c r="AB56" s="11"/>
      <c r="AC56" s="11"/>
      <c r="AD56" s="11"/>
      <c r="AE56" s="3"/>
    </row>
    <row r="57" spans="1:31" ht="20.25" x14ac:dyDescent="0.25">
      <c r="A57" s="83"/>
      <c r="B57" s="1" t="s">
        <v>97</v>
      </c>
      <c r="C57" s="2" t="s">
        <v>40</v>
      </c>
      <c r="D57" s="3">
        <v>1.0999999999999999E-2</v>
      </c>
      <c r="E57" s="14">
        <v>11.57</v>
      </c>
      <c r="F57" s="26">
        <f t="shared" si="0"/>
        <v>1.051818181818182</v>
      </c>
      <c r="G57" s="2"/>
      <c r="H57" s="16"/>
      <c r="I57" s="16" t="s">
        <v>116</v>
      </c>
      <c r="J57" s="3"/>
      <c r="K57" s="71"/>
      <c r="L57" s="3"/>
      <c r="M57" s="66"/>
      <c r="N57" s="66"/>
      <c r="O57" s="66"/>
      <c r="P57" s="66"/>
      <c r="Q57" s="67"/>
      <c r="R57" s="67"/>
      <c r="S57" s="67"/>
      <c r="T57" s="11"/>
      <c r="U57" s="80"/>
      <c r="V57" s="11"/>
      <c r="W57" s="11"/>
      <c r="X57" s="11"/>
      <c r="Y57" s="11"/>
      <c r="Z57" s="11"/>
      <c r="AA57" s="11"/>
      <c r="AB57" s="11"/>
      <c r="AC57" s="11"/>
      <c r="AD57" s="11"/>
      <c r="AE57" s="3"/>
    </row>
    <row r="58" spans="1:31" ht="20.25" x14ac:dyDescent="0.25">
      <c r="A58" s="84">
        <v>43173</v>
      </c>
      <c r="B58" s="1" t="s">
        <v>97</v>
      </c>
      <c r="C58" s="2" t="s">
        <v>41</v>
      </c>
      <c r="D58" s="3">
        <v>3.5000000000000003E-2</v>
      </c>
      <c r="E58" s="14">
        <v>11.440000000000001</v>
      </c>
      <c r="F58" s="26">
        <f t="shared" si="0"/>
        <v>0.3268571428571429</v>
      </c>
      <c r="G58" s="2"/>
      <c r="H58" s="16"/>
      <c r="I58" s="16"/>
      <c r="J58" s="3"/>
      <c r="K58" s="71"/>
      <c r="L58" s="3"/>
      <c r="M58" s="66"/>
      <c r="N58" s="66"/>
      <c r="O58" s="66"/>
      <c r="P58" s="66"/>
      <c r="Q58" s="67"/>
      <c r="R58" s="67"/>
      <c r="S58" s="67"/>
      <c r="T58" s="11"/>
      <c r="U58" s="80"/>
      <c r="V58" s="11"/>
      <c r="W58" s="11"/>
      <c r="X58" s="11"/>
      <c r="Y58" s="11"/>
      <c r="Z58" s="11"/>
      <c r="AA58" s="11"/>
      <c r="AB58" s="11"/>
      <c r="AC58" s="11"/>
      <c r="AD58" s="11"/>
      <c r="AE58" s="3"/>
    </row>
    <row r="59" spans="1:31" ht="20.25" x14ac:dyDescent="0.25">
      <c r="A59" s="84"/>
      <c r="B59" s="1" t="s">
        <v>97</v>
      </c>
      <c r="C59" s="2" t="s">
        <v>42</v>
      </c>
      <c r="D59" s="3">
        <v>0.04</v>
      </c>
      <c r="E59" s="14">
        <v>11.440000000000001</v>
      </c>
      <c r="F59" s="26">
        <f t="shared" si="0"/>
        <v>0.28599999999999998</v>
      </c>
      <c r="G59" s="2"/>
      <c r="H59" s="16"/>
      <c r="I59" s="16"/>
      <c r="J59" s="3"/>
      <c r="K59" s="71"/>
      <c r="L59" s="3"/>
      <c r="M59" s="66"/>
      <c r="N59" s="66"/>
      <c r="O59" s="66"/>
      <c r="P59" s="66"/>
      <c r="Q59" s="67"/>
      <c r="R59" s="67"/>
      <c r="S59" s="67"/>
      <c r="T59" s="11"/>
      <c r="U59" s="80"/>
      <c r="V59" s="11"/>
      <c r="W59" s="11"/>
      <c r="X59" s="11"/>
      <c r="Y59" s="11"/>
      <c r="Z59" s="11"/>
      <c r="AA59" s="11"/>
      <c r="AB59" s="11"/>
      <c r="AC59" s="11"/>
      <c r="AD59" s="11"/>
      <c r="AE59" s="3"/>
    </row>
    <row r="60" spans="1:31" ht="20.25" x14ac:dyDescent="0.25">
      <c r="A60" s="84">
        <v>43182</v>
      </c>
      <c r="B60" s="1" t="s">
        <v>97</v>
      </c>
      <c r="C60" s="2" t="s">
        <v>43</v>
      </c>
      <c r="D60" s="3">
        <v>0.01</v>
      </c>
      <c r="E60" s="14">
        <v>10.14</v>
      </c>
      <c r="F60" s="26">
        <f t="shared" si="0"/>
        <v>1.014</v>
      </c>
      <c r="G60" s="2"/>
      <c r="H60" s="16"/>
      <c r="I60" s="16"/>
      <c r="J60" s="3"/>
      <c r="K60" s="71"/>
      <c r="L60" s="3"/>
      <c r="M60" s="66"/>
      <c r="N60" s="66"/>
      <c r="O60" s="66"/>
      <c r="P60" s="66"/>
      <c r="Q60" s="67"/>
      <c r="R60" s="67"/>
      <c r="S60" s="67"/>
      <c r="T60" s="11"/>
      <c r="U60" s="80"/>
      <c r="V60" s="11"/>
      <c r="W60" s="11"/>
      <c r="X60" s="11"/>
      <c r="Y60" s="11"/>
      <c r="Z60" s="11"/>
      <c r="AA60" s="11"/>
      <c r="AB60" s="11"/>
      <c r="AC60" s="11"/>
      <c r="AD60" s="11"/>
      <c r="AE60" s="3"/>
    </row>
    <row r="61" spans="1:31" ht="20.25" x14ac:dyDescent="0.25">
      <c r="A61" s="84"/>
      <c r="B61" s="1" t="s">
        <v>97</v>
      </c>
      <c r="C61" s="2" t="s">
        <v>43</v>
      </c>
      <c r="D61" s="3">
        <v>0.02</v>
      </c>
      <c r="E61" s="14">
        <v>10.14</v>
      </c>
      <c r="F61" s="26">
        <f t="shared" si="0"/>
        <v>0.50700000000000001</v>
      </c>
      <c r="G61" s="2"/>
      <c r="H61" s="16"/>
      <c r="I61" s="16"/>
      <c r="J61" s="3"/>
      <c r="K61" s="71"/>
      <c r="L61" s="3"/>
      <c r="M61" s="66"/>
      <c r="N61" s="66"/>
      <c r="O61" s="66"/>
      <c r="P61" s="66"/>
      <c r="Q61" s="67"/>
      <c r="R61" s="67"/>
      <c r="S61" s="67"/>
      <c r="T61" s="11"/>
      <c r="U61" s="80"/>
      <c r="V61" s="11"/>
      <c r="W61" s="11"/>
      <c r="X61" s="11"/>
      <c r="Y61" s="11"/>
      <c r="Z61" s="11"/>
      <c r="AA61" s="11"/>
      <c r="AB61" s="11"/>
      <c r="AC61" s="11"/>
      <c r="AD61" s="11"/>
      <c r="AE61" s="3"/>
    </row>
    <row r="62" spans="1:31" ht="20.25" x14ac:dyDescent="0.25">
      <c r="A62" s="84"/>
      <c r="B62" s="1" t="s">
        <v>97</v>
      </c>
      <c r="C62" s="2" t="s">
        <v>44</v>
      </c>
      <c r="D62" s="3">
        <v>7.0000000000000001E-3</v>
      </c>
      <c r="E62" s="14">
        <v>8.7100000000000009</v>
      </c>
      <c r="F62" s="26">
        <f t="shared" si="0"/>
        <v>1.2442857142857144</v>
      </c>
      <c r="G62" s="2"/>
      <c r="H62" s="58" t="s">
        <v>112</v>
      </c>
      <c r="I62" s="16"/>
      <c r="J62" s="3"/>
      <c r="K62" s="71"/>
      <c r="L62" s="3"/>
      <c r="M62" s="66"/>
      <c r="N62" s="66"/>
      <c r="O62" s="66"/>
      <c r="P62" s="66"/>
      <c r="Q62" s="67"/>
      <c r="R62" s="67"/>
      <c r="S62" s="67"/>
      <c r="T62" s="11"/>
      <c r="U62" s="80"/>
      <c r="V62" s="11"/>
      <c r="W62" s="11"/>
      <c r="X62" s="11"/>
      <c r="Y62" s="11"/>
      <c r="Z62" s="11"/>
      <c r="AA62" s="11"/>
      <c r="AB62" s="11"/>
      <c r="AC62" s="11"/>
      <c r="AD62" s="11"/>
      <c r="AE62" s="3"/>
    </row>
    <row r="63" spans="1:31" ht="20.25" x14ac:dyDescent="0.25">
      <c r="A63" s="84"/>
      <c r="B63" s="1" t="s">
        <v>97</v>
      </c>
      <c r="C63" s="2" t="s">
        <v>44</v>
      </c>
      <c r="D63" s="3">
        <v>1.4999999999999999E-2</v>
      </c>
      <c r="E63" s="14">
        <v>8.7100000000000009</v>
      </c>
      <c r="F63" s="26">
        <f t="shared" si="0"/>
        <v>0.58066666666666678</v>
      </c>
      <c r="G63" s="2"/>
      <c r="H63" s="16"/>
      <c r="I63" s="16" t="s">
        <v>117</v>
      </c>
      <c r="J63" s="3"/>
      <c r="K63" s="71"/>
      <c r="L63" s="3"/>
      <c r="M63" s="66"/>
      <c r="N63" s="66" t="s">
        <v>103</v>
      </c>
      <c r="O63" s="66"/>
      <c r="P63" s="66"/>
      <c r="Q63" s="67"/>
      <c r="R63" s="67"/>
      <c r="S63" s="67"/>
      <c r="T63" s="11"/>
      <c r="U63" s="80"/>
      <c r="V63" s="11"/>
      <c r="W63" s="11"/>
      <c r="X63" s="11"/>
      <c r="Y63" s="11"/>
      <c r="Z63" s="11"/>
      <c r="AA63" s="11"/>
      <c r="AB63" s="11"/>
      <c r="AC63" s="11"/>
      <c r="AD63" s="11"/>
      <c r="AE63" s="3"/>
    </row>
    <row r="64" spans="1:31" ht="20.25" x14ac:dyDescent="0.25">
      <c r="A64" s="84"/>
      <c r="B64" s="1" t="s">
        <v>97</v>
      </c>
      <c r="C64" s="2" t="s">
        <v>44</v>
      </c>
      <c r="D64" s="3">
        <v>2.1999999999999999E-2</v>
      </c>
      <c r="E64" s="14">
        <v>8.7100000000000009</v>
      </c>
      <c r="F64" s="26">
        <f t="shared" si="0"/>
        <v>0.39590909090909099</v>
      </c>
      <c r="G64" s="2"/>
      <c r="H64" s="58"/>
      <c r="I64" s="58"/>
      <c r="K64" s="72"/>
      <c r="M64" s="65"/>
      <c r="N64" s="65"/>
      <c r="O64" s="66"/>
      <c r="P64" s="66"/>
      <c r="Q64" s="67"/>
      <c r="R64" s="67"/>
      <c r="S64" s="67"/>
      <c r="T64" s="11"/>
      <c r="U64" s="80"/>
      <c r="V64" s="11"/>
      <c r="W64" s="11"/>
      <c r="X64" s="11"/>
      <c r="Y64" s="11"/>
      <c r="Z64" s="11"/>
      <c r="AA64" s="11"/>
      <c r="AB64" s="11"/>
      <c r="AC64" s="11"/>
      <c r="AD64" s="11"/>
      <c r="AE64" s="3"/>
    </row>
    <row r="65" spans="1:31" ht="20.25" x14ac:dyDescent="0.25">
      <c r="A65" s="84">
        <v>43188</v>
      </c>
      <c r="B65" s="1" t="s">
        <v>97</v>
      </c>
      <c r="C65" s="2" t="s">
        <v>45</v>
      </c>
      <c r="D65" s="3">
        <v>1.0999999999999999E-2</v>
      </c>
      <c r="E65" s="14">
        <v>16.77</v>
      </c>
      <c r="F65" s="26">
        <f t="shared" si="0"/>
        <v>1.5245454545454544</v>
      </c>
      <c r="G65" s="2"/>
      <c r="H65" s="58"/>
      <c r="I65" s="58"/>
      <c r="K65" s="72"/>
      <c r="M65" s="65"/>
      <c r="N65" s="65"/>
      <c r="O65" s="66"/>
      <c r="P65" s="66"/>
      <c r="Q65" s="67"/>
      <c r="R65" s="67"/>
      <c r="S65" s="67"/>
      <c r="T65" s="11"/>
      <c r="U65" s="80"/>
      <c r="V65" s="11"/>
      <c r="W65" s="11"/>
      <c r="X65" s="11"/>
      <c r="Y65" s="11"/>
      <c r="Z65" s="11"/>
      <c r="AA65" s="11"/>
      <c r="AB65" s="11"/>
      <c r="AC65" s="11"/>
      <c r="AD65" s="11" t="s">
        <v>60</v>
      </c>
      <c r="AE65" s="3"/>
    </row>
    <row r="66" spans="1:31" ht="20.25" x14ac:dyDescent="0.25">
      <c r="A66" s="84"/>
      <c r="B66" s="1" t="s">
        <v>97</v>
      </c>
      <c r="C66" s="2" t="s">
        <v>45</v>
      </c>
      <c r="D66" s="3">
        <v>1.6E-2</v>
      </c>
      <c r="E66" s="14">
        <v>16.77</v>
      </c>
      <c r="F66" s="26">
        <f t="shared" si="0"/>
        <v>1.048125</v>
      </c>
      <c r="G66" s="2"/>
      <c r="H66" s="58"/>
      <c r="I66" s="58" t="s">
        <v>116</v>
      </c>
      <c r="K66" s="72"/>
      <c r="M66" s="65"/>
      <c r="N66" s="65"/>
      <c r="O66" s="66"/>
      <c r="P66" s="66"/>
      <c r="Q66" s="67"/>
      <c r="R66" s="67"/>
      <c r="S66" s="67"/>
      <c r="T66" s="11"/>
      <c r="U66" s="80"/>
      <c r="V66" s="11"/>
      <c r="W66" s="11"/>
      <c r="X66" s="11"/>
      <c r="Y66" s="11"/>
      <c r="Z66" s="11"/>
      <c r="AA66" s="11"/>
      <c r="AB66" s="11"/>
      <c r="AC66" s="11"/>
      <c r="AD66" s="11"/>
      <c r="AE66" s="3"/>
    </row>
    <row r="67" spans="1:31" ht="20.25" x14ac:dyDescent="0.25">
      <c r="A67" s="83">
        <v>43194</v>
      </c>
      <c r="B67" s="1" t="s">
        <v>97</v>
      </c>
      <c r="C67" s="2" t="s">
        <v>46</v>
      </c>
      <c r="D67" s="3">
        <v>2.9000000000000001E-2</v>
      </c>
      <c r="E67" s="14">
        <v>20.28</v>
      </c>
      <c r="F67" s="26">
        <f t="shared" ref="F67:F80" si="1">E67/D67/1000</f>
        <v>0.69931034482758614</v>
      </c>
      <c r="G67" s="2"/>
      <c r="H67" s="58"/>
      <c r="I67" s="58"/>
      <c r="K67" s="72"/>
      <c r="M67" s="65"/>
      <c r="N67" s="65"/>
      <c r="O67" s="66"/>
      <c r="P67" s="66"/>
      <c r="Q67" s="67"/>
      <c r="R67" s="67"/>
      <c r="S67" s="67"/>
      <c r="T67" s="11"/>
      <c r="U67" s="80"/>
      <c r="V67" s="11"/>
      <c r="W67" s="11"/>
      <c r="X67" s="11"/>
      <c r="Y67" s="11"/>
      <c r="Z67" s="11"/>
      <c r="AA67" s="11"/>
      <c r="AB67" s="11"/>
      <c r="AC67" s="11"/>
      <c r="AD67" s="11"/>
      <c r="AE67" s="3"/>
    </row>
    <row r="68" spans="1:31" ht="20.25" x14ac:dyDescent="0.25">
      <c r="A68" s="83"/>
      <c r="B68" s="1" t="s">
        <v>97</v>
      </c>
      <c r="C68" s="2" t="s">
        <v>46</v>
      </c>
      <c r="D68" s="3">
        <v>0.04</v>
      </c>
      <c r="E68" s="14">
        <v>20.28</v>
      </c>
      <c r="F68" s="26">
        <f t="shared" si="1"/>
        <v>0.50700000000000001</v>
      </c>
      <c r="G68" s="2"/>
      <c r="H68" s="58"/>
      <c r="I68" s="58"/>
      <c r="K68" s="72"/>
      <c r="M68" s="65"/>
      <c r="N68" s="65"/>
      <c r="O68" s="66"/>
      <c r="P68" s="66"/>
      <c r="Q68" s="67"/>
      <c r="R68" s="67"/>
      <c r="S68" s="67"/>
      <c r="T68" s="11"/>
      <c r="U68" s="80"/>
      <c r="V68" s="11"/>
      <c r="W68" s="11"/>
      <c r="X68" s="11"/>
      <c r="Y68" s="11"/>
      <c r="Z68" s="11"/>
      <c r="AA68" s="11"/>
      <c r="AB68" s="11"/>
      <c r="AC68" s="11"/>
      <c r="AD68" s="11"/>
      <c r="AE68" s="3"/>
    </row>
    <row r="69" spans="1:31" ht="20.25" x14ac:dyDescent="0.25">
      <c r="A69" s="83"/>
      <c r="B69" s="1" t="s">
        <v>97</v>
      </c>
      <c r="C69" s="2" t="s">
        <v>47</v>
      </c>
      <c r="D69" s="3">
        <v>3.7999999999999999E-2</v>
      </c>
      <c r="E69" s="14">
        <v>10.92</v>
      </c>
      <c r="F69" s="26">
        <f t="shared" si="1"/>
        <v>0.28736842105263155</v>
      </c>
      <c r="G69" s="2"/>
      <c r="H69" s="58"/>
      <c r="I69" s="58"/>
      <c r="K69" s="72"/>
      <c r="M69" s="65"/>
      <c r="N69" s="65"/>
      <c r="O69" s="66"/>
      <c r="P69" s="66"/>
      <c r="Q69" s="67"/>
      <c r="R69" s="67"/>
      <c r="S69" s="67"/>
      <c r="T69" s="11"/>
      <c r="U69" s="80"/>
      <c r="V69" s="11"/>
      <c r="W69" s="11"/>
      <c r="X69" s="11"/>
      <c r="Y69" s="11"/>
      <c r="Z69" s="11"/>
      <c r="AA69" s="11"/>
      <c r="AB69" s="11"/>
      <c r="AC69" s="11"/>
      <c r="AD69" s="11"/>
      <c r="AE69" s="3"/>
    </row>
    <row r="70" spans="1:31" ht="20.25" x14ac:dyDescent="0.25">
      <c r="A70" s="83">
        <v>43204</v>
      </c>
      <c r="B70" s="1" t="s">
        <v>97</v>
      </c>
      <c r="C70" s="5" t="s">
        <v>48</v>
      </c>
      <c r="D70" s="3">
        <v>6.0000000000000001E-3</v>
      </c>
      <c r="E70" s="14">
        <v>12.610000000000001</v>
      </c>
      <c r="F70" s="26">
        <f t="shared" si="1"/>
        <v>2.101666666666667</v>
      </c>
      <c r="G70" s="5"/>
      <c r="H70" s="58"/>
      <c r="I70" s="58"/>
      <c r="K70" s="72"/>
      <c r="M70" s="65"/>
      <c r="N70" s="65"/>
      <c r="O70" s="66"/>
      <c r="P70" s="66"/>
      <c r="Q70" s="67"/>
      <c r="R70" s="67" t="s">
        <v>103</v>
      </c>
      <c r="S70" s="67"/>
      <c r="T70" s="11"/>
      <c r="U70" s="80"/>
      <c r="V70" s="11"/>
      <c r="W70" s="11"/>
      <c r="X70" s="11"/>
      <c r="Y70" s="11"/>
      <c r="Z70" s="11"/>
      <c r="AA70" s="11"/>
      <c r="AB70" s="11"/>
      <c r="AC70" s="11"/>
      <c r="AD70" s="11" t="s">
        <v>60</v>
      </c>
      <c r="AE70" s="3"/>
    </row>
    <row r="71" spans="1:31" ht="20.25" x14ac:dyDescent="0.25">
      <c r="A71" s="83"/>
      <c r="B71" s="1" t="s">
        <v>97</v>
      </c>
      <c r="C71" s="5" t="s">
        <v>48</v>
      </c>
      <c r="D71" s="3">
        <v>1.4999999999999999E-2</v>
      </c>
      <c r="E71" s="14">
        <v>12.610000000000001</v>
      </c>
      <c r="F71" s="26">
        <f t="shared" si="1"/>
        <v>0.84066666666666678</v>
      </c>
      <c r="G71" s="5"/>
      <c r="H71" s="58" t="s">
        <v>113</v>
      </c>
      <c r="I71" s="58" t="s">
        <v>116</v>
      </c>
      <c r="K71" s="72"/>
      <c r="M71" s="65"/>
      <c r="N71" s="65"/>
      <c r="O71" s="66"/>
      <c r="P71" s="66"/>
      <c r="Q71" s="67"/>
      <c r="R71" s="67"/>
      <c r="S71" s="67"/>
      <c r="T71" s="11"/>
      <c r="U71" s="80"/>
      <c r="V71" s="11"/>
      <c r="W71" s="11"/>
      <c r="X71" s="11"/>
      <c r="Y71" s="11"/>
      <c r="Z71" s="11"/>
      <c r="AA71" s="11"/>
      <c r="AB71" s="11"/>
      <c r="AC71" s="11"/>
      <c r="AD71" s="11"/>
      <c r="AE71" s="3"/>
    </row>
    <row r="72" spans="1:31" ht="20.25" x14ac:dyDescent="0.25">
      <c r="A72" s="83"/>
      <c r="B72" s="1" t="s">
        <v>97</v>
      </c>
      <c r="C72" s="5" t="s">
        <v>48</v>
      </c>
      <c r="D72" s="3">
        <v>0.02</v>
      </c>
      <c r="E72" s="14">
        <v>12.610000000000001</v>
      </c>
      <c r="F72" s="26">
        <f t="shared" si="1"/>
        <v>0.63049999999999995</v>
      </c>
      <c r="G72" s="5"/>
      <c r="H72" s="58"/>
      <c r="I72" s="58"/>
      <c r="K72" s="72"/>
      <c r="M72" s="65"/>
      <c r="N72" s="65"/>
      <c r="O72" s="66"/>
      <c r="P72" s="66"/>
      <c r="Q72" s="67"/>
      <c r="R72" s="67"/>
      <c r="S72" s="67"/>
      <c r="T72" s="11"/>
      <c r="U72" s="80"/>
      <c r="V72" s="11"/>
      <c r="W72" s="11"/>
      <c r="X72" s="11"/>
      <c r="Y72" s="11"/>
      <c r="Z72" s="11"/>
      <c r="AA72" s="11"/>
      <c r="AB72" s="11"/>
      <c r="AC72" s="11"/>
      <c r="AD72" s="11"/>
      <c r="AE72" s="3"/>
    </row>
    <row r="73" spans="1:31" ht="20.25" x14ac:dyDescent="0.25">
      <c r="A73" s="83">
        <v>43062</v>
      </c>
      <c r="B73" s="1" t="s">
        <v>97</v>
      </c>
      <c r="C73" s="2" t="s">
        <v>49</v>
      </c>
      <c r="D73" s="3">
        <v>1.7000000000000001E-2</v>
      </c>
      <c r="E73" s="14">
        <v>18.46</v>
      </c>
      <c r="F73" s="26">
        <f t="shared" si="1"/>
        <v>1.0858823529411763</v>
      </c>
      <c r="G73" s="2"/>
      <c r="H73" s="58"/>
      <c r="I73" s="58"/>
      <c r="K73" s="72"/>
      <c r="M73" s="65"/>
      <c r="N73" s="65"/>
      <c r="O73" s="66"/>
      <c r="P73" s="66"/>
      <c r="Q73" s="67"/>
      <c r="R73" s="67"/>
      <c r="S73" s="67"/>
      <c r="T73" s="11"/>
      <c r="U73" s="80"/>
      <c r="V73" s="11"/>
      <c r="W73" s="11"/>
      <c r="X73" s="11"/>
      <c r="Y73" s="11"/>
      <c r="Z73" s="11"/>
      <c r="AA73" s="11"/>
      <c r="AB73" s="11"/>
      <c r="AC73" s="11"/>
      <c r="AD73" s="11"/>
      <c r="AE73" s="3"/>
    </row>
    <row r="74" spans="1:31" ht="20.25" x14ac:dyDescent="0.25">
      <c r="A74" s="83"/>
      <c r="B74" s="1" t="s">
        <v>97</v>
      </c>
      <c r="C74" s="2" t="s">
        <v>50</v>
      </c>
      <c r="D74" s="3">
        <v>0.03</v>
      </c>
      <c r="E74" s="14">
        <v>22.62</v>
      </c>
      <c r="F74" s="26">
        <f t="shared" si="1"/>
        <v>0.75400000000000011</v>
      </c>
      <c r="G74" s="2"/>
      <c r="H74" s="58"/>
      <c r="I74" s="58"/>
      <c r="K74" s="72"/>
      <c r="M74" s="65"/>
      <c r="N74" s="65"/>
      <c r="O74" s="66"/>
      <c r="P74" s="66"/>
      <c r="Q74" s="67"/>
      <c r="R74" s="67"/>
      <c r="S74" s="67"/>
      <c r="T74" s="11"/>
      <c r="U74" s="80"/>
      <c r="V74" s="11"/>
      <c r="W74" s="11"/>
      <c r="X74" s="11"/>
      <c r="Y74" s="11"/>
      <c r="Z74" s="11"/>
      <c r="AA74" s="11"/>
      <c r="AB74" s="11"/>
      <c r="AC74" s="11"/>
      <c r="AD74" s="11"/>
      <c r="AE74" s="3"/>
    </row>
    <row r="75" spans="1:31" ht="20.25" x14ac:dyDescent="0.25">
      <c r="A75" s="1">
        <v>43217</v>
      </c>
      <c r="B75" s="1" t="s">
        <v>96</v>
      </c>
      <c r="C75" s="2" t="s">
        <v>51</v>
      </c>
      <c r="D75" s="3">
        <v>0.04</v>
      </c>
      <c r="E75" s="14">
        <v>8.9700000000000006</v>
      </c>
      <c r="F75" s="27">
        <f t="shared" si="1"/>
        <v>0.22425</v>
      </c>
      <c r="G75" s="2"/>
      <c r="H75" s="58"/>
      <c r="I75" s="58"/>
      <c r="K75" s="72"/>
      <c r="M75" s="65"/>
      <c r="N75" s="65"/>
      <c r="O75" s="66"/>
      <c r="P75" s="66"/>
      <c r="Q75" s="67"/>
      <c r="R75" s="67"/>
      <c r="S75" s="67"/>
      <c r="T75" s="11"/>
      <c r="U75" s="80"/>
      <c r="V75" s="11"/>
      <c r="W75" s="11"/>
      <c r="X75" s="11"/>
      <c r="Y75" s="11"/>
      <c r="Z75" s="11"/>
      <c r="AA75" s="11"/>
      <c r="AB75" s="11"/>
      <c r="AC75" s="11"/>
      <c r="AD75" s="11"/>
      <c r="AE75" s="3"/>
    </row>
    <row r="76" spans="1:31" ht="20.25" x14ac:dyDescent="0.25">
      <c r="A76" s="83">
        <v>43238</v>
      </c>
      <c r="B76" s="1" t="s">
        <v>96</v>
      </c>
      <c r="C76" s="2" t="s">
        <v>52</v>
      </c>
      <c r="D76" s="3">
        <v>3.6999999999999998E-2</v>
      </c>
      <c r="E76" s="14">
        <v>8.7100000000000009</v>
      </c>
      <c r="F76" s="21">
        <f t="shared" si="1"/>
        <v>0.23540540540540544</v>
      </c>
      <c r="G76" s="2"/>
      <c r="H76" s="58" t="s">
        <v>110</v>
      </c>
      <c r="I76" s="58" t="s">
        <v>118</v>
      </c>
      <c r="K76" s="72"/>
      <c r="M76" s="65"/>
      <c r="N76" s="65"/>
      <c r="O76" s="66"/>
      <c r="P76" s="66"/>
      <c r="Q76" s="67"/>
      <c r="R76" s="67"/>
      <c r="S76" s="67"/>
      <c r="T76" s="11"/>
      <c r="U76" s="80" t="s">
        <v>152</v>
      </c>
      <c r="V76" s="11"/>
      <c r="W76" s="11"/>
      <c r="X76" s="11"/>
      <c r="Y76" s="11"/>
      <c r="Z76" s="11"/>
      <c r="AA76" s="12"/>
      <c r="AB76" s="11"/>
      <c r="AC76" s="11" t="s">
        <v>60</v>
      </c>
      <c r="AD76" s="11" t="s">
        <v>60</v>
      </c>
      <c r="AE76" s="3"/>
    </row>
    <row r="77" spans="1:31" ht="20.25" x14ac:dyDescent="0.25">
      <c r="A77" s="83"/>
      <c r="B77" s="1" t="s">
        <v>96</v>
      </c>
      <c r="C77" s="2" t="s">
        <v>53</v>
      </c>
      <c r="D77" s="3">
        <v>3.4000000000000002E-2</v>
      </c>
      <c r="E77" s="14">
        <v>10.530000000000001</v>
      </c>
      <c r="F77" s="21">
        <f t="shared" si="1"/>
        <v>0.30970588235294116</v>
      </c>
      <c r="G77" s="2"/>
      <c r="H77" s="58"/>
      <c r="I77" s="58" t="s">
        <v>116</v>
      </c>
      <c r="K77" s="72"/>
      <c r="M77" s="65"/>
      <c r="N77" s="65"/>
      <c r="O77" s="66"/>
      <c r="P77" s="66" t="s">
        <v>103</v>
      </c>
      <c r="Q77" s="67"/>
      <c r="R77" s="67" t="s">
        <v>103</v>
      </c>
      <c r="S77" s="67"/>
      <c r="T77" s="11"/>
      <c r="U77" s="81" t="s">
        <v>118</v>
      </c>
      <c r="V77" s="11"/>
      <c r="W77" s="11"/>
      <c r="X77" s="11"/>
      <c r="Y77" s="11"/>
      <c r="Z77" s="11"/>
      <c r="AA77" s="12"/>
      <c r="AB77" s="11"/>
      <c r="AC77" s="11" t="s">
        <v>60</v>
      </c>
      <c r="AD77" s="11" t="s">
        <v>60</v>
      </c>
      <c r="AE77" s="3"/>
    </row>
    <row r="78" spans="1:31" ht="20.25" x14ac:dyDescent="0.25">
      <c r="A78" s="83">
        <v>43242</v>
      </c>
      <c r="B78" s="1" t="s">
        <v>96</v>
      </c>
      <c r="C78" s="2" t="s">
        <v>54</v>
      </c>
      <c r="D78" s="3">
        <v>1.4E-2</v>
      </c>
      <c r="E78" s="14">
        <v>4.16</v>
      </c>
      <c r="F78" s="21">
        <f t="shared" si="1"/>
        <v>0.29714285714285715</v>
      </c>
      <c r="G78" s="2"/>
      <c r="H78" s="58"/>
      <c r="I78" s="58" t="s">
        <v>119</v>
      </c>
      <c r="K78" s="72"/>
      <c r="M78" s="65"/>
      <c r="N78" s="65" t="s">
        <v>103</v>
      </c>
      <c r="O78" s="66"/>
      <c r="P78" s="66"/>
      <c r="Q78" s="67"/>
      <c r="R78" s="67"/>
      <c r="S78" s="67"/>
      <c r="T78" s="11"/>
      <c r="U78" s="80"/>
      <c r="V78" s="11"/>
      <c r="W78" s="11"/>
      <c r="X78" s="11"/>
      <c r="Y78" s="11"/>
      <c r="Z78" s="11"/>
      <c r="AA78" s="11"/>
      <c r="AB78" s="11"/>
      <c r="AC78" s="11"/>
      <c r="AD78" s="11"/>
      <c r="AE78" s="3"/>
    </row>
    <row r="79" spans="1:31" ht="20.25" x14ac:dyDescent="0.25">
      <c r="A79" s="83"/>
      <c r="B79" s="1" t="s">
        <v>96</v>
      </c>
      <c r="C79" s="2" t="s">
        <v>55</v>
      </c>
      <c r="D79" s="3">
        <v>2.8000000000000001E-2</v>
      </c>
      <c r="E79" s="14">
        <v>9.75</v>
      </c>
      <c r="F79" s="21">
        <f t="shared" si="1"/>
        <v>0.3482142857142857</v>
      </c>
      <c r="G79" s="2"/>
      <c r="H79" s="58"/>
      <c r="I79" s="58"/>
      <c r="K79" s="72"/>
      <c r="M79" s="65">
        <v>0</v>
      </c>
      <c r="N79" s="65"/>
      <c r="O79" s="66"/>
      <c r="P79" s="66"/>
      <c r="Q79" s="67"/>
      <c r="R79" s="67"/>
      <c r="S79" s="67"/>
      <c r="T79" s="11"/>
      <c r="U79" s="80" t="s">
        <v>153</v>
      </c>
      <c r="V79" s="11"/>
      <c r="W79" s="11"/>
      <c r="X79" s="11"/>
      <c r="Y79" s="11"/>
      <c r="Z79" s="11"/>
      <c r="AA79" s="11"/>
      <c r="AB79" s="11"/>
      <c r="AC79" s="11"/>
      <c r="AD79" s="11"/>
      <c r="AE79" s="3"/>
    </row>
    <row r="80" spans="1:31" ht="20.25" x14ac:dyDescent="0.25">
      <c r="A80" s="1">
        <v>42494</v>
      </c>
      <c r="B80" s="1" t="s">
        <v>96</v>
      </c>
      <c r="C80" s="5" t="s">
        <v>8</v>
      </c>
      <c r="D80" s="3">
        <v>1.7000000000000001E-2</v>
      </c>
      <c r="E80" s="3">
        <v>10.38</v>
      </c>
      <c r="F80" s="21">
        <f t="shared" si="1"/>
        <v>0.61058823529411765</v>
      </c>
      <c r="G80" s="2"/>
      <c r="H80" s="58"/>
      <c r="I80" s="58"/>
      <c r="K80" s="72" t="s">
        <v>103</v>
      </c>
      <c r="M80" s="65">
        <v>0</v>
      </c>
      <c r="N80" s="65"/>
      <c r="O80" s="66"/>
      <c r="P80" s="66"/>
      <c r="Q80" s="67"/>
      <c r="R80" s="67"/>
      <c r="S80" s="67"/>
      <c r="T80" s="11"/>
      <c r="U80" s="80"/>
      <c r="V80" s="11"/>
      <c r="W80" s="11"/>
      <c r="X80" s="11"/>
      <c r="Y80" s="11"/>
      <c r="Z80" s="11"/>
      <c r="AA80" s="11"/>
      <c r="AB80" s="11"/>
      <c r="AC80" s="11"/>
      <c r="AD80" s="11"/>
      <c r="AE80" s="3"/>
    </row>
    <row r="81" spans="1:31" ht="20.25" x14ac:dyDescent="0.25">
      <c r="A81" s="83">
        <v>42500</v>
      </c>
      <c r="B81" s="1" t="s">
        <v>96</v>
      </c>
      <c r="C81" s="2" t="s">
        <v>144</v>
      </c>
      <c r="D81" s="3">
        <v>6.0000000000000001E-3</v>
      </c>
      <c r="E81" s="14">
        <v>6</v>
      </c>
      <c r="F81" s="21">
        <f>E81/D81/1000</f>
        <v>1</v>
      </c>
      <c r="G81" s="2"/>
      <c r="H81" s="58"/>
      <c r="I81" s="58"/>
      <c r="K81" s="72" t="s">
        <v>103</v>
      </c>
      <c r="M81" s="65">
        <v>0</v>
      </c>
      <c r="N81" s="65"/>
      <c r="O81" s="66"/>
      <c r="P81" s="66"/>
      <c r="Q81" s="67"/>
      <c r="R81" s="67"/>
      <c r="S81" s="67" t="s">
        <v>103</v>
      </c>
      <c r="T81" s="11"/>
      <c r="U81" s="80"/>
      <c r="V81" s="11"/>
      <c r="W81" s="11"/>
      <c r="X81" s="11"/>
      <c r="Y81" s="11"/>
      <c r="Z81" s="11"/>
      <c r="AA81" s="11"/>
      <c r="AB81" s="11"/>
      <c r="AC81" s="11"/>
      <c r="AD81" s="11"/>
      <c r="AE81" s="3"/>
    </row>
    <row r="82" spans="1:31" ht="20.25" x14ac:dyDescent="0.25">
      <c r="A82" s="83"/>
      <c r="B82" s="1" t="s">
        <v>96</v>
      </c>
      <c r="C82" s="2" t="s">
        <v>144</v>
      </c>
      <c r="D82" s="3">
        <v>3.0000000000000001E-3</v>
      </c>
      <c r="E82" s="14">
        <v>6</v>
      </c>
      <c r="F82" s="21">
        <f>E82/D82/1000</f>
        <v>2</v>
      </c>
      <c r="G82" s="2"/>
      <c r="H82" s="58"/>
      <c r="I82" s="58"/>
      <c r="K82" s="72" t="s">
        <v>103</v>
      </c>
      <c r="M82" s="65">
        <v>0</v>
      </c>
      <c r="N82" s="65"/>
      <c r="O82" s="66"/>
      <c r="P82" s="66"/>
      <c r="Q82" s="67"/>
      <c r="R82" s="67"/>
      <c r="S82" s="67" t="s">
        <v>103</v>
      </c>
      <c r="T82" s="11"/>
      <c r="U82" s="80"/>
      <c r="V82" s="11"/>
      <c r="W82" s="11"/>
      <c r="X82" s="11"/>
      <c r="Y82" s="11"/>
      <c r="Z82" s="11"/>
      <c r="AA82" s="11"/>
      <c r="AB82" s="11"/>
      <c r="AC82" s="11"/>
      <c r="AD82" s="11"/>
      <c r="AE82" s="3"/>
    </row>
    <row r="83" spans="1:31" ht="20.25" x14ac:dyDescent="0.25">
      <c r="A83" s="83"/>
      <c r="B83" s="1" t="s">
        <v>96</v>
      </c>
      <c r="C83" s="2" t="s">
        <v>145</v>
      </c>
      <c r="D83" s="3">
        <v>1.6E-2</v>
      </c>
      <c r="E83" s="14">
        <v>6.8</v>
      </c>
      <c r="F83" s="21">
        <f>E83/D83/1000</f>
        <v>0.42499999999999999</v>
      </c>
      <c r="G83" s="2"/>
      <c r="H83" s="58" t="s">
        <v>114</v>
      </c>
      <c r="I83" s="58"/>
      <c r="K83" s="72" t="s">
        <v>103</v>
      </c>
      <c r="M83" s="65">
        <v>0</v>
      </c>
      <c r="N83" s="65"/>
      <c r="O83" s="66"/>
      <c r="P83" s="66" t="s">
        <v>103</v>
      </c>
      <c r="Q83" s="67"/>
      <c r="R83" s="67"/>
      <c r="S83" s="67"/>
      <c r="T83" s="11"/>
      <c r="U83" s="80"/>
      <c r="V83" s="11"/>
      <c r="W83" s="11"/>
      <c r="X83" s="11"/>
      <c r="Y83" s="11"/>
      <c r="Z83" s="11"/>
      <c r="AA83" s="11"/>
      <c r="AB83" s="11"/>
      <c r="AC83" s="11"/>
      <c r="AD83" s="11"/>
      <c r="AE83" s="3"/>
    </row>
    <row r="84" spans="1:31" ht="16.5" x14ac:dyDescent="0.25">
      <c r="A84" s="1">
        <v>42954</v>
      </c>
      <c r="B84" s="1" t="s">
        <v>12</v>
      </c>
      <c r="C84" s="5"/>
      <c r="D84" s="3"/>
      <c r="E84" s="3"/>
      <c r="F84" s="25"/>
      <c r="G84" s="2"/>
      <c r="O84" s="61"/>
      <c r="P84" s="61"/>
      <c r="Q84" s="62"/>
      <c r="R84" s="62"/>
      <c r="S84" s="62"/>
      <c r="T84" s="11"/>
      <c r="U84" s="80" t="s">
        <v>149</v>
      </c>
      <c r="V84" s="11"/>
      <c r="W84" s="11"/>
      <c r="X84" s="11"/>
      <c r="Y84" s="11"/>
      <c r="Z84" s="11"/>
      <c r="AA84" s="11"/>
      <c r="AB84" s="11"/>
      <c r="AC84" s="11"/>
      <c r="AD84" s="11"/>
      <c r="AE84" s="3"/>
    </row>
    <row r="85" spans="1:31" ht="16.5" x14ac:dyDescent="0.25">
      <c r="A85" s="1">
        <v>43147</v>
      </c>
      <c r="B85" s="1" t="s">
        <v>12</v>
      </c>
      <c r="G85" s="2"/>
      <c r="O85" s="61"/>
      <c r="P85" s="61"/>
      <c r="Q85" s="62"/>
      <c r="R85" s="62"/>
      <c r="S85" s="62"/>
      <c r="T85" s="11"/>
      <c r="U85" s="80" t="s">
        <v>112</v>
      </c>
      <c r="V85" s="11"/>
      <c r="W85" s="12"/>
      <c r="X85" s="11"/>
      <c r="Y85" s="11"/>
      <c r="Z85" s="11"/>
      <c r="AA85" s="11"/>
      <c r="AB85" s="11"/>
      <c r="AC85" s="11"/>
      <c r="AD85" s="11"/>
      <c r="AE85" s="3"/>
    </row>
    <row r="86" spans="1:31" ht="16.5" x14ac:dyDescent="0.25">
      <c r="A86" s="1"/>
      <c r="G86" s="6"/>
      <c r="O86" s="61"/>
      <c r="P86" s="61"/>
      <c r="Q86" s="62"/>
      <c r="R86" s="62"/>
      <c r="S86" s="62"/>
      <c r="T86" s="11"/>
      <c r="U86" s="80"/>
      <c r="V86" s="11"/>
      <c r="W86" s="12"/>
      <c r="X86" s="11"/>
      <c r="Y86" s="11"/>
      <c r="Z86" s="11"/>
      <c r="AA86" s="11"/>
      <c r="AB86" s="11"/>
      <c r="AC86" s="11"/>
      <c r="AD86" s="11"/>
      <c r="AE86" s="3"/>
    </row>
    <row r="87" spans="1:31" ht="16.5" x14ac:dyDescent="0.25">
      <c r="A87" s="1"/>
      <c r="B87" s="1"/>
      <c r="C87" s="6"/>
      <c r="D87" s="3"/>
      <c r="F87" s="15"/>
      <c r="G87" s="6"/>
      <c r="O87" s="61"/>
      <c r="P87" s="61"/>
      <c r="Q87" s="62"/>
      <c r="R87" s="62"/>
      <c r="S87" s="62"/>
      <c r="T87" s="11"/>
      <c r="U87" s="80"/>
      <c r="V87" s="11"/>
      <c r="W87" s="12"/>
      <c r="X87" s="11"/>
      <c r="Y87" s="11"/>
      <c r="Z87" s="11"/>
      <c r="AA87" s="11"/>
      <c r="AB87" s="11"/>
      <c r="AC87" s="11"/>
      <c r="AD87" s="11"/>
      <c r="AE87" s="3"/>
    </row>
    <row r="88" spans="1:31" ht="16.5" x14ac:dyDescent="0.25">
      <c r="A88" s="1"/>
      <c r="B88" s="1"/>
      <c r="C88" s="6"/>
      <c r="D88" s="3"/>
      <c r="F88" s="15"/>
      <c r="G88" s="6"/>
      <c r="O88" s="61"/>
      <c r="P88" s="61"/>
      <c r="Q88" s="62"/>
      <c r="R88" s="62"/>
      <c r="S88" s="62"/>
      <c r="T88" s="11"/>
      <c r="U88" s="80"/>
      <c r="V88" s="11"/>
      <c r="W88" s="11"/>
      <c r="X88" s="11"/>
      <c r="Y88" s="11"/>
      <c r="Z88" s="11"/>
      <c r="AA88" s="11"/>
      <c r="AB88" s="11"/>
      <c r="AC88" s="11"/>
      <c r="AD88" s="11"/>
      <c r="AE88" s="3"/>
    </row>
    <row r="89" spans="1:31" ht="16.5" x14ac:dyDescent="0.25">
      <c r="E89" s="15"/>
      <c r="F89" s="15"/>
      <c r="G89" s="3"/>
      <c r="O89" s="61"/>
      <c r="P89" s="61"/>
      <c r="Q89" s="62"/>
      <c r="R89" s="62"/>
      <c r="S89" s="62"/>
      <c r="T89" s="11"/>
      <c r="U89" s="80"/>
      <c r="V89" s="11"/>
      <c r="W89" s="11"/>
      <c r="X89" s="11"/>
      <c r="Y89" s="11"/>
      <c r="Z89" s="11"/>
      <c r="AA89" s="11"/>
      <c r="AB89" s="11"/>
      <c r="AC89" s="11"/>
      <c r="AD89" s="11"/>
      <c r="AE89" s="3"/>
    </row>
    <row r="90" spans="1:31" ht="16.5" x14ac:dyDescent="0.25">
      <c r="F90" s="15"/>
      <c r="G90" s="3"/>
      <c r="O90" s="61"/>
      <c r="P90" s="61"/>
      <c r="Q90" s="62"/>
      <c r="R90" s="62"/>
      <c r="S90" s="62"/>
      <c r="T90" s="11"/>
      <c r="U90" s="80"/>
      <c r="V90" s="11"/>
      <c r="W90" s="11"/>
      <c r="X90" s="11"/>
      <c r="Y90" s="11"/>
      <c r="Z90" s="11"/>
      <c r="AA90" s="11"/>
      <c r="AB90" s="11"/>
      <c r="AC90" s="11"/>
      <c r="AD90" s="11"/>
      <c r="AE90" s="3"/>
    </row>
    <row r="91" spans="1:31" ht="16.5" x14ac:dyDescent="0.25">
      <c r="O91" s="61"/>
      <c r="P91" s="61"/>
      <c r="Q91" s="62"/>
      <c r="R91" s="62"/>
      <c r="S91" s="62"/>
      <c r="T91" s="11"/>
      <c r="U91" s="80"/>
      <c r="V91" s="11"/>
      <c r="W91" s="11"/>
      <c r="X91" s="11"/>
      <c r="Y91" s="11"/>
      <c r="Z91" s="11"/>
      <c r="AA91" s="11"/>
      <c r="AB91" s="11"/>
      <c r="AC91" s="11"/>
      <c r="AD91" s="11"/>
      <c r="AE91" s="3"/>
    </row>
    <row r="92" spans="1:31" ht="16.5" x14ac:dyDescent="0.25">
      <c r="O92" s="62"/>
      <c r="P92" s="62"/>
      <c r="Q92" s="62"/>
      <c r="R92" s="62"/>
      <c r="S92" s="62"/>
      <c r="T92" s="11"/>
      <c r="U92" s="80"/>
      <c r="V92" s="11"/>
      <c r="W92" s="11"/>
      <c r="X92" s="11"/>
      <c r="Y92" s="11"/>
      <c r="Z92" s="11"/>
      <c r="AA92" s="11"/>
      <c r="AB92" s="11"/>
      <c r="AC92" s="11"/>
      <c r="AD92" s="11"/>
      <c r="AE92" s="3"/>
    </row>
    <row r="93" spans="1:31" ht="16.5" x14ac:dyDescent="0.25">
      <c r="Q93" s="62"/>
      <c r="R93" s="62"/>
      <c r="S93" s="62"/>
      <c r="T93" s="11"/>
      <c r="U93" s="80"/>
      <c r="V93" s="11"/>
      <c r="W93" s="11"/>
      <c r="X93" s="11"/>
      <c r="Y93" s="11"/>
      <c r="Z93" s="11"/>
      <c r="AA93" s="11"/>
      <c r="AB93" s="11"/>
      <c r="AC93" s="11"/>
      <c r="AD93" s="11"/>
      <c r="AE93" s="3"/>
    </row>
    <row r="94" spans="1:31" ht="16.5" x14ac:dyDescent="0.25">
      <c r="Q94" s="62"/>
      <c r="R94" s="62"/>
      <c r="S94" s="62"/>
      <c r="T94" s="11"/>
      <c r="U94" s="80"/>
      <c r="V94" s="11"/>
      <c r="W94" s="12"/>
      <c r="X94" s="12"/>
      <c r="Y94" s="11"/>
      <c r="Z94" s="11"/>
      <c r="AA94" s="11"/>
      <c r="AB94" s="11"/>
      <c r="AC94" s="11"/>
      <c r="AD94" s="11"/>
      <c r="AE94" s="3"/>
    </row>
    <row r="95" spans="1:31" ht="16.5" x14ac:dyDescent="0.25">
      <c r="Q95" s="62"/>
      <c r="R95" s="62"/>
      <c r="S95" s="62"/>
      <c r="T95" s="11"/>
      <c r="U95" s="82"/>
      <c r="V95" s="11"/>
      <c r="W95" s="11"/>
      <c r="X95" s="11"/>
      <c r="Y95" s="11"/>
      <c r="Z95" s="11"/>
      <c r="AA95" s="11"/>
      <c r="AB95" s="11"/>
      <c r="AC95" s="11"/>
      <c r="AD95" s="11"/>
      <c r="AE95" s="3"/>
    </row>
    <row r="96" spans="1:31" ht="16.5" x14ac:dyDescent="0.25">
      <c r="Q96" s="62"/>
      <c r="R96" s="62"/>
      <c r="S96" s="62"/>
      <c r="T96" s="11"/>
      <c r="U96" s="80"/>
      <c r="V96" s="11"/>
      <c r="W96" s="11"/>
      <c r="X96" s="11"/>
      <c r="Y96" s="12"/>
      <c r="Z96" s="11"/>
      <c r="AA96" s="11"/>
      <c r="AB96" s="11"/>
      <c r="AC96" s="11"/>
      <c r="AD96" s="11"/>
      <c r="AE96" s="3"/>
    </row>
    <row r="97" spans="17:31" ht="16.5" x14ac:dyDescent="0.25">
      <c r="Q97" s="62"/>
      <c r="R97" s="62"/>
      <c r="S97" s="62"/>
      <c r="T97" s="11"/>
      <c r="U97" s="80"/>
      <c r="V97" s="12"/>
      <c r="W97" s="11"/>
      <c r="X97" s="11"/>
      <c r="Y97" s="12"/>
      <c r="Z97" s="11"/>
      <c r="AA97" s="11"/>
      <c r="AB97" s="11"/>
      <c r="AC97" s="11"/>
      <c r="AD97" s="11"/>
      <c r="AE97" s="3"/>
    </row>
    <row r="98" spans="17:31" ht="16.5" x14ac:dyDescent="0.25">
      <c r="Q98" s="62"/>
      <c r="R98" s="62"/>
      <c r="S98" s="62"/>
      <c r="T98" s="11"/>
      <c r="U98" s="80"/>
      <c r="V98" s="11"/>
      <c r="W98" s="11"/>
      <c r="X98" s="12"/>
      <c r="Y98" s="12"/>
      <c r="Z98" s="11"/>
      <c r="AA98" s="11"/>
      <c r="AB98" s="11"/>
      <c r="AC98" s="11"/>
      <c r="AD98" s="11"/>
      <c r="AE98" s="3"/>
    </row>
    <row r="99" spans="17:31" ht="16.5" x14ac:dyDescent="0.25">
      <c r="Q99" s="62"/>
      <c r="R99" s="62"/>
      <c r="S99" s="62"/>
      <c r="T99" s="11"/>
      <c r="U99" s="80"/>
      <c r="V99" s="11"/>
      <c r="W99" s="11"/>
      <c r="X99" s="11"/>
      <c r="Y99" s="11"/>
      <c r="Z99" s="11"/>
      <c r="AA99" s="11"/>
      <c r="AB99" s="11"/>
      <c r="AC99" s="11"/>
      <c r="AD99" s="11"/>
      <c r="AE99" s="3"/>
    </row>
    <row r="100" spans="17:31" ht="16.5" x14ac:dyDescent="0.25">
      <c r="Q100" s="62"/>
      <c r="R100" s="62"/>
      <c r="S100" s="62"/>
      <c r="T100" s="11"/>
      <c r="U100" s="80"/>
      <c r="V100" s="11"/>
      <c r="W100" s="11"/>
      <c r="X100" s="11"/>
      <c r="Y100" s="11"/>
      <c r="Z100" s="11"/>
      <c r="AA100" s="11"/>
      <c r="AB100" s="11"/>
      <c r="AC100" s="11"/>
      <c r="AD100" s="11"/>
      <c r="AE100" s="3"/>
    </row>
    <row r="101" spans="17:31" ht="16.5" x14ac:dyDescent="0.25">
      <c r="Q101" s="62"/>
      <c r="R101" s="62"/>
      <c r="S101" s="62"/>
      <c r="T101" s="11"/>
      <c r="U101" s="80"/>
      <c r="V101" s="11"/>
      <c r="W101" s="11"/>
      <c r="X101" s="11"/>
      <c r="Y101" s="11"/>
      <c r="Z101" s="11"/>
      <c r="AA101" s="11"/>
      <c r="AB101" s="11"/>
      <c r="AC101" s="11"/>
      <c r="AD101" s="11"/>
      <c r="AE101" s="3"/>
    </row>
    <row r="102" spans="17:31" ht="16.5" x14ac:dyDescent="0.25">
      <c r="Q102" s="62"/>
      <c r="R102" s="62"/>
      <c r="S102" s="62"/>
      <c r="T102" s="11"/>
      <c r="U102" s="80"/>
      <c r="V102" s="11"/>
      <c r="W102" s="11"/>
      <c r="X102" s="11"/>
      <c r="Y102" s="11"/>
      <c r="Z102" s="11"/>
      <c r="AA102" s="11"/>
      <c r="AB102" s="11"/>
      <c r="AC102" s="11"/>
      <c r="AD102" s="11"/>
      <c r="AE102" s="3"/>
    </row>
    <row r="103" spans="17:31" ht="16.5" x14ac:dyDescent="0.25">
      <c r="Q103" s="62"/>
      <c r="R103" s="62"/>
      <c r="S103" s="62"/>
      <c r="T103" s="11"/>
      <c r="U103" s="80"/>
      <c r="V103" s="11"/>
      <c r="W103" s="11"/>
      <c r="X103" s="11"/>
      <c r="Y103" s="11"/>
      <c r="Z103" s="11"/>
      <c r="AA103" s="11"/>
      <c r="AB103" s="11"/>
      <c r="AC103" s="11"/>
      <c r="AD103" s="11"/>
      <c r="AE103" s="3"/>
    </row>
    <row r="104" spans="17:31" x14ac:dyDescent="0.25">
      <c r="Q104" s="62"/>
      <c r="R104" s="62"/>
      <c r="S104" s="62"/>
      <c r="T104" s="11"/>
      <c r="U104" s="80"/>
      <c r="V104" s="11"/>
      <c r="W104" s="11"/>
    </row>
  </sheetData>
  <mergeCells count="22">
    <mergeCell ref="A2:A4"/>
    <mergeCell ref="A5:A6"/>
    <mergeCell ref="A7:A9"/>
    <mergeCell ref="A81:A83"/>
    <mergeCell ref="A78:A79"/>
    <mergeCell ref="A65:A66"/>
    <mergeCell ref="A56:A57"/>
    <mergeCell ref="A53:A55"/>
    <mergeCell ref="A13:A19"/>
    <mergeCell ref="A76:A77"/>
    <mergeCell ref="A73:A74"/>
    <mergeCell ref="A70:A72"/>
    <mergeCell ref="A67:A69"/>
    <mergeCell ref="A60:A64"/>
    <mergeCell ref="A58:A59"/>
    <mergeCell ref="A50:A52"/>
    <mergeCell ref="A46:A48"/>
    <mergeCell ref="A43:A45"/>
    <mergeCell ref="A34:A41"/>
    <mergeCell ref="A32:A33"/>
    <mergeCell ref="A25:A30"/>
    <mergeCell ref="A20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24" sqref="H24"/>
    </sheetView>
  </sheetViews>
  <sheetFormatPr defaultRowHeight="15" x14ac:dyDescent="0.25"/>
  <sheetData>
    <row r="1" spans="1:5" ht="16.5" x14ac:dyDescent="0.25">
      <c r="A1" s="3"/>
      <c r="B1" s="3"/>
      <c r="C1" s="3" t="s">
        <v>94</v>
      </c>
      <c r="D1" s="9" t="s">
        <v>98</v>
      </c>
      <c r="E1" s="16" t="s">
        <v>99</v>
      </c>
    </row>
    <row r="2" spans="1:5" ht="16.5" x14ac:dyDescent="0.25">
      <c r="A2" s="28">
        <v>0.2</v>
      </c>
      <c r="B2" t="s">
        <v>66</v>
      </c>
      <c r="C2" s="22"/>
      <c r="D2" s="9"/>
      <c r="E2" s="16"/>
    </row>
    <row r="3" spans="1:5" ht="16.5" x14ac:dyDescent="0.25">
      <c r="A3" s="28"/>
      <c r="B3" t="s">
        <v>67</v>
      </c>
      <c r="C3" s="22">
        <f t="shared" ref="C3:C9" si="0">D3+E3</f>
        <v>21</v>
      </c>
      <c r="D3" s="22">
        <v>12</v>
      </c>
      <c r="E3" s="23">
        <v>9</v>
      </c>
    </row>
    <row r="4" spans="1:5" ht="16.5" x14ac:dyDescent="0.25">
      <c r="A4" s="28">
        <v>0.6</v>
      </c>
      <c r="B4" t="s">
        <v>68</v>
      </c>
      <c r="C4" s="22">
        <f t="shared" si="0"/>
        <v>23</v>
      </c>
      <c r="D4" s="24">
        <v>16</v>
      </c>
      <c r="E4" s="23">
        <v>7</v>
      </c>
    </row>
    <row r="5" spans="1:5" ht="16.5" x14ac:dyDescent="0.25">
      <c r="A5" s="28"/>
      <c r="B5" t="s">
        <v>69</v>
      </c>
      <c r="C5" s="22">
        <f t="shared" si="0"/>
        <v>10</v>
      </c>
      <c r="D5" s="24">
        <v>6</v>
      </c>
      <c r="E5" s="23">
        <v>4</v>
      </c>
    </row>
    <row r="6" spans="1:5" ht="16.5" x14ac:dyDescent="0.25">
      <c r="A6" s="28">
        <v>1</v>
      </c>
      <c r="B6" t="s">
        <v>70</v>
      </c>
      <c r="C6" s="22">
        <f t="shared" si="0"/>
        <v>5</v>
      </c>
      <c r="D6" s="22">
        <v>3</v>
      </c>
      <c r="E6" s="23">
        <v>2</v>
      </c>
    </row>
    <row r="7" spans="1:5" ht="16.5" x14ac:dyDescent="0.25">
      <c r="A7" s="28"/>
      <c r="B7" t="s">
        <v>71</v>
      </c>
      <c r="C7" s="22">
        <f t="shared" si="0"/>
        <v>9</v>
      </c>
      <c r="D7" s="24">
        <v>1</v>
      </c>
      <c r="E7" s="23">
        <v>8</v>
      </c>
    </row>
    <row r="8" spans="1:5" ht="16.5" x14ac:dyDescent="0.25">
      <c r="A8" s="28">
        <v>1.4</v>
      </c>
      <c r="B8" t="s">
        <v>72</v>
      </c>
      <c r="C8" s="22">
        <f t="shared" si="0"/>
        <v>2</v>
      </c>
      <c r="D8" s="24">
        <v>1</v>
      </c>
      <c r="E8" s="23">
        <v>1</v>
      </c>
    </row>
    <row r="9" spans="1:5" ht="16.5" x14ac:dyDescent="0.25">
      <c r="A9" s="28"/>
      <c r="B9" t="s">
        <v>73</v>
      </c>
      <c r="C9" s="22">
        <f t="shared" si="0"/>
        <v>4</v>
      </c>
      <c r="D9" s="24"/>
      <c r="E9" s="23">
        <v>4</v>
      </c>
    </row>
    <row r="10" spans="1:5" ht="16.5" x14ac:dyDescent="0.25">
      <c r="A10" s="28">
        <v>1.8</v>
      </c>
      <c r="B10" t="s">
        <v>74</v>
      </c>
      <c r="C10" s="22"/>
      <c r="D10" s="22"/>
      <c r="E10" s="23"/>
    </row>
    <row r="11" spans="1:5" ht="16.5" x14ac:dyDescent="0.25">
      <c r="A11" s="28"/>
      <c r="B11" t="s">
        <v>75</v>
      </c>
      <c r="C11" s="22">
        <f>D11+E11</f>
        <v>2</v>
      </c>
      <c r="D11" s="24">
        <v>2</v>
      </c>
      <c r="E11" s="23"/>
    </row>
    <row r="12" spans="1:5" ht="16.5" x14ac:dyDescent="0.25">
      <c r="A12" s="28">
        <v>2.2000000000000002</v>
      </c>
      <c r="B12" t="s">
        <v>76</v>
      </c>
      <c r="C12" s="22">
        <f>D12+E12</f>
        <v>2</v>
      </c>
      <c r="D12" s="22"/>
      <c r="E12" s="23">
        <v>2</v>
      </c>
    </row>
    <row r="13" spans="1:5" ht="16.5" x14ac:dyDescent="0.25">
      <c r="A13" s="28"/>
      <c r="B13" t="s">
        <v>77</v>
      </c>
      <c r="C13" s="22">
        <f>D13+E13</f>
        <v>1</v>
      </c>
      <c r="D13" s="24"/>
      <c r="E13" s="23">
        <v>1</v>
      </c>
    </row>
    <row r="14" spans="1:5" ht="16.5" x14ac:dyDescent="0.25">
      <c r="A14" s="28">
        <v>2.6</v>
      </c>
      <c r="B14" t="s">
        <v>78</v>
      </c>
      <c r="C14" s="22">
        <f>D14+E14</f>
        <v>1</v>
      </c>
      <c r="D14" s="24"/>
      <c r="E14" s="23">
        <v>1</v>
      </c>
    </row>
    <row r="15" spans="1:5" ht="16.5" x14ac:dyDescent="0.25">
      <c r="A15" s="28"/>
      <c r="B15" t="s">
        <v>79</v>
      </c>
      <c r="C15" s="22"/>
      <c r="D15" s="24"/>
      <c r="E15" s="23"/>
    </row>
    <row r="16" spans="1:5" ht="16.5" x14ac:dyDescent="0.25">
      <c r="A16" s="28">
        <v>3</v>
      </c>
      <c r="B16" t="s">
        <v>80</v>
      </c>
      <c r="C16" s="22"/>
      <c r="D16" s="24"/>
      <c r="E16" s="23"/>
    </row>
    <row r="17" spans="1:5" ht="16.5" x14ac:dyDescent="0.25">
      <c r="A17" s="28"/>
      <c r="B17" t="s">
        <v>81</v>
      </c>
      <c r="C17" s="22"/>
      <c r="D17" s="24"/>
      <c r="E17" s="23"/>
    </row>
    <row r="18" spans="1:5" ht="16.5" x14ac:dyDescent="0.25">
      <c r="A18" s="28">
        <v>3.4</v>
      </c>
      <c r="B18" t="s">
        <v>82</v>
      </c>
      <c r="C18" s="22"/>
      <c r="D18" s="24"/>
      <c r="E18" s="23"/>
    </row>
    <row r="19" spans="1:5" ht="16.5" x14ac:dyDescent="0.25">
      <c r="A19" s="28"/>
      <c r="B19" t="s">
        <v>83</v>
      </c>
      <c r="C19" s="22">
        <f>D19+E19</f>
        <v>1</v>
      </c>
      <c r="D19" s="24"/>
      <c r="E19" s="23">
        <v>1</v>
      </c>
    </row>
    <row r="20" spans="1:5" ht="16.5" x14ac:dyDescent="0.25">
      <c r="A20" s="28">
        <v>3.8</v>
      </c>
      <c r="B20" t="s">
        <v>84</v>
      </c>
      <c r="C20" s="22"/>
      <c r="D20" s="24"/>
      <c r="E20" s="23"/>
    </row>
    <row r="21" spans="1:5" ht="16.5" x14ac:dyDescent="0.25">
      <c r="A21" s="28"/>
      <c r="B21" t="s">
        <v>85</v>
      </c>
      <c r="C21" s="22"/>
      <c r="D21" s="24"/>
      <c r="E21" s="23"/>
    </row>
    <row r="22" spans="1:5" ht="16.5" x14ac:dyDescent="0.25">
      <c r="A22" s="28">
        <v>4.2</v>
      </c>
      <c r="B22" t="s">
        <v>86</v>
      </c>
      <c r="C22" s="22"/>
      <c r="D22" s="24"/>
      <c r="E22" s="23"/>
    </row>
    <row r="23" spans="1:5" ht="16.5" x14ac:dyDescent="0.25">
      <c r="A23" s="28"/>
      <c r="B23" t="s">
        <v>87</v>
      </c>
      <c r="C23" s="22"/>
      <c r="D23" s="24"/>
      <c r="E23" s="23"/>
    </row>
    <row r="24" spans="1:5" ht="16.5" x14ac:dyDescent="0.25">
      <c r="A24" s="28">
        <v>4.5999999999999996</v>
      </c>
      <c r="B24" t="s">
        <v>88</v>
      </c>
      <c r="C24" s="22"/>
      <c r="D24" s="24"/>
      <c r="E24" s="23"/>
    </row>
    <row r="25" spans="1:5" ht="16.5" x14ac:dyDescent="0.25">
      <c r="A25" s="28"/>
      <c r="B25" t="s">
        <v>89</v>
      </c>
      <c r="C25" s="22"/>
      <c r="D25" s="24"/>
      <c r="E25" s="23"/>
    </row>
    <row r="26" spans="1:5" ht="16.5" x14ac:dyDescent="0.25">
      <c r="A26" s="28">
        <v>5</v>
      </c>
      <c r="B26" t="s">
        <v>90</v>
      </c>
      <c r="C26" s="22"/>
      <c r="D26" s="24"/>
      <c r="E26" s="23"/>
    </row>
    <row r="27" spans="1:5" ht="16.5" x14ac:dyDescent="0.25">
      <c r="A27" s="28"/>
      <c r="B27" t="s">
        <v>91</v>
      </c>
      <c r="C27" s="22">
        <f>D27+E27</f>
        <v>1</v>
      </c>
      <c r="D27" s="24"/>
      <c r="E27" s="23">
        <v>1</v>
      </c>
    </row>
    <row r="28" spans="1:5" ht="16.5" x14ac:dyDescent="0.25">
      <c r="A28" s="28">
        <v>5.4</v>
      </c>
      <c r="B28" t="s">
        <v>92</v>
      </c>
      <c r="C28" s="22"/>
      <c r="D28" s="24"/>
      <c r="E28" s="23"/>
    </row>
    <row r="29" spans="1:5" ht="16.5" x14ac:dyDescent="0.25">
      <c r="A29" s="28"/>
      <c r="B29" t="s">
        <v>93</v>
      </c>
      <c r="C29" s="22"/>
      <c r="D29" s="24"/>
      <c r="E29" s="23"/>
    </row>
    <row r="30" spans="1:5" ht="16.5" x14ac:dyDescent="0.25">
      <c r="B30" s="2"/>
      <c r="C30" s="22">
        <f>SUM(C2:C29)</f>
        <v>82</v>
      </c>
      <c r="D30" s="22">
        <f>SUM(D3:D29)</f>
        <v>41</v>
      </c>
      <c r="E30" s="23">
        <f>SUM(E3:E29)</f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6"/>
  <sheetViews>
    <sheetView topLeftCell="AI1" zoomScale="70" zoomScaleNormal="70" workbookViewId="0">
      <selection activeCell="BC36" sqref="BC36"/>
    </sheetView>
  </sheetViews>
  <sheetFormatPr defaultRowHeight="15" x14ac:dyDescent="0.25"/>
  <cols>
    <col min="1" max="1" width="9.140625" style="17"/>
    <col min="2" max="2" width="9.140625" style="19"/>
    <col min="3" max="3" width="15.140625" style="29" customWidth="1"/>
    <col min="4" max="4" width="16.85546875" style="29" customWidth="1"/>
    <col min="5" max="5" width="9.140625" style="19"/>
    <col min="6" max="6" width="12.28515625" style="29" customWidth="1"/>
    <col min="7" max="8" width="17.42578125" style="32" customWidth="1"/>
    <col min="9" max="9" width="9.140625" style="17"/>
    <col min="10" max="10" width="9.140625" style="19"/>
    <col min="11" max="11" width="15.140625" style="29" customWidth="1"/>
    <col min="12" max="12" width="16.85546875" style="29" customWidth="1"/>
    <col min="13" max="13" width="9.140625" style="19"/>
    <col min="14" max="14" width="12.28515625" style="29" customWidth="1"/>
    <col min="15" max="16" width="17.42578125" style="32" customWidth="1"/>
    <col min="17" max="17" width="9.140625" style="17"/>
    <col min="18" max="18" width="9.140625" style="19"/>
    <col min="19" max="19" width="15.140625" style="29" customWidth="1"/>
    <col min="20" max="20" width="16.85546875" style="29" customWidth="1"/>
    <col min="21" max="21" width="9.140625" style="19"/>
    <col min="22" max="22" width="12.28515625" style="29" customWidth="1"/>
    <col min="23" max="24" width="17.42578125" style="32" customWidth="1"/>
    <col min="25" max="25" width="9.140625" style="17"/>
    <col min="26" max="26" width="9.140625" style="19"/>
    <col min="27" max="27" width="15.140625" style="29" customWidth="1"/>
    <col min="28" max="28" width="16.85546875" style="29" customWidth="1"/>
    <col min="29" max="29" width="9.140625" style="19"/>
    <col min="30" max="30" width="12.28515625" style="29" customWidth="1"/>
    <col min="31" max="32" width="17.42578125" style="32" customWidth="1"/>
    <col min="33" max="33" width="9.140625" style="17"/>
    <col min="34" max="34" width="9.140625" style="19"/>
    <col min="35" max="35" width="15.140625" style="29" customWidth="1"/>
    <col min="36" max="36" width="16.85546875" style="29" customWidth="1"/>
    <col min="37" max="37" width="9.140625" style="19"/>
    <col min="38" max="38" width="12.28515625" style="29" customWidth="1"/>
    <col min="39" max="40" width="17.42578125" style="32" customWidth="1"/>
    <col min="41" max="41" width="9.140625" style="17"/>
    <col min="42" max="42" width="9.140625" style="19"/>
    <col min="43" max="43" width="15.140625" style="29" customWidth="1"/>
    <col min="44" max="44" width="16.85546875" style="29" customWidth="1"/>
    <col min="45" max="45" width="9.140625" style="19"/>
    <col min="46" max="46" width="12.28515625" style="29" customWidth="1"/>
    <col min="47" max="48" width="17.42578125" style="32" customWidth="1"/>
    <col min="49" max="49" width="9.140625" style="17"/>
    <col min="50" max="50" width="13.42578125" customWidth="1"/>
    <col min="51" max="51" width="15.140625" customWidth="1"/>
    <col min="52" max="52" width="16.85546875" customWidth="1"/>
    <col min="53" max="53" width="12.5703125" customWidth="1"/>
    <col min="54" max="54" width="12.28515625" customWidth="1"/>
    <col min="55" max="56" width="17.42578125" style="17" customWidth="1"/>
  </cols>
  <sheetData>
    <row r="2" spans="1:56" ht="30" customHeight="1" x14ac:dyDescent="0.25">
      <c r="A2" s="93" t="s">
        <v>59</v>
      </c>
      <c r="B2" s="94"/>
      <c r="C2" s="94"/>
      <c r="D2" s="94"/>
      <c r="E2" s="94"/>
      <c r="F2" s="94"/>
      <c r="G2" s="94"/>
      <c r="H2" s="95"/>
      <c r="I2" s="87" t="s">
        <v>100</v>
      </c>
      <c r="J2" s="88"/>
      <c r="K2" s="88"/>
      <c r="L2" s="88"/>
      <c r="M2" s="88"/>
      <c r="N2" s="88"/>
      <c r="O2" s="88"/>
      <c r="P2" s="89"/>
      <c r="Q2" s="87" t="s">
        <v>58</v>
      </c>
      <c r="R2" s="88"/>
      <c r="S2" s="88"/>
      <c r="T2" s="88"/>
      <c r="U2" s="88"/>
      <c r="V2" s="88"/>
      <c r="W2" s="88"/>
      <c r="X2" s="88"/>
      <c r="Y2" s="87" t="s">
        <v>134</v>
      </c>
      <c r="Z2" s="88"/>
      <c r="AA2" s="88"/>
      <c r="AB2" s="88"/>
      <c r="AC2" s="88"/>
      <c r="AD2" s="88"/>
      <c r="AE2" s="88"/>
      <c r="AF2" s="89"/>
      <c r="AG2" s="87" t="s">
        <v>57</v>
      </c>
      <c r="AH2" s="88"/>
      <c r="AI2" s="88"/>
      <c r="AJ2" s="88"/>
      <c r="AK2" s="88"/>
      <c r="AL2" s="88"/>
      <c r="AM2" s="88"/>
      <c r="AN2" s="89"/>
      <c r="AO2" s="87" t="s">
        <v>102</v>
      </c>
      <c r="AP2" s="88"/>
      <c r="AQ2" s="88"/>
      <c r="AR2" s="88"/>
      <c r="AS2" s="88"/>
      <c r="AT2" s="88"/>
      <c r="AU2" s="88"/>
      <c r="AV2" s="89"/>
      <c r="AW2" s="87" t="s">
        <v>143</v>
      </c>
      <c r="AX2" s="88"/>
      <c r="AY2" s="88"/>
      <c r="AZ2" s="88"/>
      <c r="BA2" s="88"/>
      <c r="BB2" s="88"/>
      <c r="BC2" s="88"/>
      <c r="BD2" s="89"/>
    </row>
    <row r="3" spans="1:56" s="31" customFormat="1" ht="45" customHeight="1" x14ac:dyDescent="0.25">
      <c r="A3" s="35" t="s">
        <v>1</v>
      </c>
      <c r="B3" s="36" t="s">
        <v>127</v>
      </c>
      <c r="C3" s="37" t="s">
        <v>125</v>
      </c>
      <c r="D3" s="37" t="s">
        <v>124</v>
      </c>
      <c r="E3" s="36" t="s">
        <v>127</v>
      </c>
      <c r="F3" s="37" t="s">
        <v>126</v>
      </c>
      <c r="G3" s="38" t="s">
        <v>122</v>
      </c>
      <c r="H3" s="39" t="s">
        <v>121</v>
      </c>
      <c r="I3" s="35" t="s">
        <v>1</v>
      </c>
      <c r="J3" s="36" t="s">
        <v>127</v>
      </c>
      <c r="K3" s="37" t="s">
        <v>125</v>
      </c>
      <c r="L3" s="37" t="s">
        <v>124</v>
      </c>
      <c r="M3" s="36" t="s">
        <v>127</v>
      </c>
      <c r="N3" s="37" t="s">
        <v>131</v>
      </c>
      <c r="O3" s="38" t="s">
        <v>122</v>
      </c>
      <c r="P3" s="39" t="s">
        <v>130</v>
      </c>
      <c r="Q3" s="35" t="s">
        <v>1</v>
      </c>
      <c r="R3" s="36" t="s">
        <v>127</v>
      </c>
      <c r="S3" s="37" t="s">
        <v>125</v>
      </c>
      <c r="T3" s="37" t="s">
        <v>124</v>
      </c>
      <c r="U3" s="36" t="s">
        <v>127</v>
      </c>
      <c r="V3" s="37" t="s">
        <v>132</v>
      </c>
      <c r="W3" s="38" t="s">
        <v>122</v>
      </c>
      <c r="X3" s="38" t="s">
        <v>133</v>
      </c>
      <c r="Y3" s="35" t="s">
        <v>1</v>
      </c>
      <c r="Z3" s="36" t="s">
        <v>127</v>
      </c>
      <c r="AA3" s="37" t="s">
        <v>125</v>
      </c>
      <c r="AB3" s="37" t="s">
        <v>124</v>
      </c>
      <c r="AC3" s="36" t="s">
        <v>127</v>
      </c>
      <c r="AD3" s="37" t="s">
        <v>135</v>
      </c>
      <c r="AE3" s="38" t="s">
        <v>122</v>
      </c>
      <c r="AF3" s="39" t="s">
        <v>136</v>
      </c>
      <c r="AG3" s="35" t="s">
        <v>1</v>
      </c>
      <c r="AH3" s="36" t="s">
        <v>127</v>
      </c>
      <c r="AI3" s="37" t="s">
        <v>125</v>
      </c>
      <c r="AJ3" s="37" t="s">
        <v>124</v>
      </c>
      <c r="AK3" s="36" t="s">
        <v>127</v>
      </c>
      <c r="AL3" s="37" t="s">
        <v>137</v>
      </c>
      <c r="AM3" s="38" t="s">
        <v>122</v>
      </c>
      <c r="AN3" s="39" t="s">
        <v>138</v>
      </c>
      <c r="AO3" s="35" t="s">
        <v>1</v>
      </c>
      <c r="AP3" s="36" t="s">
        <v>127</v>
      </c>
      <c r="AQ3" s="37" t="s">
        <v>125</v>
      </c>
      <c r="AR3" s="37" t="s">
        <v>124</v>
      </c>
      <c r="AS3" s="36" t="s">
        <v>127</v>
      </c>
      <c r="AT3" s="37" t="s">
        <v>139</v>
      </c>
      <c r="AU3" s="38" t="s">
        <v>122</v>
      </c>
      <c r="AV3" s="39" t="s">
        <v>140</v>
      </c>
      <c r="AW3" s="35" t="s">
        <v>1</v>
      </c>
      <c r="AX3" s="36" t="s">
        <v>127</v>
      </c>
      <c r="AY3" s="37" t="s">
        <v>125</v>
      </c>
      <c r="AZ3" s="37" t="s">
        <v>124</v>
      </c>
      <c r="BA3" s="36" t="s">
        <v>127</v>
      </c>
      <c r="BB3" s="37" t="s">
        <v>141</v>
      </c>
      <c r="BC3" s="38" t="s">
        <v>122</v>
      </c>
      <c r="BD3" s="39" t="s">
        <v>142</v>
      </c>
    </row>
    <row r="4" spans="1:56" x14ac:dyDescent="0.25">
      <c r="A4" s="40"/>
      <c r="B4" s="41"/>
      <c r="C4" s="42"/>
      <c r="D4" s="42"/>
      <c r="E4" s="41"/>
      <c r="F4" s="42"/>
      <c r="G4" s="43"/>
      <c r="H4" s="44"/>
      <c r="I4" s="40"/>
      <c r="J4" s="41"/>
      <c r="K4" s="42"/>
      <c r="L4" s="42"/>
      <c r="M4" s="41"/>
      <c r="N4" s="42"/>
      <c r="O4" s="43"/>
      <c r="P4" s="44"/>
      <c r="Q4" s="40"/>
      <c r="R4" s="41"/>
      <c r="S4" s="42"/>
      <c r="T4" s="42"/>
      <c r="U4" s="41"/>
      <c r="V4" s="42"/>
      <c r="W4" s="43"/>
      <c r="X4" s="43"/>
      <c r="Y4" s="40"/>
      <c r="Z4" s="41"/>
      <c r="AA4" s="42"/>
      <c r="AB4" s="42"/>
      <c r="AC4" s="41"/>
      <c r="AD4" s="42"/>
      <c r="AE4" s="43"/>
      <c r="AF4" s="44"/>
      <c r="AG4" s="40"/>
      <c r="AH4" s="41"/>
      <c r="AI4" s="42"/>
      <c r="AJ4" s="42"/>
      <c r="AK4" s="41"/>
      <c r="AL4" s="42"/>
      <c r="AM4" s="43"/>
      <c r="AN4" s="44"/>
      <c r="AO4" s="40"/>
      <c r="AP4" s="41"/>
      <c r="AQ4" s="42"/>
      <c r="AR4" s="42"/>
      <c r="AS4" s="41"/>
      <c r="AT4" s="42"/>
      <c r="AU4" s="43"/>
      <c r="AV4" s="44"/>
      <c r="AW4" s="40"/>
      <c r="AX4" s="30"/>
      <c r="AY4" s="30"/>
      <c r="AZ4" s="30"/>
      <c r="BA4" s="30"/>
      <c r="BB4" s="30"/>
      <c r="BC4" s="74"/>
      <c r="BD4" s="75"/>
    </row>
    <row r="5" spans="1:56" ht="15" customHeight="1" x14ac:dyDescent="0.25">
      <c r="A5" s="96" t="s">
        <v>56</v>
      </c>
      <c r="B5" s="41">
        <v>1740.9705100000001</v>
      </c>
      <c r="C5" s="42"/>
      <c r="D5" s="90">
        <f>AVERAGE(C5:C9)</f>
        <v>1.4911666666666665E-2</v>
      </c>
      <c r="E5" s="41">
        <v>1920.9903099999999</v>
      </c>
      <c r="F5" s="42">
        <v>1.4285000000000001E-2</v>
      </c>
      <c r="G5" s="43"/>
      <c r="H5" s="44">
        <f>F5/D5</f>
        <v>0.95797474013635875</v>
      </c>
      <c r="I5" s="85" t="s">
        <v>44</v>
      </c>
      <c r="J5" s="41">
        <v>7983.9557249999998</v>
      </c>
      <c r="K5" s="42">
        <v>1.0085E-2</v>
      </c>
      <c r="L5" s="90">
        <f>AVERAGE(K5:K8)</f>
        <v>1.0308333333333334E-2</v>
      </c>
      <c r="M5" s="41">
        <v>8003.9568449999997</v>
      </c>
      <c r="N5" s="42">
        <v>1.069E-2</v>
      </c>
      <c r="O5" s="43">
        <f>K5/L5</f>
        <v>0.97833468067906215</v>
      </c>
      <c r="P5" s="44">
        <f>N5/L5</f>
        <v>1.0370250606305578</v>
      </c>
      <c r="Q5" s="85" t="s">
        <v>16</v>
      </c>
      <c r="R5" s="41">
        <v>1944.002315</v>
      </c>
      <c r="S5" s="42"/>
      <c r="T5" s="90">
        <f>AVERAGE(S9:S11)</f>
        <v>1.4061666666666667E-2</v>
      </c>
      <c r="U5" s="41">
        <v>2124.0113150000002</v>
      </c>
      <c r="V5" s="42">
        <v>1.4664999999999999E-2</v>
      </c>
      <c r="W5" s="43"/>
      <c r="X5" s="43">
        <f>V5/T5</f>
        <v>1.0429062462960768</v>
      </c>
      <c r="Y5" s="85" t="s">
        <v>53</v>
      </c>
      <c r="Z5" s="41">
        <v>2232.2088100000001</v>
      </c>
      <c r="AA5" s="42">
        <v>3.4200000000000001E-2</v>
      </c>
      <c r="AB5" s="90">
        <f>AVERAGE(AA5:AA7)</f>
        <v>3.4025E-2</v>
      </c>
      <c r="AC5" s="41">
        <v>2632.2248100000002</v>
      </c>
      <c r="AD5" s="42">
        <v>4.6519999999999999E-2</v>
      </c>
      <c r="AE5" s="43">
        <f>AA5/AB5</f>
        <v>1.0051432770022044</v>
      </c>
      <c r="AF5" s="44">
        <f>AD5/AB5</f>
        <v>1.3672299779573842</v>
      </c>
      <c r="AG5" s="85" t="s">
        <v>3</v>
      </c>
      <c r="AH5" s="41">
        <v>1557.8386149999999</v>
      </c>
      <c r="AI5" s="42"/>
      <c r="AJ5" s="90">
        <f>AVERAGE(AI15:AI17)</f>
        <v>5.9328333333333337E-2</v>
      </c>
      <c r="AK5" s="41">
        <v>1825.865415</v>
      </c>
      <c r="AL5" s="42">
        <v>7.4219999999999994E-2</v>
      </c>
      <c r="AM5" s="43"/>
      <c r="AN5" s="44">
        <f>AL5/AJ5</f>
        <v>1.2510042981150096</v>
      </c>
      <c r="AO5" s="85" t="s">
        <v>48</v>
      </c>
      <c r="AP5" s="41">
        <v>2176.5250550000001</v>
      </c>
      <c r="AQ5" s="42">
        <v>1.1724999999999999E-2</v>
      </c>
      <c r="AR5" s="90">
        <f>AVERAGE(AQ5:AQ7)</f>
        <v>1.1665E-2</v>
      </c>
      <c r="AS5" s="41">
        <v>2476.5532549999998</v>
      </c>
      <c r="AT5" s="42">
        <v>1.3495E-2</v>
      </c>
      <c r="AU5" s="43">
        <f>AQ5/AR5</f>
        <v>1.005143591941706</v>
      </c>
      <c r="AV5" s="44">
        <f>AT5/AR5</f>
        <v>1.1568795542220318</v>
      </c>
      <c r="AW5" s="85" t="s">
        <v>29</v>
      </c>
      <c r="AX5" s="30">
        <v>1921.93112</v>
      </c>
      <c r="AY5" s="30"/>
      <c r="AZ5" s="86">
        <f>AVERAGE(AY5:AY9)</f>
        <v>6.9516666666666659E-3</v>
      </c>
      <c r="BA5" s="30">
        <v>2089.9412000000002</v>
      </c>
      <c r="BB5" s="76">
        <v>0</v>
      </c>
      <c r="BC5" s="74"/>
      <c r="BD5" s="75">
        <f>BB5/AZ5</f>
        <v>0</v>
      </c>
    </row>
    <row r="6" spans="1:56" x14ac:dyDescent="0.25">
      <c r="A6" s="96"/>
      <c r="B6" s="41">
        <v>1742.97073</v>
      </c>
      <c r="C6" s="42">
        <v>1.4865E-2</v>
      </c>
      <c r="D6" s="90"/>
      <c r="E6" s="41">
        <v>1922.99053</v>
      </c>
      <c r="F6" s="42">
        <v>1.4829999999999999E-2</v>
      </c>
      <c r="G6" s="43">
        <f>C6/D5</f>
        <v>0.99687045937185659</v>
      </c>
      <c r="H6" s="44">
        <f>F6/D5</f>
        <v>0.99452330390074895</v>
      </c>
      <c r="I6" s="85"/>
      <c r="J6" s="41">
        <v>7988.956005</v>
      </c>
      <c r="K6" s="42">
        <v>1.0475E-2</v>
      </c>
      <c r="L6" s="90"/>
      <c r="M6" s="41">
        <v>8008.9571249999999</v>
      </c>
      <c r="N6" s="42">
        <v>1.027E-2</v>
      </c>
      <c r="O6" s="43">
        <f>K6/L5</f>
        <v>1.0161681487469685</v>
      </c>
      <c r="P6" s="44">
        <f>N6/L5</f>
        <v>0.99628132578819717</v>
      </c>
      <c r="Q6" s="85"/>
      <c r="R6" s="41">
        <v>1948.0025149999999</v>
      </c>
      <c r="S6" s="42"/>
      <c r="T6" s="90"/>
      <c r="U6" s="41">
        <v>2128.0115150000001</v>
      </c>
      <c r="V6" s="42">
        <v>1.5640000000000001E-2</v>
      </c>
      <c r="W6" s="43"/>
      <c r="X6" s="43">
        <f>V6/T5</f>
        <v>1.112243688514875</v>
      </c>
      <c r="Y6" s="85"/>
      <c r="Z6" s="41">
        <v>2237.20901</v>
      </c>
      <c r="AA6" s="42">
        <v>3.3910000000000003E-2</v>
      </c>
      <c r="AB6" s="90"/>
      <c r="AC6" s="41">
        <v>2637.2250100000001</v>
      </c>
      <c r="AD6" s="42">
        <v>4.8744999999999997E-2</v>
      </c>
      <c r="AE6" s="43">
        <f>AA6/AB5</f>
        <v>0.99662013225569446</v>
      </c>
      <c r="AF6" s="44">
        <f>AD6/AB5</f>
        <v>1.4326230712711241</v>
      </c>
      <c r="AG6" s="85"/>
      <c r="AH6" s="41">
        <v>1559.8388150000001</v>
      </c>
      <c r="AI6" s="42"/>
      <c r="AJ6" s="90"/>
      <c r="AK6" s="41">
        <v>1827.8656149999999</v>
      </c>
      <c r="AL6" s="42"/>
      <c r="AM6" s="43"/>
      <c r="AN6" s="44"/>
      <c r="AO6" s="85"/>
      <c r="AP6" s="41">
        <v>2186.5259999999998</v>
      </c>
      <c r="AQ6" s="42">
        <v>1.1635E-2</v>
      </c>
      <c r="AR6" s="90"/>
      <c r="AS6" s="41">
        <v>2486.5541950000002</v>
      </c>
      <c r="AT6" s="42">
        <v>1.3755E-2</v>
      </c>
      <c r="AU6" s="43">
        <f>AQ6/AR5</f>
        <v>0.997428204029147</v>
      </c>
      <c r="AV6" s="44">
        <f>AT6/AR5</f>
        <v>1.1791684526360908</v>
      </c>
      <c r="AW6" s="85"/>
      <c r="AX6" s="30">
        <v>1925.93136</v>
      </c>
      <c r="AY6" s="30"/>
      <c r="AZ6" s="86"/>
      <c r="BA6" s="30">
        <v>2093.9414400000001</v>
      </c>
      <c r="BB6" s="57"/>
      <c r="BC6" s="74"/>
      <c r="BD6" s="75"/>
    </row>
    <row r="7" spans="1:56" x14ac:dyDescent="0.25">
      <c r="A7" s="96"/>
      <c r="B7" s="41">
        <v>1744.9709499999999</v>
      </c>
      <c r="C7" s="42">
        <v>1.4704999999999999E-2</v>
      </c>
      <c r="D7" s="90"/>
      <c r="E7" s="41">
        <v>1924.9907499999999</v>
      </c>
      <c r="F7" s="42"/>
      <c r="G7" s="43">
        <f>C7/D5</f>
        <v>0.98614060578965024</v>
      </c>
      <c r="H7" s="44"/>
      <c r="I7" s="85"/>
      <c r="J7" s="41">
        <v>7993.9562850000002</v>
      </c>
      <c r="K7" s="50"/>
      <c r="L7" s="90"/>
      <c r="M7" s="41">
        <v>8013.9574050000001</v>
      </c>
      <c r="N7" s="42"/>
      <c r="O7" s="43"/>
      <c r="P7" s="44"/>
      <c r="Q7" s="85"/>
      <c r="R7" s="41">
        <v>1952.0027150000001</v>
      </c>
      <c r="S7" s="42"/>
      <c r="T7" s="90"/>
      <c r="U7" s="41">
        <v>2132.0117150000001</v>
      </c>
      <c r="V7" s="42"/>
      <c r="W7" s="43"/>
      <c r="X7" s="43"/>
      <c r="Y7" s="85"/>
      <c r="Z7" s="41">
        <v>2242.20921</v>
      </c>
      <c r="AA7" s="42">
        <v>3.3965000000000002E-2</v>
      </c>
      <c r="AB7" s="90"/>
      <c r="AC7" s="41">
        <v>2642.2252100000001</v>
      </c>
      <c r="AD7" s="42">
        <v>4.5929999999999999E-2</v>
      </c>
      <c r="AE7" s="43">
        <f>AA7/AB5</f>
        <v>0.99823659074210147</v>
      </c>
      <c r="AF7" s="44">
        <f>AD7/AB5</f>
        <v>1.3498897869213813</v>
      </c>
      <c r="AG7" s="85"/>
      <c r="AH7" s="41">
        <v>1561.839015</v>
      </c>
      <c r="AI7" s="42"/>
      <c r="AJ7" s="90"/>
      <c r="AK7" s="41">
        <v>1829.8658150000001</v>
      </c>
      <c r="AL7" s="42"/>
      <c r="AM7" s="43"/>
      <c r="AN7" s="44"/>
      <c r="AO7" s="85"/>
      <c r="AP7" s="41">
        <v>2196.5269349999999</v>
      </c>
      <c r="AQ7" s="42">
        <v>1.1635E-2</v>
      </c>
      <c r="AR7" s="90"/>
      <c r="AS7" s="41">
        <v>2496.5551350000001</v>
      </c>
      <c r="AT7" s="42">
        <v>1.357E-2</v>
      </c>
      <c r="AU7" s="43">
        <f>AQ7/AR5</f>
        <v>0.997428204029147</v>
      </c>
      <c r="AV7" s="44">
        <f>AT7/AR5</f>
        <v>1.1633090441491643</v>
      </c>
      <c r="AW7" s="85"/>
      <c r="AX7" s="30">
        <v>1929.9315999999999</v>
      </c>
      <c r="AY7" s="30">
        <v>7.0150000000000004E-3</v>
      </c>
      <c r="AZ7" s="86"/>
      <c r="BA7" s="30">
        <v>2097.9416799999999</v>
      </c>
      <c r="BB7" s="57"/>
      <c r="BC7" s="74">
        <f>AY7/AZ5</f>
        <v>1.0091105250539441</v>
      </c>
      <c r="BD7" s="75"/>
    </row>
    <row r="8" spans="1:56" x14ac:dyDescent="0.25">
      <c r="A8" s="96"/>
      <c r="B8" s="41">
        <v>1746.97117</v>
      </c>
      <c r="C8" s="42"/>
      <c r="D8" s="90"/>
      <c r="E8" s="41">
        <v>1926.9909700000001</v>
      </c>
      <c r="F8" s="42"/>
      <c r="G8" s="43"/>
      <c r="H8" s="44"/>
      <c r="I8" s="85"/>
      <c r="J8" s="41">
        <v>7998.9565650000004</v>
      </c>
      <c r="K8" s="42">
        <v>1.0364999999999999E-2</v>
      </c>
      <c r="L8" s="90"/>
      <c r="M8" s="41">
        <v>8018.9576850000003</v>
      </c>
      <c r="N8" s="42">
        <v>1.0359999999999999E-2</v>
      </c>
      <c r="O8" s="43">
        <f>K8/L5</f>
        <v>1.005497170573969</v>
      </c>
      <c r="P8" s="44">
        <f>N8/L5</f>
        <v>1.0050121261115601</v>
      </c>
      <c r="Q8" s="85"/>
      <c r="R8" s="41">
        <v>1956.002915</v>
      </c>
      <c r="S8" s="42"/>
      <c r="T8" s="90"/>
      <c r="U8" s="41">
        <v>2136.011915</v>
      </c>
      <c r="V8" s="42"/>
      <c r="W8" s="43"/>
      <c r="X8" s="43"/>
      <c r="Y8" s="85" t="s">
        <v>56</v>
      </c>
      <c r="Z8" s="41">
        <v>8455.7090499999995</v>
      </c>
      <c r="AA8" s="42">
        <v>1.5610000000000001E-2</v>
      </c>
      <c r="AB8" s="90">
        <f>AVERAGE(AA8:AA10)</f>
        <v>1.5400000000000002E-2</v>
      </c>
      <c r="AC8" s="30">
        <v>8631.7284099999997</v>
      </c>
      <c r="AD8" s="30">
        <v>1.7165E-2</v>
      </c>
      <c r="AE8" s="43">
        <f>AA8/AB8</f>
        <v>1.0136363636363634</v>
      </c>
      <c r="AF8" s="44">
        <f>AD8/AB8</f>
        <v>1.1146103896103894</v>
      </c>
      <c r="AG8" s="85"/>
      <c r="AH8" s="41">
        <v>1563.839215</v>
      </c>
      <c r="AI8" s="42"/>
      <c r="AJ8" s="90"/>
      <c r="AK8" s="41">
        <v>1831.8660150000001</v>
      </c>
      <c r="AL8" s="42"/>
      <c r="AM8" s="43"/>
      <c r="AN8" s="44"/>
      <c r="AO8" s="85" t="s">
        <v>53</v>
      </c>
      <c r="AP8" s="41">
        <v>462.13801000000001</v>
      </c>
      <c r="AQ8" s="42">
        <v>2.8375000000000001E-2</v>
      </c>
      <c r="AR8" s="90">
        <f>AVERAGE(AQ8:AQ10)</f>
        <v>2.8303333333333333E-2</v>
      </c>
      <c r="AS8" s="41">
        <v>742.14921000000004</v>
      </c>
      <c r="AT8" s="42">
        <v>3.8199999999999998E-2</v>
      </c>
      <c r="AU8" s="43">
        <f>AQ8/AR8</f>
        <v>1.0025320928041457</v>
      </c>
      <c r="AV8" s="44">
        <f>AT8/AR8</f>
        <v>1.3496643504887527</v>
      </c>
      <c r="AW8" s="85"/>
      <c r="AX8" s="30">
        <v>1933.93184</v>
      </c>
      <c r="AY8" s="30">
        <v>6.94E-3</v>
      </c>
      <c r="AZ8" s="86"/>
      <c r="BA8" s="30">
        <v>2101.9419200000002</v>
      </c>
      <c r="BB8" s="76">
        <v>0</v>
      </c>
      <c r="BC8" s="74">
        <f>AY8/AZ5</f>
        <v>0.9983217453847999</v>
      </c>
      <c r="BD8" s="75">
        <f>BB8/AZ5</f>
        <v>0</v>
      </c>
    </row>
    <row r="9" spans="1:56" x14ac:dyDescent="0.25">
      <c r="A9" s="96"/>
      <c r="B9" s="41">
        <v>1748.971395</v>
      </c>
      <c r="C9" s="42">
        <v>1.5165E-2</v>
      </c>
      <c r="D9" s="90"/>
      <c r="E9" s="41">
        <v>1928.99119</v>
      </c>
      <c r="F9" s="42">
        <v>1.453E-2</v>
      </c>
      <c r="G9" s="43">
        <f>C9/D5</f>
        <v>1.0169889348384935</v>
      </c>
      <c r="H9" s="44">
        <f>F9/D5</f>
        <v>0.97440482843411202</v>
      </c>
      <c r="I9" s="85" t="s">
        <v>54</v>
      </c>
      <c r="J9" s="30">
        <v>7606.6309799999999</v>
      </c>
      <c r="K9" s="30">
        <v>1.2784999999999999E-2</v>
      </c>
      <c r="L9" s="90">
        <f>AVERAGE(K9:K11)</f>
        <v>1.2786666666666667E-2</v>
      </c>
      <c r="M9" s="30">
        <v>7931.6439799999998</v>
      </c>
      <c r="N9" s="30">
        <v>1.4625000000000001E-2</v>
      </c>
      <c r="O9" s="43">
        <f>K9/L9</f>
        <v>0.99986965589155363</v>
      </c>
      <c r="P9" s="44">
        <f>N9/L9</f>
        <v>1.1437695516162669</v>
      </c>
      <c r="Q9" s="85"/>
      <c r="R9" s="41">
        <v>1960.003115</v>
      </c>
      <c r="S9" s="42">
        <v>1.4045E-2</v>
      </c>
      <c r="T9" s="90"/>
      <c r="U9" s="41">
        <v>2140.012115</v>
      </c>
      <c r="V9" s="42"/>
      <c r="W9" s="43">
        <f>S9/T5</f>
        <v>0.99881474457745645</v>
      </c>
      <c r="X9" s="43"/>
      <c r="Y9" s="85"/>
      <c r="Z9" s="41">
        <v>8457.7092699999994</v>
      </c>
      <c r="AA9" s="42">
        <v>1.5225000000000001E-2</v>
      </c>
      <c r="AB9" s="90"/>
      <c r="AC9" s="30">
        <v>8633.7286299999996</v>
      </c>
      <c r="AD9" s="30">
        <v>1.7270000000000001E-2</v>
      </c>
      <c r="AE9" s="43">
        <f>AA9/AB8</f>
        <v>0.98863636363636354</v>
      </c>
      <c r="AF9" s="44">
        <f>AD9/AB8</f>
        <v>1.1214285714285712</v>
      </c>
      <c r="AG9" s="85"/>
      <c r="AH9" s="41">
        <v>1565.8394149999999</v>
      </c>
      <c r="AI9" s="42"/>
      <c r="AJ9" s="90"/>
      <c r="AK9" s="41">
        <v>1833.866215</v>
      </c>
      <c r="AL9" s="42"/>
      <c r="AM9" s="43"/>
      <c r="AN9" s="44"/>
      <c r="AO9" s="85"/>
      <c r="AP9" s="41">
        <v>467.13821000000002</v>
      </c>
      <c r="AQ9" s="42">
        <v>2.8225E-2</v>
      </c>
      <c r="AR9" s="90"/>
      <c r="AS9" s="41">
        <v>747.14940999999999</v>
      </c>
      <c r="AT9" s="42">
        <v>3.7585E-2</v>
      </c>
      <c r="AU9" s="43">
        <f>AQ9/AR8</f>
        <v>0.99723236367918977</v>
      </c>
      <c r="AV9" s="44">
        <f>AT9/AR8</f>
        <v>1.3279354610764338</v>
      </c>
      <c r="AW9" s="85"/>
      <c r="AX9" s="30">
        <v>1937.93208</v>
      </c>
      <c r="AY9" s="30">
        <v>6.8999999999999999E-3</v>
      </c>
      <c r="AZ9" s="86"/>
      <c r="BA9" s="30">
        <v>2105.9421600000001</v>
      </c>
      <c r="BB9" s="76">
        <v>0</v>
      </c>
      <c r="BC9" s="74">
        <f>AY9/AZ5</f>
        <v>0.99256772956125638</v>
      </c>
      <c r="BD9" s="75">
        <f>BB9/AZ5</f>
        <v>0</v>
      </c>
    </row>
    <row r="10" spans="1:56" ht="15" customHeight="1" x14ac:dyDescent="0.25">
      <c r="A10" s="85" t="s">
        <v>123</v>
      </c>
      <c r="B10" s="41">
        <v>1682.9391700000001</v>
      </c>
      <c r="C10" s="42">
        <v>2.5000000000000001E-3</v>
      </c>
      <c r="D10" s="90">
        <f>AVERAGE(C10:C12)</f>
        <v>2.4949999999999998E-3</v>
      </c>
      <c r="E10" s="41">
        <v>1884.9613899999999</v>
      </c>
      <c r="F10" s="42">
        <v>2.5249999999999999E-3</v>
      </c>
      <c r="G10" s="43">
        <f>C10/D10</f>
        <v>1.0020040080160322</v>
      </c>
      <c r="H10" s="44">
        <f>F10/D10</f>
        <v>1.0120240480961924</v>
      </c>
      <c r="I10" s="85"/>
      <c r="J10" s="30">
        <v>7611.6311800000003</v>
      </c>
      <c r="K10" s="30">
        <v>1.2800000000000001E-2</v>
      </c>
      <c r="L10" s="90"/>
      <c r="M10" s="30">
        <v>7936.6441800000002</v>
      </c>
      <c r="N10" s="30">
        <v>1.4834999999999999E-2</v>
      </c>
      <c r="O10" s="43">
        <f>K10/L9</f>
        <v>1.0010427528675705</v>
      </c>
      <c r="P10" s="44">
        <f>N10/L9</f>
        <v>1.1601929092805006</v>
      </c>
      <c r="Q10" s="85"/>
      <c r="R10" s="41">
        <v>1964.0033149999999</v>
      </c>
      <c r="S10" s="42">
        <v>1.3950000000000001E-2</v>
      </c>
      <c r="T10" s="90"/>
      <c r="U10" s="41">
        <v>2144.0123149999999</v>
      </c>
      <c r="V10" s="42"/>
      <c r="W10" s="43">
        <f>S10/T5</f>
        <v>0.99205878866895825</v>
      </c>
      <c r="X10" s="43"/>
      <c r="Y10" s="85"/>
      <c r="Z10" s="41">
        <v>8459.7094899999993</v>
      </c>
      <c r="AA10" s="42">
        <v>1.5365E-2</v>
      </c>
      <c r="AB10" s="90"/>
      <c r="AC10" s="30">
        <v>8635.7288499999995</v>
      </c>
      <c r="AD10" s="30">
        <v>1.7239999999999998E-2</v>
      </c>
      <c r="AE10" s="43">
        <f>AA10/AB8</f>
        <v>0.99772727272727257</v>
      </c>
      <c r="AF10" s="44">
        <f>AD10/AB8</f>
        <v>1.1194805194805193</v>
      </c>
      <c r="AG10" s="85"/>
      <c r="AH10" s="41">
        <v>1567.8396150000001</v>
      </c>
      <c r="AI10" s="42"/>
      <c r="AJ10" s="90"/>
      <c r="AK10" s="41">
        <v>1835.866415</v>
      </c>
      <c r="AL10" s="50"/>
      <c r="AM10" s="43"/>
      <c r="AN10" s="44"/>
      <c r="AO10" s="85"/>
      <c r="AP10" s="41">
        <v>472.13841000000002</v>
      </c>
      <c r="AQ10" s="42">
        <v>2.8309999999999998E-2</v>
      </c>
      <c r="AR10" s="90"/>
      <c r="AS10" s="41">
        <v>752.14961000000005</v>
      </c>
      <c r="AT10" s="42">
        <v>3.8760000000000003E-2</v>
      </c>
      <c r="AU10" s="43">
        <f>AQ10/AR8</f>
        <v>1.0002355435166645</v>
      </c>
      <c r="AV10" s="44">
        <f>AT10/AR8</f>
        <v>1.3694500058885881</v>
      </c>
      <c r="AW10" s="85" t="s">
        <v>29</v>
      </c>
      <c r="AX10" s="30">
        <v>1945.9445599999999</v>
      </c>
      <c r="AY10" s="30">
        <v>2.0395E-2</v>
      </c>
      <c r="AZ10" s="86">
        <f>AVERAGE(AY10:AY16)</f>
        <v>2.0401666666666669E-2</v>
      </c>
      <c r="BA10" s="30">
        <v>2089.9538550000002</v>
      </c>
      <c r="BB10" s="30"/>
      <c r="BC10" s="74">
        <f>AY10/AZ10</f>
        <v>0.99967322931133062</v>
      </c>
      <c r="BD10" s="75"/>
    </row>
    <row r="11" spans="1:56" x14ac:dyDescent="0.25">
      <c r="A11" s="85"/>
      <c r="B11" s="41">
        <v>1684.93939</v>
      </c>
      <c r="C11" s="42">
        <v>2.4499999999999999E-3</v>
      </c>
      <c r="D11" s="90"/>
      <c r="E11" s="41">
        <v>1886.9616100000001</v>
      </c>
      <c r="F11" s="42">
        <v>2.47E-3</v>
      </c>
      <c r="G11" s="43">
        <f>C11/D10</f>
        <v>0.98196392785571152</v>
      </c>
      <c r="H11" s="44">
        <f>F11/D10</f>
        <v>0.98997995991983978</v>
      </c>
      <c r="I11" s="85"/>
      <c r="J11" s="30">
        <v>7616.6313799999998</v>
      </c>
      <c r="K11" s="30">
        <v>1.2775E-2</v>
      </c>
      <c r="L11" s="90"/>
      <c r="M11" s="30">
        <v>7941.6443799999997</v>
      </c>
      <c r="N11" s="30">
        <v>1.4919999999999999E-2</v>
      </c>
      <c r="O11" s="43">
        <f>K11/L9</f>
        <v>0.99908759124087587</v>
      </c>
      <c r="P11" s="44">
        <f>N11/L9</f>
        <v>1.1668404588112617</v>
      </c>
      <c r="Q11" s="85"/>
      <c r="R11" s="41">
        <v>1968.0035150000001</v>
      </c>
      <c r="S11" s="42">
        <v>1.4189999999999999E-2</v>
      </c>
      <c r="T11" s="90"/>
      <c r="U11" s="41">
        <v>2148.0125149999999</v>
      </c>
      <c r="V11" s="42">
        <v>1.485E-2</v>
      </c>
      <c r="W11" s="43">
        <f>S11/T5</f>
        <v>1.0091264667535853</v>
      </c>
      <c r="X11" s="43">
        <f>V11/T5</f>
        <v>1.0560625814863103</v>
      </c>
      <c r="Y11" s="51"/>
      <c r="Z11" s="45"/>
      <c r="AA11" s="46"/>
      <c r="AB11" s="46"/>
      <c r="AC11" s="45"/>
      <c r="AD11" s="46"/>
      <c r="AE11" s="48"/>
      <c r="AF11" s="49"/>
      <c r="AG11" s="85"/>
      <c r="AH11" s="41">
        <v>1569.839815</v>
      </c>
      <c r="AI11" s="42"/>
      <c r="AJ11" s="90"/>
      <c r="AK11" s="41">
        <v>1837.8666149999999</v>
      </c>
      <c r="AL11" s="42"/>
      <c r="AM11" s="43"/>
      <c r="AN11" s="44"/>
      <c r="AO11" s="40"/>
      <c r="AP11" s="41"/>
      <c r="AQ11" s="42"/>
      <c r="AR11" s="42"/>
      <c r="AS11" s="41"/>
      <c r="AT11" s="42"/>
      <c r="AU11" s="43"/>
      <c r="AV11" s="44"/>
      <c r="AW11" s="85"/>
      <c r="AX11" s="30">
        <v>1949.9447250000001</v>
      </c>
      <c r="AY11" s="30"/>
      <c r="AZ11" s="86"/>
      <c r="BA11" s="30">
        <v>2094.27907</v>
      </c>
      <c r="BB11" s="30"/>
      <c r="BC11" s="74"/>
      <c r="BD11" s="75"/>
    </row>
    <row r="12" spans="1:56" x14ac:dyDescent="0.25">
      <c r="A12" s="85"/>
      <c r="B12" s="41">
        <v>1686.9396099999999</v>
      </c>
      <c r="C12" s="42">
        <v>2.5349999999999999E-3</v>
      </c>
      <c r="D12" s="90"/>
      <c r="E12" s="41">
        <v>1888.96183</v>
      </c>
      <c r="F12" s="42">
        <v>2.4199999999999998E-3</v>
      </c>
      <c r="G12" s="43">
        <f>C12/D10</f>
        <v>1.0160320641282565</v>
      </c>
      <c r="H12" s="44">
        <f>F12/D10</f>
        <v>0.96993987975951901</v>
      </c>
      <c r="I12" s="40"/>
      <c r="J12" s="41"/>
      <c r="K12" s="42"/>
      <c r="L12" s="42"/>
      <c r="M12" s="41"/>
      <c r="N12" s="42"/>
      <c r="O12" s="43"/>
      <c r="P12" s="44"/>
      <c r="Q12" s="40"/>
      <c r="R12" s="41"/>
      <c r="S12" s="42"/>
      <c r="T12" s="42"/>
      <c r="U12" s="41"/>
      <c r="V12" s="42"/>
      <c r="W12" s="43"/>
      <c r="X12" s="43"/>
      <c r="Y12" s="40"/>
      <c r="Z12" s="41"/>
      <c r="AA12" s="42"/>
      <c r="AB12" s="42"/>
      <c r="AC12" s="41"/>
      <c r="AD12" s="42"/>
      <c r="AE12" s="43"/>
      <c r="AF12" s="44"/>
      <c r="AG12" s="85"/>
      <c r="AH12" s="41">
        <v>1571.840015</v>
      </c>
      <c r="AI12" s="42"/>
      <c r="AJ12" s="90"/>
      <c r="AK12" s="41">
        <v>1839.8668150000001</v>
      </c>
      <c r="AL12" s="42">
        <v>7.4410000000000004E-2</v>
      </c>
      <c r="AM12" s="43"/>
      <c r="AN12" s="44">
        <f>AL12/AJ5</f>
        <v>1.2542068151810546</v>
      </c>
      <c r="AO12" s="40"/>
      <c r="AP12" s="41"/>
      <c r="AQ12" s="42"/>
      <c r="AR12" s="42"/>
      <c r="AS12" s="41"/>
      <c r="AT12" s="42"/>
      <c r="AU12" s="43"/>
      <c r="AV12" s="44"/>
      <c r="AW12" s="85"/>
      <c r="AX12" s="30">
        <v>1953.94496</v>
      </c>
      <c r="AY12" s="30">
        <v>2.0660000000000001E-2</v>
      </c>
      <c r="AZ12" s="86"/>
      <c r="BA12" s="30">
        <v>2097.95433</v>
      </c>
      <c r="BB12" s="30"/>
      <c r="BC12" s="74">
        <f>AY12/AZ10</f>
        <v>1.0126623641859325</v>
      </c>
      <c r="BD12" s="75"/>
    </row>
    <row r="13" spans="1:56" x14ac:dyDescent="0.25">
      <c r="A13" s="85" t="s">
        <v>123</v>
      </c>
      <c r="B13" s="30">
        <v>4675.26829</v>
      </c>
      <c r="C13" s="30">
        <v>2.905E-3</v>
      </c>
      <c r="D13" s="90">
        <f>AVERAGE(C13:C15)</f>
        <v>2.8766666666666663E-3</v>
      </c>
      <c r="E13" s="30">
        <v>4751.2766499999998</v>
      </c>
      <c r="F13" s="30">
        <v>2.7499999999999998E-3</v>
      </c>
      <c r="G13" s="43">
        <f>C13/D13</f>
        <v>1.0098493626882967</v>
      </c>
      <c r="H13" s="44">
        <f>F13/D13</f>
        <v>0.9559675550405563</v>
      </c>
      <c r="I13" s="40"/>
      <c r="J13" s="41"/>
      <c r="K13" s="42"/>
      <c r="L13" s="42"/>
      <c r="M13" s="41"/>
      <c r="N13" s="42"/>
      <c r="O13" s="43"/>
      <c r="P13" s="44"/>
      <c r="Q13" s="40"/>
      <c r="R13" s="41"/>
      <c r="S13" s="42"/>
      <c r="T13" s="42"/>
      <c r="U13" s="41"/>
      <c r="V13" s="42"/>
      <c r="W13" s="43"/>
      <c r="X13" s="43"/>
      <c r="Y13" s="40"/>
      <c r="Z13" s="41"/>
      <c r="AA13" s="42"/>
      <c r="AB13" s="42"/>
      <c r="AC13" s="41"/>
      <c r="AD13" s="42"/>
      <c r="AE13" s="43"/>
      <c r="AF13" s="44"/>
      <c r="AG13" s="85"/>
      <c r="AH13" s="41">
        <v>1573.8402149999999</v>
      </c>
      <c r="AI13" s="42"/>
      <c r="AJ13" s="90"/>
      <c r="AK13" s="41">
        <v>1841.867015</v>
      </c>
      <c r="AL13" s="42"/>
      <c r="AM13" s="43"/>
      <c r="AN13" s="44"/>
      <c r="AO13" s="40"/>
      <c r="AP13" s="41"/>
      <c r="AQ13" s="42"/>
      <c r="AR13" s="42"/>
      <c r="AS13" s="41"/>
      <c r="AT13" s="42"/>
      <c r="AU13" s="43"/>
      <c r="AV13" s="44"/>
      <c r="AW13" s="85"/>
      <c r="AX13" s="30">
        <v>1957.9451483333301</v>
      </c>
      <c r="AY13" s="30"/>
      <c r="AZ13" s="86"/>
      <c r="BA13" s="30">
        <v>2101.9545549999998</v>
      </c>
      <c r="BB13" s="30"/>
      <c r="BC13" s="74"/>
      <c r="BD13" s="75"/>
    </row>
    <row r="14" spans="1:56" x14ac:dyDescent="0.25">
      <c r="A14" s="85"/>
      <c r="B14" s="30">
        <v>4677.2685099999999</v>
      </c>
      <c r="C14" s="30">
        <v>2.8249999999999998E-3</v>
      </c>
      <c r="D14" s="90"/>
      <c r="E14" s="30">
        <v>4753.2768699999997</v>
      </c>
      <c r="F14" s="30">
        <v>2.7499999999999998E-3</v>
      </c>
      <c r="G14" s="43">
        <f>C14/D13</f>
        <v>0.9820393974507533</v>
      </c>
      <c r="H14" s="44">
        <f>F14/D13</f>
        <v>0.9559675550405563</v>
      </c>
      <c r="I14" s="40"/>
      <c r="J14" s="41"/>
      <c r="K14" s="42"/>
      <c r="L14" s="42"/>
      <c r="M14" s="41"/>
      <c r="N14" s="42"/>
      <c r="O14" s="43"/>
      <c r="P14" s="44"/>
      <c r="Q14" s="40"/>
      <c r="R14" s="41"/>
      <c r="S14" s="42"/>
      <c r="T14" s="42"/>
      <c r="U14" s="41"/>
      <c r="V14" s="42"/>
      <c r="W14" s="43"/>
      <c r="X14" s="43"/>
      <c r="Y14" s="40"/>
      <c r="Z14" s="41"/>
      <c r="AA14" s="42"/>
      <c r="AB14" s="42"/>
      <c r="AC14" s="41"/>
      <c r="AD14" s="42"/>
      <c r="AE14" s="43"/>
      <c r="AF14" s="44"/>
      <c r="AG14" s="85"/>
      <c r="AH14" s="41">
        <v>1575.8404149999999</v>
      </c>
      <c r="AI14" s="42"/>
      <c r="AJ14" s="90"/>
      <c r="AK14" s="41">
        <v>1843.867215</v>
      </c>
      <c r="AL14" s="42"/>
      <c r="AM14" s="43"/>
      <c r="AN14" s="44"/>
      <c r="AO14" s="40"/>
      <c r="AP14" s="41"/>
      <c r="AQ14" s="42"/>
      <c r="AR14" s="42"/>
      <c r="AS14" s="41"/>
      <c r="AT14" s="42"/>
      <c r="AU14" s="43"/>
      <c r="AV14" s="44"/>
      <c r="AW14" s="85"/>
      <c r="AX14" s="30">
        <v>1961.94534833333</v>
      </c>
      <c r="AY14" s="30"/>
      <c r="AZ14" s="86"/>
      <c r="BA14" s="30">
        <v>2105.9547600000001</v>
      </c>
      <c r="BB14" s="30">
        <v>0</v>
      </c>
      <c r="BC14" s="74"/>
      <c r="BD14" s="75">
        <f>BB14/AZ10</f>
        <v>0</v>
      </c>
    </row>
    <row r="15" spans="1:56" x14ac:dyDescent="0.25">
      <c r="A15" s="85"/>
      <c r="B15" s="30">
        <v>4679.2687299999998</v>
      </c>
      <c r="C15" s="30">
        <v>2.8999999999999998E-3</v>
      </c>
      <c r="D15" s="90"/>
      <c r="E15" s="30">
        <v>4755.2770899999996</v>
      </c>
      <c r="F15" s="30">
        <v>2.6949999999999999E-3</v>
      </c>
      <c r="G15" s="43">
        <f>C15/D13</f>
        <v>1.0081112398609502</v>
      </c>
      <c r="H15" s="44">
        <f>F15/D13</f>
        <v>0.93684820393974522</v>
      </c>
      <c r="I15" s="40"/>
      <c r="J15" s="41"/>
      <c r="K15" s="42"/>
      <c r="L15" s="42"/>
      <c r="M15" s="41"/>
      <c r="N15" s="42"/>
      <c r="O15" s="43"/>
      <c r="P15" s="44"/>
      <c r="Q15" s="40"/>
      <c r="R15" s="41"/>
      <c r="S15" s="42"/>
      <c r="T15" s="42"/>
      <c r="U15" s="41"/>
      <c r="V15" s="42"/>
      <c r="W15" s="43"/>
      <c r="X15" s="43"/>
      <c r="Y15" s="40"/>
      <c r="Z15" s="41"/>
      <c r="AA15" s="42"/>
      <c r="AB15" s="42"/>
      <c r="AC15" s="41"/>
      <c r="AD15" s="42"/>
      <c r="AE15" s="43"/>
      <c r="AF15" s="44"/>
      <c r="AG15" s="85"/>
      <c r="AH15" s="41">
        <v>1577.8406150000001</v>
      </c>
      <c r="AI15" s="42">
        <v>5.8904999999999999E-2</v>
      </c>
      <c r="AJ15" s="90"/>
      <c r="AK15" s="41">
        <v>1845.8674149999999</v>
      </c>
      <c r="AL15" s="42"/>
      <c r="AM15" s="43">
        <f>AI15/AJ5</f>
        <v>0.99286456723881222</v>
      </c>
      <c r="AN15" s="44"/>
      <c r="AO15" s="40"/>
      <c r="AP15" s="41"/>
      <c r="AQ15" s="42"/>
      <c r="AR15" s="42"/>
      <c r="AS15" s="41"/>
      <c r="AT15" s="42"/>
      <c r="AU15" s="43"/>
      <c r="AV15" s="44"/>
      <c r="AW15" s="85"/>
      <c r="AX15" s="30">
        <v>1965.9457500000001</v>
      </c>
      <c r="AY15" s="30"/>
      <c r="AZ15" s="86"/>
      <c r="BA15" s="30">
        <v>2109.9551150000002</v>
      </c>
      <c r="BB15" s="30">
        <v>0</v>
      </c>
      <c r="BC15" s="74"/>
      <c r="BD15" s="75">
        <f>BB15/AZ10</f>
        <v>0</v>
      </c>
    </row>
    <row r="16" spans="1:56" x14ac:dyDescent="0.25">
      <c r="A16" s="85" t="s">
        <v>55</v>
      </c>
      <c r="B16" s="30">
        <v>4286.2711250000002</v>
      </c>
      <c r="C16" s="30">
        <v>2.181E-2</v>
      </c>
      <c r="D16" s="90">
        <f>AVERAGE(C16:C18)</f>
        <v>2.1659999999999999E-2</v>
      </c>
      <c r="E16" s="30">
        <v>4461.2781249999998</v>
      </c>
      <c r="F16" s="30">
        <v>2.2200000000000001E-2</v>
      </c>
      <c r="G16" s="43">
        <f>C16/D16</f>
        <v>1.0069252077562327</v>
      </c>
      <c r="H16" s="44">
        <f>F16/D16</f>
        <v>1.0249307479224379</v>
      </c>
      <c r="I16" s="40"/>
      <c r="J16" s="41"/>
      <c r="K16" s="42"/>
      <c r="L16" s="42"/>
      <c r="M16" s="41"/>
      <c r="N16" s="42"/>
      <c r="O16" s="43"/>
      <c r="P16" s="44"/>
      <c r="Q16" s="40"/>
      <c r="R16" s="41"/>
      <c r="S16" s="42"/>
      <c r="T16" s="42"/>
      <c r="U16" s="41"/>
      <c r="V16" s="42"/>
      <c r="W16" s="43"/>
      <c r="X16" s="43"/>
      <c r="Y16" s="40"/>
      <c r="Z16" s="41"/>
      <c r="AA16" s="42"/>
      <c r="AB16" s="42"/>
      <c r="AC16" s="41"/>
      <c r="AD16" s="42"/>
      <c r="AE16" s="43"/>
      <c r="AF16" s="44"/>
      <c r="AG16" s="85"/>
      <c r="AH16" s="41">
        <v>1579.840815</v>
      </c>
      <c r="AI16" s="42">
        <v>5.9569999999999998E-2</v>
      </c>
      <c r="AJ16" s="90"/>
      <c r="AK16" s="41">
        <v>1847.8676149999999</v>
      </c>
      <c r="AL16" s="42"/>
      <c r="AM16" s="43">
        <f>AI16/AJ5</f>
        <v>1.0040733769699692</v>
      </c>
      <c r="AN16" s="44"/>
      <c r="AO16" s="40"/>
      <c r="AP16" s="41"/>
      <c r="AQ16" s="42"/>
      <c r="AR16" s="42"/>
      <c r="AS16" s="41"/>
      <c r="AT16" s="42"/>
      <c r="AU16" s="43"/>
      <c r="AV16" s="44"/>
      <c r="AW16" s="85"/>
      <c r="AX16" s="30">
        <v>1969.9459649999999</v>
      </c>
      <c r="AY16" s="30">
        <v>2.0150000000000001E-2</v>
      </c>
      <c r="AZ16" s="86"/>
      <c r="BA16" s="30">
        <v>2113.9554349999999</v>
      </c>
      <c r="BB16" s="30">
        <v>0</v>
      </c>
      <c r="BC16" s="74">
        <f>AY16/AZ10</f>
        <v>0.98766440650273668</v>
      </c>
      <c r="BD16" s="75">
        <f>BB16/AZ10</f>
        <v>0</v>
      </c>
    </row>
    <row r="17" spans="1:56" ht="33.75" customHeight="1" x14ac:dyDescent="0.25">
      <c r="A17" s="85"/>
      <c r="B17" s="30">
        <v>4291.2713249999997</v>
      </c>
      <c r="C17" s="30">
        <v>2.1479999999999999E-2</v>
      </c>
      <c r="D17" s="90"/>
      <c r="E17" s="30">
        <v>4466.2783250000002</v>
      </c>
      <c r="F17" s="30">
        <v>2.2415000000000001E-2</v>
      </c>
      <c r="G17" s="43">
        <f>C17/D16</f>
        <v>0.99168975069252074</v>
      </c>
      <c r="H17" s="44">
        <f>F17/D16</f>
        <v>1.0348568790397046</v>
      </c>
      <c r="I17" s="40"/>
      <c r="J17" s="41"/>
      <c r="K17" s="42"/>
      <c r="L17" s="42"/>
      <c r="M17" s="41"/>
      <c r="N17" s="42"/>
      <c r="O17" s="43"/>
      <c r="P17" s="44"/>
      <c r="Q17" s="40"/>
      <c r="R17" s="41"/>
      <c r="S17" s="42"/>
      <c r="T17" s="42"/>
      <c r="U17" s="41"/>
      <c r="V17" s="42"/>
      <c r="W17" s="43"/>
      <c r="X17" s="43"/>
      <c r="Y17" s="40"/>
      <c r="Z17" s="41"/>
      <c r="AA17" s="42"/>
      <c r="AB17" s="42"/>
      <c r="AC17" s="41"/>
      <c r="AD17" s="42"/>
      <c r="AE17" s="43"/>
      <c r="AF17" s="44"/>
      <c r="AG17" s="85"/>
      <c r="AH17" s="41">
        <v>1581.841015</v>
      </c>
      <c r="AI17" s="42">
        <v>5.951E-2</v>
      </c>
      <c r="AJ17" s="90"/>
      <c r="AK17" s="41">
        <v>1849.8678150000001</v>
      </c>
      <c r="AL17" s="42">
        <v>7.4954999999999994E-2</v>
      </c>
      <c r="AM17" s="43">
        <f>AI17/AJ5</f>
        <v>1.0030620557912182</v>
      </c>
      <c r="AN17" s="44">
        <f>AL17/AJ5</f>
        <v>1.2633929825547094</v>
      </c>
      <c r="AO17" s="40"/>
      <c r="AP17" s="41"/>
      <c r="AQ17" s="42"/>
      <c r="AR17" s="42"/>
      <c r="AS17" s="41"/>
      <c r="AT17" s="42"/>
      <c r="AU17" s="43"/>
      <c r="AV17" s="44"/>
      <c r="AW17" s="85" t="s">
        <v>123</v>
      </c>
      <c r="AX17" s="30">
        <v>2024.9767899999999</v>
      </c>
      <c r="AY17" s="30">
        <v>2.5049999999999998E-3</v>
      </c>
      <c r="AZ17" s="86">
        <f>AVERAGE(AY17:AY19)</f>
        <v>2.5266666666666666E-3</v>
      </c>
      <c r="BA17" s="30">
        <v>2138.9893299999999</v>
      </c>
      <c r="BB17" s="30">
        <v>0</v>
      </c>
      <c r="BC17" s="74">
        <f>AY17/AZ17</f>
        <v>0.99142480211081785</v>
      </c>
      <c r="BD17" s="75">
        <f>BB17/AZ17</f>
        <v>0</v>
      </c>
    </row>
    <row r="18" spans="1:56" x14ac:dyDescent="0.25">
      <c r="A18" s="85"/>
      <c r="B18" s="30">
        <v>4296.2715250000001</v>
      </c>
      <c r="C18" s="30">
        <v>2.1690000000000001E-2</v>
      </c>
      <c r="D18" s="90"/>
      <c r="E18" s="30">
        <v>4471.2785249999997</v>
      </c>
      <c r="F18" s="30">
        <v>2.2179999999999998E-2</v>
      </c>
      <c r="G18" s="43">
        <f>C18/D16</f>
        <v>1.0013850415512466</v>
      </c>
      <c r="H18" s="44">
        <f>F18/D16</f>
        <v>1.0240073868882733</v>
      </c>
      <c r="I18" s="40"/>
      <c r="J18" s="41"/>
      <c r="K18" s="42"/>
      <c r="L18" s="42"/>
      <c r="M18" s="41"/>
      <c r="N18" s="42"/>
      <c r="O18" s="43"/>
      <c r="P18" s="44"/>
      <c r="Q18" s="40"/>
      <c r="R18" s="41"/>
      <c r="S18" s="42"/>
      <c r="T18" s="42"/>
      <c r="U18" s="41"/>
      <c r="V18" s="42"/>
      <c r="W18" s="43"/>
      <c r="X18" s="43"/>
      <c r="Y18" s="40"/>
      <c r="Z18" s="41"/>
      <c r="AA18" s="42"/>
      <c r="AB18" s="42"/>
      <c r="AC18" s="41"/>
      <c r="AD18" s="42"/>
      <c r="AE18" s="43"/>
      <c r="AF18" s="44"/>
      <c r="AG18" s="85" t="s">
        <v>5</v>
      </c>
      <c r="AH18" s="41">
        <v>3561.2536850000001</v>
      </c>
      <c r="AI18" s="42">
        <v>2.6069999999999999E-2</v>
      </c>
      <c r="AJ18" s="90">
        <f>AVERAGE(AI18:AI20)</f>
        <v>2.6028333333333334E-2</v>
      </c>
      <c r="AK18" s="41">
        <v>3625.2572049999999</v>
      </c>
      <c r="AL18" s="42">
        <v>2.6855E-2</v>
      </c>
      <c r="AM18" s="43">
        <f>AI18/AJ18</f>
        <v>1.0016008196196453</v>
      </c>
      <c r="AN18" s="44">
        <f>AL18/AJ18</f>
        <v>1.031760261253762</v>
      </c>
      <c r="AO18" s="40"/>
      <c r="AP18" s="41"/>
      <c r="AQ18" s="42"/>
      <c r="AR18" s="42"/>
      <c r="AS18" s="41"/>
      <c r="AT18" s="42"/>
      <c r="AU18" s="43"/>
      <c r="AV18" s="44"/>
      <c r="AW18" s="85"/>
      <c r="AX18" s="30">
        <v>2026.9770100000001</v>
      </c>
      <c r="AY18" s="30">
        <v>2.63E-3</v>
      </c>
      <c r="AZ18" s="86"/>
      <c r="BA18" s="30">
        <v>2140.9895499999998</v>
      </c>
      <c r="BB18" s="30">
        <v>0</v>
      </c>
      <c r="BC18" s="74">
        <f>AY18/AZ17</f>
        <v>1.0408970976253298</v>
      </c>
      <c r="BD18" s="75">
        <f>BB18/AZ17</f>
        <v>0</v>
      </c>
    </row>
    <row r="19" spans="1:56" x14ac:dyDescent="0.25">
      <c r="A19" s="85" t="s">
        <v>30</v>
      </c>
      <c r="B19" s="41">
        <v>111.242975</v>
      </c>
      <c r="C19" s="42">
        <v>3.0095E-2</v>
      </c>
      <c r="D19" s="90">
        <f>AVERAGE(C19:C21)</f>
        <v>3.0108333333333334E-2</v>
      </c>
      <c r="E19" s="30">
        <v>231.249695</v>
      </c>
      <c r="F19" s="30">
        <v>3.1605000000000001E-2</v>
      </c>
      <c r="G19" s="43">
        <f>C19/D19</f>
        <v>0.99955715471907003</v>
      </c>
      <c r="H19" s="44">
        <f>F19/D19</f>
        <v>1.0497093827843897</v>
      </c>
      <c r="I19" s="40"/>
      <c r="J19" s="41"/>
      <c r="K19" s="42"/>
      <c r="L19" s="42"/>
      <c r="M19" s="41"/>
      <c r="N19" s="42"/>
      <c r="O19" s="43"/>
      <c r="P19" s="44"/>
      <c r="Q19" s="40"/>
      <c r="R19" s="41"/>
      <c r="S19" s="42"/>
      <c r="T19" s="42"/>
      <c r="U19" s="41"/>
      <c r="V19" s="42"/>
      <c r="W19" s="43"/>
      <c r="X19" s="43"/>
      <c r="Y19" s="40"/>
      <c r="Z19" s="41"/>
      <c r="AA19" s="42"/>
      <c r="AB19" s="42"/>
      <c r="AC19" s="41"/>
      <c r="AD19" s="42"/>
      <c r="AE19" s="43"/>
      <c r="AF19" s="44"/>
      <c r="AG19" s="85"/>
      <c r="AH19" s="41">
        <v>3565.253905</v>
      </c>
      <c r="AI19" s="42">
        <v>2.589E-2</v>
      </c>
      <c r="AJ19" s="90"/>
      <c r="AK19" s="41">
        <v>3629.2574249999998</v>
      </c>
      <c r="AL19" s="42">
        <v>2.7269999999999999E-2</v>
      </c>
      <c r="AM19" s="43">
        <f>AI19/AJ18</f>
        <v>0.99468527886277769</v>
      </c>
      <c r="AN19" s="44">
        <f>AL19/AJ18</f>
        <v>1.0477044246654286</v>
      </c>
      <c r="AO19" s="40"/>
      <c r="AP19" s="41"/>
      <c r="AQ19" s="42"/>
      <c r="AR19" s="42"/>
      <c r="AS19" s="41"/>
      <c r="AT19" s="42"/>
      <c r="AU19" s="43"/>
      <c r="AV19" s="44"/>
      <c r="AW19" s="85"/>
      <c r="AX19" s="30">
        <v>2028.97723</v>
      </c>
      <c r="AY19" s="30">
        <v>2.4450000000000001E-3</v>
      </c>
      <c r="AZ19" s="86"/>
      <c r="BA19" s="30">
        <v>2142.9897700000001</v>
      </c>
      <c r="BB19" s="30">
        <v>0</v>
      </c>
      <c r="BC19" s="74">
        <f>AY19/AZ17</f>
        <v>0.96767810026385226</v>
      </c>
      <c r="BD19" s="75">
        <f>BB19/AZ17</f>
        <v>0</v>
      </c>
    </row>
    <row r="20" spans="1:56" x14ac:dyDescent="0.25">
      <c r="A20" s="85"/>
      <c r="B20" s="41">
        <v>116.243255</v>
      </c>
      <c r="C20" s="42">
        <v>2.997E-2</v>
      </c>
      <c r="D20" s="90"/>
      <c r="E20" s="30">
        <v>236.24997500000001</v>
      </c>
      <c r="F20" s="30">
        <v>3.1105000000000001E-2</v>
      </c>
      <c r="G20" s="43">
        <f>C20/D19</f>
        <v>0.99540548021035147</v>
      </c>
      <c r="H20" s="44">
        <f>F20/D19</f>
        <v>1.0331026847495157</v>
      </c>
      <c r="I20" s="40"/>
      <c r="J20" s="41"/>
      <c r="K20" s="42"/>
      <c r="L20" s="42"/>
      <c r="M20" s="41"/>
      <c r="N20" s="42"/>
      <c r="O20" s="43"/>
      <c r="P20" s="44"/>
      <c r="Q20" s="40"/>
      <c r="R20" s="41"/>
      <c r="S20" s="42"/>
      <c r="T20" s="42"/>
      <c r="U20" s="41"/>
      <c r="V20" s="42"/>
      <c r="W20" s="43"/>
      <c r="X20" s="43"/>
      <c r="Y20" s="40"/>
      <c r="Z20" s="41"/>
      <c r="AA20" s="42"/>
      <c r="AB20" s="42"/>
      <c r="AC20" s="41"/>
      <c r="AD20" s="42"/>
      <c r="AE20" s="43"/>
      <c r="AF20" s="44"/>
      <c r="AG20" s="85"/>
      <c r="AH20" s="41">
        <v>3569.2541249999999</v>
      </c>
      <c r="AI20" s="42">
        <v>2.6124999999999999E-2</v>
      </c>
      <c r="AJ20" s="90"/>
      <c r="AK20" s="41">
        <v>3633.2576450000001</v>
      </c>
      <c r="AL20" s="42">
        <v>2.9080000000000002E-2</v>
      </c>
      <c r="AM20" s="43">
        <f>AI20/AJ18</f>
        <v>1.0037139015175769</v>
      </c>
      <c r="AN20" s="44">
        <f>AL20/AJ18</f>
        <v>1.1172440289428187</v>
      </c>
      <c r="AO20" s="40"/>
      <c r="AP20" s="41"/>
      <c r="AQ20" s="42"/>
      <c r="AR20" s="42"/>
      <c r="AS20" s="41"/>
      <c r="AT20" s="42"/>
      <c r="AU20" s="43"/>
      <c r="AV20" s="44"/>
      <c r="AW20" s="85" t="s">
        <v>123</v>
      </c>
      <c r="AX20" s="30">
        <v>2030.9774500000001</v>
      </c>
      <c r="AY20" s="30">
        <v>6.3350000000000004E-3</v>
      </c>
      <c r="AZ20" s="86">
        <f>AVERAGE(AY20:AY22)</f>
        <v>6.2633333333333334E-3</v>
      </c>
      <c r="BA20" s="30">
        <v>2138.9893299999999</v>
      </c>
      <c r="BB20" s="30">
        <v>0</v>
      </c>
      <c r="BC20" s="74">
        <f>AY20/AZ20</f>
        <v>1.0114422565194252</v>
      </c>
      <c r="BD20" s="75">
        <f>BB20/AZ20</f>
        <v>0</v>
      </c>
    </row>
    <row r="21" spans="1:56" x14ac:dyDescent="0.25">
      <c r="A21" s="92"/>
      <c r="B21" s="45">
        <v>121.24353499999999</v>
      </c>
      <c r="C21" s="46">
        <v>3.0259999999999999E-2</v>
      </c>
      <c r="D21" s="91"/>
      <c r="E21" s="47">
        <v>241.25025500000001</v>
      </c>
      <c r="F21" s="47">
        <v>3.1359999999999999E-2</v>
      </c>
      <c r="G21" s="48">
        <f>C21/D19</f>
        <v>1.0050373650705784</v>
      </c>
      <c r="H21" s="49">
        <f>F21/D19</f>
        <v>1.0415721007473013</v>
      </c>
      <c r="I21" s="51"/>
      <c r="J21" s="45"/>
      <c r="K21" s="46"/>
      <c r="L21" s="46"/>
      <c r="M21" s="45"/>
      <c r="N21" s="46"/>
      <c r="O21" s="48"/>
      <c r="P21" s="49"/>
      <c r="Q21" s="51"/>
      <c r="R21" s="45"/>
      <c r="S21" s="46"/>
      <c r="T21" s="46"/>
      <c r="U21" s="45"/>
      <c r="V21" s="46"/>
      <c r="W21" s="48"/>
      <c r="X21" s="48"/>
      <c r="Y21" s="40"/>
      <c r="Z21" s="41"/>
      <c r="AA21" s="42"/>
      <c r="AB21" s="42"/>
      <c r="AC21" s="41"/>
      <c r="AD21" s="42"/>
      <c r="AE21" s="43"/>
      <c r="AF21" s="44"/>
      <c r="AG21" s="85" t="s">
        <v>9</v>
      </c>
      <c r="AH21" s="41">
        <v>3426.5855200000001</v>
      </c>
      <c r="AI21" s="42">
        <v>3.6124999999999997E-2</v>
      </c>
      <c r="AJ21" s="90">
        <f>AVERAGE(AI21:AI24)</f>
        <v>3.5933333333333331E-2</v>
      </c>
      <c r="AK21" s="41">
        <v>3522.5903199999998</v>
      </c>
      <c r="AL21" s="42"/>
      <c r="AM21" s="43">
        <f>AI21/AJ21</f>
        <v>1.0053339517625233</v>
      </c>
      <c r="AN21" s="44"/>
      <c r="AO21" s="40"/>
      <c r="AP21" s="41"/>
      <c r="AQ21" s="42"/>
      <c r="AR21" s="42"/>
      <c r="AS21" s="41"/>
      <c r="AT21" s="42"/>
      <c r="AU21" s="43"/>
      <c r="AV21" s="44"/>
      <c r="AW21" s="85"/>
      <c r="AX21" s="30">
        <v>2032.97767</v>
      </c>
      <c r="AY21" s="30">
        <v>6.2399999999999999E-3</v>
      </c>
      <c r="AZ21" s="86"/>
      <c r="BA21" s="30">
        <v>2140.9895499999998</v>
      </c>
      <c r="BB21" s="30">
        <v>0</v>
      </c>
      <c r="BC21" s="74">
        <f>AY21/AZ20</f>
        <v>0.99627461415646612</v>
      </c>
      <c r="BD21" s="75">
        <f>BB21/AZ20</f>
        <v>0</v>
      </c>
    </row>
    <row r="22" spans="1:56" ht="15" customHeight="1" x14ac:dyDescent="0.25">
      <c r="Y22" s="40"/>
      <c r="Z22" s="41"/>
      <c r="AA22" s="42"/>
      <c r="AB22" s="42"/>
      <c r="AC22" s="41"/>
      <c r="AD22" s="42"/>
      <c r="AE22" s="43"/>
      <c r="AF22" s="44"/>
      <c r="AG22" s="85"/>
      <c r="AH22" s="41">
        <v>3430.58572</v>
      </c>
      <c r="AI22" s="42">
        <v>3.5860000000000003E-2</v>
      </c>
      <c r="AJ22" s="90"/>
      <c r="AK22" s="41">
        <v>3526.5905200000002</v>
      </c>
      <c r="AL22" s="42">
        <v>3.7745000000000001E-2</v>
      </c>
      <c r="AM22" s="43">
        <f>AI22/AJ21</f>
        <v>0.99795918367346959</v>
      </c>
      <c r="AN22" s="44">
        <f>AL22/AJ21</f>
        <v>1.050417439703154</v>
      </c>
      <c r="AO22" s="40"/>
      <c r="AP22" s="41"/>
      <c r="AQ22" s="42"/>
      <c r="AR22" s="42"/>
      <c r="AS22" s="41"/>
      <c r="AT22" s="42"/>
      <c r="AU22" s="43"/>
      <c r="AV22" s="44"/>
      <c r="AW22" s="85"/>
      <c r="AX22" s="30">
        <v>2034.9778899999999</v>
      </c>
      <c r="AY22" s="30">
        <v>6.215E-3</v>
      </c>
      <c r="AZ22" s="86"/>
      <c r="BA22" s="30">
        <v>2142.9897700000001</v>
      </c>
      <c r="BB22" s="30">
        <v>0</v>
      </c>
      <c r="BC22" s="74">
        <f>AY22/AZ20</f>
        <v>0.99228312932410856</v>
      </c>
      <c r="BD22" s="75">
        <f>BB22/BA22</f>
        <v>0</v>
      </c>
    </row>
    <row r="23" spans="1:56" x14ac:dyDescent="0.25">
      <c r="Y23" s="40"/>
      <c r="Z23" s="41"/>
      <c r="AA23" s="42"/>
      <c r="AB23" s="42"/>
      <c r="AC23" s="41"/>
      <c r="AD23" s="42"/>
      <c r="AE23" s="43"/>
      <c r="AF23" s="44"/>
      <c r="AG23" s="85"/>
      <c r="AH23" s="41">
        <v>3434.58592</v>
      </c>
      <c r="AI23" s="50"/>
      <c r="AJ23" s="90"/>
      <c r="AK23" s="41">
        <v>3530.5907200000001</v>
      </c>
      <c r="AL23" s="42">
        <v>3.9660000000000001E-2</v>
      </c>
      <c r="AM23" s="43"/>
      <c r="AN23" s="44">
        <f>AL23/AJ21</f>
        <v>1.1037105751391467</v>
      </c>
      <c r="AO23" s="40"/>
      <c r="AP23" s="41"/>
      <c r="AQ23" s="42"/>
      <c r="AR23" s="42"/>
      <c r="AS23" s="41"/>
      <c r="AT23" s="42"/>
      <c r="AU23" s="43"/>
      <c r="AV23" s="44"/>
    </row>
    <row r="24" spans="1:56" x14ac:dyDescent="0.25">
      <c r="Y24" s="40"/>
      <c r="Z24" s="41"/>
      <c r="AA24" s="42"/>
      <c r="AB24" s="42"/>
      <c r="AC24" s="41"/>
      <c r="AD24" s="42"/>
      <c r="AE24" s="43"/>
      <c r="AF24" s="44"/>
      <c r="AG24" s="85"/>
      <c r="AH24" s="41">
        <v>3438.5861199999999</v>
      </c>
      <c r="AI24" s="42">
        <v>3.5815E-2</v>
      </c>
      <c r="AJ24" s="90"/>
      <c r="AK24" s="41">
        <v>3534.5909200000001</v>
      </c>
      <c r="AL24" s="42">
        <v>4.0715000000000001E-2</v>
      </c>
      <c r="AM24" s="43">
        <f>AI24/AJ21</f>
        <v>0.99670686456400748</v>
      </c>
      <c r="AN24" s="44">
        <f>AL24/AJ21</f>
        <v>1.1330705009276438</v>
      </c>
      <c r="AO24" s="40"/>
      <c r="AP24" s="41"/>
      <c r="AQ24" s="42"/>
      <c r="AR24" s="42"/>
      <c r="AS24" s="41"/>
      <c r="AT24" s="42"/>
      <c r="AU24" s="43"/>
      <c r="AV24" s="44"/>
    </row>
    <row r="25" spans="1:56" x14ac:dyDescent="0.25">
      <c r="Y25" s="40"/>
      <c r="Z25" s="41"/>
      <c r="AA25" s="42"/>
      <c r="AB25" s="42"/>
      <c r="AC25" s="41"/>
      <c r="AD25" s="42"/>
      <c r="AE25" s="43"/>
      <c r="AF25" s="44"/>
      <c r="AG25" s="85" t="s">
        <v>20</v>
      </c>
      <c r="AH25" s="41">
        <v>4400.2829499999998</v>
      </c>
      <c r="AI25" s="42">
        <v>1.8415000000000001E-2</v>
      </c>
      <c r="AJ25" s="90">
        <f>AVERAGE(AI25:AI28)</f>
        <v>1.8544999999999999E-2</v>
      </c>
      <c r="AK25" s="41">
        <v>4956.3107499999996</v>
      </c>
      <c r="AL25" s="42">
        <v>2.0395E-2</v>
      </c>
      <c r="AM25" s="43">
        <f>AI25/AJ25</f>
        <v>0.9929900242653007</v>
      </c>
      <c r="AN25" s="44">
        <f>AL25/AJ25</f>
        <v>1.0997573469937989</v>
      </c>
      <c r="AO25" s="40"/>
      <c r="AP25" s="41"/>
      <c r="AQ25" s="42"/>
      <c r="AR25" s="42"/>
      <c r="AS25" s="41"/>
      <c r="AT25" s="42"/>
      <c r="AU25" s="43"/>
      <c r="AV25" s="44"/>
    </row>
    <row r="26" spans="1:56" x14ac:dyDescent="0.25">
      <c r="I26" s="32"/>
      <c r="Q26" s="32"/>
      <c r="Y26" s="40"/>
      <c r="Z26" s="41"/>
      <c r="AA26" s="42"/>
      <c r="AB26" s="42"/>
      <c r="AC26" s="41"/>
      <c r="AD26" s="42"/>
      <c r="AE26" s="43"/>
      <c r="AF26" s="44"/>
      <c r="AG26" s="85"/>
      <c r="AH26" s="41">
        <v>4404.2831500000002</v>
      </c>
      <c r="AI26" s="42">
        <v>1.8370000000000001E-2</v>
      </c>
      <c r="AJ26" s="90"/>
      <c r="AK26" s="41">
        <v>4960.31095</v>
      </c>
      <c r="AL26" s="42"/>
      <c r="AM26" s="43">
        <f>AI26/AJ25</f>
        <v>0.99056349420328937</v>
      </c>
      <c r="AN26" s="44"/>
      <c r="AO26" s="40"/>
      <c r="AP26" s="41"/>
      <c r="AQ26" s="42"/>
      <c r="AR26" s="42"/>
      <c r="AS26" s="41"/>
      <c r="AT26" s="42"/>
      <c r="AU26" s="43"/>
      <c r="AV26" s="44"/>
    </row>
    <row r="27" spans="1:56" x14ac:dyDescent="0.25">
      <c r="A27" s="33"/>
      <c r="I27" s="33"/>
      <c r="Q27" s="33"/>
      <c r="Y27" s="40"/>
      <c r="Z27" s="41"/>
      <c r="AA27" s="42"/>
      <c r="AB27" s="42"/>
      <c r="AC27" s="41"/>
      <c r="AD27" s="42"/>
      <c r="AE27" s="43"/>
      <c r="AF27" s="44"/>
      <c r="AG27" s="85"/>
      <c r="AH27" s="41">
        <v>4408.2833499999997</v>
      </c>
      <c r="AI27" s="50"/>
      <c r="AJ27" s="90"/>
      <c r="AK27" s="41">
        <v>4964.3111500000005</v>
      </c>
      <c r="AL27" s="42">
        <v>1.9939999999999999E-2</v>
      </c>
      <c r="AM27" s="43"/>
      <c r="AN27" s="44">
        <f>AL27/AJ25</f>
        <v>1.0752224319223511</v>
      </c>
      <c r="AO27" s="40"/>
      <c r="AP27" s="41"/>
      <c r="AQ27" s="42"/>
      <c r="AR27" s="42"/>
      <c r="AS27" s="41"/>
      <c r="AT27" s="42"/>
      <c r="AU27" s="43"/>
      <c r="AV27" s="44"/>
    </row>
    <row r="28" spans="1:56" x14ac:dyDescent="0.25">
      <c r="Y28" s="40"/>
      <c r="Z28" s="41"/>
      <c r="AA28" s="42"/>
      <c r="AB28" s="42"/>
      <c r="AC28" s="41"/>
      <c r="AD28" s="42"/>
      <c r="AE28" s="43"/>
      <c r="AF28" s="44"/>
      <c r="AG28" s="85"/>
      <c r="AH28" s="41">
        <v>4412.2835500000001</v>
      </c>
      <c r="AI28" s="42">
        <v>1.8849999999999999E-2</v>
      </c>
      <c r="AJ28" s="90"/>
      <c r="AK28" s="41">
        <v>4968.3113499999999</v>
      </c>
      <c r="AL28" s="42">
        <v>1.9234999999999999E-2</v>
      </c>
      <c r="AM28" s="43">
        <f>AI28/AJ25</f>
        <v>1.01644648153141</v>
      </c>
      <c r="AN28" s="44">
        <f>AL28/AJ25</f>
        <v>1.0372067942841736</v>
      </c>
      <c r="AO28" s="40"/>
      <c r="AP28" s="41"/>
      <c r="AQ28" s="42"/>
      <c r="AR28" s="42"/>
      <c r="AS28" s="41"/>
      <c r="AT28" s="42"/>
      <c r="AU28" s="43"/>
      <c r="AV28" s="44"/>
      <c r="AW28" s="40"/>
      <c r="AX28" s="30"/>
      <c r="AY28" s="30"/>
      <c r="AZ28" s="30"/>
      <c r="BA28" s="30"/>
      <c r="BB28" s="30"/>
      <c r="BC28" s="74"/>
      <c r="BD28" s="75"/>
    </row>
    <row r="29" spans="1:56" x14ac:dyDescent="0.25">
      <c r="Y29" s="40"/>
      <c r="Z29" s="41"/>
      <c r="AA29" s="42"/>
      <c r="AB29" s="42"/>
      <c r="AC29" s="41"/>
      <c r="AD29" s="42"/>
      <c r="AE29" s="43"/>
      <c r="AF29" s="44"/>
      <c r="AG29" s="85" t="s">
        <v>21</v>
      </c>
      <c r="AH29" s="41">
        <v>8815.5893250000008</v>
      </c>
      <c r="AI29" s="42">
        <v>6.2164999999999998E-2</v>
      </c>
      <c r="AJ29" s="90">
        <f>AVERAGE(AI29:AI33)</f>
        <v>6.2288333333333334E-2</v>
      </c>
      <c r="AK29" s="41">
        <v>8987.597925</v>
      </c>
      <c r="AL29" s="42">
        <v>6.608E-2</v>
      </c>
      <c r="AM29" s="43">
        <f>AI29/AJ29</f>
        <v>0.99801996093436429</v>
      </c>
      <c r="AN29" s="44">
        <f>AL29/AJ29</f>
        <v>1.0608728226259598</v>
      </c>
      <c r="AO29" s="40"/>
      <c r="AP29" s="41"/>
      <c r="AQ29" s="42"/>
      <c r="AR29" s="42"/>
      <c r="AS29" s="41"/>
      <c r="AT29" s="42"/>
      <c r="AU29" s="43"/>
      <c r="AV29" s="44"/>
      <c r="AW29" s="40"/>
      <c r="AX29" s="30"/>
      <c r="AY29" s="30"/>
      <c r="AZ29" s="30"/>
      <c r="BA29" s="30"/>
      <c r="BB29" s="30"/>
      <c r="BC29" s="74"/>
      <c r="BD29" s="75"/>
    </row>
    <row r="30" spans="1:56" x14ac:dyDescent="0.25">
      <c r="Y30" s="40"/>
      <c r="Z30" s="41"/>
      <c r="AA30" s="42"/>
      <c r="AB30" s="42"/>
      <c r="AC30" s="41"/>
      <c r="AD30" s="42"/>
      <c r="AE30" s="43"/>
      <c r="AF30" s="44"/>
      <c r="AG30" s="85"/>
      <c r="AH30" s="41">
        <v>8819.5895249999994</v>
      </c>
      <c r="AI30" s="42"/>
      <c r="AJ30" s="90"/>
      <c r="AK30" s="41">
        <v>8991.5981250000004</v>
      </c>
      <c r="AL30" s="42">
        <v>6.6064999999999999E-2</v>
      </c>
      <c r="AM30" s="43"/>
      <c r="AN30" s="44">
        <f>AL30/AJ29</f>
        <v>1.060632007063923</v>
      </c>
      <c r="AO30" s="40"/>
      <c r="AP30" s="41"/>
      <c r="AQ30" s="42"/>
      <c r="AR30" s="42"/>
      <c r="AS30" s="41"/>
      <c r="AT30" s="42"/>
      <c r="AU30" s="43"/>
      <c r="AV30" s="44"/>
      <c r="AW30" s="40"/>
      <c r="AX30" s="30"/>
      <c r="AY30" s="30"/>
      <c r="AZ30" s="30"/>
      <c r="BA30" s="30"/>
      <c r="BB30" s="30"/>
      <c r="BC30" s="74"/>
      <c r="BD30" s="75"/>
    </row>
    <row r="31" spans="1:56" x14ac:dyDescent="0.25">
      <c r="Y31" s="40"/>
      <c r="Z31" s="41"/>
      <c r="AA31" s="42"/>
      <c r="AB31" s="42"/>
      <c r="AC31" s="41"/>
      <c r="AD31" s="42"/>
      <c r="AE31" s="43"/>
      <c r="AF31" s="44"/>
      <c r="AG31" s="85"/>
      <c r="AH31" s="41">
        <v>8823.5897249999998</v>
      </c>
      <c r="AI31" s="50"/>
      <c r="AJ31" s="90"/>
      <c r="AK31" s="41">
        <v>8995.5983250000008</v>
      </c>
      <c r="AL31" s="42"/>
      <c r="AM31" s="43"/>
      <c r="AN31" s="44"/>
      <c r="AO31" s="40"/>
      <c r="AP31" s="41"/>
      <c r="AQ31" s="42"/>
      <c r="AR31" s="42"/>
      <c r="AS31" s="41"/>
      <c r="AT31" s="42"/>
      <c r="AU31" s="43"/>
      <c r="AV31" s="44"/>
      <c r="AW31" s="40"/>
      <c r="AX31" s="30"/>
      <c r="AY31" s="30"/>
      <c r="AZ31" s="30"/>
      <c r="BA31" s="30"/>
      <c r="BB31" s="30"/>
      <c r="BC31" s="74"/>
      <c r="BD31" s="75"/>
    </row>
    <row r="32" spans="1:56" x14ac:dyDescent="0.25">
      <c r="Y32" s="40"/>
      <c r="Z32" s="41"/>
      <c r="AA32" s="42"/>
      <c r="AB32" s="42"/>
      <c r="AC32" s="41"/>
      <c r="AD32" s="42"/>
      <c r="AE32" s="43"/>
      <c r="AF32" s="44"/>
      <c r="AG32" s="85"/>
      <c r="AH32" s="41">
        <v>8827.5899250000002</v>
      </c>
      <c r="AI32" s="42">
        <v>6.2170000000000003E-2</v>
      </c>
      <c r="AJ32" s="90"/>
      <c r="AK32" s="41">
        <v>8999.5985249999994</v>
      </c>
      <c r="AL32" s="42">
        <v>6.5345E-2</v>
      </c>
      <c r="AM32" s="43">
        <f>AI32/AJ29</f>
        <v>0.99810023278837667</v>
      </c>
      <c r="AN32" s="44">
        <f>AL32/AJ29</f>
        <v>1.0490728600861585</v>
      </c>
      <c r="AO32" s="40"/>
      <c r="AP32" s="41"/>
      <c r="AQ32" s="42"/>
      <c r="AR32" s="42"/>
      <c r="AS32" s="41"/>
      <c r="AT32" s="42"/>
      <c r="AU32" s="43"/>
      <c r="AV32" s="44"/>
      <c r="AW32" s="40"/>
      <c r="AX32" s="30"/>
      <c r="AY32" s="30"/>
      <c r="AZ32" s="30"/>
      <c r="BA32" s="30"/>
      <c r="BB32" s="30"/>
      <c r="BC32" s="74"/>
      <c r="BD32" s="75"/>
    </row>
    <row r="33" spans="1:56" x14ac:dyDescent="0.25">
      <c r="Y33" s="40"/>
      <c r="Z33" s="41"/>
      <c r="AA33" s="42"/>
      <c r="AB33" s="42"/>
      <c r="AC33" s="41"/>
      <c r="AD33" s="42"/>
      <c r="AE33" s="43"/>
      <c r="AF33" s="44"/>
      <c r="AG33" s="85"/>
      <c r="AH33" s="41">
        <v>8831.5901250000006</v>
      </c>
      <c r="AI33" s="42">
        <v>6.2530000000000002E-2</v>
      </c>
      <c r="AJ33" s="90"/>
      <c r="AK33" s="41">
        <v>9003.5987249999998</v>
      </c>
      <c r="AL33" s="50"/>
      <c r="AM33" s="43">
        <f>AI33/AJ29</f>
        <v>1.0038798062772589</v>
      </c>
      <c r="AN33" s="44"/>
      <c r="AO33" s="40"/>
      <c r="AP33" s="41"/>
      <c r="AQ33" s="42"/>
      <c r="AR33" s="42"/>
      <c r="AS33" s="41"/>
      <c r="AT33" s="42"/>
      <c r="AU33" s="43"/>
      <c r="AV33" s="44"/>
      <c r="AW33" s="40"/>
      <c r="AX33" s="30"/>
      <c r="AY33" s="30"/>
      <c r="AZ33" s="30"/>
      <c r="BA33" s="30"/>
      <c r="BB33" s="30"/>
      <c r="BC33" s="74"/>
      <c r="BD33" s="75"/>
    </row>
    <row r="34" spans="1:56" x14ac:dyDescent="0.25">
      <c r="Y34" s="51"/>
      <c r="Z34" s="45"/>
      <c r="AA34" s="46"/>
      <c r="AB34" s="46"/>
      <c r="AC34" s="45"/>
      <c r="AD34" s="46"/>
      <c r="AE34" s="48"/>
      <c r="AF34" s="49"/>
      <c r="AG34" s="51"/>
      <c r="AH34" s="45"/>
      <c r="AI34" s="46"/>
      <c r="AJ34" s="46"/>
      <c r="AK34" s="45"/>
      <c r="AL34" s="46"/>
      <c r="AM34" s="48"/>
      <c r="AN34" s="49"/>
      <c r="AO34" s="51"/>
      <c r="AP34" s="45"/>
      <c r="AQ34" s="46"/>
      <c r="AR34" s="46"/>
      <c r="AS34" s="45"/>
      <c r="AT34" s="46"/>
      <c r="AU34" s="48"/>
      <c r="AV34" s="49"/>
      <c r="AW34" s="51"/>
      <c r="AX34" s="47"/>
      <c r="AY34" s="47"/>
      <c r="AZ34" s="47"/>
      <c r="BA34" s="47"/>
      <c r="BB34" s="47"/>
      <c r="BC34" s="77"/>
      <c r="BD34" s="78"/>
    </row>
    <row r="35" spans="1:56" x14ac:dyDescent="0.25">
      <c r="A35" s="52" t="s">
        <v>128</v>
      </c>
      <c r="B35" s="53"/>
      <c r="C35" s="54"/>
      <c r="D35" s="54"/>
      <c r="E35" s="53"/>
      <c r="F35" s="54"/>
      <c r="G35" s="55">
        <f>AVERAGE(G5:G33)</f>
        <v>1</v>
      </c>
      <c r="H35" s="56">
        <f>AVERAGE(H5:H33)</f>
        <v>0.9970539504266166</v>
      </c>
      <c r="I35" s="52" t="s">
        <v>128</v>
      </c>
      <c r="J35" s="53"/>
      <c r="K35" s="54"/>
      <c r="L35" s="54"/>
      <c r="M35" s="53"/>
      <c r="N35" s="54"/>
      <c r="O35" s="55">
        <f>AVERAGE(O5:O33)</f>
        <v>1</v>
      </c>
      <c r="P35" s="56">
        <f>AVERAGE(P5:P33)</f>
        <v>1.0848535720397239</v>
      </c>
      <c r="Q35" s="52" t="s">
        <v>128</v>
      </c>
      <c r="R35" s="53"/>
      <c r="S35" s="54"/>
      <c r="T35" s="54"/>
      <c r="U35" s="53"/>
      <c r="V35" s="54"/>
      <c r="W35" s="55">
        <f>AVERAGE(W5:W33)</f>
        <v>1</v>
      </c>
      <c r="X35" s="56">
        <f>AVERAGE(X5:X33)</f>
        <v>1.0704041720990876</v>
      </c>
      <c r="Y35" s="52" t="s">
        <v>128</v>
      </c>
      <c r="Z35" s="53"/>
      <c r="AA35" s="54"/>
      <c r="AB35" s="54"/>
      <c r="AC35" s="53"/>
      <c r="AD35" s="54"/>
      <c r="AE35" s="55">
        <f>AVERAGE(AE5:AE33)</f>
        <v>1</v>
      </c>
      <c r="AF35" s="56">
        <f>AVERAGE(AF5:AF33)</f>
        <v>1.2508770527782282</v>
      </c>
      <c r="AG35" s="52" t="s">
        <v>128</v>
      </c>
      <c r="AH35" s="53"/>
      <c r="AI35" s="54"/>
      <c r="AJ35" s="54"/>
      <c r="AK35" s="53"/>
      <c r="AL35" s="54"/>
      <c r="AM35" s="55">
        <f>AVERAGE(AM5:AM33)</f>
        <v>1</v>
      </c>
      <c r="AN35" s="56">
        <f>AVERAGE(AN5:AN33)</f>
        <v>1.109018372630606</v>
      </c>
      <c r="AO35" s="52" t="s">
        <v>128</v>
      </c>
      <c r="AP35" s="53"/>
      <c r="AQ35" s="54"/>
      <c r="AR35" s="54"/>
      <c r="AS35" s="53"/>
      <c r="AT35" s="54"/>
      <c r="AU35" s="55">
        <f>AVERAGE(AU5:AU33)</f>
        <v>1</v>
      </c>
      <c r="AV35" s="56">
        <f>AVERAGE(AV5:AV33)</f>
        <v>1.2577344780768436</v>
      </c>
      <c r="AW35" s="52" t="s">
        <v>128</v>
      </c>
      <c r="AX35" s="53"/>
      <c r="AY35" s="54"/>
      <c r="AZ35" s="54"/>
      <c r="BA35" s="53"/>
      <c r="BB35" s="54"/>
      <c r="BC35" s="55">
        <f>AVERAGE(BC4:BC34)</f>
        <v>1</v>
      </c>
      <c r="BD35" s="56">
        <f>AVERAGE(BD5:BD33)</f>
        <v>0</v>
      </c>
    </row>
    <row r="36" spans="1:56" x14ac:dyDescent="0.25">
      <c r="A36" s="51" t="s">
        <v>129</v>
      </c>
      <c r="B36" s="45"/>
      <c r="C36" s="46"/>
      <c r="D36" s="46"/>
      <c r="E36" s="45"/>
      <c r="F36" s="46"/>
      <c r="G36" s="48">
        <f>_xlfn.STDEV.P(G5:G33)</f>
        <v>1.0732651193110655E-2</v>
      </c>
      <c r="H36" s="49">
        <f>_xlfn.STDEV.P(H5:H33)</f>
        <v>3.5630924536617606E-2</v>
      </c>
      <c r="I36" s="51" t="s">
        <v>129</v>
      </c>
      <c r="J36" s="45"/>
      <c r="K36" s="46"/>
      <c r="L36" s="46"/>
      <c r="M36" s="45"/>
      <c r="N36" s="46"/>
      <c r="O36" s="48">
        <f>_xlfn.STDEV.P(O5:O33)</f>
        <v>1.1276456242800542E-2</v>
      </c>
      <c r="P36" s="49">
        <f>_xlfn.STDEV.P(P5:P33)</f>
        <v>7.3457724560218776E-2</v>
      </c>
      <c r="Q36" s="51" t="s">
        <v>129</v>
      </c>
      <c r="R36" s="45"/>
      <c r="S36" s="46"/>
      <c r="T36" s="46"/>
      <c r="U36" s="45"/>
      <c r="V36" s="46"/>
      <c r="W36" s="48">
        <f>_xlfn.STDEV.P(W5:W33)</f>
        <v>7.0180734114435499E-3</v>
      </c>
      <c r="X36" s="49">
        <f>_xlfn.STDEV.P(X5:X33)</f>
        <v>3.0068600891291538E-2</v>
      </c>
      <c r="Y36" s="51" t="s">
        <v>129</v>
      </c>
      <c r="Z36" s="45"/>
      <c r="AA36" s="46"/>
      <c r="AB36" s="46"/>
      <c r="AC36" s="45"/>
      <c r="AD36" s="46"/>
      <c r="AE36" s="48">
        <f>_xlfn.STDEV.P(AE5:AE33)</f>
        <v>7.7592348246625807E-3</v>
      </c>
      <c r="AF36" s="49">
        <f>_xlfn.STDEV.P(AF5:AF33)</f>
        <v>0.13476133331162135</v>
      </c>
      <c r="AG36" s="51" t="s">
        <v>129</v>
      </c>
      <c r="AH36" s="45"/>
      <c r="AI36" s="46"/>
      <c r="AJ36" s="46"/>
      <c r="AK36" s="45"/>
      <c r="AL36" s="46"/>
      <c r="AM36" s="48">
        <f>_xlfn.STDEV.P(AM5:AM33)</f>
        <v>6.3045082906780575E-3</v>
      </c>
      <c r="AN36" s="49">
        <f>_xlfn.STDEV.P(AN5:AN33)</f>
        <v>7.8970612777280708E-2</v>
      </c>
      <c r="AO36" s="51" t="s">
        <v>129</v>
      </c>
      <c r="AP36" s="45"/>
      <c r="AQ36" s="46"/>
      <c r="AR36" s="46"/>
      <c r="AS36" s="45"/>
      <c r="AT36" s="46"/>
      <c r="AU36" s="48">
        <f>_xlfn.STDEV.P(AU5:AU33)</f>
        <v>2.9947618885728705E-3</v>
      </c>
      <c r="AV36" s="49">
        <f>_xlfn.STDEV.P(AV5:AV33)</f>
        <v>9.2303969941513284E-2</v>
      </c>
      <c r="AW36" s="51" t="s">
        <v>129</v>
      </c>
      <c r="AX36" s="45"/>
      <c r="AY36" s="46"/>
      <c r="AZ36" s="46"/>
      <c r="BA36" s="45"/>
      <c r="BB36" s="46"/>
      <c r="BC36" s="48">
        <f>_xlfn.STDEV.P(BC5:BC33)</f>
        <v>1.6952953539409267E-2</v>
      </c>
      <c r="BD36" s="49">
        <f>_xlfn.STDEV.P(BD5:BD33)</f>
        <v>0</v>
      </c>
    </row>
  </sheetData>
  <mergeCells count="49">
    <mergeCell ref="D16:D18"/>
    <mergeCell ref="A16:A18"/>
    <mergeCell ref="D19:D21"/>
    <mergeCell ref="A19:A21"/>
    <mergeCell ref="A2:H2"/>
    <mergeCell ref="A5:A9"/>
    <mergeCell ref="A10:A12"/>
    <mergeCell ref="D5:D9"/>
    <mergeCell ref="D10:D12"/>
    <mergeCell ref="D13:D15"/>
    <mergeCell ref="A13:A15"/>
    <mergeCell ref="AG2:AN2"/>
    <mergeCell ref="AJ5:AJ17"/>
    <mergeCell ref="AG5:AG17"/>
    <mergeCell ref="L5:L8"/>
    <mergeCell ref="I9:I11"/>
    <mergeCell ref="L9:L11"/>
    <mergeCell ref="I2:P2"/>
    <mergeCell ref="Q2:X2"/>
    <mergeCell ref="Q5:Q11"/>
    <mergeCell ref="T5:T11"/>
    <mergeCell ref="I5:I8"/>
    <mergeCell ref="Y2:AF2"/>
    <mergeCell ref="Y5:Y7"/>
    <mergeCell ref="AB5:AB7"/>
    <mergeCell ref="Y8:Y10"/>
    <mergeCell ref="AB8:AB10"/>
    <mergeCell ref="AW2:BD2"/>
    <mergeCell ref="AZ5:AZ9"/>
    <mergeCell ref="AW5:AW9"/>
    <mergeCell ref="AG29:AG33"/>
    <mergeCell ref="AJ29:AJ33"/>
    <mergeCell ref="AO2:AV2"/>
    <mergeCell ref="AO5:AO7"/>
    <mergeCell ref="AR5:AR7"/>
    <mergeCell ref="AO8:AO10"/>
    <mergeCell ref="AR8:AR10"/>
    <mergeCell ref="AG18:AG20"/>
    <mergeCell ref="AJ18:AJ20"/>
    <mergeCell ref="AJ21:AJ24"/>
    <mergeCell ref="AG21:AG24"/>
    <mergeCell ref="AG25:AG28"/>
    <mergeCell ref="AJ25:AJ28"/>
    <mergeCell ref="AW20:AW22"/>
    <mergeCell ref="AZ20:AZ22"/>
    <mergeCell ref="AW10:AW16"/>
    <mergeCell ref="AZ10:AZ16"/>
    <mergeCell ref="AW17:AW19"/>
    <mergeCell ref="AZ17:AZ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Summary_Fig3-panels D,E,K</vt:lpstr>
      <vt:lpstr>Fig3-panel B</vt:lpstr>
      <vt:lpstr>Figure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Maurer, Margot</dc:creator>
  <cp:lastModifiedBy>Maurer, Margot</cp:lastModifiedBy>
  <dcterms:created xsi:type="dcterms:W3CDTF">2019-06-27T17:39:11Z</dcterms:created>
  <dcterms:modified xsi:type="dcterms:W3CDTF">2019-07-01T11:08:00Z</dcterms:modified>
</cp:coreProperties>
</file>