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7260" yWindow="0" windowWidth="11080" windowHeight="15540" tabRatio="500"/>
  </bookViews>
  <sheets>
    <sheet name="data" sheetId="2" r:id="rId1"/>
    <sheet name="stats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8" i="2" l="1"/>
  <c r="P18" i="2"/>
  <c r="O18" i="2"/>
  <c r="N18" i="2"/>
  <c r="M18" i="2"/>
  <c r="K18" i="2"/>
  <c r="L17" i="2"/>
  <c r="M17" i="2"/>
  <c r="N17" i="2"/>
  <c r="O17" i="2"/>
  <c r="P17" i="2"/>
  <c r="Q17" i="2"/>
  <c r="K17" i="2"/>
  <c r="Q14" i="2"/>
  <c r="P14" i="2"/>
  <c r="O14" i="2"/>
  <c r="N14" i="2"/>
  <c r="M14" i="2"/>
  <c r="L14" i="2"/>
  <c r="K14" i="2"/>
  <c r="L13" i="2"/>
  <c r="M13" i="2"/>
  <c r="N13" i="2"/>
  <c r="O13" i="2"/>
  <c r="P13" i="2"/>
  <c r="Q13" i="2"/>
  <c r="K13" i="2"/>
  <c r="Q8" i="2"/>
  <c r="P8" i="2"/>
  <c r="Q7" i="2"/>
  <c r="P7" i="2"/>
  <c r="Q4" i="2"/>
  <c r="P4" i="2"/>
  <c r="Q3" i="2"/>
  <c r="P3" i="2"/>
  <c r="C35" i="2"/>
  <c r="C37" i="2"/>
  <c r="C38" i="2"/>
  <c r="C39" i="2"/>
  <c r="B36" i="2"/>
  <c r="C36" i="2"/>
  <c r="E35" i="2"/>
  <c r="B39" i="2"/>
  <c r="B38" i="2"/>
  <c r="B37" i="2"/>
  <c r="B35" i="2"/>
  <c r="C32" i="2"/>
  <c r="C31" i="2"/>
  <c r="C30" i="2"/>
  <c r="C29" i="2"/>
  <c r="C28" i="2"/>
  <c r="E28" i="2"/>
  <c r="B32" i="2"/>
  <c r="B31" i="2"/>
  <c r="B30" i="2"/>
  <c r="B29" i="2"/>
  <c r="B28" i="2"/>
  <c r="C25" i="2"/>
  <c r="C24" i="2"/>
  <c r="C22" i="2"/>
  <c r="C21" i="2"/>
  <c r="E21" i="2"/>
  <c r="B25" i="2"/>
  <c r="B24" i="2"/>
  <c r="B23" i="2"/>
  <c r="B22" i="2"/>
  <c r="B21" i="2"/>
  <c r="C18" i="2"/>
  <c r="C17" i="2"/>
  <c r="C16" i="2"/>
  <c r="C15" i="2"/>
  <c r="C14" i="2"/>
  <c r="E14" i="2"/>
  <c r="B18" i="2"/>
  <c r="B17" i="2"/>
  <c r="B16" i="2"/>
  <c r="B15" i="2"/>
  <c r="B14" i="2"/>
  <c r="D39" i="2"/>
  <c r="D38" i="2"/>
  <c r="D37" i="2"/>
  <c r="D36" i="2"/>
  <c r="D35" i="2"/>
  <c r="D32" i="2"/>
  <c r="D31" i="2"/>
  <c r="D30" i="2"/>
  <c r="D29" i="2"/>
  <c r="D28" i="2"/>
  <c r="D25" i="2"/>
  <c r="D24" i="2"/>
  <c r="C23" i="2"/>
  <c r="D23" i="2"/>
  <c r="D22" i="2"/>
  <c r="D21" i="2"/>
  <c r="D18" i="2"/>
  <c r="D17" i="2"/>
  <c r="D16" i="2"/>
  <c r="D15" i="2"/>
  <c r="D14" i="2"/>
  <c r="H8" i="2"/>
  <c r="G8" i="2"/>
  <c r="H7" i="2"/>
  <c r="G7" i="2"/>
  <c r="H4" i="2"/>
  <c r="G4" i="2"/>
  <c r="H3" i="2"/>
  <c r="G3" i="2"/>
</calcChain>
</file>

<file path=xl/sharedStrings.xml><?xml version="1.0" encoding="utf-8"?>
<sst xmlns="http://schemas.openxmlformats.org/spreadsheetml/2006/main" count="144" uniqueCount="42">
  <si>
    <t>Gel 1</t>
  </si>
  <si>
    <t>Gel 2</t>
  </si>
  <si>
    <t>Gel 3</t>
  </si>
  <si>
    <t>Gel 4</t>
  </si>
  <si>
    <t>Gel 5</t>
  </si>
  <si>
    <t>Average</t>
  </si>
  <si>
    <t xml:space="preserve">Gel 1 </t>
  </si>
  <si>
    <t>Day 7</t>
  </si>
  <si>
    <t>Day 14</t>
  </si>
  <si>
    <t>S.D.</t>
  </si>
  <si>
    <t>RGD/Plain Total</t>
  </si>
  <si>
    <t>RGD/RGD Total</t>
  </si>
  <si>
    <t>WEAK DELIVERY EXPERIMENT</t>
  </si>
  <si>
    <t>Q test</t>
  </si>
  <si>
    <t>Qc Values</t>
  </si>
  <si>
    <t>Cells/mL</t>
  </si>
  <si>
    <t>abs(x-xnear)</t>
  </si>
  <si>
    <t>x-xnear/range</t>
  </si>
  <si>
    <t>Range</t>
  </si>
  <si>
    <t>abs(x-near)</t>
  </si>
  <si>
    <t>Day 7 RGD/Plain</t>
  </si>
  <si>
    <t>Day 7 RGD/RGD</t>
  </si>
  <si>
    <t>Day 14 RGD/Plain</t>
  </si>
  <si>
    <t>Day 14 RGD/RGD</t>
  </si>
  <si>
    <t>outlier</t>
  </si>
  <si>
    <t>Data without outliers</t>
  </si>
  <si>
    <t>Day</t>
  </si>
  <si>
    <t>Type</t>
  </si>
  <si>
    <t>Data in graph format</t>
  </si>
  <si>
    <t>Stats</t>
  </si>
  <si>
    <t>Cells</t>
  </si>
  <si>
    <t>d7</t>
  </si>
  <si>
    <t>plain</t>
  </si>
  <si>
    <t>RGD</t>
  </si>
  <si>
    <t>d14</t>
  </si>
  <si>
    <t>d7 plain</t>
  </si>
  <si>
    <t>d7 RGD</t>
  </si>
  <si>
    <t>d14 plain</t>
  </si>
  <si>
    <t>d14 RGD</t>
  </si>
  <si>
    <t>x</t>
  </si>
  <si>
    <t>-RGD</t>
  </si>
  <si>
    <t>++RGD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</si>
</sst>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5"/>
      <color theme="1"/>
      <name val="Calibri"/>
      <scheme val="minor"/>
    </font>
    <font>
      <u/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C7E7"/>
        <bgColor indexed="64"/>
      </patternFill>
    </fill>
    <fill>
      <patternFill patternType="solid">
        <fgColor rgb="FF75F6F3"/>
        <bgColor indexed="64"/>
      </patternFill>
    </fill>
    <fill>
      <patternFill patternType="solid">
        <fgColor rgb="FFDFB8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11" fontId="0" fillId="0" borderId="0" xfId="0" applyNumberFormat="1" applyFont="1"/>
    <xf numFmtId="0" fontId="0" fillId="3" borderId="1" xfId="0" applyFont="1" applyFill="1" applyBorder="1"/>
    <xf numFmtId="0" fontId="0" fillId="4" borderId="1" xfId="0" applyFont="1" applyFill="1" applyBorder="1"/>
    <xf numFmtId="11" fontId="0" fillId="4" borderId="1" xfId="0" applyNumberFormat="1" applyFont="1" applyFill="1" applyBorder="1"/>
    <xf numFmtId="0" fontId="0" fillId="0" borderId="0" xfId="0" applyFont="1" applyFill="1" applyBorder="1"/>
    <xf numFmtId="0" fontId="0" fillId="0" borderId="0" xfId="0" applyNumberFormat="1" applyFill="1" applyBorder="1"/>
    <xf numFmtId="0" fontId="0" fillId="2" borderId="0" xfId="0" applyFont="1" applyFill="1" applyBorder="1"/>
    <xf numFmtId="11" fontId="0" fillId="0" borderId="0" xfId="0" applyNumberFormat="1"/>
    <xf numFmtId="2" fontId="0" fillId="5" borderId="0" xfId="0" applyNumberFormat="1" applyFill="1"/>
    <xf numFmtId="2" fontId="0" fillId="0" borderId="0" xfId="0" applyNumberFormat="1"/>
    <xf numFmtId="0" fontId="0" fillId="0" borderId="1" xfId="0" applyNumberFormat="1" applyFont="1" applyFill="1" applyBorder="1"/>
    <xf numFmtId="0" fontId="0" fillId="0" borderId="0" xfId="0" applyNumberFormat="1"/>
    <xf numFmtId="0" fontId="0" fillId="4" borderId="1" xfId="0" applyNumberFormat="1" applyFont="1" applyFill="1" applyBorder="1"/>
    <xf numFmtId="0" fontId="0" fillId="3" borderId="1" xfId="0" applyNumberFormat="1" applyFont="1" applyFill="1" applyBorder="1"/>
    <xf numFmtId="0" fontId="0" fillId="3" borderId="1" xfId="0" applyNumberFormat="1" applyFill="1" applyBorder="1"/>
    <xf numFmtId="1" fontId="0" fillId="4" borderId="1" xfId="0" applyNumberFormat="1" applyFont="1" applyFill="1" applyBorder="1"/>
    <xf numFmtId="1" fontId="0" fillId="0" borderId="0" xfId="0" applyNumberFormat="1"/>
    <xf numFmtId="1" fontId="0" fillId="3" borderId="1" xfId="0" applyNumberFormat="1" applyFont="1" applyFill="1" applyBorder="1"/>
    <xf numFmtId="1" fontId="0" fillId="3" borderId="1" xfId="0" applyNumberFormat="1" applyFill="1" applyBorder="1"/>
    <xf numFmtId="0" fontId="4" fillId="0" borderId="0" xfId="0" applyFont="1"/>
    <xf numFmtId="0" fontId="0" fillId="0" borderId="0" xfId="0" applyNumberFormat="1" applyFont="1" applyFill="1" applyBorder="1"/>
    <xf numFmtId="0" fontId="0" fillId="6" borderId="0" xfId="0" applyFill="1"/>
    <xf numFmtId="0" fontId="0" fillId="0" borderId="0" xfId="0" applyFill="1"/>
    <xf numFmtId="0" fontId="0" fillId="0" borderId="0" xfId="0" quotePrefix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7 plain</c:v>
          </c:tx>
          <c:spPr>
            <a:ln w="47625">
              <a:noFill/>
            </a:ln>
          </c:spPr>
          <c:xVal>
            <c:numRef>
              <c:f>data!$F$14:$F$18</c:f>
              <c:numCache>
                <c:formatCode>General</c:formatCode>
                <c:ptCount val="5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</c:numCache>
            </c:numRef>
          </c:xVal>
          <c:yVal>
            <c:numRef>
              <c:f>data!$B$3:$F$3</c:f>
              <c:numCache>
                <c:formatCode>General</c:formatCode>
                <c:ptCount val="5"/>
                <c:pt idx="0">
                  <c:v>53600.0</c:v>
                </c:pt>
                <c:pt idx="1">
                  <c:v>60900.0</c:v>
                </c:pt>
                <c:pt idx="2">
                  <c:v>51500.0</c:v>
                </c:pt>
                <c:pt idx="3">
                  <c:v>60600.0</c:v>
                </c:pt>
                <c:pt idx="4">
                  <c:v>41400.0</c:v>
                </c:pt>
              </c:numCache>
            </c:numRef>
          </c:yVal>
          <c:smooth val="0"/>
        </c:ser>
        <c:ser>
          <c:idx val="1"/>
          <c:order val="1"/>
          <c:tx>
            <c:v>7 RGD</c:v>
          </c:tx>
          <c:spPr>
            <a:ln w="47625">
              <a:noFill/>
            </a:ln>
          </c:spPr>
          <c:xVal>
            <c:numRef>
              <c:f>data!$F$21:$F$25</c:f>
              <c:numCache>
                <c:formatCode>General</c:formatCode>
                <c:ptCount val="5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</c:numCache>
            </c:numRef>
          </c:xVal>
          <c:yVal>
            <c:numRef>
              <c:f>data!$B$4:$F$4</c:f>
              <c:numCache>
                <c:formatCode>General</c:formatCode>
                <c:ptCount val="5"/>
                <c:pt idx="0">
                  <c:v>36400.0</c:v>
                </c:pt>
                <c:pt idx="1">
                  <c:v>42200.0</c:v>
                </c:pt>
                <c:pt idx="2">
                  <c:v>36400.0</c:v>
                </c:pt>
                <c:pt idx="3">
                  <c:v>47800.0</c:v>
                </c:pt>
                <c:pt idx="4">
                  <c:v>48600.0</c:v>
                </c:pt>
              </c:numCache>
            </c:numRef>
          </c:yVal>
          <c:smooth val="0"/>
        </c:ser>
        <c:ser>
          <c:idx val="2"/>
          <c:order val="2"/>
          <c:tx>
            <c:v>14 plain</c:v>
          </c:tx>
          <c:spPr>
            <a:ln w="47625">
              <a:noFill/>
            </a:ln>
          </c:spPr>
          <c:xVal>
            <c:numRef>
              <c:f>data!$F$28:$F$32</c:f>
              <c:numCache>
                <c:formatCode>General</c:formatCode>
                <c:ptCount val="5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</c:numCache>
            </c:numRef>
          </c:xVal>
          <c:yVal>
            <c:numRef>
              <c:f>data!$B$7:$F$7</c:f>
              <c:numCache>
                <c:formatCode>General</c:formatCode>
                <c:ptCount val="5"/>
                <c:pt idx="0">
                  <c:v>203000.0</c:v>
                </c:pt>
                <c:pt idx="1">
                  <c:v>151000.0</c:v>
                </c:pt>
                <c:pt idx="2">
                  <c:v>138000.0</c:v>
                </c:pt>
                <c:pt idx="3">
                  <c:v>129000.0</c:v>
                </c:pt>
                <c:pt idx="4">
                  <c:v>199000.0</c:v>
                </c:pt>
              </c:numCache>
            </c:numRef>
          </c:yVal>
          <c:smooth val="0"/>
        </c:ser>
        <c:ser>
          <c:idx val="3"/>
          <c:order val="3"/>
          <c:tx>
            <c:v>14 RGD</c:v>
          </c:tx>
          <c:spPr>
            <a:ln w="47625">
              <a:noFill/>
            </a:ln>
          </c:spPr>
          <c:xVal>
            <c:numRef>
              <c:f>data!$G$35:$G$39</c:f>
              <c:numCache>
                <c:formatCode>General</c:formatCode>
                <c:ptCount val="5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</c:numCache>
            </c:numRef>
          </c:xVal>
          <c:yVal>
            <c:numRef>
              <c:f>data!$B$8:$F$8</c:f>
              <c:numCache>
                <c:formatCode>General</c:formatCode>
                <c:ptCount val="5"/>
                <c:pt idx="0">
                  <c:v>123000.0</c:v>
                </c:pt>
                <c:pt idx="1">
                  <c:v>163000.0</c:v>
                </c:pt>
                <c:pt idx="2">
                  <c:v>107000.0</c:v>
                </c:pt>
                <c:pt idx="3">
                  <c:v>74200.0</c:v>
                </c:pt>
                <c:pt idx="4">
                  <c:v>72900.0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3134104"/>
        <c:axId val="-2073654568"/>
      </c:scatterChart>
      <c:valAx>
        <c:axId val="-2073134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3654568"/>
        <c:crosses val="autoZero"/>
        <c:crossBetween val="midCat"/>
      </c:valAx>
      <c:valAx>
        <c:axId val="-2073654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3134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189588143587"/>
          <c:y val="0.0601851851851852"/>
          <c:w val="0.751631243462988"/>
          <c:h val="0.822469378827647"/>
        </c:manualLayout>
      </c:layout>
      <c:barChart>
        <c:barDir val="col"/>
        <c:grouping val="clustered"/>
        <c:varyColors val="0"/>
        <c:ser>
          <c:idx val="0"/>
          <c:order val="0"/>
          <c:tx>
            <c:v>RGD- Donor</c:v>
          </c:tx>
          <c:spPr>
            <a:noFill/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(data!$Q$13,data!$Q$17)</c:f>
                <c:numCache>
                  <c:formatCode>General</c:formatCode>
                  <c:ptCount val="2"/>
                  <c:pt idx="0">
                    <c:v>7.992809268336134</c:v>
                  </c:pt>
                  <c:pt idx="1">
                    <c:v>34.69870314579494</c:v>
                  </c:pt>
                </c:numCache>
              </c:numRef>
            </c:plus>
            <c:minus>
              <c:numRef>
                <c:f>(data!$Q$13,data!$Q$17)</c:f>
                <c:numCache>
                  <c:formatCode>General</c:formatCode>
                  <c:ptCount val="2"/>
                  <c:pt idx="0">
                    <c:v>7.992809268336134</c:v>
                  </c:pt>
                  <c:pt idx="1">
                    <c:v>34.69870314579494</c:v>
                  </c:pt>
                </c:numCache>
              </c:numRef>
            </c:minus>
          </c:errBars>
          <c:cat>
            <c:strRef>
              <c:f>(data!$J$2,data!$J$6)</c:f>
              <c:strCache>
                <c:ptCount val="2"/>
                <c:pt idx="0">
                  <c:v>Day 7</c:v>
                </c:pt>
                <c:pt idx="1">
                  <c:v>Day 14</c:v>
                </c:pt>
              </c:strCache>
            </c:strRef>
          </c:cat>
          <c:val>
            <c:numRef>
              <c:f>(data!$P$13,data!$P$17)</c:f>
              <c:numCache>
                <c:formatCode>General</c:formatCode>
                <c:ptCount val="2"/>
                <c:pt idx="0">
                  <c:v>53.6</c:v>
                </c:pt>
                <c:pt idx="1">
                  <c:v>164.0</c:v>
                </c:pt>
              </c:numCache>
            </c:numRef>
          </c:val>
        </c:ser>
        <c:ser>
          <c:idx val="1"/>
          <c:order val="1"/>
          <c:tx>
            <c:v>RGD++ Donor</c:v>
          </c:tx>
          <c:spPr>
            <a:solidFill>
              <a:schemeClr val="bg1">
                <a:lumMod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(data!$Q$14,data!$Q$18)</c:f>
                <c:numCache>
                  <c:formatCode>General</c:formatCode>
                  <c:ptCount val="2"/>
                  <c:pt idx="0">
                    <c:v>5.90694506492146</c:v>
                  </c:pt>
                  <c:pt idx="1">
                    <c:v>24.81227854645088</c:v>
                  </c:pt>
                </c:numCache>
              </c:numRef>
            </c:plus>
            <c:minus>
              <c:numRef>
                <c:f>(data!$Q$14,data!$Q$18)</c:f>
                <c:numCache>
                  <c:formatCode>General</c:formatCode>
                  <c:ptCount val="2"/>
                  <c:pt idx="0">
                    <c:v>5.90694506492146</c:v>
                  </c:pt>
                  <c:pt idx="1">
                    <c:v>24.81227854645088</c:v>
                  </c:pt>
                </c:numCache>
              </c:numRef>
            </c:minus>
          </c:errBars>
          <c:cat>
            <c:strRef>
              <c:f>(data!$J$2,data!$J$6)</c:f>
              <c:strCache>
                <c:ptCount val="2"/>
                <c:pt idx="0">
                  <c:v>Day 7</c:v>
                </c:pt>
                <c:pt idx="1">
                  <c:v>Day 14</c:v>
                </c:pt>
              </c:strCache>
            </c:strRef>
          </c:cat>
          <c:val>
            <c:numRef>
              <c:f>(data!$P$14,data!$P$18)</c:f>
              <c:numCache>
                <c:formatCode>General</c:formatCode>
                <c:ptCount val="2"/>
                <c:pt idx="0">
                  <c:v>42.28</c:v>
                </c:pt>
                <c:pt idx="1">
                  <c:v>94.27500000000001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3160328"/>
        <c:axId val="-2129913320"/>
      </c:barChart>
      <c:catAx>
        <c:axId val="-2073160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-2129913320"/>
        <c:crosses val="autoZero"/>
        <c:auto val="1"/>
        <c:lblAlgn val="ctr"/>
        <c:lblOffset val="100"/>
        <c:noMultiLvlLbl val="0"/>
      </c:catAx>
      <c:valAx>
        <c:axId val="-21299133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Cells Delivered (1000s)</a:t>
                </a:r>
              </a:p>
            </c:rich>
          </c:tx>
          <c:layout>
            <c:manualLayout>
              <c:xMode val="edge"/>
              <c:yMode val="edge"/>
              <c:x val="0.0194444444444444"/>
              <c:y val="0.1972142023913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-2073160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6032995875516"/>
          <c:y val="0.0858430733267716"/>
          <c:w val="0.314618633197166"/>
          <c:h val="0.24845287893700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5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780183727034"/>
          <c:y val="0.0601851851851852"/>
          <c:w val="0.807040682414698"/>
          <c:h val="0.822469378827647"/>
        </c:manualLayout>
      </c:layout>
      <c:barChart>
        <c:barDir val="col"/>
        <c:grouping val="clustered"/>
        <c:varyColors val="0"/>
        <c:ser>
          <c:idx val="0"/>
          <c:order val="0"/>
          <c:tx>
            <c:v>Day 7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data!$Q$13:$Q$14</c:f>
                <c:numCache>
                  <c:formatCode>General</c:formatCode>
                  <c:ptCount val="2"/>
                  <c:pt idx="0">
                    <c:v>7.992809268336134</c:v>
                  </c:pt>
                  <c:pt idx="1">
                    <c:v>5.90694506492146</c:v>
                  </c:pt>
                </c:numCache>
              </c:numRef>
            </c:plus>
            <c:minus>
              <c:numRef>
                <c:f>data!$Q$13:$Q$14</c:f>
                <c:numCache>
                  <c:formatCode>General</c:formatCode>
                  <c:ptCount val="2"/>
                  <c:pt idx="0">
                    <c:v>7.992809268336134</c:v>
                  </c:pt>
                  <c:pt idx="1">
                    <c:v>5.90694506492146</c:v>
                  </c:pt>
                </c:numCache>
              </c:numRef>
            </c:minus>
          </c:errBars>
          <c:cat>
            <c:strRef>
              <c:f>data!$J$20:$K$20</c:f>
              <c:strCache>
                <c:ptCount val="2"/>
                <c:pt idx="0">
                  <c:v>-RGD</c:v>
                </c:pt>
                <c:pt idx="1">
                  <c:v>++RGD</c:v>
                </c:pt>
              </c:strCache>
            </c:strRef>
          </c:cat>
          <c:val>
            <c:numRef>
              <c:f>data!$P$13:$P$14</c:f>
              <c:numCache>
                <c:formatCode>General</c:formatCode>
                <c:ptCount val="2"/>
                <c:pt idx="0">
                  <c:v>53.6</c:v>
                </c:pt>
                <c:pt idx="1">
                  <c:v>42.28</c:v>
                </c:pt>
              </c:numCache>
            </c:numRef>
          </c:val>
        </c:ser>
        <c:ser>
          <c:idx val="1"/>
          <c:order val="1"/>
          <c:tx>
            <c:v>Day 14</c:v>
          </c:tx>
          <c:spPr>
            <a:solidFill>
              <a:schemeClr val="bg1">
                <a:lumMod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data!$Q$17:$Q$18</c:f>
                <c:numCache>
                  <c:formatCode>General</c:formatCode>
                  <c:ptCount val="2"/>
                  <c:pt idx="0">
                    <c:v>34.69870314579494</c:v>
                  </c:pt>
                  <c:pt idx="1">
                    <c:v>24.81227854645088</c:v>
                  </c:pt>
                </c:numCache>
              </c:numRef>
            </c:plus>
            <c:minus>
              <c:numRef>
                <c:f>data!$Q$17:$Q$18</c:f>
                <c:numCache>
                  <c:formatCode>General</c:formatCode>
                  <c:ptCount val="2"/>
                  <c:pt idx="0">
                    <c:v>34.69870314579494</c:v>
                  </c:pt>
                  <c:pt idx="1">
                    <c:v>24.81227854645088</c:v>
                  </c:pt>
                </c:numCache>
              </c:numRef>
            </c:minus>
          </c:errBars>
          <c:cat>
            <c:strRef>
              <c:f>data!$J$20:$K$20</c:f>
              <c:strCache>
                <c:ptCount val="2"/>
                <c:pt idx="0">
                  <c:v>-RGD</c:v>
                </c:pt>
                <c:pt idx="1">
                  <c:v>++RGD</c:v>
                </c:pt>
              </c:strCache>
            </c:strRef>
          </c:cat>
          <c:val>
            <c:numRef>
              <c:f>data!$P$17:$P$18</c:f>
              <c:numCache>
                <c:formatCode>General</c:formatCode>
                <c:ptCount val="2"/>
                <c:pt idx="0">
                  <c:v>164.0</c:v>
                </c:pt>
                <c:pt idx="1">
                  <c:v>94.27500000000001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3709480"/>
        <c:axId val="-2085985944"/>
      </c:barChart>
      <c:catAx>
        <c:axId val="-207370948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5985944"/>
        <c:crosses val="autoZero"/>
        <c:auto val="1"/>
        <c:lblAlgn val="ctr"/>
        <c:lblOffset val="100"/>
        <c:noMultiLvlLbl val="0"/>
      </c:catAx>
      <c:valAx>
        <c:axId val="-20859859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Cells Delivered</a:t>
                </a:r>
                <a:r>
                  <a:rPr lang="en-US" baseline="0"/>
                  <a:t> (1000s)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138888888888889"/>
              <c:y val="0.2111030912802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073709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1154199475066"/>
          <c:y val="0.092208734324876"/>
          <c:w val="0.116623578302712"/>
          <c:h val="0.185952901720618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9</xdr:row>
      <xdr:rowOff>139700</xdr:rowOff>
    </xdr:from>
    <xdr:to>
      <xdr:col>6</xdr:col>
      <xdr:colOff>673100</xdr:colOff>
      <xdr:row>24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22</xdr:row>
      <xdr:rowOff>0</xdr:rowOff>
    </xdr:from>
    <xdr:to>
      <xdr:col>15</xdr:col>
      <xdr:colOff>152400</xdr:colOff>
      <xdr:row>39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279400</xdr:colOff>
      <xdr:row>40</xdr:row>
      <xdr:rowOff>177800</xdr:rowOff>
    </xdr:from>
    <xdr:to>
      <xdr:col>14</xdr:col>
      <xdr:colOff>723900</xdr:colOff>
      <xdr:row>55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nfusion">
      <a:dk1>
        <a:sysClr val="windowText" lastClr="000000"/>
      </a:dk1>
      <a:lt1>
        <a:sysClr val="window" lastClr="FFFFFF"/>
      </a:lt1>
      <a:dk2>
        <a:srgbClr val="2F1F58"/>
      </a:dk2>
      <a:lt2>
        <a:srgbClr val="B7A9E0"/>
      </a:lt2>
      <a:accent1>
        <a:srgbClr val="8C73D0"/>
      </a:accent1>
      <a:accent2>
        <a:srgbClr val="C2E8C4"/>
      </a:accent2>
      <a:accent3>
        <a:srgbClr val="C5A6E8"/>
      </a:accent3>
      <a:accent4>
        <a:srgbClr val="B45EC7"/>
      </a:accent4>
      <a:accent5>
        <a:srgbClr val="9FDAFB"/>
      </a:accent5>
      <a:accent6>
        <a:srgbClr val="95C5B0"/>
      </a:accent6>
      <a:hlink>
        <a:srgbClr val="744AE0"/>
      </a:hlink>
      <a:folHlink>
        <a:srgbClr val="8D8A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H26" sqref="H26"/>
    </sheetView>
  </sheetViews>
  <sheetFormatPr baseColWidth="10" defaultRowHeight="15" x14ac:dyDescent="0"/>
  <cols>
    <col min="1" max="1" width="14.1640625" bestFit="1" customWidth="1"/>
  </cols>
  <sheetData>
    <row r="1" spans="1:21" ht="19">
      <c r="A1" s="25" t="s">
        <v>12</v>
      </c>
      <c r="B1" s="26"/>
      <c r="C1" s="26"/>
      <c r="D1" s="26"/>
      <c r="E1" s="26"/>
      <c r="F1" s="26"/>
      <c r="G1" s="26"/>
      <c r="H1" s="27"/>
      <c r="K1" t="s">
        <v>25</v>
      </c>
    </row>
    <row r="2" spans="1:21">
      <c r="A2" s="3" t="s">
        <v>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9</v>
      </c>
      <c r="J2" s="3" t="s">
        <v>7</v>
      </c>
      <c r="K2" s="3" t="s">
        <v>0</v>
      </c>
      <c r="L2" s="3" t="s">
        <v>1</v>
      </c>
      <c r="M2" s="3" t="s">
        <v>2</v>
      </c>
      <c r="N2" s="3" t="s">
        <v>3</v>
      </c>
      <c r="O2" s="3" t="s">
        <v>4</v>
      </c>
      <c r="P2" s="3" t="s">
        <v>5</v>
      </c>
      <c r="Q2" s="3" t="s">
        <v>9</v>
      </c>
    </row>
    <row r="3" spans="1:21">
      <c r="A3" s="3" t="s">
        <v>10</v>
      </c>
      <c r="B3" s="13">
        <v>53600</v>
      </c>
      <c r="C3" s="13">
        <v>60900</v>
      </c>
      <c r="D3" s="13">
        <v>51500</v>
      </c>
      <c r="E3" s="13">
        <v>60600</v>
      </c>
      <c r="F3" s="13">
        <v>41400</v>
      </c>
      <c r="G3" s="13">
        <f>AVERAGE(B3:F3)</f>
        <v>53600</v>
      </c>
      <c r="H3" s="16">
        <f>STDEV(B3:F3)</f>
        <v>7992.8092683361338</v>
      </c>
      <c r="J3" s="3" t="s">
        <v>10</v>
      </c>
      <c r="K3" s="13">
        <v>53600</v>
      </c>
      <c r="L3" s="13">
        <v>60900</v>
      </c>
      <c r="M3" s="13">
        <v>51500</v>
      </c>
      <c r="N3" s="13">
        <v>60600</v>
      </c>
      <c r="O3" s="13">
        <v>41400</v>
      </c>
      <c r="P3" s="13">
        <f>AVERAGE(K3:O3)</f>
        <v>53600</v>
      </c>
      <c r="Q3" s="16">
        <f>STDEV(K3:O3)</f>
        <v>7992.8092683361338</v>
      </c>
    </row>
    <row r="4" spans="1:21">
      <c r="A4" s="4" t="s">
        <v>11</v>
      </c>
      <c r="B4" s="13">
        <v>36400</v>
      </c>
      <c r="C4" s="13">
        <v>42200</v>
      </c>
      <c r="D4" s="13">
        <v>36400</v>
      </c>
      <c r="E4" s="13">
        <v>47800</v>
      </c>
      <c r="F4" s="13">
        <v>48600</v>
      </c>
      <c r="G4" s="13">
        <f>AVERAGE(B4:F4)</f>
        <v>42280</v>
      </c>
      <c r="H4" s="16">
        <f>STDEV(B4:F4)</f>
        <v>5906.9450649214605</v>
      </c>
      <c r="J4" s="4" t="s">
        <v>11</v>
      </c>
      <c r="K4" s="13">
        <v>36400</v>
      </c>
      <c r="L4" s="13">
        <v>42200</v>
      </c>
      <c r="M4" s="13">
        <v>36400</v>
      </c>
      <c r="N4" s="13">
        <v>47800</v>
      </c>
      <c r="O4" s="13">
        <v>48600</v>
      </c>
      <c r="P4" s="13">
        <f>AVERAGE(K4:O4)</f>
        <v>42280</v>
      </c>
      <c r="Q4" s="16">
        <f>STDEV(K4:O4)</f>
        <v>5906.9450649214605</v>
      </c>
    </row>
    <row r="5" spans="1:21">
      <c r="B5" s="12"/>
      <c r="C5" s="12"/>
      <c r="D5" s="12"/>
      <c r="E5" s="12"/>
      <c r="F5" s="12"/>
      <c r="G5" s="12"/>
      <c r="H5" s="17"/>
      <c r="K5" s="12"/>
      <c r="L5" s="12"/>
      <c r="M5" s="12"/>
      <c r="N5" s="12"/>
      <c r="O5" s="12"/>
      <c r="P5" s="12"/>
      <c r="Q5" s="17"/>
    </row>
    <row r="6" spans="1:21">
      <c r="A6" s="2" t="s">
        <v>8</v>
      </c>
      <c r="B6" s="14" t="s">
        <v>6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8" t="s">
        <v>9</v>
      </c>
      <c r="J6" s="2" t="s">
        <v>8</v>
      </c>
      <c r="K6" s="14" t="s">
        <v>6</v>
      </c>
      <c r="L6" s="14" t="s">
        <v>1</v>
      </c>
      <c r="M6" s="14" t="s">
        <v>2</v>
      </c>
      <c r="N6" s="14" t="s">
        <v>3</v>
      </c>
      <c r="O6" s="14" t="s">
        <v>4</v>
      </c>
      <c r="P6" s="14" t="s">
        <v>5</v>
      </c>
      <c r="Q6" s="18" t="s">
        <v>9</v>
      </c>
    </row>
    <row r="7" spans="1:21">
      <c r="A7" s="2" t="s">
        <v>10</v>
      </c>
      <c r="B7" s="15">
        <v>203000</v>
      </c>
      <c r="C7" s="15">
        <v>151000</v>
      </c>
      <c r="D7" s="15">
        <v>138000</v>
      </c>
      <c r="E7" s="15">
        <v>129000</v>
      </c>
      <c r="F7" s="15">
        <v>199000</v>
      </c>
      <c r="G7" s="15">
        <f>AVERAGE(B7:F7)</f>
        <v>164000</v>
      </c>
      <c r="H7" s="19">
        <f>STDEV(B7:F7)</f>
        <v>34698.703145794942</v>
      </c>
      <c r="J7" s="2" t="s">
        <v>10</v>
      </c>
      <c r="K7" s="15">
        <v>203000</v>
      </c>
      <c r="L7" s="15">
        <v>151000</v>
      </c>
      <c r="M7" s="15">
        <v>138000</v>
      </c>
      <c r="N7" s="15">
        <v>129000</v>
      </c>
      <c r="O7" s="15">
        <v>199000</v>
      </c>
      <c r="P7" s="15">
        <f>AVERAGE(K7:O7)</f>
        <v>164000</v>
      </c>
      <c r="Q7" s="19">
        <f>STDEV(K7:O7)</f>
        <v>34698.703145794942</v>
      </c>
    </row>
    <row r="8" spans="1:21">
      <c r="A8" s="2" t="s">
        <v>11</v>
      </c>
      <c r="B8" s="15">
        <v>123000</v>
      </c>
      <c r="C8" s="15">
        <v>163000</v>
      </c>
      <c r="D8" s="15">
        <v>107000</v>
      </c>
      <c r="E8" s="15">
        <v>74200</v>
      </c>
      <c r="F8" s="15">
        <v>72900</v>
      </c>
      <c r="G8" s="15">
        <f>AVERAGE(B8:F8)</f>
        <v>108020</v>
      </c>
      <c r="H8" s="19">
        <f>STDEV(B8:F8)</f>
        <v>37501.49330360059</v>
      </c>
      <c r="J8" s="2" t="s">
        <v>11</v>
      </c>
      <c r="K8" s="15">
        <v>123000</v>
      </c>
      <c r="L8" s="15"/>
      <c r="M8" s="15">
        <v>107000</v>
      </c>
      <c r="N8" s="15">
        <v>74200</v>
      </c>
      <c r="O8" s="15">
        <v>72900</v>
      </c>
      <c r="P8" s="15">
        <f>AVERAGE(K8:O8)</f>
        <v>94275</v>
      </c>
      <c r="Q8" s="19">
        <f>STDEV(K8:O8)</f>
        <v>24812.278546450882</v>
      </c>
    </row>
    <row r="11" spans="1:21">
      <c r="L11" t="s">
        <v>28</v>
      </c>
    </row>
    <row r="12" spans="1:21">
      <c r="A12" s="7" t="s">
        <v>13</v>
      </c>
      <c r="D12" t="s">
        <v>14</v>
      </c>
      <c r="J12" s="3" t="s">
        <v>7</v>
      </c>
      <c r="K12" s="3" t="s">
        <v>0</v>
      </c>
      <c r="L12" s="3" t="s">
        <v>1</v>
      </c>
      <c r="M12" s="3" t="s">
        <v>2</v>
      </c>
      <c r="N12" s="3" t="s">
        <v>3</v>
      </c>
      <c r="O12" s="3" t="s">
        <v>4</v>
      </c>
      <c r="P12" s="3" t="s">
        <v>5</v>
      </c>
      <c r="Q12" s="3" t="s">
        <v>9</v>
      </c>
      <c r="S12" s="5" t="s">
        <v>29</v>
      </c>
    </row>
    <row r="13" spans="1:21">
      <c r="A13" t="s">
        <v>20</v>
      </c>
      <c r="B13" t="s">
        <v>15</v>
      </c>
      <c r="C13" t="s">
        <v>16</v>
      </c>
      <c r="D13" t="s">
        <v>17</v>
      </c>
      <c r="E13" t="s">
        <v>18</v>
      </c>
      <c r="J13" s="3" t="s">
        <v>10</v>
      </c>
      <c r="K13" s="13">
        <f>K3/1000</f>
        <v>53.6</v>
      </c>
      <c r="L13" s="13">
        <f t="shared" ref="L13:Q14" si="0">L3/1000</f>
        <v>60.9</v>
      </c>
      <c r="M13" s="13">
        <f t="shared" si="0"/>
        <v>51.5</v>
      </c>
      <c r="N13" s="13">
        <f t="shared" si="0"/>
        <v>60.6</v>
      </c>
      <c r="O13" s="13">
        <f t="shared" si="0"/>
        <v>41.4</v>
      </c>
      <c r="P13" s="13">
        <f t="shared" si="0"/>
        <v>53.6</v>
      </c>
      <c r="Q13" s="13">
        <f t="shared" si="0"/>
        <v>7.992809268336134</v>
      </c>
      <c r="S13" s="20" t="s">
        <v>26</v>
      </c>
      <c r="T13" s="20" t="s">
        <v>27</v>
      </c>
      <c r="U13" s="20" t="s">
        <v>30</v>
      </c>
    </row>
    <row r="14" spans="1:21">
      <c r="A14">
        <v>1</v>
      </c>
      <c r="B14" s="11">
        <f>B3</f>
        <v>53600</v>
      </c>
      <c r="C14" s="12">
        <f>B14-B16</f>
        <v>2100</v>
      </c>
      <c r="D14" s="9">
        <f>C14/E14</f>
        <v>0.109375</v>
      </c>
      <c r="E14" s="1">
        <f>B17-B18</f>
        <v>19200</v>
      </c>
      <c r="F14">
        <v>1</v>
      </c>
      <c r="J14" s="4" t="s">
        <v>11</v>
      </c>
      <c r="K14" s="13">
        <f>K4/1000</f>
        <v>36.4</v>
      </c>
      <c r="L14" s="13">
        <f t="shared" si="0"/>
        <v>42.2</v>
      </c>
      <c r="M14" s="13">
        <f t="shared" si="0"/>
        <v>36.4</v>
      </c>
      <c r="N14" s="13">
        <f t="shared" si="0"/>
        <v>47.8</v>
      </c>
      <c r="O14" s="13">
        <f t="shared" si="0"/>
        <v>48.6</v>
      </c>
      <c r="P14" s="13">
        <f t="shared" si="0"/>
        <v>42.28</v>
      </c>
      <c r="Q14" s="13">
        <f t="shared" si="0"/>
        <v>5.9069450649214605</v>
      </c>
      <c r="S14" t="s">
        <v>31</v>
      </c>
      <c r="T14" t="s">
        <v>32</v>
      </c>
      <c r="U14" s="21">
        <v>53600</v>
      </c>
    </row>
    <row r="15" spans="1:21">
      <c r="A15">
        <v>2</v>
      </c>
      <c r="B15" s="11">
        <f>C3</f>
        <v>60900</v>
      </c>
      <c r="C15" s="12">
        <f>B15-B17</f>
        <v>300</v>
      </c>
      <c r="D15" s="9">
        <f>C15/E14</f>
        <v>1.5625E-2</v>
      </c>
      <c r="F15">
        <v>1</v>
      </c>
      <c r="K15" s="12"/>
      <c r="L15" s="12"/>
      <c r="M15" s="12"/>
      <c r="N15" s="12"/>
      <c r="O15" s="12"/>
      <c r="P15" s="12"/>
      <c r="Q15" s="17"/>
      <c r="S15" t="s">
        <v>31</v>
      </c>
      <c r="T15" t="s">
        <v>32</v>
      </c>
      <c r="U15" s="21">
        <v>60900</v>
      </c>
    </row>
    <row r="16" spans="1:21">
      <c r="A16">
        <v>3</v>
      </c>
      <c r="B16" s="11">
        <f>D3</f>
        <v>51500</v>
      </c>
      <c r="C16" s="12">
        <f>B14-B16</f>
        <v>2100</v>
      </c>
      <c r="D16" s="9">
        <f>C16/E14</f>
        <v>0.109375</v>
      </c>
      <c r="F16">
        <v>1</v>
      </c>
      <c r="J16" s="2" t="s">
        <v>8</v>
      </c>
      <c r="K16" s="14" t="s">
        <v>6</v>
      </c>
      <c r="L16" s="14" t="s">
        <v>1</v>
      </c>
      <c r="M16" s="14" t="s">
        <v>2</v>
      </c>
      <c r="N16" s="14" t="s">
        <v>3</v>
      </c>
      <c r="O16" s="14" t="s">
        <v>4</v>
      </c>
      <c r="P16" s="14" t="s">
        <v>5</v>
      </c>
      <c r="Q16" s="18" t="s">
        <v>9</v>
      </c>
      <c r="S16" t="s">
        <v>31</v>
      </c>
      <c r="T16" t="s">
        <v>32</v>
      </c>
      <c r="U16" s="21">
        <v>51500</v>
      </c>
    </row>
    <row r="17" spans="1:21">
      <c r="A17">
        <v>4</v>
      </c>
      <c r="B17" s="11">
        <f>E3</f>
        <v>60600</v>
      </c>
      <c r="C17" s="12">
        <f>B15-B17</f>
        <v>300</v>
      </c>
      <c r="D17" s="9">
        <f>C17/E14</f>
        <v>1.5625E-2</v>
      </c>
      <c r="F17">
        <v>1</v>
      </c>
      <c r="J17" s="2" t="s">
        <v>10</v>
      </c>
      <c r="K17" s="15">
        <f>K7/1000</f>
        <v>203</v>
      </c>
      <c r="L17" s="15">
        <f t="shared" ref="L17:Q18" si="1">L7/1000</f>
        <v>151</v>
      </c>
      <c r="M17" s="15">
        <f t="shared" si="1"/>
        <v>138</v>
      </c>
      <c r="N17" s="15">
        <f t="shared" si="1"/>
        <v>129</v>
      </c>
      <c r="O17" s="15">
        <f t="shared" si="1"/>
        <v>199</v>
      </c>
      <c r="P17" s="15">
        <f t="shared" si="1"/>
        <v>164</v>
      </c>
      <c r="Q17" s="15">
        <f t="shared" si="1"/>
        <v>34.698703145794944</v>
      </c>
      <c r="S17" t="s">
        <v>31</v>
      </c>
      <c r="T17" t="s">
        <v>32</v>
      </c>
      <c r="U17" s="21">
        <v>60600</v>
      </c>
    </row>
    <row r="18" spans="1:21">
      <c r="A18">
        <v>5</v>
      </c>
      <c r="B18" s="11">
        <f>F3</f>
        <v>41400</v>
      </c>
      <c r="C18" s="12">
        <f>B16-B18</f>
        <v>10100</v>
      </c>
      <c r="D18" s="9">
        <f>C18/E14</f>
        <v>0.52604166666666663</v>
      </c>
      <c r="F18">
        <v>1</v>
      </c>
      <c r="J18" s="2" t="s">
        <v>11</v>
      </c>
      <c r="K18" s="15">
        <f>K8/1000</f>
        <v>123</v>
      </c>
      <c r="L18" s="15"/>
      <c r="M18" s="15">
        <f t="shared" si="1"/>
        <v>107</v>
      </c>
      <c r="N18" s="15">
        <f t="shared" si="1"/>
        <v>74.2</v>
      </c>
      <c r="O18" s="15">
        <f t="shared" si="1"/>
        <v>72.900000000000006</v>
      </c>
      <c r="P18" s="15">
        <f t="shared" si="1"/>
        <v>94.275000000000006</v>
      </c>
      <c r="Q18" s="15">
        <f t="shared" si="1"/>
        <v>24.81227854645088</v>
      </c>
      <c r="S18" t="s">
        <v>31</v>
      </c>
      <c r="T18" t="s">
        <v>32</v>
      </c>
      <c r="U18" s="21">
        <v>41400</v>
      </c>
    </row>
    <row r="19" spans="1:21">
      <c r="B19" s="12"/>
      <c r="C19" s="12"/>
      <c r="D19" s="10"/>
      <c r="S19" t="s">
        <v>31</v>
      </c>
      <c r="T19" t="s">
        <v>33</v>
      </c>
      <c r="U19" s="21">
        <v>36400</v>
      </c>
    </row>
    <row r="20" spans="1:21">
      <c r="A20" t="s">
        <v>21</v>
      </c>
      <c r="B20" s="12" t="s">
        <v>15</v>
      </c>
      <c r="C20" s="12" t="s">
        <v>19</v>
      </c>
      <c r="D20" s="10" t="s">
        <v>17</v>
      </c>
      <c r="E20" t="s">
        <v>18</v>
      </c>
      <c r="J20" s="24" t="s">
        <v>40</v>
      </c>
      <c r="K20" s="24" t="s">
        <v>41</v>
      </c>
      <c r="S20" t="s">
        <v>31</v>
      </c>
      <c r="T20" t="s">
        <v>33</v>
      </c>
      <c r="U20" s="21">
        <v>42200</v>
      </c>
    </row>
    <row r="21" spans="1:21">
      <c r="A21">
        <v>1</v>
      </c>
      <c r="B21" s="12">
        <f>B4</f>
        <v>36400</v>
      </c>
      <c r="C21" s="12">
        <f>B21-B23</f>
        <v>0</v>
      </c>
      <c r="D21" s="9">
        <f>C21/E21</f>
        <v>0</v>
      </c>
      <c r="E21" s="8">
        <f>B25-B23</f>
        <v>12200</v>
      </c>
      <c r="F21">
        <v>2</v>
      </c>
      <c r="S21" t="s">
        <v>31</v>
      </c>
      <c r="T21" t="s">
        <v>33</v>
      </c>
      <c r="U21" s="21">
        <v>36400</v>
      </c>
    </row>
    <row r="22" spans="1:21">
      <c r="A22">
        <v>2</v>
      </c>
      <c r="B22" s="12">
        <f>C4</f>
        <v>42200</v>
      </c>
      <c r="C22" s="12">
        <f>B24-B22</f>
        <v>5600</v>
      </c>
      <c r="D22" s="9">
        <f>C22/E21</f>
        <v>0.45901639344262296</v>
      </c>
      <c r="F22">
        <v>2</v>
      </c>
      <c r="S22" t="s">
        <v>31</v>
      </c>
      <c r="T22" t="s">
        <v>33</v>
      </c>
      <c r="U22" s="21">
        <v>47800</v>
      </c>
    </row>
    <row r="23" spans="1:21">
      <c r="A23">
        <v>3</v>
      </c>
      <c r="B23" s="12">
        <f>D4</f>
        <v>36400</v>
      </c>
      <c r="C23" s="12">
        <f>B22-B23</f>
        <v>5800</v>
      </c>
      <c r="D23" s="9">
        <f>C23/E21</f>
        <v>0.47540983606557374</v>
      </c>
      <c r="F23">
        <v>2</v>
      </c>
      <c r="S23" t="s">
        <v>31</v>
      </c>
      <c r="T23" t="s">
        <v>33</v>
      </c>
      <c r="U23" s="21">
        <v>48600</v>
      </c>
    </row>
    <row r="24" spans="1:21">
      <c r="A24">
        <v>4</v>
      </c>
      <c r="B24" s="12">
        <f>E4</f>
        <v>47800</v>
      </c>
      <c r="C24" s="12">
        <f>B24-B22</f>
        <v>5600</v>
      </c>
      <c r="D24" s="9">
        <f>C24/E21</f>
        <v>0.45901639344262296</v>
      </c>
      <c r="F24">
        <v>2</v>
      </c>
      <c r="S24" t="s">
        <v>34</v>
      </c>
      <c r="T24" t="s">
        <v>32</v>
      </c>
      <c r="U24" s="6">
        <v>203000</v>
      </c>
    </row>
    <row r="25" spans="1:21">
      <c r="A25">
        <v>5</v>
      </c>
      <c r="B25" s="12">
        <f>F4</f>
        <v>48600</v>
      </c>
      <c r="C25" s="12">
        <f>B25-B24</f>
        <v>800</v>
      </c>
      <c r="D25" s="9">
        <f>C25/E21</f>
        <v>6.5573770491803282E-2</v>
      </c>
      <c r="F25">
        <v>2</v>
      </c>
      <c r="S25" t="s">
        <v>34</v>
      </c>
      <c r="T25" t="s">
        <v>32</v>
      </c>
      <c r="U25" s="6">
        <v>151000</v>
      </c>
    </row>
    <row r="26" spans="1:21">
      <c r="B26" s="12"/>
      <c r="C26" s="12"/>
      <c r="D26" s="10"/>
      <c r="S26" t="s">
        <v>34</v>
      </c>
      <c r="T26" t="s">
        <v>32</v>
      </c>
      <c r="U26" s="6">
        <v>138000</v>
      </c>
    </row>
    <row r="27" spans="1:21">
      <c r="A27" t="s">
        <v>22</v>
      </c>
      <c r="B27" s="12" t="s">
        <v>15</v>
      </c>
      <c r="C27" s="12" t="s">
        <v>19</v>
      </c>
      <c r="D27" s="10" t="s">
        <v>17</v>
      </c>
      <c r="E27" t="s">
        <v>18</v>
      </c>
      <c r="S27" t="s">
        <v>34</v>
      </c>
      <c r="T27" t="s">
        <v>32</v>
      </c>
      <c r="U27" s="6">
        <v>129000</v>
      </c>
    </row>
    <row r="28" spans="1:21">
      <c r="A28">
        <v>1</v>
      </c>
      <c r="B28" s="12">
        <f>B7</f>
        <v>203000</v>
      </c>
      <c r="C28" s="12">
        <f>B28-B32</f>
        <v>4000</v>
      </c>
      <c r="D28" s="9">
        <f>C28/E28</f>
        <v>5.4054054054054057E-2</v>
      </c>
      <c r="E28" s="8">
        <f>B28-B31</f>
        <v>74000</v>
      </c>
      <c r="F28">
        <v>3</v>
      </c>
      <c r="S28" t="s">
        <v>34</v>
      </c>
      <c r="T28" t="s">
        <v>32</v>
      </c>
      <c r="U28" s="6">
        <v>199000</v>
      </c>
    </row>
    <row r="29" spans="1:21">
      <c r="A29">
        <v>2</v>
      </c>
      <c r="B29" s="12">
        <f>C7</f>
        <v>151000</v>
      </c>
      <c r="C29" s="12">
        <f>B29-B30</f>
        <v>13000</v>
      </c>
      <c r="D29" s="9">
        <f>C29/E28</f>
        <v>0.17567567567567569</v>
      </c>
      <c r="F29">
        <v>3</v>
      </c>
      <c r="S29" t="s">
        <v>34</v>
      </c>
      <c r="T29" t="s">
        <v>33</v>
      </c>
      <c r="U29" s="6">
        <v>123000</v>
      </c>
    </row>
    <row r="30" spans="1:21">
      <c r="A30">
        <v>3</v>
      </c>
      <c r="B30" s="12">
        <f>D7</f>
        <v>138000</v>
      </c>
      <c r="C30" s="12">
        <f>B30-B31</f>
        <v>9000</v>
      </c>
      <c r="D30" s="9">
        <f>C30/E28</f>
        <v>0.12162162162162163</v>
      </c>
      <c r="F30">
        <v>3</v>
      </c>
      <c r="S30" t="s">
        <v>34</v>
      </c>
      <c r="T30" t="s">
        <v>33</v>
      </c>
      <c r="U30" s="6"/>
    </row>
    <row r="31" spans="1:21">
      <c r="A31">
        <v>4</v>
      </c>
      <c r="B31" s="12">
        <f>E7</f>
        <v>129000</v>
      </c>
      <c r="C31" s="12">
        <f>B30-B31</f>
        <v>9000</v>
      </c>
      <c r="D31" s="9">
        <f>C31/E28</f>
        <v>0.12162162162162163</v>
      </c>
      <c r="F31">
        <v>3</v>
      </c>
      <c r="S31" t="s">
        <v>34</v>
      </c>
      <c r="T31" t="s">
        <v>33</v>
      </c>
      <c r="U31" s="6">
        <v>107000</v>
      </c>
    </row>
    <row r="32" spans="1:21">
      <c r="A32">
        <v>5</v>
      </c>
      <c r="B32" s="12">
        <f>F7</f>
        <v>199000</v>
      </c>
      <c r="C32" s="12">
        <f>B28-B32</f>
        <v>4000</v>
      </c>
      <c r="D32" s="9">
        <f>C32/E28</f>
        <v>5.4054054054054057E-2</v>
      </c>
      <c r="F32">
        <v>3</v>
      </c>
      <c r="S32" t="s">
        <v>34</v>
      </c>
      <c r="T32" t="s">
        <v>33</v>
      </c>
      <c r="U32" s="6">
        <v>74200</v>
      </c>
    </row>
    <row r="33" spans="1:21">
      <c r="B33" s="12"/>
      <c r="C33" s="12"/>
      <c r="D33" s="10"/>
      <c r="S33" t="s">
        <v>34</v>
      </c>
      <c r="T33" t="s">
        <v>33</v>
      </c>
      <c r="U33" s="6">
        <v>72900</v>
      </c>
    </row>
    <row r="34" spans="1:21">
      <c r="A34" t="s">
        <v>23</v>
      </c>
      <c r="B34" s="12" t="s">
        <v>15</v>
      </c>
      <c r="C34" s="12" t="s">
        <v>16</v>
      </c>
      <c r="D34" s="10" t="s">
        <v>17</v>
      </c>
      <c r="E34" t="s">
        <v>18</v>
      </c>
    </row>
    <row r="35" spans="1:21">
      <c r="A35">
        <v>1</v>
      </c>
      <c r="B35" s="12">
        <f>B8</f>
        <v>123000</v>
      </c>
      <c r="C35" s="12">
        <f>B35-B37</f>
        <v>16000</v>
      </c>
      <c r="D35" s="9">
        <f>C35/E35</f>
        <v>0.31936127744510978</v>
      </c>
      <c r="E35" s="8">
        <f>B35-B39</f>
        <v>50100</v>
      </c>
      <c r="G35">
        <v>4</v>
      </c>
    </row>
    <row r="36" spans="1:21">
      <c r="A36">
        <v>2</v>
      </c>
      <c r="B36" s="12">
        <f>C8</f>
        <v>163000</v>
      </c>
      <c r="C36" s="12">
        <f>B36-B35</f>
        <v>40000</v>
      </c>
      <c r="D36" s="9">
        <f>C36/E35</f>
        <v>0.79840319361277445</v>
      </c>
      <c r="F36" t="s">
        <v>24</v>
      </c>
      <c r="G36">
        <v>4</v>
      </c>
    </row>
    <row r="37" spans="1:21">
      <c r="A37">
        <v>3</v>
      </c>
      <c r="B37" s="12">
        <f>D8</f>
        <v>107000</v>
      </c>
      <c r="C37" s="12">
        <f>B35-B37</f>
        <v>16000</v>
      </c>
      <c r="D37" s="9">
        <f>C37/E35</f>
        <v>0.31936127744510978</v>
      </c>
      <c r="G37">
        <v>4</v>
      </c>
    </row>
    <row r="38" spans="1:21">
      <c r="A38">
        <v>4</v>
      </c>
      <c r="B38" s="12">
        <f>E8</f>
        <v>74200</v>
      </c>
      <c r="C38" s="12">
        <f>B38-B39</f>
        <v>1300</v>
      </c>
      <c r="D38" s="9">
        <f>C38/E35</f>
        <v>2.5948103792415168E-2</v>
      </c>
      <c r="G38">
        <v>4</v>
      </c>
    </row>
    <row r="39" spans="1:21">
      <c r="A39">
        <v>5</v>
      </c>
      <c r="B39" s="12">
        <f>F8</f>
        <v>72900</v>
      </c>
      <c r="C39" s="12">
        <f>B38-B39</f>
        <v>1300</v>
      </c>
      <c r="D39" s="9">
        <f>C39/E35</f>
        <v>2.5948103792415168E-2</v>
      </c>
      <c r="G39">
        <v>4</v>
      </c>
    </row>
  </sheetData>
  <mergeCells count="1">
    <mergeCell ref="A1:H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B4" sqref="B4"/>
    </sheetView>
  </sheetViews>
  <sheetFormatPr baseColWidth="10" defaultRowHeight="15" x14ac:dyDescent="0"/>
  <sheetData>
    <row r="1" spans="1:8">
      <c r="B1" t="s">
        <v>35</v>
      </c>
      <c r="C1" t="s">
        <v>36</v>
      </c>
      <c r="D1" t="s">
        <v>37</v>
      </c>
      <c r="E1" t="s">
        <v>38</v>
      </c>
    </row>
    <row r="2" spans="1:8">
      <c r="A2" t="s">
        <v>35</v>
      </c>
      <c r="B2" s="22"/>
      <c r="C2" s="22"/>
      <c r="D2" s="22"/>
      <c r="E2" s="22"/>
      <c r="F2" s="23"/>
      <c r="G2" s="23"/>
      <c r="H2" s="23"/>
    </row>
    <row r="3" spans="1:8">
      <c r="A3" t="s">
        <v>36</v>
      </c>
      <c r="C3" s="22"/>
      <c r="D3" s="22"/>
      <c r="E3" s="22"/>
      <c r="F3" s="23"/>
      <c r="G3" s="23"/>
      <c r="H3" s="23"/>
    </row>
    <row r="4" spans="1:8">
      <c r="A4" t="s">
        <v>37</v>
      </c>
      <c r="B4" t="s">
        <v>39</v>
      </c>
      <c r="C4" t="s">
        <v>39</v>
      </c>
      <c r="D4" s="22"/>
      <c r="E4" s="22"/>
      <c r="F4" s="23"/>
      <c r="G4" s="23"/>
      <c r="H4" s="23"/>
    </row>
    <row r="5" spans="1:8">
      <c r="A5" t="s">
        <v>38</v>
      </c>
      <c r="B5">
        <v>5.8799999999999998E-2</v>
      </c>
      <c r="C5" t="s">
        <v>39</v>
      </c>
      <c r="D5" t="s">
        <v>39</v>
      </c>
      <c r="E5" s="22"/>
      <c r="F5" s="23"/>
      <c r="G5" s="23"/>
      <c r="H5" s="2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stats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Rosita Asawa</dc:creator>
  <cp:lastModifiedBy>Derek Doroski</cp:lastModifiedBy>
  <dcterms:created xsi:type="dcterms:W3CDTF">2014-07-10T17:44:55Z</dcterms:created>
  <dcterms:modified xsi:type="dcterms:W3CDTF">2017-08-26T19:41:38Z</dcterms:modified>
</cp:coreProperties>
</file>