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asting Glucose" sheetId="1" r:id="rId1"/>
    <sheet name="Fasting Insulin" sheetId="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66" i="4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U37"/>
  <c r="T37"/>
  <c r="S37"/>
  <c r="R37"/>
  <c r="Q37"/>
  <c r="P37"/>
  <c r="O37"/>
  <c r="N37"/>
  <c r="M37"/>
  <c r="W37" s="1"/>
  <c r="X37" s="1"/>
  <c r="F37"/>
  <c r="G37" s="1"/>
  <c r="R36"/>
  <c r="Q36"/>
  <c r="P36"/>
  <c r="O36"/>
  <c r="N36"/>
  <c r="W36" s="1"/>
  <c r="X36" s="1"/>
  <c r="M36"/>
  <c r="V36" s="1"/>
  <c r="G36"/>
  <c r="F36"/>
  <c r="G35"/>
  <c r="F35"/>
  <c r="Q34"/>
  <c r="P34"/>
  <c r="O34"/>
  <c r="N34"/>
  <c r="V34" s="1"/>
  <c r="M34"/>
  <c r="W34" s="1"/>
  <c r="X34" s="1"/>
  <c r="G34"/>
  <c r="F34"/>
  <c r="S33"/>
  <c r="R33"/>
  <c r="Q33"/>
  <c r="P33"/>
  <c r="O33"/>
  <c r="N33"/>
  <c r="V33" s="1"/>
  <c r="M33"/>
  <c r="W33" s="1"/>
  <c r="X33" s="1"/>
  <c r="G33"/>
  <c r="F33"/>
  <c r="G32"/>
  <c r="F32"/>
  <c r="O31"/>
  <c r="N31"/>
  <c r="V31" s="1"/>
  <c r="M31"/>
  <c r="W31" s="1"/>
  <c r="X31" s="1"/>
  <c r="G31"/>
  <c r="F31"/>
  <c r="O30"/>
  <c r="N30"/>
  <c r="V30" s="1"/>
  <c r="M30"/>
  <c r="W30" s="1"/>
  <c r="X30" s="1"/>
  <c r="G30"/>
  <c r="F30"/>
  <c r="G29"/>
  <c r="F29"/>
  <c r="P28"/>
  <c r="O28"/>
  <c r="N28"/>
  <c r="M28"/>
  <c r="V28" s="1"/>
  <c r="F28"/>
  <c r="G28" s="1"/>
  <c r="O27"/>
  <c r="N27"/>
  <c r="M27"/>
  <c r="W27" s="1"/>
  <c r="X27" s="1"/>
  <c r="F27"/>
  <c r="G27" s="1"/>
  <c r="X15"/>
  <c r="V15"/>
  <c r="T15"/>
  <c r="R15"/>
  <c r="P15"/>
  <c r="N15"/>
  <c r="L15"/>
  <c r="J15"/>
  <c r="H15"/>
  <c r="F15"/>
  <c r="D15"/>
  <c r="B15"/>
  <c r="X13"/>
  <c r="V13"/>
  <c r="T13"/>
  <c r="R13"/>
  <c r="P13"/>
  <c r="N13"/>
  <c r="L13"/>
  <c r="J13"/>
  <c r="H13"/>
  <c r="F13"/>
  <c r="D13"/>
  <c r="B13"/>
  <c r="X11"/>
  <c r="V11"/>
  <c r="T11"/>
  <c r="R11"/>
  <c r="P11"/>
  <c r="N11"/>
  <c r="L11"/>
  <c r="J11"/>
  <c r="H11"/>
  <c r="F11"/>
  <c r="D11"/>
  <c r="B11"/>
  <c r="X9"/>
  <c r="V9"/>
  <c r="T9"/>
  <c r="R9"/>
  <c r="P9"/>
  <c r="N9"/>
  <c r="L9"/>
  <c r="J9"/>
  <c r="H9"/>
  <c r="F9"/>
  <c r="D9"/>
  <c r="B9"/>
  <c r="X7"/>
  <c r="V7"/>
  <c r="T7"/>
  <c r="R7"/>
  <c r="P7"/>
  <c r="N7"/>
  <c r="L7"/>
  <c r="J7"/>
  <c r="H7"/>
  <c r="F7"/>
  <c r="D7"/>
  <c r="B7"/>
  <c r="X5"/>
  <c r="V5"/>
  <c r="T5"/>
  <c r="R5"/>
  <c r="P5"/>
  <c r="N5"/>
  <c r="L5"/>
  <c r="J5"/>
  <c r="H5"/>
  <c r="F5"/>
  <c r="D5"/>
  <c r="B5"/>
  <c r="X3"/>
  <c r="V3"/>
  <c r="T3"/>
  <c r="R3"/>
  <c r="P3"/>
  <c r="N3"/>
  <c r="L3"/>
  <c r="J3"/>
  <c r="H3"/>
  <c r="F3"/>
  <c r="D3"/>
  <c r="B3"/>
  <c r="X1"/>
  <c r="V1"/>
  <c r="T1"/>
  <c r="R1"/>
  <c r="P1"/>
  <c r="N1"/>
  <c r="L1"/>
  <c r="J1"/>
  <c r="H1"/>
  <c r="F1"/>
  <c r="D1"/>
  <c r="B1"/>
  <c r="O33" i="1"/>
  <c r="M37"/>
  <c r="B1"/>
  <c r="D1"/>
  <c r="F1"/>
  <c r="H1"/>
  <c r="J1"/>
  <c r="L1"/>
  <c r="N1"/>
  <c r="P1"/>
  <c r="R1"/>
  <c r="T1"/>
  <c r="V1"/>
  <c r="X1"/>
  <c r="B3"/>
  <c r="D3"/>
  <c r="F3"/>
  <c r="H3"/>
  <c r="J3"/>
  <c r="L3"/>
  <c r="N3"/>
  <c r="P3"/>
  <c r="R3"/>
  <c r="T3"/>
  <c r="V3"/>
  <c r="X3"/>
  <c r="B5"/>
  <c r="D5"/>
  <c r="F5"/>
  <c r="H5"/>
  <c r="J5"/>
  <c r="L5"/>
  <c r="N5"/>
  <c r="P5"/>
  <c r="R5"/>
  <c r="T5"/>
  <c r="V5"/>
  <c r="X5"/>
  <c r="B7"/>
  <c r="D7"/>
  <c r="F7"/>
  <c r="H7"/>
  <c r="J7"/>
  <c r="L7"/>
  <c r="N7"/>
  <c r="P7"/>
  <c r="R7"/>
  <c r="T7"/>
  <c r="V7"/>
  <c r="X7"/>
  <c r="B9"/>
  <c r="D9"/>
  <c r="F9"/>
  <c r="H9"/>
  <c r="J9"/>
  <c r="L9"/>
  <c r="N9"/>
  <c r="P9"/>
  <c r="R9"/>
  <c r="T9"/>
  <c r="V9"/>
  <c r="X9"/>
  <c r="B11"/>
  <c r="D11"/>
  <c r="F11"/>
  <c r="H11"/>
  <c r="J11"/>
  <c r="L11"/>
  <c r="N11"/>
  <c r="P11"/>
  <c r="R11"/>
  <c r="T11"/>
  <c r="V11"/>
  <c r="X11"/>
  <c r="B13"/>
  <c r="D13"/>
  <c r="F13"/>
  <c r="H13"/>
  <c r="J13"/>
  <c r="L13"/>
  <c r="N13"/>
  <c r="P13"/>
  <c r="R13"/>
  <c r="T13"/>
  <c r="V13"/>
  <c r="X13"/>
  <c r="B15"/>
  <c r="D15"/>
  <c r="F15"/>
  <c r="H15"/>
  <c r="J15"/>
  <c r="L15"/>
  <c r="N15"/>
  <c r="P15"/>
  <c r="R15"/>
  <c r="T15"/>
  <c r="V15"/>
  <c r="X15"/>
  <c r="F27"/>
  <c r="G27"/>
  <c r="M27"/>
  <c r="V27"/>
  <c r="N27"/>
  <c r="O27"/>
  <c r="W27"/>
  <c r="X27"/>
  <c r="F28"/>
  <c r="G28"/>
  <c r="M28"/>
  <c r="W28"/>
  <c r="X28"/>
  <c r="N28"/>
  <c r="O28"/>
  <c r="P28"/>
  <c r="V28"/>
  <c r="F29"/>
  <c r="G29"/>
  <c r="F30"/>
  <c r="G30"/>
  <c r="M30"/>
  <c r="N30"/>
  <c r="W30"/>
  <c r="X30"/>
  <c r="O30"/>
  <c r="V30"/>
  <c r="F31"/>
  <c r="G31"/>
  <c r="M31"/>
  <c r="N31"/>
  <c r="W31"/>
  <c r="X31"/>
  <c r="O31"/>
  <c r="V31"/>
  <c r="F32"/>
  <c r="G32"/>
  <c r="F33"/>
  <c r="G33"/>
  <c r="M33"/>
  <c r="N33"/>
  <c r="V33"/>
  <c r="P33"/>
  <c r="Q33"/>
  <c r="R33"/>
  <c r="S33"/>
  <c r="W33"/>
  <c r="X33"/>
  <c r="F34"/>
  <c r="G34"/>
  <c r="M34"/>
  <c r="N34"/>
  <c r="W34"/>
  <c r="X34"/>
  <c r="O34"/>
  <c r="P34"/>
  <c r="Q34"/>
  <c r="V34"/>
  <c r="F35"/>
  <c r="G35"/>
  <c r="F36"/>
  <c r="G36"/>
  <c r="M36"/>
  <c r="N36"/>
  <c r="V36"/>
  <c r="O36"/>
  <c r="P36"/>
  <c r="Q36"/>
  <c r="R36"/>
  <c r="W36"/>
  <c r="X36"/>
  <c r="F37"/>
  <c r="G37"/>
  <c r="N37"/>
  <c r="W37"/>
  <c r="X37"/>
  <c r="O37"/>
  <c r="P37"/>
  <c r="Q37"/>
  <c r="R37"/>
  <c r="S37"/>
  <c r="T37"/>
  <c r="U37"/>
  <c r="V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V27" i="4" l="1"/>
  <c r="W28"/>
  <c r="X28" s="1"/>
  <c r="V37"/>
</calcChain>
</file>

<file path=xl/sharedStrings.xml><?xml version="1.0" encoding="utf-8"?>
<sst xmlns="http://schemas.openxmlformats.org/spreadsheetml/2006/main" count="155" uniqueCount="72">
  <si>
    <t>Std (0.2 ng/ml)</t>
  </si>
  <si>
    <t>Std (0.5 ng/ml)</t>
  </si>
  <si>
    <t>Std 1 ng/ml)</t>
  </si>
  <si>
    <t>Std (2 ng/ml)</t>
  </si>
  <si>
    <t>Std (5 ng/ml)</t>
  </si>
  <si>
    <t>Std (10 ng/ml)</t>
  </si>
  <si>
    <t xml:space="preserve">Blank 1 </t>
  </si>
  <si>
    <t>Blank 2</t>
  </si>
  <si>
    <t>QC1</t>
  </si>
  <si>
    <t>QC2</t>
  </si>
  <si>
    <t>Sample Insulin Values (ng/ml)</t>
  </si>
  <si>
    <t>Sample ID</t>
  </si>
  <si>
    <t>ELISA OD</t>
  </si>
  <si>
    <t>ELISA OD (Duplicate)</t>
  </si>
  <si>
    <t>11-1 (4%+RC+HFHC)</t>
  </si>
  <si>
    <t>11-2 (4%+RC+HFHC)</t>
  </si>
  <si>
    <t>12-1 (18%+RC+HFHC)</t>
  </si>
  <si>
    <t>12-2 (18%+RC+HFHC)</t>
  </si>
  <si>
    <t>13-1 (4%+RC+RC)</t>
  </si>
  <si>
    <t>14-1 (18%+RC+RC)</t>
  </si>
  <si>
    <t>15-1 (4%+RC+HFHC)</t>
  </si>
  <si>
    <t>15-2 (4%+RC+HFHC)</t>
  </si>
  <si>
    <t>16-1 (4%+RC+RC)</t>
  </si>
  <si>
    <t>17-1 (18%+RC+HFHC)</t>
  </si>
  <si>
    <t>17-2 (18%+RC+HFHC)</t>
  </si>
  <si>
    <t>18-1 (18%+RC+RC)</t>
  </si>
  <si>
    <t>19-1 (4%+RC+HFHC)</t>
  </si>
  <si>
    <t>20-1 (4%+RC+RC)</t>
  </si>
  <si>
    <t>21-1 (4%+RC+HFHC)</t>
  </si>
  <si>
    <t>21-2 (4%+RC+HFHC)</t>
  </si>
  <si>
    <t>22-1 (4%+RC+RC)</t>
  </si>
  <si>
    <t>23-1 (4%+RC+HFHC)</t>
  </si>
  <si>
    <t>23-2 (4%+RC+HFHC)</t>
  </si>
  <si>
    <t>24-1 (4%+RC+RC)</t>
  </si>
  <si>
    <t>24-2 (4%+RC+RC)</t>
  </si>
  <si>
    <t>25-2 (18%+RC+HFHC)</t>
  </si>
  <si>
    <t>26-1 (18%+RC+RC)</t>
  </si>
  <si>
    <t>26-2 (18%+RC+RC)</t>
  </si>
  <si>
    <t>27-1 (4%+RC - 5 WEEKS)</t>
  </si>
  <si>
    <t>27-2 (4%+RC - 5 WEEKS)</t>
  </si>
  <si>
    <t>27-3 (4%+RC - 5 WEEKS)</t>
  </si>
  <si>
    <t>28-1 (18%+RC - 4 WEEKS)</t>
  </si>
  <si>
    <t>28-2 (18%+RC - 4 WEEKS)</t>
  </si>
  <si>
    <t>28-3 (18%+RC - 4 WEEKS)</t>
  </si>
  <si>
    <t>29-1 (4%- 4 WEEKS)</t>
  </si>
  <si>
    <t>29-2 (4%- 4 WEEKS)</t>
  </si>
  <si>
    <t>30-1 (18%- 4 WEEKS)</t>
  </si>
  <si>
    <t>30-2 (18%- 4 WEEKS)</t>
  </si>
  <si>
    <t>31-2 (4%- 4 WEEKS)</t>
  </si>
  <si>
    <t>32-1 (18%- 4 WEEKS)</t>
  </si>
  <si>
    <t>A (18%+RC+RC)</t>
  </si>
  <si>
    <t>G (18%+RC+RC)</t>
  </si>
  <si>
    <t>H (18%+RC+RC)</t>
  </si>
  <si>
    <t>Sample fasting glucose values (mg/dl)</t>
  </si>
  <si>
    <t>Sample Insulin Values (mg/ml)</t>
  </si>
  <si>
    <r>
      <t>Sample Insulin Values (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U/ml) 0.0347 mg/L insulin in 1 IU</t>
    </r>
  </si>
  <si>
    <t>Mice groups</t>
  </si>
  <si>
    <t>18%- 4 WEEKS</t>
  </si>
  <si>
    <t>4%- 4 WEEKS</t>
  </si>
  <si>
    <t>18%+RC - 4 WEEKS</t>
  </si>
  <si>
    <t>4%+RC - 4 WEEKS</t>
  </si>
  <si>
    <t>18%+RC+RC</t>
  </si>
  <si>
    <t>18%+RC+HFHC</t>
  </si>
  <si>
    <t>4%+RC+RC</t>
  </si>
  <si>
    <t>4%+RC+HFHC</t>
  </si>
  <si>
    <t>Mean</t>
  </si>
  <si>
    <t>STDEV</t>
  </si>
  <si>
    <t>S.E.</t>
  </si>
  <si>
    <t>Fasting glucose</t>
  </si>
  <si>
    <t>Graph with STDEV for Figure 3C</t>
  </si>
  <si>
    <t>Fasting Insulin</t>
  </si>
  <si>
    <t>Graph with STDEV for Figure 3D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</si>
</sst>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Segoe UI"/>
      <family val="2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0" borderId="1" xfId="0" quotePrefix="1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b="1"/>
            </a:pPr>
            <a:r>
              <a:rPr lang="en-CA"/>
              <a:t>Fasting</a:t>
            </a:r>
            <a:r>
              <a:rPr lang="en-CA" baseline="0"/>
              <a:t> Glucose</a:t>
            </a:r>
            <a:endParaRPr lang="en-CA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HOMA-IR</c:v>
          </c:tx>
          <c:spPr>
            <a:ln>
              <a:solidFill>
                <a:schemeClr val="tx1"/>
              </a:solidFill>
            </a:ln>
          </c:spPr>
          <c:errBars>
            <c:errBarType val="plus"/>
            <c:errValType val="cust"/>
            <c:plus>
              <c:numRef>
                <c:f>'Fasting Glucose'!$W$27:$W$37</c:f>
                <c:numCache>
                  <c:formatCode>General</c:formatCode>
                  <c:ptCount val="11"/>
                  <c:pt idx="0">
                    <c:v>32.020826556060911</c:v>
                  </c:pt>
                  <c:pt idx="1">
                    <c:v>9.1104335791442992</c:v>
                  </c:pt>
                  <c:pt idx="3">
                    <c:v>11.590225767142577</c:v>
                  </c:pt>
                  <c:pt idx="4">
                    <c:v>24.637369989509839</c:v>
                  </c:pt>
                  <c:pt idx="6">
                    <c:v>41.464844547319039</c:v>
                  </c:pt>
                  <c:pt idx="7">
                    <c:v>6.9785385289469524</c:v>
                  </c:pt>
                  <c:pt idx="9">
                    <c:v>22.99275248130736</c:v>
                  </c:pt>
                  <c:pt idx="10">
                    <c:v>27.65612248872046</c:v>
                  </c:pt>
                </c:numCache>
              </c:numRef>
            </c:plus>
            <c:minus>
              <c:numRef>
                <c:f>'Fasting Glucose'!$T$51</c:f>
                <c:numCache>
                  <c:formatCode>General</c:formatCode>
                  <c:ptCount val="1"/>
                </c:numCache>
              </c:numRef>
            </c:minus>
          </c:errBars>
          <c:cat>
            <c:strRef>
              <c:f>[1]Triglycerides!$J$14:$J$24</c:f>
              <c:strCache>
                <c:ptCount val="11"/>
                <c:pt idx="0">
                  <c:v>18%- 4 WEEKS</c:v>
                </c:pt>
                <c:pt idx="1">
                  <c:v>4%- 4 WEEKS</c:v>
                </c:pt>
                <c:pt idx="3">
                  <c:v>18%+RC - 4 WEEKS</c:v>
                </c:pt>
                <c:pt idx="4">
                  <c:v>4%+RC - 4 WEEKS</c:v>
                </c:pt>
                <c:pt idx="6">
                  <c:v>18%+RC+RC</c:v>
                </c:pt>
                <c:pt idx="7">
                  <c:v>18%+RC+HFHC</c:v>
                </c:pt>
                <c:pt idx="9">
                  <c:v>4%+RC+RC</c:v>
                </c:pt>
                <c:pt idx="10">
                  <c:v>4%+RC+HFHC</c:v>
                </c:pt>
              </c:strCache>
            </c:strRef>
          </c:cat>
          <c:val>
            <c:numRef>
              <c:f>'Fasting Glucose'!$V$27:$V$37</c:f>
              <c:numCache>
                <c:formatCode>0.00</c:formatCode>
                <c:ptCount val="11"/>
                <c:pt idx="0">
                  <c:v>165.66666666666666</c:v>
                </c:pt>
                <c:pt idx="1">
                  <c:v>143.5</c:v>
                </c:pt>
                <c:pt idx="3">
                  <c:v>154.66666666666666</c:v>
                </c:pt>
                <c:pt idx="4">
                  <c:v>178</c:v>
                </c:pt>
                <c:pt idx="6">
                  <c:v>169</c:v>
                </c:pt>
                <c:pt idx="7">
                  <c:v>177.8</c:v>
                </c:pt>
                <c:pt idx="9">
                  <c:v>145.33333333333334</c:v>
                </c:pt>
                <c:pt idx="10">
                  <c:v>185.88888888888889</c:v>
                </c:pt>
              </c:numCache>
            </c:numRef>
          </c:val>
        </c:ser>
        <c:gapWidth val="0"/>
        <c:axId val="113067136"/>
        <c:axId val="113068672"/>
      </c:barChart>
      <c:catAx>
        <c:axId val="113067136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068672"/>
        <c:crosses val="autoZero"/>
        <c:auto val="1"/>
        <c:lblAlgn val="ctr"/>
        <c:lblOffset val="100"/>
      </c:catAx>
      <c:valAx>
        <c:axId val="113068672"/>
        <c:scaling>
          <c:orientation val="minMax"/>
        </c:scaling>
        <c:axPos val="l"/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06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b="1"/>
            </a:pPr>
            <a:r>
              <a:rPr lang="en-US"/>
              <a:t>Fasting Insulin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HOMA-IR</c:v>
          </c:tx>
          <c:spPr>
            <a:ln>
              <a:solidFill>
                <a:schemeClr val="tx1"/>
              </a:solidFill>
            </a:ln>
          </c:spPr>
          <c:errBars>
            <c:errBarType val="plus"/>
            <c:errValType val="cust"/>
            <c:plus>
              <c:numRef>
                <c:f>'Fasting Glucose'!$W$27:$W$37</c:f>
                <c:numCache>
                  <c:formatCode>General</c:formatCode>
                  <c:ptCount val="11"/>
                  <c:pt idx="0">
                    <c:v>32.020826556060911</c:v>
                  </c:pt>
                  <c:pt idx="1">
                    <c:v>9.1104335791442992</c:v>
                  </c:pt>
                  <c:pt idx="3">
                    <c:v>11.590225767142577</c:v>
                  </c:pt>
                  <c:pt idx="4">
                    <c:v>24.637369989509839</c:v>
                  </c:pt>
                  <c:pt idx="6">
                    <c:v>41.464844547319039</c:v>
                  </c:pt>
                  <c:pt idx="7">
                    <c:v>6.9785385289469524</c:v>
                  </c:pt>
                  <c:pt idx="9">
                    <c:v>22.99275248130736</c:v>
                  </c:pt>
                  <c:pt idx="10">
                    <c:v>27.65612248872046</c:v>
                  </c:pt>
                </c:numCache>
              </c:numRef>
            </c:plus>
            <c:minus>
              <c:numRef>
                <c:f>'Fasting Glucose'!$V$51</c:f>
                <c:numCache>
                  <c:formatCode>General</c:formatCode>
                  <c:ptCount val="1"/>
                </c:numCache>
              </c:numRef>
            </c:minus>
          </c:errBars>
          <c:cat>
            <c:strRef>
              <c:f>[1]Triglycerides!$J$14:$J$24</c:f>
              <c:strCache>
                <c:ptCount val="11"/>
                <c:pt idx="0">
                  <c:v>18%- 4 WEEKS</c:v>
                </c:pt>
                <c:pt idx="1">
                  <c:v>4%- 4 WEEKS</c:v>
                </c:pt>
                <c:pt idx="3">
                  <c:v>18%+RC - 4 WEEKS</c:v>
                </c:pt>
                <c:pt idx="4">
                  <c:v>4%+RC - 4 WEEKS</c:v>
                </c:pt>
                <c:pt idx="6">
                  <c:v>18%+RC+RC</c:v>
                </c:pt>
                <c:pt idx="7">
                  <c:v>18%+RC+HFHC</c:v>
                </c:pt>
                <c:pt idx="9">
                  <c:v>4%+RC+RC</c:v>
                </c:pt>
                <c:pt idx="10">
                  <c:v>4%+RC+HFHC</c:v>
                </c:pt>
              </c:strCache>
            </c:strRef>
          </c:cat>
          <c:val>
            <c:numRef>
              <c:f>'Fasting Glucose'!$V$27:$V$37</c:f>
              <c:numCache>
                <c:formatCode>0.00</c:formatCode>
                <c:ptCount val="11"/>
                <c:pt idx="0">
                  <c:v>165.66666666666666</c:v>
                </c:pt>
                <c:pt idx="1">
                  <c:v>143.5</c:v>
                </c:pt>
                <c:pt idx="3">
                  <c:v>154.66666666666666</c:v>
                </c:pt>
                <c:pt idx="4">
                  <c:v>178</c:v>
                </c:pt>
                <c:pt idx="6">
                  <c:v>169</c:v>
                </c:pt>
                <c:pt idx="7">
                  <c:v>177.8</c:v>
                </c:pt>
                <c:pt idx="9">
                  <c:v>145.33333333333334</c:v>
                </c:pt>
                <c:pt idx="10">
                  <c:v>185.88888888888889</c:v>
                </c:pt>
              </c:numCache>
            </c:numRef>
          </c:val>
        </c:ser>
        <c:gapWidth val="0"/>
        <c:axId val="116363648"/>
        <c:axId val="116365184"/>
      </c:barChart>
      <c:catAx>
        <c:axId val="116363648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365184"/>
        <c:crosses val="autoZero"/>
        <c:auto val="1"/>
        <c:lblAlgn val="ctr"/>
        <c:lblOffset val="100"/>
      </c:catAx>
      <c:valAx>
        <c:axId val="116365184"/>
        <c:scaling>
          <c:orientation val="minMax"/>
        </c:scaling>
        <c:axPos val="l"/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36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40</xdr:row>
      <xdr:rowOff>0</xdr:rowOff>
    </xdr:from>
    <xdr:to>
      <xdr:col>18</xdr:col>
      <xdr:colOff>114300</xdr:colOff>
      <xdr:row>55</xdr:row>
      <xdr:rowOff>171450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38</xdr:row>
      <xdr:rowOff>161925</xdr:rowOff>
    </xdr:from>
    <xdr:to>
      <xdr:col>18</xdr:col>
      <xdr:colOff>247650</xdr:colOff>
      <xdr:row>56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lvi%20Family/Dropbox/Bandsma%20lab/Malnutrition%20Experiment%201%20(Oct-Nov%202014)/Liver%20triglycerides/Liver%20triglycerides%20(November%202015)%20from%2016%20week%20HFHC-fed%20mi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glycerides"/>
    </sheetNames>
    <sheetDataSet>
      <sheetData sheetId="0">
        <row r="14">
          <cell r="J14" t="str">
            <v>18%- 4 WEEKS</v>
          </cell>
        </row>
        <row r="15">
          <cell r="J15" t="str">
            <v>4%- 4 WEEKS</v>
          </cell>
        </row>
        <row r="17">
          <cell r="J17" t="str">
            <v>18%+RC - 4 WEEKS</v>
          </cell>
        </row>
        <row r="18">
          <cell r="J18" t="str">
            <v>4%+RC - 4 WEEKS</v>
          </cell>
        </row>
        <row r="20">
          <cell r="J20" t="str">
            <v>18%+RC+RC</v>
          </cell>
        </row>
        <row r="21">
          <cell r="J21" t="str">
            <v>18%+RC+HFHC</v>
          </cell>
        </row>
        <row r="23">
          <cell r="J23" t="str">
            <v>4%+RC+RC</v>
          </cell>
        </row>
        <row r="24">
          <cell r="J24" t="str">
            <v>4%+RC+HFHC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tabSelected="1" topLeftCell="F1" workbookViewId="0">
      <selection activeCell="J58" sqref="J58"/>
    </sheetView>
  </sheetViews>
  <sheetFormatPr defaultRowHeight="15"/>
  <cols>
    <col min="1" max="1" width="9.140625" style="1"/>
    <col min="2" max="2" width="12.28515625" style="1" customWidth="1"/>
    <col min="3" max="3" width="13.7109375" style="1" customWidth="1"/>
    <col min="4" max="4" width="23.5703125" style="1" customWidth="1"/>
    <col min="5" max="5" width="9.140625" style="1"/>
    <col min="6" max="6" width="12.5703125" style="1" customWidth="1"/>
    <col min="7" max="11" width="9.140625" style="1"/>
    <col min="12" max="12" width="18.85546875" style="1" customWidth="1"/>
    <col min="13" max="16384" width="9.140625" style="1"/>
  </cols>
  <sheetData>
    <row r="1" spans="1:24">
      <c r="A1" s="1">
        <v>0.14960000000000001</v>
      </c>
      <c r="B1" s="4">
        <f>A1-A2</f>
        <v>6.1900000000000011E-2</v>
      </c>
      <c r="C1" s="1">
        <v>0.14979999999999999</v>
      </c>
      <c r="D1" s="4">
        <f>C1-C2</f>
        <v>7.3399999999999993E-2</v>
      </c>
      <c r="E1" s="1">
        <v>1.4074</v>
      </c>
      <c r="F1" s="4">
        <f>E1-E2</f>
        <v>1.3559999999999999</v>
      </c>
      <c r="G1" s="1">
        <v>1.5098</v>
      </c>
      <c r="H1" s="4">
        <f>G1-G2</f>
        <v>1.4802</v>
      </c>
      <c r="I1" s="1">
        <v>1.2694000000000001</v>
      </c>
      <c r="J1" s="4">
        <f>I1-I2</f>
        <v>1.2410000000000001</v>
      </c>
      <c r="K1" s="1">
        <v>1.4322999999999999</v>
      </c>
      <c r="L1" s="4">
        <f>K1-K2</f>
        <v>1.3947999999999998</v>
      </c>
      <c r="M1" s="1">
        <v>1.2497</v>
      </c>
      <c r="N1" s="4">
        <f>M1-M2</f>
        <v>1.2119</v>
      </c>
      <c r="O1" s="1">
        <v>1.2444999999999999</v>
      </c>
      <c r="P1" s="4">
        <f>O1-O2</f>
        <v>1.2073</v>
      </c>
      <c r="Q1" s="1">
        <v>0.65669999999999995</v>
      </c>
      <c r="R1" s="4">
        <f>Q1-Q2</f>
        <v>0.62069999999999992</v>
      </c>
      <c r="S1" s="1">
        <v>0.69940000000000002</v>
      </c>
      <c r="T1" s="4">
        <f>S1-S2</f>
        <v>0.66460000000000008</v>
      </c>
      <c r="U1" s="1">
        <v>0.83589999999999998</v>
      </c>
      <c r="V1" s="4">
        <f>U1-U2</f>
        <v>0.78379999999999994</v>
      </c>
      <c r="W1" s="1">
        <v>0.84740000000000004</v>
      </c>
      <c r="X1" s="4">
        <f>W1-W2</f>
        <v>0.80800000000000005</v>
      </c>
    </row>
    <row r="2" spans="1:24">
      <c r="A2" s="2">
        <v>8.77E-2</v>
      </c>
      <c r="B2" s="5"/>
      <c r="C2" s="2">
        <v>7.6399999999999996E-2</v>
      </c>
      <c r="D2" s="5"/>
      <c r="E2" s="2">
        <v>5.1400000000000001E-2</v>
      </c>
      <c r="F2" s="5"/>
      <c r="G2" s="2">
        <v>2.9600000000000001E-2</v>
      </c>
      <c r="H2" s="5"/>
      <c r="I2" s="2">
        <v>2.8400000000000002E-2</v>
      </c>
      <c r="J2" s="5"/>
      <c r="K2" s="2">
        <v>3.7499999999999999E-2</v>
      </c>
      <c r="L2" s="5"/>
      <c r="M2" s="2">
        <v>3.78E-2</v>
      </c>
      <c r="N2" s="5"/>
      <c r="O2" s="2">
        <v>3.7199999999999997E-2</v>
      </c>
      <c r="P2" s="5"/>
      <c r="Q2" s="2">
        <v>3.5999999999999997E-2</v>
      </c>
      <c r="R2" s="5"/>
      <c r="S2" s="2">
        <v>3.4799999999999998E-2</v>
      </c>
      <c r="T2" s="5"/>
      <c r="U2" s="2">
        <v>5.21E-2</v>
      </c>
      <c r="V2" s="5"/>
      <c r="W2" s="2">
        <v>3.9399999999999998E-2</v>
      </c>
      <c r="X2" s="5"/>
    </row>
    <row r="3" spans="1:24" s="3" customFormat="1">
      <c r="A3" s="3">
        <v>0.20660000000000001</v>
      </c>
      <c r="B3" s="4">
        <f>A3-A4</f>
        <v>0.16320000000000001</v>
      </c>
      <c r="C3" s="3">
        <v>0.21590000000000001</v>
      </c>
      <c r="D3" s="4">
        <f>C3-C4</f>
        <v>0.1603</v>
      </c>
      <c r="E3" s="3">
        <v>3.3586999999999998</v>
      </c>
      <c r="F3" s="4">
        <f>E3-E4</f>
        <v>3.3028999999999997</v>
      </c>
      <c r="G3" s="3">
        <v>3.3062999999999998</v>
      </c>
      <c r="H3" s="4">
        <f>G3-G4</f>
        <v>3.2613999999999996</v>
      </c>
      <c r="I3" s="3">
        <v>2.823</v>
      </c>
      <c r="J3" s="4">
        <f>I3-I4</f>
        <v>2.7469000000000001</v>
      </c>
      <c r="K3" s="3">
        <v>2.9037000000000002</v>
      </c>
      <c r="L3" s="4">
        <f>K3-K4</f>
        <v>2.8592</v>
      </c>
      <c r="M3" s="3">
        <v>2.0369000000000002</v>
      </c>
      <c r="N3" s="4">
        <f>M3-M4</f>
        <v>1.9649000000000001</v>
      </c>
      <c r="O3" s="3">
        <v>1.9824999999999999</v>
      </c>
      <c r="P3" s="4">
        <f>O3-O4</f>
        <v>1.9402999999999999</v>
      </c>
      <c r="Q3" s="3">
        <v>1.0299</v>
      </c>
      <c r="R3" s="4">
        <f>Q3-Q4</f>
        <v>0.99360000000000004</v>
      </c>
      <c r="S3" s="3">
        <v>1.1152</v>
      </c>
      <c r="T3" s="4">
        <f>S3-S4</f>
        <v>1.0675999999999999</v>
      </c>
      <c r="U3" s="3">
        <v>0.17519999999999999</v>
      </c>
      <c r="V3" s="4">
        <f>U3-U4</f>
        <v>0.13779999999999998</v>
      </c>
      <c r="W3" s="3">
        <v>0.19</v>
      </c>
      <c r="X3" s="4">
        <f>W3-W4</f>
        <v>0.14860000000000001</v>
      </c>
    </row>
    <row r="4" spans="1:24">
      <c r="A4" s="1">
        <v>4.3400000000000001E-2</v>
      </c>
      <c r="B4" s="4"/>
      <c r="C4" s="1">
        <v>5.5599999999999997E-2</v>
      </c>
      <c r="D4" s="4"/>
      <c r="E4" s="1">
        <v>5.5800000000000002E-2</v>
      </c>
      <c r="F4" s="4"/>
      <c r="G4" s="1">
        <v>4.4900000000000002E-2</v>
      </c>
      <c r="H4" s="4"/>
      <c r="I4" s="1">
        <v>7.6100000000000001E-2</v>
      </c>
      <c r="J4" s="4"/>
      <c r="K4" s="1">
        <v>4.4499999999999998E-2</v>
      </c>
      <c r="L4" s="4"/>
      <c r="M4" s="1">
        <v>7.1999999999999995E-2</v>
      </c>
      <c r="N4" s="4"/>
      <c r="O4" s="1">
        <v>4.2200000000000001E-2</v>
      </c>
      <c r="P4" s="4"/>
      <c r="Q4" s="1">
        <v>3.6299999999999999E-2</v>
      </c>
      <c r="R4" s="4"/>
      <c r="S4" s="1">
        <v>4.7600000000000003E-2</v>
      </c>
      <c r="T4" s="4"/>
      <c r="U4" s="1">
        <v>3.7400000000000003E-2</v>
      </c>
      <c r="V4" s="4"/>
      <c r="W4" s="1">
        <v>4.1399999999999999E-2</v>
      </c>
      <c r="X4" s="4"/>
    </row>
    <row r="5" spans="1:24">
      <c r="A5" s="1">
        <v>0.40129999999999999</v>
      </c>
      <c r="B5" s="4">
        <f>A5-A6</f>
        <v>0.33069999999999999</v>
      </c>
      <c r="C5" s="1">
        <v>0.40660000000000002</v>
      </c>
      <c r="D5" s="4">
        <f>C5-C6</f>
        <v>0.36060000000000003</v>
      </c>
      <c r="E5" s="1">
        <v>3.3708</v>
      </c>
      <c r="F5" s="4">
        <f>E5-E6</f>
        <v>3.3237000000000001</v>
      </c>
      <c r="G5" s="1">
        <v>3.4312</v>
      </c>
      <c r="H5" s="4">
        <f>G5-G6</f>
        <v>3.38</v>
      </c>
      <c r="I5" s="1">
        <v>3.2042000000000002</v>
      </c>
      <c r="J5" s="4">
        <f>I5-I6</f>
        <v>3.1574</v>
      </c>
      <c r="K5" s="1">
        <v>3.1941000000000002</v>
      </c>
      <c r="L5" s="4">
        <f>K5-K6</f>
        <v>3.1431</v>
      </c>
      <c r="M5" s="1">
        <v>3.2484000000000002</v>
      </c>
      <c r="N5" s="4">
        <f>M5-M6</f>
        <v>3.1965000000000003</v>
      </c>
      <c r="O5" s="1">
        <v>3.0687000000000002</v>
      </c>
      <c r="P5" s="4">
        <f>O5-O6</f>
        <v>3.0204000000000004</v>
      </c>
      <c r="Q5" s="1">
        <v>0.64239999999999997</v>
      </c>
      <c r="R5" s="4">
        <f>Q5-Q6</f>
        <v>0.60309999999999997</v>
      </c>
      <c r="S5" s="1">
        <v>0.72929999999999995</v>
      </c>
      <c r="T5" s="4">
        <f>S5-S6</f>
        <v>0.68879999999999997</v>
      </c>
      <c r="U5" s="1">
        <v>0.19750000000000001</v>
      </c>
      <c r="V5" s="4">
        <f>U5-U6</f>
        <v>0.15560000000000002</v>
      </c>
      <c r="W5" s="1">
        <v>0.20599999999999999</v>
      </c>
      <c r="X5" s="4">
        <f>W5-W6</f>
        <v>0.15039999999999998</v>
      </c>
    </row>
    <row r="6" spans="1:24">
      <c r="A6" s="1">
        <v>7.0599999999999996E-2</v>
      </c>
      <c r="B6" s="4"/>
      <c r="C6" s="1">
        <v>4.5999999999999999E-2</v>
      </c>
      <c r="D6" s="4"/>
      <c r="E6" s="1">
        <v>4.7100000000000003E-2</v>
      </c>
      <c r="F6" s="4"/>
      <c r="G6" s="1">
        <v>5.1200000000000002E-2</v>
      </c>
      <c r="H6" s="4"/>
      <c r="I6" s="1">
        <v>4.6800000000000001E-2</v>
      </c>
      <c r="J6" s="4"/>
      <c r="K6" s="1">
        <v>5.0999999999999997E-2</v>
      </c>
      <c r="L6" s="4"/>
      <c r="M6" s="1">
        <v>5.1900000000000002E-2</v>
      </c>
      <c r="N6" s="4"/>
      <c r="O6" s="1">
        <v>4.8300000000000003E-2</v>
      </c>
      <c r="P6" s="4"/>
      <c r="Q6" s="1">
        <v>3.9300000000000002E-2</v>
      </c>
      <c r="R6" s="4"/>
      <c r="S6" s="1">
        <v>4.0500000000000001E-2</v>
      </c>
      <c r="T6" s="4"/>
      <c r="U6" s="1">
        <v>4.19E-2</v>
      </c>
      <c r="V6" s="4"/>
      <c r="W6" s="1">
        <v>5.5599999999999997E-2</v>
      </c>
      <c r="X6" s="4"/>
    </row>
    <row r="7" spans="1:24">
      <c r="A7" s="1">
        <v>0.43730000000000002</v>
      </c>
      <c r="B7" s="4">
        <f>A7-A8</f>
        <v>0.39840000000000003</v>
      </c>
      <c r="C7" s="1">
        <v>0.68730000000000002</v>
      </c>
      <c r="D7" s="4">
        <f>C7-C8</f>
        <v>0.65370000000000006</v>
      </c>
      <c r="E7" s="1">
        <v>3.0874000000000001</v>
      </c>
      <c r="F7" s="4">
        <f>E7-E8</f>
        <v>3.0423</v>
      </c>
      <c r="G7" s="1">
        <v>3.0272999999999999</v>
      </c>
      <c r="H7" s="4">
        <f>G7-G8</f>
        <v>2.9821</v>
      </c>
      <c r="I7" s="1">
        <v>1.1617</v>
      </c>
      <c r="J7" s="4">
        <f>I7-I8</f>
        <v>1.1218999999999999</v>
      </c>
      <c r="K7" s="1">
        <v>1.4298999999999999</v>
      </c>
      <c r="L7" s="4">
        <f>K7-K8</f>
        <v>1.3879999999999999</v>
      </c>
      <c r="M7" s="1">
        <v>1.4188000000000001</v>
      </c>
      <c r="N7" s="4">
        <f>M7-M8</f>
        <v>1.3772</v>
      </c>
      <c r="O7" s="1">
        <v>1.3955</v>
      </c>
      <c r="P7" s="4">
        <f>O7-O8</f>
        <v>1.3378999999999999</v>
      </c>
      <c r="Q7" s="1">
        <v>0.36759999999999998</v>
      </c>
      <c r="R7" s="4">
        <f>Q7-Q8</f>
        <v>0.32179999999999997</v>
      </c>
      <c r="S7" s="1">
        <v>0.41889999999999999</v>
      </c>
      <c r="T7" s="4">
        <f>S7-S8</f>
        <v>0.36</v>
      </c>
      <c r="U7" s="1">
        <v>0.1938</v>
      </c>
      <c r="V7" s="4">
        <f>U7-U8</f>
        <v>0.14410000000000001</v>
      </c>
      <c r="W7" s="1">
        <v>0.18859999999999999</v>
      </c>
      <c r="X7" s="4">
        <f>W7-W8</f>
        <v>0.1409</v>
      </c>
    </row>
    <row r="8" spans="1:24">
      <c r="A8" s="1">
        <v>3.8899999999999997E-2</v>
      </c>
      <c r="B8" s="4"/>
      <c r="C8" s="1">
        <v>3.3599999999999998E-2</v>
      </c>
      <c r="D8" s="4"/>
      <c r="E8" s="1">
        <v>4.5100000000000001E-2</v>
      </c>
      <c r="F8" s="4"/>
      <c r="G8" s="1">
        <v>4.5199999999999997E-2</v>
      </c>
      <c r="H8" s="4"/>
      <c r="I8" s="1">
        <v>3.9800000000000002E-2</v>
      </c>
      <c r="J8" s="4"/>
      <c r="K8" s="1">
        <v>4.19E-2</v>
      </c>
      <c r="L8" s="4"/>
      <c r="M8" s="1">
        <v>4.1599999999999998E-2</v>
      </c>
      <c r="N8" s="4"/>
      <c r="O8" s="1">
        <v>5.7599999999999998E-2</v>
      </c>
      <c r="P8" s="4"/>
      <c r="Q8" s="1">
        <v>4.58E-2</v>
      </c>
      <c r="R8" s="4"/>
      <c r="S8" s="1">
        <v>5.8900000000000001E-2</v>
      </c>
      <c r="T8" s="4"/>
      <c r="U8" s="1">
        <v>4.9700000000000001E-2</v>
      </c>
      <c r="V8" s="4"/>
      <c r="W8" s="1">
        <v>4.7699999999999999E-2</v>
      </c>
      <c r="X8" s="4"/>
    </row>
    <row r="9" spans="1:24">
      <c r="A9" s="1">
        <v>1.2992999999999999</v>
      </c>
      <c r="B9" s="4">
        <f>A9-A10</f>
        <v>1.2585999999999999</v>
      </c>
      <c r="C9" s="1">
        <v>1.4103000000000001</v>
      </c>
      <c r="D9" s="4">
        <f>C9-C10</f>
        <v>1.3694000000000002</v>
      </c>
      <c r="E9" s="1">
        <v>2.5686</v>
      </c>
      <c r="F9" s="4">
        <f>E9-E10</f>
        <v>2.5247999999999999</v>
      </c>
      <c r="G9" s="1">
        <v>2.5728</v>
      </c>
      <c r="H9" s="4">
        <f>G9-G10</f>
        <v>2.5272000000000001</v>
      </c>
      <c r="I9" s="1">
        <v>2.25</v>
      </c>
      <c r="J9" s="4">
        <f>I9-I10</f>
        <v>2.2048999999999999</v>
      </c>
      <c r="K9" s="1">
        <v>2.5158999999999998</v>
      </c>
      <c r="L9" s="4">
        <f>K9-K10</f>
        <v>2.4713999999999996</v>
      </c>
      <c r="M9" s="1">
        <v>1.0492999999999999</v>
      </c>
      <c r="N9" s="4">
        <f>M9-M10</f>
        <v>1.0089999999999999</v>
      </c>
      <c r="O9" s="1">
        <v>1.0507</v>
      </c>
      <c r="P9" s="4">
        <f>O9-O10</f>
        <v>0.99409999999999998</v>
      </c>
      <c r="Q9" s="1">
        <v>0.62880000000000003</v>
      </c>
      <c r="R9" s="4">
        <f>Q9-Q10</f>
        <v>0.58840000000000003</v>
      </c>
      <c r="S9" s="1">
        <v>0.69159999999999999</v>
      </c>
      <c r="T9" s="4">
        <f>S9-S10</f>
        <v>0.63349999999999995</v>
      </c>
      <c r="U9" s="1">
        <v>0.54110000000000003</v>
      </c>
      <c r="V9" s="4">
        <f>U9-U10</f>
        <v>0.48980000000000001</v>
      </c>
      <c r="W9" s="1">
        <v>0.59799999999999998</v>
      </c>
      <c r="X9" s="4">
        <f>W9-W10</f>
        <v>0.52269999999999994</v>
      </c>
    </row>
    <row r="10" spans="1:24">
      <c r="A10" s="1">
        <v>4.07E-2</v>
      </c>
      <c r="B10" s="4"/>
      <c r="C10" s="1">
        <v>4.0899999999999999E-2</v>
      </c>
      <c r="D10" s="4"/>
      <c r="E10" s="1">
        <v>4.3799999999999999E-2</v>
      </c>
      <c r="F10" s="4"/>
      <c r="G10" s="1">
        <v>4.5600000000000002E-2</v>
      </c>
      <c r="H10" s="4"/>
      <c r="I10" s="1">
        <v>4.5100000000000001E-2</v>
      </c>
      <c r="J10" s="4"/>
      <c r="K10" s="1">
        <v>4.4499999999999998E-2</v>
      </c>
      <c r="L10" s="4"/>
      <c r="M10" s="1">
        <v>4.0300000000000002E-2</v>
      </c>
      <c r="N10" s="4"/>
      <c r="O10" s="1">
        <v>5.6599999999999998E-2</v>
      </c>
      <c r="P10" s="4"/>
      <c r="Q10" s="1">
        <v>4.0399999999999998E-2</v>
      </c>
      <c r="R10" s="4"/>
      <c r="S10" s="1">
        <v>5.8099999999999999E-2</v>
      </c>
      <c r="T10" s="4"/>
      <c r="U10" s="1">
        <v>5.1299999999999998E-2</v>
      </c>
      <c r="V10" s="4"/>
      <c r="W10" s="1">
        <v>7.5300000000000006E-2</v>
      </c>
      <c r="X10" s="4"/>
    </row>
    <row r="11" spans="1:24">
      <c r="A11" s="1">
        <v>2.9363000000000001</v>
      </c>
      <c r="B11" s="4">
        <f>A11-A12</f>
        <v>2.8800000000000003</v>
      </c>
      <c r="C11" s="1">
        <v>3.0424000000000002</v>
      </c>
      <c r="D11" s="4">
        <f>C11-C12</f>
        <v>2.9865000000000004</v>
      </c>
      <c r="E11" s="1">
        <v>1.3039000000000001</v>
      </c>
      <c r="F11" s="4">
        <f>E11-E12</f>
        <v>1.2591000000000001</v>
      </c>
      <c r="G11" s="1">
        <v>1.3562000000000001</v>
      </c>
      <c r="H11" s="4">
        <f>G11-G12</f>
        <v>1.3147</v>
      </c>
      <c r="I11" s="1">
        <v>1.4117</v>
      </c>
      <c r="J11" s="4">
        <f>I11-I12</f>
        <v>1.3681999999999999</v>
      </c>
      <c r="K11" s="1">
        <v>1.5513999999999999</v>
      </c>
      <c r="L11" s="4">
        <f>K11-K12</f>
        <v>1.5142</v>
      </c>
      <c r="M11" s="1">
        <v>3.3424</v>
      </c>
      <c r="N11" s="4">
        <f>M11-M12</f>
        <v>3.2907000000000002</v>
      </c>
      <c r="O11" s="1">
        <v>3.3277000000000001</v>
      </c>
      <c r="P11" s="4">
        <f>O11-O12</f>
        <v>3.2744</v>
      </c>
      <c r="Q11" s="1">
        <v>0.70440000000000003</v>
      </c>
      <c r="R11" s="4">
        <f>Q11-Q12</f>
        <v>0.65329999999999999</v>
      </c>
      <c r="S11" s="1">
        <v>0.75660000000000005</v>
      </c>
      <c r="T11" s="4">
        <f>S11-S12</f>
        <v>0.69940000000000002</v>
      </c>
      <c r="U11" s="1">
        <v>1.0489999999999999</v>
      </c>
      <c r="V11" s="4">
        <f>U11-U12</f>
        <v>0.9978999999999999</v>
      </c>
      <c r="W11" s="1">
        <v>1.0682</v>
      </c>
      <c r="X11" s="4">
        <f>W11-W12</f>
        <v>1.0115000000000001</v>
      </c>
    </row>
    <row r="12" spans="1:24">
      <c r="A12" s="1">
        <v>5.6300000000000003E-2</v>
      </c>
      <c r="B12" s="4"/>
      <c r="C12" s="1">
        <v>5.5899999999999998E-2</v>
      </c>
      <c r="D12" s="4"/>
      <c r="E12" s="1">
        <v>4.48E-2</v>
      </c>
      <c r="F12" s="4"/>
      <c r="G12" s="1">
        <v>4.1500000000000002E-2</v>
      </c>
      <c r="H12" s="4"/>
      <c r="I12" s="1">
        <v>4.3499999999999997E-2</v>
      </c>
      <c r="J12" s="4"/>
      <c r="K12" s="1">
        <v>3.7199999999999997E-2</v>
      </c>
      <c r="L12" s="4"/>
      <c r="M12" s="1">
        <v>5.1700000000000003E-2</v>
      </c>
      <c r="N12" s="4"/>
      <c r="O12" s="1">
        <v>5.33E-2</v>
      </c>
      <c r="P12" s="4"/>
      <c r="Q12" s="1">
        <v>5.11E-2</v>
      </c>
      <c r="R12" s="4"/>
      <c r="S12" s="1">
        <v>5.7200000000000001E-2</v>
      </c>
      <c r="T12" s="4"/>
      <c r="U12" s="1">
        <v>5.11E-2</v>
      </c>
      <c r="V12" s="4"/>
      <c r="W12" s="1">
        <v>5.67E-2</v>
      </c>
      <c r="X12" s="4"/>
    </row>
    <row r="13" spans="1:24">
      <c r="A13" s="1">
        <v>0.17660000000000001</v>
      </c>
      <c r="B13" s="4">
        <f>A13-A14</f>
        <v>9.2600000000000002E-2</v>
      </c>
      <c r="C13" s="1">
        <v>0.12189999999999999</v>
      </c>
      <c r="D13" s="4">
        <f>C13-C14</f>
        <v>8.5900000000000004E-2</v>
      </c>
      <c r="E13" s="1">
        <v>2.6160000000000001</v>
      </c>
      <c r="F13" s="4">
        <f>E13-E14</f>
        <v>2.5663</v>
      </c>
      <c r="G13" s="1">
        <v>2.5529000000000002</v>
      </c>
      <c r="H13" s="4">
        <f>G13-G14</f>
        <v>2.5039000000000002</v>
      </c>
      <c r="I13" s="1">
        <v>2.9285000000000001</v>
      </c>
      <c r="J13" s="4">
        <f>I13-I14</f>
        <v>2.8801000000000001</v>
      </c>
      <c r="K13" s="1">
        <v>3.0952000000000002</v>
      </c>
      <c r="L13" s="4">
        <f>K13-K14</f>
        <v>3.0491000000000001</v>
      </c>
      <c r="M13" s="1">
        <v>2.9388000000000001</v>
      </c>
      <c r="N13" s="4">
        <f>M13-M14</f>
        <v>2.8930000000000002</v>
      </c>
      <c r="O13" s="1">
        <v>2.8460000000000001</v>
      </c>
      <c r="P13" s="4">
        <f>O13-O14</f>
        <v>2.7964000000000002</v>
      </c>
      <c r="Q13" s="1">
        <v>0.16869999999999999</v>
      </c>
      <c r="R13" s="4">
        <f>Q13-Q14</f>
        <v>0.12519999999999998</v>
      </c>
      <c r="S13" s="1">
        <v>0.2215</v>
      </c>
      <c r="T13" s="4">
        <f>S13-S14</f>
        <v>0.17499999999999999</v>
      </c>
      <c r="U13" s="1">
        <v>2.9655999999999998</v>
      </c>
      <c r="V13" s="4">
        <f>U13-U14</f>
        <v>2.9145999999999996</v>
      </c>
      <c r="W13" s="1">
        <v>3.1476999999999999</v>
      </c>
      <c r="X13" s="4">
        <f>W13-W14</f>
        <v>3.0825999999999998</v>
      </c>
    </row>
    <row r="14" spans="1:24">
      <c r="A14" s="1">
        <v>8.4000000000000005E-2</v>
      </c>
      <c r="B14" s="4"/>
      <c r="C14" s="1">
        <v>3.5999999999999997E-2</v>
      </c>
      <c r="D14" s="4"/>
      <c r="E14" s="1">
        <v>4.9700000000000001E-2</v>
      </c>
      <c r="F14" s="4"/>
      <c r="G14" s="1">
        <v>4.9000000000000002E-2</v>
      </c>
      <c r="H14" s="4"/>
      <c r="I14" s="1">
        <v>4.8399999999999999E-2</v>
      </c>
      <c r="J14" s="4"/>
      <c r="K14" s="1">
        <v>4.6100000000000002E-2</v>
      </c>
      <c r="L14" s="4"/>
      <c r="M14" s="1">
        <v>4.58E-2</v>
      </c>
      <c r="N14" s="4"/>
      <c r="O14" s="1">
        <v>4.9599999999999998E-2</v>
      </c>
      <c r="P14" s="4"/>
      <c r="Q14" s="1">
        <v>4.3499999999999997E-2</v>
      </c>
      <c r="R14" s="4"/>
      <c r="S14" s="1">
        <v>4.65E-2</v>
      </c>
      <c r="T14" s="4"/>
      <c r="U14" s="1">
        <v>5.0999999999999997E-2</v>
      </c>
      <c r="V14" s="4"/>
      <c r="W14" s="1">
        <v>6.5100000000000005E-2</v>
      </c>
      <c r="X14" s="4"/>
    </row>
    <row r="15" spans="1:24">
      <c r="A15" s="1">
        <v>0.40989999999999999</v>
      </c>
      <c r="B15" s="4">
        <f>A15-A16</f>
        <v>0.36109999999999998</v>
      </c>
      <c r="C15" s="1">
        <v>1.0485</v>
      </c>
      <c r="D15" s="4">
        <f>C15-C16</f>
        <v>0.99409999999999998</v>
      </c>
      <c r="E15" s="1">
        <v>1.4403999999999999</v>
      </c>
      <c r="F15" s="4">
        <f>E15-E16</f>
        <v>1.3804999999999998</v>
      </c>
      <c r="G15" s="1">
        <v>1.5009999999999999</v>
      </c>
      <c r="H15" s="4">
        <f>G15-G16</f>
        <v>1.4517</v>
      </c>
      <c r="I15" s="1">
        <v>2.1015000000000001</v>
      </c>
      <c r="J15" s="4">
        <f>I15-I16</f>
        <v>2.0536000000000003</v>
      </c>
      <c r="K15" s="1">
        <v>2.1867000000000001</v>
      </c>
      <c r="L15" s="4">
        <f>K15-K16</f>
        <v>2.1372</v>
      </c>
      <c r="M15" s="1">
        <v>1.3009999999999999</v>
      </c>
      <c r="N15" s="4">
        <f>M15-M16</f>
        <v>1.2561</v>
      </c>
      <c r="O15" s="1">
        <v>1.2907999999999999</v>
      </c>
      <c r="P15" s="4">
        <f>O15-O16</f>
        <v>1.2451999999999999</v>
      </c>
      <c r="Q15" s="1">
        <v>0.21210000000000001</v>
      </c>
      <c r="R15" s="4">
        <f>Q15-Q16</f>
        <v>0.16910000000000003</v>
      </c>
      <c r="S15" s="1">
        <v>0.2621</v>
      </c>
      <c r="T15" s="4">
        <f>S15-S16</f>
        <v>0.19690000000000002</v>
      </c>
      <c r="U15" s="1">
        <v>1.4061999999999999</v>
      </c>
      <c r="V15" s="4">
        <f>U15-U16</f>
        <v>1.3597999999999999</v>
      </c>
      <c r="W15" s="1">
        <v>1.5422</v>
      </c>
      <c r="X15" s="4">
        <f>W15-W16</f>
        <v>1.4825999999999999</v>
      </c>
    </row>
    <row r="16" spans="1:24">
      <c r="A16" s="1">
        <v>4.8800000000000003E-2</v>
      </c>
      <c r="B16" s="4"/>
      <c r="C16" s="1">
        <v>5.4399999999999997E-2</v>
      </c>
      <c r="D16" s="4"/>
      <c r="E16" s="1">
        <v>5.9900000000000002E-2</v>
      </c>
      <c r="F16" s="4"/>
      <c r="G16" s="1">
        <v>4.9299999999999997E-2</v>
      </c>
      <c r="H16" s="4"/>
      <c r="I16" s="1">
        <v>4.7899999999999998E-2</v>
      </c>
      <c r="J16" s="4"/>
      <c r="K16" s="1">
        <v>4.9500000000000002E-2</v>
      </c>
      <c r="L16" s="4"/>
      <c r="M16" s="1">
        <v>4.4900000000000002E-2</v>
      </c>
      <c r="N16" s="4"/>
      <c r="O16" s="1">
        <v>4.5600000000000002E-2</v>
      </c>
      <c r="P16" s="4"/>
      <c r="Q16" s="1">
        <v>4.2999999999999997E-2</v>
      </c>
      <c r="R16" s="4"/>
      <c r="S16" s="1">
        <v>6.5199999999999994E-2</v>
      </c>
      <c r="T16" s="4"/>
      <c r="U16" s="1">
        <v>4.6399999999999997E-2</v>
      </c>
      <c r="V16" s="4"/>
      <c r="W16" s="1">
        <v>5.96E-2</v>
      </c>
      <c r="X16" s="4"/>
    </row>
    <row r="18" spans="1:24">
      <c r="A18" s="1">
        <v>6.1900000000000011E-2</v>
      </c>
      <c r="B18" s="1">
        <v>7.3399999999999993E-2</v>
      </c>
      <c r="C18" s="1" t="s">
        <v>0</v>
      </c>
      <c r="D18" s="1" t="s">
        <v>0</v>
      </c>
    </row>
    <row r="19" spans="1:24">
      <c r="A19" s="1">
        <v>0.16320000000000001</v>
      </c>
      <c r="B19" s="1">
        <v>0.1603</v>
      </c>
      <c r="C19" s="1" t="s">
        <v>1</v>
      </c>
      <c r="D19" s="1" t="s">
        <v>1</v>
      </c>
    </row>
    <row r="20" spans="1:24">
      <c r="A20" s="1">
        <v>0.33069999999999999</v>
      </c>
      <c r="B20" s="1">
        <v>0.36060000000000003</v>
      </c>
      <c r="C20" s="1" t="s">
        <v>2</v>
      </c>
      <c r="D20" s="1" t="s">
        <v>2</v>
      </c>
    </row>
    <row r="21" spans="1:24">
      <c r="A21" s="1">
        <v>0.39840000000000003</v>
      </c>
      <c r="B21" s="1">
        <v>0.65370000000000006</v>
      </c>
      <c r="C21" s="1" t="s">
        <v>3</v>
      </c>
      <c r="D21" s="1" t="s">
        <v>3</v>
      </c>
    </row>
    <row r="22" spans="1:24">
      <c r="A22" s="1">
        <v>1.2585999999999999</v>
      </c>
      <c r="B22" s="1">
        <v>1.3694000000000002</v>
      </c>
      <c r="C22" s="1" t="s">
        <v>4</v>
      </c>
      <c r="D22" s="1" t="s">
        <v>4</v>
      </c>
    </row>
    <row r="23" spans="1:24">
      <c r="A23" s="1">
        <v>2.8800000000000003</v>
      </c>
      <c r="B23" s="1">
        <v>2.9865000000000004</v>
      </c>
      <c r="C23" s="1" t="s">
        <v>5</v>
      </c>
      <c r="D23" s="1" t="s">
        <v>5</v>
      </c>
    </row>
    <row r="24" spans="1:24">
      <c r="A24" s="1">
        <v>9.2600000000000002E-2</v>
      </c>
      <c r="B24" s="1">
        <v>8.5900000000000004E-2</v>
      </c>
      <c r="C24" s="1" t="s">
        <v>6</v>
      </c>
      <c r="D24" s="1" t="s">
        <v>7</v>
      </c>
    </row>
    <row r="25" spans="1:24">
      <c r="A25" s="1">
        <v>0.36109999999999998</v>
      </c>
      <c r="B25" s="1">
        <v>0.99409999999999998</v>
      </c>
      <c r="C25" s="1" t="s">
        <v>8</v>
      </c>
      <c r="D25" s="1" t="s">
        <v>9</v>
      </c>
    </row>
    <row r="26" spans="1:24" ht="120">
      <c r="A26" s="6" t="s">
        <v>12</v>
      </c>
      <c r="B26" s="6" t="s">
        <v>13</v>
      </c>
      <c r="D26" s="6" t="s">
        <v>11</v>
      </c>
      <c r="E26" s="12" t="s">
        <v>10</v>
      </c>
      <c r="F26" s="12" t="s">
        <v>54</v>
      </c>
      <c r="G26" s="12" t="s">
        <v>55</v>
      </c>
      <c r="H26" s="13" t="s">
        <v>53</v>
      </c>
      <c r="I26" s="13" t="s">
        <v>53</v>
      </c>
      <c r="L26" s="29" t="s">
        <v>56</v>
      </c>
      <c r="M26" s="30" t="s">
        <v>68</v>
      </c>
      <c r="N26" s="31"/>
      <c r="O26" s="31"/>
      <c r="P26" s="31"/>
      <c r="Q26" s="31"/>
      <c r="R26" s="31"/>
      <c r="S26" s="31"/>
      <c r="T26" s="31"/>
      <c r="U26" s="31"/>
      <c r="V26" s="31" t="s">
        <v>65</v>
      </c>
      <c r="W26" s="31" t="s">
        <v>66</v>
      </c>
      <c r="X26" s="31" t="s">
        <v>67</v>
      </c>
    </row>
    <row r="27" spans="1:24">
      <c r="A27" s="1">
        <v>1.3559999999999999</v>
      </c>
      <c r="B27" s="1">
        <v>1.4802</v>
      </c>
      <c r="C27" s="14">
        <v>1</v>
      </c>
      <c r="D27" s="15" t="s">
        <v>14</v>
      </c>
      <c r="E27" s="9">
        <v>5.237895</v>
      </c>
      <c r="F27" s="21">
        <f>E27</f>
        <v>5.237895</v>
      </c>
      <c r="G27" s="23">
        <f>F27/0.0347</f>
        <v>150.94798270893372</v>
      </c>
      <c r="H27" s="18">
        <v>135</v>
      </c>
      <c r="I27" s="25">
        <v>135</v>
      </c>
      <c r="L27" s="31" t="s">
        <v>57</v>
      </c>
      <c r="M27" s="22">
        <f>I59</f>
        <v>167</v>
      </c>
      <c r="N27" s="22">
        <f>I60</f>
        <v>133</v>
      </c>
      <c r="O27" s="22">
        <f>I63</f>
        <v>197</v>
      </c>
      <c r="V27" s="33">
        <f>AVERAGE(M27:U27)</f>
        <v>165.66666666666666</v>
      </c>
      <c r="W27" s="22">
        <f>STDEV(M27:U27)</f>
        <v>32.020826556060911</v>
      </c>
      <c r="X27" s="32">
        <f>W27/SQRT(3)</f>
        <v>18.487232831816087</v>
      </c>
    </row>
    <row r="28" spans="1:24">
      <c r="A28" s="1">
        <v>3.3028999999999997</v>
      </c>
      <c r="B28" s="1">
        <v>3.2613999999999996</v>
      </c>
      <c r="C28" s="14">
        <v>2</v>
      </c>
      <c r="D28" s="15" t="s">
        <v>15</v>
      </c>
      <c r="E28" s="9">
        <v>11.071719999999999</v>
      </c>
      <c r="F28" s="21">
        <f t="shared" ref="F28:F66" si="0">E28</f>
        <v>11.071719999999999</v>
      </c>
      <c r="G28" s="23">
        <f t="shared" ref="G28:G66" si="1">F28/0.0347</f>
        <v>319.06974063400571</v>
      </c>
      <c r="H28" s="18">
        <v>177</v>
      </c>
      <c r="I28" s="25">
        <v>177</v>
      </c>
      <c r="L28" s="31" t="s">
        <v>58</v>
      </c>
      <c r="M28" s="22">
        <f>I57</f>
        <v>141</v>
      </c>
      <c r="N28" s="22">
        <f>I58</f>
        <v>132</v>
      </c>
      <c r="O28" s="22">
        <f>I61</f>
        <v>148</v>
      </c>
      <c r="P28" s="22">
        <f>I62</f>
        <v>153</v>
      </c>
      <c r="V28" s="33">
        <f>AVERAGE(M28:U28)</f>
        <v>143.5</v>
      </c>
      <c r="W28" s="22">
        <f t="shared" ref="W28:W37" si="2">STDEV(M28:U28)</f>
        <v>9.1104335791442992</v>
      </c>
      <c r="X28" s="32">
        <f>W28/SQRT(4)</f>
        <v>4.5552167895721496</v>
      </c>
    </row>
    <row r="29" spans="1:24">
      <c r="A29" s="1">
        <v>3.3237000000000001</v>
      </c>
      <c r="B29" s="1">
        <v>3.38</v>
      </c>
      <c r="C29" s="14">
        <v>3</v>
      </c>
      <c r="D29" s="16" t="s">
        <v>16</v>
      </c>
      <c r="E29" s="9">
        <v>11.27801</v>
      </c>
      <c r="F29" s="21">
        <f t="shared" si="0"/>
        <v>11.27801</v>
      </c>
      <c r="G29" s="23">
        <f t="shared" si="1"/>
        <v>325.01469740634002</v>
      </c>
      <c r="H29" s="18">
        <v>183</v>
      </c>
      <c r="I29" s="26">
        <v>183</v>
      </c>
      <c r="L29" s="31"/>
      <c r="V29" s="33"/>
      <c r="W29" s="22"/>
      <c r="X29" s="32"/>
    </row>
    <row r="30" spans="1:24">
      <c r="A30" s="1">
        <v>3.0423</v>
      </c>
      <c r="B30" s="1">
        <v>2.9821</v>
      </c>
      <c r="C30" s="14">
        <v>4</v>
      </c>
      <c r="D30" s="16" t="s">
        <v>17</v>
      </c>
      <c r="E30" s="9">
        <v>10.266540000000001</v>
      </c>
      <c r="F30" s="21">
        <f t="shared" si="0"/>
        <v>10.266540000000001</v>
      </c>
      <c r="G30" s="23">
        <f t="shared" si="1"/>
        <v>295.86570605187319</v>
      </c>
      <c r="H30" s="18">
        <v>168</v>
      </c>
      <c r="I30" s="26">
        <v>168</v>
      </c>
      <c r="L30" s="31" t="s">
        <v>59</v>
      </c>
      <c r="M30" s="22">
        <f>I54</f>
        <v>167</v>
      </c>
      <c r="N30" s="22">
        <f>I55</f>
        <v>144</v>
      </c>
      <c r="O30" s="22">
        <f>I56</f>
        <v>153</v>
      </c>
      <c r="V30" s="33">
        <f t="shared" ref="V30:V37" si="3">AVERAGE(M30:U30)</f>
        <v>154.66666666666666</v>
      </c>
      <c r="W30" s="22">
        <f t="shared" si="2"/>
        <v>11.590225767142577</v>
      </c>
      <c r="X30" s="32">
        <f>W30/SQRT(3)</f>
        <v>6.6916199666283038</v>
      </c>
    </row>
    <row r="31" spans="1:24">
      <c r="A31" s="1">
        <v>2.5247999999999999</v>
      </c>
      <c r="B31" s="1">
        <v>2.5272000000000001</v>
      </c>
      <c r="C31" s="14">
        <v>5</v>
      </c>
      <c r="D31" s="1" t="s">
        <v>18</v>
      </c>
      <c r="E31" s="9">
        <v>8.7884449999999994</v>
      </c>
      <c r="F31" s="21">
        <f t="shared" si="0"/>
        <v>8.7884449999999994</v>
      </c>
      <c r="G31" s="23">
        <f t="shared" si="1"/>
        <v>253.26930835734868</v>
      </c>
      <c r="H31" s="18">
        <v>128</v>
      </c>
      <c r="I31" s="24">
        <v>128</v>
      </c>
      <c r="L31" s="31" t="s">
        <v>60</v>
      </c>
      <c r="M31" s="22">
        <f>I51</f>
        <v>175</v>
      </c>
      <c r="N31" s="22">
        <f>I52</f>
        <v>204</v>
      </c>
      <c r="O31" s="22">
        <f>I53</f>
        <v>155</v>
      </c>
      <c r="V31" s="33">
        <f t="shared" si="3"/>
        <v>178</v>
      </c>
      <c r="W31" s="22">
        <f t="shared" si="2"/>
        <v>24.637369989509839</v>
      </c>
      <c r="X31" s="32">
        <f>W31/SQRT(3)</f>
        <v>14.224392195567914</v>
      </c>
    </row>
    <row r="32" spans="1:24">
      <c r="A32" s="1">
        <v>1.2591000000000001</v>
      </c>
      <c r="B32" s="1">
        <v>1.3147</v>
      </c>
      <c r="C32" s="14">
        <v>6</v>
      </c>
      <c r="D32" s="17" t="s">
        <v>19</v>
      </c>
      <c r="E32" s="9">
        <v>4.7937409999999998</v>
      </c>
      <c r="F32" s="21">
        <f t="shared" si="0"/>
        <v>4.7937409999999998</v>
      </c>
      <c r="G32" s="23">
        <f t="shared" si="1"/>
        <v>138.14815561959654</v>
      </c>
      <c r="H32" s="18">
        <v>138</v>
      </c>
      <c r="I32" s="27">
        <v>138</v>
      </c>
      <c r="L32" s="31"/>
      <c r="V32" s="33"/>
      <c r="W32" s="22"/>
      <c r="X32" s="32"/>
    </row>
    <row r="33" spans="1:24">
      <c r="A33" s="1">
        <v>2.5663</v>
      </c>
      <c r="B33" s="1">
        <v>2.5039000000000002</v>
      </c>
      <c r="C33" s="14">
        <v>7</v>
      </c>
      <c r="D33" s="15" t="s">
        <v>20</v>
      </c>
      <c r="E33" s="9">
        <v>8.8164750000000005</v>
      </c>
      <c r="F33" s="21">
        <f t="shared" si="0"/>
        <v>8.8164750000000005</v>
      </c>
      <c r="G33" s="23">
        <f t="shared" si="1"/>
        <v>254.07708933717581</v>
      </c>
      <c r="H33" s="18">
        <v>210</v>
      </c>
      <c r="I33" s="25">
        <v>210</v>
      </c>
      <c r="L33" s="31" t="s">
        <v>61</v>
      </c>
      <c r="M33" s="22">
        <f>I32</f>
        <v>138</v>
      </c>
      <c r="N33" s="22">
        <f>I38</f>
        <v>155</v>
      </c>
      <c r="O33" s="22">
        <f>I49</f>
        <v>253</v>
      </c>
      <c r="P33" s="22">
        <f>I50</f>
        <v>188</v>
      </c>
      <c r="Q33" s="22">
        <f>I64</f>
        <v>140</v>
      </c>
      <c r="R33" s="22">
        <f>I65</f>
        <v>139</v>
      </c>
      <c r="S33" s="22">
        <f>I66</f>
        <v>170</v>
      </c>
      <c r="V33" s="33">
        <f t="shared" si="3"/>
        <v>169</v>
      </c>
      <c r="W33" s="22">
        <f t="shared" si="2"/>
        <v>41.464844547319039</v>
      </c>
      <c r="X33" s="32">
        <f>W33/SQRT(7)</f>
        <v>15.672238117736969</v>
      </c>
    </row>
    <row r="34" spans="1:24">
      <c r="A34" s="1">
        <v>1.3804999999999998</v>
      </c>
      <c r="B34" s="1">
        <v>1.4517</v>
      </c>
      <c r="C34" s="14">
        <v>8</v>
      </c>
      <c r="D34" s="15" t="s">
        <v>21</v>
      </c>
      <c r="E34" s="9">
        <v>5.2311730000000001</v>
      </c>
      <c r="F34" s="21">
        <f t="shared" si="0"/>
        <v>5.2311730000000001</v>
      </c>
      <c r="G34" s="23">
        <f t="shared" si="1"/>
        <v>150.75426512968301</v>
      </c>
      <c r="H34" s="20">
        <v>186</v>
      </c>
      <c r="I34" s="25">
        <v>186</v>
      </c>
      <c r="L34" s="31" t="s">
        <v>62</v>
      </c>
      <c r="M34" s="22">
        <f>I29</f>
        <v>183</v>
      </c>
      <c r="N34" s="22">
        <f>I30</f>
        <v>168</v>
      </c>
      <c r="O34" s="22">
        <f>I36</f>
        <v>184</v>
      </c>
      <c r="P34" s="22">
        <f>I37</f>
        <v>173</v>
      </c>
      <c r="Q34" s="22">
        <f>I48</f>
        <v>181</v>
      </c>
      <c r="V34" s="33">
        <f t="shared" si="3"/>
        <v>177.8</v>
      </c>
      <c r="W34" s="22">
        <f t="shared" si="2"/>
        <v>6.9785385289469524</v>
      </c>
      <c r="X34" s="32">
        <f>W34/SQRT(5)</f>
        <v>3.1208973068653538</v>
      </c>
    </row>
    <row r="35" spans="1:24">
      <c r="A35" s="1">
        <v>1.2410000000000001</v>
      </c>
      <c r="B35" s="1">
        <v>1.3947999999999998</v>
      </c>
      <c r="C35" s="14">
        <v>9</v>
      </c>
      <c r="D35" s="1" t="s">
        <v>22</v>
      </c>
      <c r="E35" s="9">
        <v>4.8992880000000003</v>
      </c>
      <c r="F35" s="21">
        <f t="shared" si="0"/>
        <v>4.8992880000000003</v>
      </c>
      <c r="G35" s="23">
        <f t="shared" si="1"/>
        <v>141.18985590778098</v>
      </c>
      <c r="H35" s="18">
        <v>166</v>
      </c>
      <c r="I35" s="24">
        <v>166</v>
      </c>
      <c r="L35" s="31"/>
      <c r="V35" s="33"/>
      <c r="W35" s="22"/>
      <c r="X35" s="32"/>
    </row>
    <row r="36" spans="1:24">
      <c r="A36" s="1">
        <v>2.7469000000000001</v>
      </c>
      <c r="B36" s="1">
        <v>2.8592</v>
      </c>
      <c r="C36" s="14">
        <v>10</v>
      </c>
      <c r="D36" s="16" t="s">
        <v>23</v>
      </c>
      <c r="E36" s="9">
        <v>9.635389</v>
      </c>
      <c r="F36" s="21">
        <f t="shared" si="0"/>
        <v>9.635389</v>
      </c>
      <c r="G36" s="23">
        <f t="shared" si="1"/>
        <v>277.67691642651295</v>
      </c>
      <c r="H36" s="19">
        <v>184</v>
      </c>
      <c r="I36" s="26">
        <v>184</v>
      </c>
      <c r="L36" s="31" t="s">
        <v>63</v>
      </c>
      <c r="M36" s="22">
        <f>I31</f>
        <v>128</v>
      </c>
      <c r="N36" s="22">
        <f>I35</f>
        <v>166</v>
      </c>
      <c r="O36" s="22">
        <f>I40</f>
        <v>159</v>
      </c>
      <c r="P36" s="22">
        <f>I43</f>
        <v>160</v>
      </c>
      <c r="Q36" s="22">
        <f>I46</f>
        <v>107</v>
      </c>
      <c r="R36" s="22">
        <f>I47</f>
        <v>152</v>
      </c>
      <c r="V36" s="33">
        <f t="shared" si="3"/>
        <v>145.33333333333334</v>
      </c>
      <c r="W36" s="22">
        <f t="shared" si="2"/>
        <v>22.99275248130736</v>
      </c>
      <c r="X36" s="32">
        <f>W36/SQRT(6)</f>
        <v>9.386751893552475</v>
      </c>
    </row>
    <row r="37" spans="1:24">
      <c r="A37" s="1">
        <v>3.1574</v>
      </c>
      <c r="B37" s="1">
        <v>3.1431</v>
      </c>
      <c r="C37" s="14">
        <v>11</v>
      </c>
      <c r="D37" s="16" t="s">
        <v>24</v>
      </c>
      <c r="E37" s="9">
        <v>10.67957</v>
      </c>
      <c r="F37" s="21">
        <f t="shared" si="0"/>
        <v>10.67957</v>
      </c>
      <c r="G37" s="23">
        <f t="shared" si="1"/>
        <v>307.76858789625356</v>
      </c>
      <c r="H37" s="19">
        <v>173</v>
      </c>
      <c r="I37" s="26">
        <v>173</v>
      </c>
      <c r="L37" s="31" t="s">
        <v>64</v>
      </c>
      <c r="M37" s="22">
        <f>I27</f>
        <v>135</v>
      </c>
      <c r="N37" s="22">
        <f>I28</f>
        <v>177</v>
      </c>
      <c r="O37" s="22">
        <f>I33</f>
        <v>210</v>
      </c>
      <c r="P37" s="22">
        <f>I34</f>
        <v>186</v>
      </c>
      <c r="Q37" s="22">
        <f>I39</f>
        <v>168</v>
      </c>
      <c r="R37" s="22">
        <f>I41</f>
        <v>228</v>
      </c>
      <c r="S37" s="22">
        <f>I42</f>
        <v>187</v>
      </c>
      <c r="T37" s="22">
        <f>I44</f>
        <v>210</v>
      </c>
      <c r="U37" s="22">
        <f>I45</f>
        <v>172</v>
      </c>
      <c r="V37" s="33">
        <f t="shared" si="3"/>
        <v>185.88888888888889</v>
      </c>
      <c r="W37" s="22">
        <f t="shared" si="2"/>
        <v>27.65612248872046</v>
      </c>
      <c r="X37" s="32">
        <f>W37/SQRT(9)</f>
        <v>9.2187074962401532</v>
      </c>
    </row>
    <row r="38" spans="1:24">
      <c r="A38" s="1">
        <v>1.1218999999999999</v>
      </c>
      <c r="B38" s="1">
        <v>1.3879999999999999</v>
      </c>
      <c r="C38" s="14">
        <v>12</v>
      </c>
      <c r="D38" s="17" t="s">
        <v>25</v>
      </c>
      <c r="E38" s="9">
        <v>4.6845470000000002</v>
      </c>
      <c r="F38" s="21">
        <f t="shared" si="0"/>
        <v>4.6845470000000002</v>
      </c>
      <c r="G38" s="23">
        <f t="shared" si="1"/>
        <v>135.0013544668588</v>
      </c>
      <c r="H38" s="18">
        <v>155</v>
      </c>
      <c r="I38" s="27">
        <v>155</v>
      </c>
    </row>
    <row r="39" spans="1:24">
      <c r="A39" s="1">
        <v>2.2048999999999999</v>
      </c>
      <c r="B39" s="1">
        <v>2.4713999999999996</v>
      </c>
      <c r="C39" s="14">
        <v>13</v>
      </c>
      <c r="D39" s="15" t="s">
        <v>26</v>
      </c>
      <c r="E39" s="9">
        <v>8.2063790000000001</v>
      </c>
      <c r="F39" s="21">
        <f t="shared" si="0"/>
        <v>8.2063790000000001</v>
      </c>
      <c r="G39" s="23">
        <f t="shared" si="1"/>
        <v>236.4950720461095</v>
      </c>
      <c r="H39" s="19">
        <v>168</v>
      </c>
      <c r="I39" s="25">
        <v>168</v>
      </c>
    </row>
    <row r="40" spans="1:24">
      <c r="A40" s="1">
        <v>1.3681999999999999</v>
      </c>
      <c r="B40" s="1">
        <v>1.5142</v>
      </c>
      <c r="C40" s="14">
        <v>14</v>
      </c>
      <c r="D40" s="1" t="s">
        <v>27</v>
      </c>
      <c r="E40" s="9">
        <v>5.315429</v>
      </c>
      <c r="F40" s="21">
        <f t="shared" si="0"/>
        <v>5.315429</v>
      </c>
      <c r="G40" s="23">
        <f t="shared" si="1"/>
        <v>153.18239193083573</v>
      </c>
      <c r="H40" s="19">
        <v>159</v>
      </c>
      <c r="I40" s="24">
        <v>159</v>
      </c>
    </row>
    <row r="41" spans="1:24">
      <c r="A41" s="1">
        <v>2.8801000000000001</v>
      </c>
      <c r="B41" s="1">
        <v>3.0491000000000001</v>
      </c>
      <c r="C41" s="14">
        <v>15</v>
      </c>
      <c r="D41" s="15" t="s">
        <v>28</v>
      </c>
      <c r="E41" s="9">
        <v>10.123480000000001</v>
      </c>
      <c r="F41" s="21">
        <f t="shared" si="0"/>
        <v>10.123480000000001</v>
      </c>
      <c r="G41" s="23">
        <f t="shared" si="1"/>
        <v>291.74293948126802</v>
      </c>
      <c r="H41" s="19">
        <v>228</v>
      </c>
      <c r="I41" s="25">
        <v>228</v>
      </c>
    </row>
    <row r="42" spans="1:24">
      <c r="A42" s="1">
        <v>2.0536000000000003</v>
      </c>
      <c r="B42" s="1">
        <v>2.1372</v>
      </c>
      <c r="C42" s="14">
        <v>16</v>
      </c>
      <c r="D42" s="15" t="s">
        <v>29</v>
      </c>
      <c r="E42" s="9">
        <v>7.4437129999999998</v>
      </c>
      <c r="F42" s="21">
        <f t="shared" si="0"/>
        <v>7.4437129999999998</v>
      </c>
      <c r="G42" s="23">
        <f t="shared" si="1"/>
        <v>214.51622478386165</v>
      </c>
      <c r="H42" s="19">
        <v>187</v>
      </c>
      <c r="I42" s="25">
        <v>187</v>
      </c>
    </row>
    <row r="43" spans="1:24">
      <c r="A43" s="1">
        <v>1.2119</v>
      </c>
      <c r="B43" s="1">
        <v>1.2073</v>
      </c>
      <c r="C43" s="14">
        <v>17</v>
      </c>
      <c r="D43" s="1" t="s">
        <v>30</v>
      </c>
      <c r="E43" s="9">
        <v>4.5288180000000002</v>
      </c>
      <c r="F43" s="21">
        <f t="shared" si="0"/>
        <v>4.5288180000000002</v>
      </c>
      <c r="G43" s="23">
        <f t="shared" si="1"/>
        <v>130.51348703170029</v>
      </c>
      <c r="H43" s="19">
        <v>160</v>
      </c>
      <c r="I43" s="24">
        <v>160</v>
      </c>
      <c r="T43" s="34" t="s">
        <v>69</v>
      </c>
    </row>
    <row r="44" spans="1:24">
      <c r="A44" s="1">
        <v>1.9649000000000001</v>
      </c>
      <c r="B44" s="1">
        <v>1.9402999999999999</v>
      </c>
      <c r="C44" s="14">
        <v>18</v>
      </c>
      <c r="D44" s="15" t="s">
        <v>31</v>
      </c>
      <c r="E44" s="9">
        <v>6.9889460000000003</v>
      </c>
      <c r="F44" s="21">
        <f t="shared" si="0"/>
        <v>6.9889460000000003</v>
      </c>
      <c r="G44" s="23">
        <f t="shared" si="1"/>
        <v>201.41054755043228</v>
      </c>
      <c r="H44" s="19">
        <v>210</v>
      </c>
      <c r="I44" s="25">
        <v>210</v>
      </c>
    </row>
    <row r="45" spans="1:24">
      <c r="A45" s="1">
        <v>3.1965000000000003</v>
      </c>
      <c r="B45" s="1">
        <v>3.0204000000000004</v>
      </c>
      <c r="C45" s="14">
        <v>19</v>
      </c>
      <c r="D45" s="15" t="s">
        <v>32</v>
      </c>
      <c r="E45" s="9">
        <v>10.554790000000001</v>
      </c>
      <c r="F45" s="21">
        <f t="shared" si="0"/>
        <v>10.554790000000001</v>
      </c>
      <c r="G45" s="23">
        <f t="shared" si="1"/>
        <v>304.17262247838619</v>
      </c>
      <c r="H45" s="19">
        <v>172</v>
      </c>
      <c r="I45" s="25">
        <v>172</v>
      </c>
    </row>
    <row r="46" spans="1:24">
      <c r="A46" s="1">
        <v>1.3772</v>
      </c>
      <c r="B46" s="1">
        <v>1.3378999999999999</v>
      </c>
      <c r="C46" s="14">
        <v>20</v>
      </c>
      <c r="D46" s="1" t="s">
        <v>33</v>
      </c>
      <c r="E46" s="9">
        <v>5.0337339999999999</v>
      </c>
      <c r="F46" s="21">
        <f t="shared" si="0"/>
        <v>5.0337339999999999</v>
      </c>
      <c r="G46" s="23">
        <f t="shared" si="1"/>
        <v>145.06438040345822</v>
      </c>
      <c r="H46" s="19">
        <v>107</v>
      </c>
      <c r="I46" s="24">
        <v>107</v>
      </c>
    </row>
    <row r="47" spans="1:24">
      <c r="A47" s="1">
        <v>1.0089999999999999</v>
      </c>
      <c r="B47" s="1">
        <v>0.99409999999999998</v>
      </c>
      <c r="C47" s="14">
        <v>21</v>
      </c>
      <c r="D47" s="1" t="s">
        <v>34</v>
      </c>
      <c r="E47" s="9">
        <v>3.8020580000000002</v>
      </c>
      <c r="F47" s="21">
        <f t="shared" si="0"/>
        <v>3.8020580000000002</v>
      </c>
      <c r="G47" s="23">
        <f t="shared" si="1"/>
        <v>109.56939481268012</v>
      </c>
      <c r="H47" s="19">
        <v>152</v>
      </c>
      <c r="I47" s="24">
        <v>152</v>
      </c>
    </row>
    <row r="48" spans="1:24">
      <c r="A48" s="1">
        <v>3.2907000000000002</v>
      </c>
      <c r="B48" s="1">
        <v>3.2744</v>
      </c>
      <c r="C48" s="14">
        <v>22</v>
      </c>
      <c r="D48" s="16" t="s">
        <v>35</v>
      </c>
      <c r="E48" s="9">
        <v>11.07291</v>
      </c>
      <c r="F48" s="21">
        <f t="shared" si="0"/>
        <v>11.07291</v>
      </c>
      <c r="G48" s="23">
        <f t="shared" si="1"/>
        <v>319.10403458213256</v>
      </c>
      <c r="H48" s="19">
        <v>181</v>
      </c>
      <c r="I48" s="26">
        <v>181</v>
      </c>
    </row>
    <row r="49" spans="1:9">
      <c r="A49" s="1">
        <v>2.8930000000000002</v>
      </c>
      <c r="B49" s="1">
        <v>2.7964000000000002</v>
      </c>
      <c r="C49" s="14">
        <v>23</v>
      </c>
      <c r="D49" s="17" t="s">
        <v>36</v>
      </c>
      <c r="E49" s="9">
        <v>9.7616139999999998</v>
      </c>
      <c r="F49" s="21">
        <f t="shared" si="0"/>
        <v>9.7616139999999998</v>
      </c>
      <c r="G49" s="23">
        <f t="shared" si="1"/>
        <v>281.31452449567723</v>
      </c>
      <c r="H49" s="19">
        <v>253</v>
      </c>
      <c r="I49" s="27">
        <v>253</v>
      </c>
    </row>
    <row r="50" spans="1:9">
      <c r="A50" s="1">
        <v>1.2561</v>
      </c>
      <c r="B50" s="1">
        <v>1.2451999999999999</v>
      </c>
      <c r="C50" s="14">
        <v>24</v>
      </c>
      <c r="D50" s="17" t="s">
        <v>37</v>
      </c>
      <c r="E50" s="9">
        <v>4.6698190000000004</v>
      </c>
      <c r="F50" s="21">
        <f t="shared" si="0"/>
        <v>4.6698190000000004</v>
      </c>
      <c r="G50" s="23">
        <f t="shared" si="1"/>
        <v>134.57691642651298</v>
      </c>
      <c r="H50" s="19">
        <v>188</v>
      </c>
      <c r="I50" s="27">
        <v>188</v>
      </c>
    </row>
    <row r="51" spans="1:9">
      <c r="A51" s="1">
        <v>0.62069999999999992</v>
      </c>
      <c r="B51" s="1">
        <v>0.66460000000000008</v>
      </c>
      <c r="C51" s="14">
        <v>25</v>
      </c>
      <c r="D51" s="1" t="s">
        <v>38</v>
      </c>
      <c r="E51" s="9">
        <v>2.4864679999999999</v>
      </c>
      <c r="F51" s="21">
        <f t="shared" si="0"/>
        <v>2.4864679999999999</v>
      </c>
      <c r="G51" s="23">
        <f t="shared" si="1"/>
        <v>71.656138328530247</v>
      </c>
      <c r="H51" s="9">
        <v>175</v>
      </c>
      <c r="I51" s="24">
        <v>175</v>
      </c>
    </row>
    <row r="52" spans="1:9">
      <c r="A52" s="1">
        <v>0.99360000000000004</v>
      </c>
      <c r="B52" s="1">
        <v>1.0675999999999999</v>
      </c>
      <c r="C52" s="14">
        <v>26</v>
      </c>
      <c r="D52" s="1" t="s">
        <v>39</v>
      </c>
      <c r="E52" s="9">
        <v>3.904855</v>
      </c>
      <c r="F52" s="21">
        <f t="shared" si="0"/>
        <v>3.904855</v>
      </c>
      <c r="G52" s="23">
        <f t="shared" si="1"/>
        <v>112.53184438040346</v>
      </c>
      <c r="H52" s="9">
        <v>204</v>
      </c>
      <c r="I52" s="24">
        <v>204</v>
      </c>
    </row>
    <row r="53" spans="1:9">
      <c r="A53" s="1">
        <v>0.60309999999999997</v>
      </c>
      <c r="B53" s="1">
        <v>0.68879999999999997</v>
      </c>
      <c r="C53" s="14">
        <v>27</v>
      </c>
      <c r="D53" s="1" t="s">
        <v>40</v>
      </c>
      <c r="E53" s="9">
        <v>2.499034</v>
      </c>
      <c r="F53" s="21">
        <f t="shared" si="0"/>
        <v>2.499034</v>
      </c>
      <c r="G53" s="23">
        <f t="shared" si="1"/>
        <v>72.018270893371749</v>
      </c>
      <c r="H53" s="9">
        <v>155</v>
      </c>
      <c r="I53" s="24">
        <v>155</v>
      </c>
    </row>
    <row r="54" spans="1:9">
      <c r="A54" s="1">
        <v>0.32179999999999997</v>
      </c>
      <c r="B54" s="1">
        <v>0.36</v>
      </c>
      <c r="C54" s="14">
        <v>28</v>
      </c>
      <c r="D54" s="1" t="s">
        <v>41</v>
      </c>
      <c r="E54" s="9">
        <v>1.2788470000000001</v>
      </c>
      <c r="F54" s="21">
        <f t="shared" si="0"/>
        <v>1.2788470000000001</v>
      </c>
      <c r="G54" s="23">
        <f t="shared" si="1"/>
        <v>36.854380403458215</v>
      </c>
      <c r="H54" s="9">
        <v>167</v>
      </c>
      <c r="I54" s="24">
        <v>167</v>
      </c>
    </row>
    <row r="55" spans="1:9">
      <c r="A55" s="1">
        <v>0.58840000000000003</v>
      </c>
      <c r="B55" s="1">
        <v>0.63349999999999995</v>
      </c>
      <c r="C55" s="14">
        <v>29</v>
      </c>
      <c r="D55" s="1" t="s">
        <v>42</v>
      </c>
      <c r="E55" s="9">
        <v>2.3652039999999999</v>
      </c>
      <c r="F55" s="21">
        <f t="shared" si="0"/>
        <v>2.3652039999999999</v>
      </c>
      <c r="G55" s="23">
        <f t="shared" si="1"/>
        <v>68.161498559077799</v>
      </c>
      <c r="H55" s="9">
        <v>144</v>
      </c>
      <c r="I55" s="24">
        <v>144</v>
      </c>
    </row>
    <row r="56" spans="1:9">
      <c r="A56" s="1">
        <v>0.65329999999999999</v>
      </c>
      <c r="B56" s="1">
        <v>0.69940000000000002</v>
      </c>
      <c r="C56" s="14">
        <v>30</v>
      </c>
      <c r="D56" s="1" t="s">
        <v>43</v>
      </c>
      <c r="E56" s="9">
        <v>2.6143000000000001</v>
      </c>
      <c r="F56" s="21">
        <f t="shared" si="0"/>
        <v>2.6143000000000001</v>
      </c>
      <c r="G56" s="23">
        <f t="shared" si="1"/>
        <v>75.340057636887607</v>
      </c>
      <c r="H56" s="9">
        <v>153</v>
      </c>
      <c r="I56" s="24">
        <v>153</v>
      </c>
    </row>
    <row r="57" spans="1:9">
      <c r="A57" s="1">
        <v>0.12519999999999998</v>
      </c>
      <c r="B57" s="1">
        <v>0.17499999999999999</v>
      </c>
      <c r="C57" s="14">
        <v>31</v>
      </c>
      <c r="D57" s="1" t="s">
        <v>44</v>
      </c>
      <c r="E57" s="9">
        <v>0.399976</v>
      </c>
      <c r="F57" s="21">
        <f t="shared" si="0"/>
        <v>0.399976</v>
      </c>
      <c r="G57" s="23">
        <f t="shared" si="1"/>
        <v>11.526685878962535</v>
      </c>
      <c r="H57" s="9">
        <v>141</v>
      </c>
      <c r="I57" s="24">
        <v>141</v>
      </c>
    </row>
    <row r="58" spans="1:9">
      <c r="A58" s="1">
        <v>0.16910000000000003</v>
      </c>
      <c r="B58" s="1">
        <v>0.19690000000000002</v>
      </c>
      <c r="C58" s="14">
        <v>32</v>
      </c>
      <c r="D58" s="1" t="s">
        <v>45</v>
      </c>
      <c r="E58" s="9">
        <v>0.56530440000000004</v>
      </c>
      <c r="F58" s="21">
        <f t="shared" si="0"/>
        <v>0.56530440000000004</v>
      </c>
      <c r="G58" s="23">
        <f t="shared" si="1"/>
        <v>16.291193083573486</v>
      </c>
      <c r="H58" s="9">
        <v>132</v>
      </c>
      <c r="I58" s="24">
        <v>132</v>
      </c>
    </row>
    <row r="59" spans="1:9">
      <c r="A59" s="1">
        <v>0.78379999999999994</v>
      </c>
      <c r="B59" s="1">
        <v>0.80800000000000005</v>
      </c>
      <c r="C59" s="14">
        <v>33</v>
      </c>
      <c r="D59" s="1" t="s">
        <v>46</v>
      </c>
      <c r="E59" s="9">
        <v>3.059777</v>
      </c>
      <c r="F59" s="21">
        <f t="shared" si="0"/>
        <v>3.059777</v>
      </c>
      <c r="G59" s="23">
        <f t="shared" si="1"/>
        <v>88.178011527377521</v>
      </c>
      <c r="H59" s="9">
        <v>167</v>
      </c>
      <c r="I59" s="24">
        <v>167</v>
      </c>
    </row>
    <row r="60" spans="1:9">
      <c r="A60" s="1">
        <v>0.13779999999999998</v>
      </c>
      <c r="B60" s="1">
        <v>0.14860000000000001</v>
      </c>
      <c r="C60" s="14">
        <v>34</v>
      </c>
      <c r="D60" s="1" t="s">
        <v>47</v>
      </c>
      <c r="E60" s="9">
        <v>0.36392999999999998</v>
      </c>
      <c r="F60" s="21">
        <f t="shared" si="0"/>
        <v>0.36392999999999998</v>
      </c>
      <c r="G60" s="23">
        <f t="shared" si="1"/>
        <v>10.487896253602305</v>
      </c>
      <c r="H60" s="9">
        <v>133</v>
      </c>
      <c r="I60" s="24">
        <v>133</v>
      </c>
    </row>
    <row r="61" spans="1:9">
      <c r="A61" s="1">
        <v>0.15560000000000002</v>
      </c>
      <c r="B61" s="1">
        <v>0.15039999999999998</v>
      </c>
      <c r="C61" s="14">
        <v>35</v>
      </c>
      <c r="D61" s="1" t="s">
        <v>48</v>
      </c>
      <c r="E61" s="9">
        <v>0.41496070000000002</v>
      </c>
      <c r="F61" s="21">
        <f t="shared" si="0"/>
        <v>0.41496070000000002</v>
      </c>
      <c r="G61" s="23">
        <f t="shared" si="1"/>
        <v>11.958521613832852</v>
      </c>
      <c r="H61" s="28">
        <v>148</v>
      </c>
      <c r="I61" s="24">
        <v>148</v>
      </c>
    </row>
    <row r="62" spans="1:9">
      <c r="A62" s="1">
        <v>0.14410000000000001</v>
      </c>
      <c r="B62" s="1">
        <v>0.1409</v>
      </c>
      <c r="C62" s="14">
        <v>36</v>
      </c>
      <c r="D62" s="1" t="s">
        <v>48</v>
      </c>
      <c r="E62" s="9">
        <v>0.36024030000000001</v>
      </c>
      <c r="F62" s="21">
        <f t="shared" si="0"/>
        <v>0.36024030000000001</v>
      </c>
      <c r="G62" s="23">
        <f t="shared" si="1"/>
        <v>10.381564841498559</v>
      </c>
      <c r="H62" s="9">
        <v>153</v>
      </c>
      <c r="I62" s="24">
        <v>153</v>
      </c>
    </row>
    <row r="63" spans="1:9">
      <c r="A63" s="1">
        <v>0.48980000000000001</v>
      </c>
      <c r="B63" s="1">
        <v>0.52269999999999994</v>
      </c>
      <c r="C63" s="14">
        <v>37</v>
      </c>
      <c r="D63" s="1" t="s">
        <v>49</v>
      </c>
      <c r="E63" s="9">
        <v>1.9567349999999999</v>
      </c>
      <c r="F63" s="21">
        <f t="shared" si="0"/>
        <v>1.9567349999999999</v>
      </c>
      <c r="G63" s="23">
        <f t="shared" si="1"/>
        <v>56.390057636887605</v>
      </c>
      <c r="H63" s="9">
        <v>197</v>
      </c>
      <c r="I63" s="24">
        <v>197</v>
      </c>
    </row>
    <row r="64" spans="1:9">
      <c r="A64" s="1">
        <v>0.9978999999999999</v>
      </c>
      <c r="B64" s="1">
        <v>1.0115000000000001</v>
      </c>
      <c r="C64" s="14">
        <v>38</v>
      </c>
      <c r="D64" s="17" t="s">
        <v>50</v>
      </c>
      <c r="E64" s="9">
        <v>3.8132269999999999</v>
      </c>
      <c r="F64" s="21">
        <f t="shared" si="0"/>
        <v>3.8132269999999999</v>
      </c>
      <c r="G64" s="23">
        <f t="shared" si="1"/>
        <v>109.89126801152737</v>
      </c>
      <c r="H64" s="19">
        <v>140</v>
      </c>
      <c r="I64" s="27">
        <v>140</v>
      </c>
    </row>
    <row r="65" spans="1:9">
      <c r="A65" s="1">
        <v>2.9145999999999996</v>
      </c>
      <c r="B65" s="1">
        <v>3.0825999999999998</v>
      </c>
      <c r="C65" s="14">
        <v>39</v>
      </c>
      <c r="D65" s="17" t="s">
        <v>51</v>
      </c>
      <c r="E65" s="9">
        <v>10.2257</v>
      </c>
      <c r="F65" s="21">
        <f t="shared" si="0"/>
        <v>10.2257</v>
      </c>
      <c r="G65" s="23">
        <f t="shared" si="1"/>
        <v>294.68876080691643</v>
      </c>
      <c r="H65" s="19">
        <v>139</v>
      </c>
      <c r="I65" s="27">
        <v>139</v>
      </c>
    </row>
    <row r="66" spans="1:9">
      <c r="A66" s="10">
        <v>1.3597999999999999</v>
      </c>
      <c r="B66" s="10">
        <v>1.4825999999999999</v>
      </c>
      <c r="C66" s="7">
        <v>40</v>
      </c>
      <c r="D66" s="8" t="s">
        <v>52</v>
      </c>
      <c r="E66" s="11">
        <v>5.2483120000000003</v>
      </c>
      <c r="F66" s="21">
        <f t="shared" si="0"/>
        <v>5.2483120000000003</v>
      </c>
      <c r="G66" s="23">
        <f t="shared" si="1"/>
        <v>151.24818443804034</v>
      </c>
      <c r="H66" s="19">
        <v>170</v>
      </c>
      <c r="I66" s="27">
        <v>170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"/>
  <sheetViews>
    <sheetView topLeftCell="K39" workbookViewId="0">
      <selection activeCell="T46" sqref="T46"/>
    </sheetView>
  </sheetViews>
  <sheetFormatPr defaultRowHeight="15"/>
  <cols>
    <col min="1" max="1" width="9.140625" style="1"/>
    <col min="2" max="2" width="12.28515625" style="1" customWidth="1"/>
    <col min="3" max="3" width="13.7109375" style="1" customWidth="1"/>
    <col min="4" max="4" width="23.5703125" style="1" customWidth="1"/>
    <col min="5" max="5" width="9.140625" style="1"/>
    <col min="6" max="6" width="12.5703125" style="1" customWidth="1"/>
    <col min="7" max="11" width="9.140625" style="1"/>
    <col min="12" max="12" width="18.85546875" style="1" customWidth="1"/>
    <col min="13" max="16384" width="9.140625" style="1"/>
  </cols>
  <sheetData>
    <row r="1" spans="1:24">
      <c r="A1" s="1">
        <v>0.14960000000000001</v>
      </c>
      <c r="B1" s="4">
        <f>A1-A2</f>
        <v>6.1900000000000011E-2</v>
      </c>
      <c r="C1" s="1">
        <v>0.14979999999999999</v>
      </c>
      <c r="D1" s="4">
        <f>C1-C2</f>
        <v>7.3399999999999993E-2</v>
      </c>
      <c r="E1" s="1">
        <v>1.4074</v>
      </c>
      <c r="F1" s="4">
        <f>E1-E2</f>
        <v>1.3559999999999999</v>
      </c>
      <c r="G1" s="1">
        <v>1.5098</v>
      </c>
      <c r="H1" s="4">
        <f>G1-G2</f>
        <v>1.4802</v>
      </c>
      <c r="I1" s="1">
        <v>1.2694000000000001</v>
      </c>
      <c r="J1" s="4">
        <f>I1-I2</f>
        <v>1.2410000000000001</v>
      </c>
      <c r="K1" s="1">
        <v>1.4322999999999999</v>
      </c>
      <c r="L1" s="4">
        <f>K1-K2</f>
        <v>1.3947999999999998</v>
      </c>
      <c r="M1" s="1">
        <v>1.2497</v>
      </c>
      <c r="N1" s="4">
        <f>M1-M2</f>
        <v>1.2119</v>
      </c>
      <c r="O1" s="1">
        <v>1.2444999999999999</v>
      </c>
      <c r="P1" s="4">
        <f>O1-O2</f>
        <v>1.2073</v>
      </c>
      <c r="Q1" s="1">
        <v>0.65669999999999995</v>
      </c>
      <c r="R1" s="4">
        <f>Q1-Q2</f>
        <v>0.62069999999999992</v>
      </c>
      <c r="S1" s="1">
        <v>0.69940000000000002</v>
      </c>
      <c r="T1" s="4">
        <f>S1-S2</f>
        <v>0.66460000000000008</v>
      </c>
      <c r="U1" s="1">
        <v>0.83589999999999998</v>
      </c>
      <c r="V1" s="4">
        <f>U1-U2</f>
        <v>0.78379999999999994</v>
      </c>
      <c r="W1" s="1">
        <v>0.84740000000000004</v>
      </c>
      <c r="X1" s="4">
        <f>W1-W2</f>
        <v>0.80800000000000005</v>
      </c>
    </row>
    <row r="2" spans="1:24">
      <c r="A2" s="2">
        <v>8.77E-2</v>
      </c>
      <c r="B2" s="5"/>
      <c r="C2" s="2">
        <v>7.6399999999999996E-2</v>
      </c>
      <c r="D2" s="5"/>
      <c r="E2" s="2">
        <v>5.1400000000000001E-2</v>
      </c>
      <c r="F2" s="5"/>
      <c r="G2" s="2">
        <v>2.9600000000000001E-2</v>
      </c>
      <c r="H2" s="5"/>
      <c r="I2" s="2">
        <v>2.8400000000000002E-2</v>
      </c>
      <c r="J2" s="5"/>
      <c r="K2" s="2">
        <v>3.7499999999999999E-2</v>
      </c>
      <c r="L2" s="5"/>
      <c r="M2" s="2">
        <v>3.78E-2</v>
      </c>
      <c r="N2" s="5"/>
      <c r="O2" s="2">
        <v>3.7199999999999997E-2</v>
      </c>
      <c r="P2" s="5"/>
      <c r="Q2" s="2">
        <v>3.5999999999999997E-2</v>
      </c>
      <c r="R2" s="5"/>
      <c r="S2" s="2">
        <v>3.4799999999999998E-2</v>
      </c>
      <c r="T2" s="5"/>
      <c r="U2" s="2">
        <v>5.21E-2</v>
      </c>
      <c r="V2" s="5"/>
      <c r="W2" s="2">
        <v>3.9399999999999998E-2</v>
      </c>
      <c r="X2" s="5"/>
    </row>
    <row r="3" spans="1:24" s="3" customFormat="1">
      <c r="A3" s="3">
        <v>0.20660000000000001</v>
      </c>
      <c r="B3" s="4">
        <f>A3-A4</f>
        <v>0.16320000000000001</v>
      </c>
      <c r="C3" s="3">
        <v>0.21590000000000001</v>
      </c>
      <c r="D3" s="4">
        <f>C3-C4</f>
        <v>0.1603</v>
      </c>
      <c r="E3" s="3">
        <v>3.3586999999999998</v>
      </c>
      <c r="F3" s="4">
        <f>E3-E4</f>
        <v>3.3028999999999997</v>
      </c>
      <c r="G3" s="3">
        <v>3.3062999999999998</v>
      </c>
      <c r="H3" s="4">
        <f>G3-G4</f>
        <v>3.2613999999999996</v>
      </c>
      <c r="I3" s="3">
        <v>2.823</v>
      </c>
      <c r="J3" s="4">
        <f>I3-I4</f>
        <v>2.7469000000000001</v>
      </c>
      <c r="K3" s="3">
        <v>2.9037000000000002</v>
      </c>
      <c r="L3" s="4">
        <f>K3-K4</f>
        <v>2.8592</v>
      </c>
      <c r="M3" s="3">
        <v>2.0369000000000002</v>
      </c>
      <c r="N3" s="4">
        <f>M3-M4</f>
        <v>1.9649000000000001</v>
      </c>
      <c r="O3" s="3">
        <v>1.9824999999999999</v>
      </c>
      <c r="P3" s="4">
        <f>O3-O4</f>
        <v>1.9402999999999999</v>
      </c>
      <c r="Q3" s="3">
        <v>1.0299</v>
      </c>
      <c r="R3" s="4">
        <f>Q3-Q4</f>
        <v>0.99360000000000004</v>
      </c>
      <c r="S3" s="3">
        <v>1.1152</v>
      </c>
      <c r="T3" s="4">
        <f>S3-S4</f>
        <v>1.0675999999999999</v>
      </c>
      <c r="U3" s="3">
        <v>0.17519999999999999</v>
      </c>
      <c r="V3" s="4">
        <f>U3-U4</f>
        <v>0.13779999999999998</v>
      </c>
      <c r="W3" s="3">
        <v>0.19</v>
      </c>
      <c r="X3" s="4">
        <f>W3-W4</f>
        <v>0.14860000000000001</v>
      </c>
    </row>
    <row r="4" spans="1:24">
      <c r="A4" s="1">
        <v>4.3400000000000001E-2</v>
      </c>
      <c r="B4" s="4"/>
      <c r="C4" s="1">
        <v>5.5599999999999997E-2</v>
      </c>
      <c r="D4" s="4"/>
      <c r="E4" s="1">
        <v>5.5800000000000002E-2</v>
      </c>
      <c r="F4" s="4"/>
      <c r="G4" s="1">
        <v>4.4900000000000002E-2</v>
      </c>
      <c r="H4" s="4"/>
      <c r="I4" s="1">
        <v>7.6100000000000001E-2</v>
      </c>
      <c r="J4" s="4"/>
      <c r="K4" s="1">
        <v>4.4499999999999998E-2</v>
      </c>
      <c r="L4" s="4"/>
      <c r="M4" s="1">
        <v>7.1999999999999995E-2</v>
      </c>
      <c r="N4" s="4"/>
      <c r="O4" s="1">
        <v>4.2200000000000001E-2</v>
      </c>
      <c r="P4" s="4"/>
      <c r="Q4" s="1">
        <v>3.6299999999999999E-2</v>
      </c>
      <c r="R4" s="4"/>
      <c r="S4" s="1">
        <v>4.7600000000000003E-2</v>
      </c>
      <c r="T4" s="4"/>
      <c r="U4" s="1">
        <v>3.7400000000000003E-2</v>
      </c>
      <c r="V4" s="4"/>
      <c r="W4" s="1">
        <v>4.1399999999999999E-2</v>
      </c>
      <c r="X4" s="4"/>
    </row>
    <row r="5" spans="1:24">
      <c r="A5" s="1">
        <v>0.40129999999999999</v>
      </c>
      <c r="B5" s="4">
        <f>A5-A6</f>
        <v>0.33069999999999999</v>
      </c>
      <c r="C5" s="1">
        <v>0.40660000000000002</v>
      </c>
      <c r="D5" s="4">
        <f>C5-C6</f>
        <v>0.36060000000000003</v>
      </c>
      <c r="E5" s="1">
        <v>3.3708</v>
      </c>
      <c r="F5" s="4">
        <f>E5-E6</f>
        <v>3.3237000000000001</v>
      </c>
      <c r="G5" s="1">
        <v>3.4312</v>
      </c>
      <c r="H5" s="4">
        <f>G5-G6</f>
        <v>3.38</v>
      </c>
      <c r="I5" s="1">
        <v>3.2042000000000002</v>
      </c>
      <c r="J5" s="4">
        <f>I5-I6</f>
        <v>3.1574</v>
      </c>
      <c r="K5" s="1">
        <v>3.1941000000000002</v>
      </c>
      <c r="L5" s="4">
        <f>K5-K6</f>
        <v>3.1431</v>
      </c>
      <c r="M5" s="1">
        <v>3.2484000000000002</v>
      </c>
      <c r="N5" s="4">
        <f>M5-M6</f>
        <v>3.1965000000000003</v>
      </c>
      <c r="O5" s="1">
        <v>3.0687000000000002</v>
      </c>
      <c r="P5" s="4">
        <f>O5-O6</f>
        <v>3.0204000000000004</v>
      </c>
      <c r="Q5" s="1">
        <v>0.64239999999999997</v>
      </c>
      <c r="R5" s="4">
        <f>Q5-Q6</f>
        <v>0.60309999999999997</v>
      </c>
      <c r="S5" s="1">
        <v>0.72929999999999995</v>
      </c>
      <c r="T5" s="4">
        <f>S5-S6</f>
        <v>0.68879999999999997</v>
      </c>
      <c r="U5" s="1">
        <v>0.19750000000000001</v>
      </c>
      <c r="V5" s="4">
        <f>U5-U6</f>
        <v>0.15560000000000002</v>
      </c>
      <c r="W5" s="1">
        <v>0.20599999999999999</v>
      </c>
      <c r="X5" s="4">
        <f>W5-W6</f>
        <v>0.15039999999999998</v>
      </c>
    </row>
    <row r="6" spans="1:24">
      <c r="A6" s="1">
        <v>7.0599999999999996E-2</v>
      </c>
      <c r="B6" s="4"/>
      <c r="C6" s="1">
        <v>4.5999999999999999E-2</v>
      </c>
      <c r="D6" s="4"/>
      <c r="E6" s="1">
        <v>4.7100000000000003E-2</v>
      </c>
      <c r="F6" s="4"/>
      <c r="G6" s="1">
        <v>5.1200000000000002E-2</v>
      </c>
      <c r="H6" s="4"/>
      <c r="I6" s="1">
        <v>4.6800000000000001E-2</v>
      </c>
      <c r="J6" s="4"/>
      <c r="K6" s="1">
        <v>5.0999999999999997E-2</v>
      </c>
      <c r="L6" s="4"/>
      <c r="M6" s="1">
        <v>5.1900000000000002E-2</v>
      </c>
      <c r="N6" s="4"/>
      <c r="O6" s="1">
        <v>4.8300000000000003E-2</v>
      </c>
      <c r="P6" s="4"/>
      <c r="Q6" s="1">
        <v>3.9300000000000002E-2</v>
      </c>
      <c r="R6" s="4"/>
      <c r="S6" s="1">
        <v>4.0500000000000001E-2</v>
      </c>
      <c r="T6" s="4"/>
      <c r="U6" s="1">
        <v>4.19E-2</v>
      </c>
      <c r="V6" s="4"/>
      <c r="W6" s="1">
        <v>5.5599999999999997E-2</v>
      </c>
      <c r="X6" s="4"/>
    </row>
    <row r="7" spans="1:24">
      <c r="A7" s="1">
        <v>0.43730000000000002</v>
      </c>
      <c r="B7" s="4">
        <f>A7-A8</f>
        <v>0.39840000000000003</v>
      </c>
      <c r="C7" s="1">
        <v>0.68730000000000002</v>
      </c>
      <c r="D7" s="4">
        <f>C7-C8</f>
        <v>0.65370000000000006</v>
      </c>
      <c r="E7" s="1">
        <v>3.0874000000000001</v>
      </c>
      <c r="F7" s="4">
        <f>E7-E8</f>
        <v>3.0423</v>
      </c>
      <c r="G7" s="1">
        <v>3.0272999999999999</v>
      </c>
      <c r="H7" s="4">
        <f>G7-G8</f>
        <v>2.9821</v>
      </c>
      <c r="I7" s="1">
        <v>1.1617</v>
      </c>
      <c r="J7" s="4">
        <f>I7-I8</f>
        <v>1.1218999999999999</v>
      </c>
      <c r="K7" s="1">
        <v>1.4298999999999999</v>
      </c>
      <c r="L7" s="4">
        <f>K7-K8</f>
        <v>1.3879999999999999</v>
      </c>
      <c r="M7" s="1">
        <v>1.4188000000000001</v>
      </c>
      <c r="N7" s="4">
        <f>M7-M8</f>
        <v>1.3772</v>
      </c>
      <c r="O7" s="1">
        <v>1.3955</v>
      </c>
      <c r="P7" s="4">
        <f>O7-O8</f>
        <v>1.3378999999999999</v>
      </c>
      <c r="Q7" s="1">
        <v>0.36759999999999998</v>
      </c>
      <c r="R7" s="4">
        <f>Q7-Q8</f>
        <v>0.32179999999999997</v>
      </c>
      <c r="S7" s="1">
        <v>0.41889999999999999</v>
      </c>
      <c r="T7" s="4">
        <f>S7-S8</f>
        <v>0.36</v>
      </c>
      <c r="U7" s="1">
        <v>0.1938</v>
      </c>
      <c r="V7" s="4">
        <f>U7-U8</f>
        <v>0.14410000000000001</v>
      </c>
      <c r="W7" s="1">
        <v>0.18859999999999999</v>
      </c>
      <c r="X7" s="4">
        <f>W7-W8</f>
        <v>0.1409</v>
      </c>
    </row>
    <row r="8" spans="1:24">
      <c r="A8" s="1">
        <v>3.8899999999999997E-2</v>
      </c>
      <c r="B8" s="4"/>
      <c r="C8" s="1">
        <v>3.3599999999999998E-2</v>
      </c>
      <c r="D8" s="4"/>
      <c r="E8" s="1">
        <v>4.5100000000000001E-2</v>
      </c>
      <c r="F8" s="4"/>
      <c r="G8" s="1">
        <v>4.5199999999999997E-2</v>
      </c>
      <c r="H8" s="4"/>
      <c r="I8" s="1">
        <v>3.9800000000000002E-2</v>
      </c>
      <c r="J8" s="4"/>
      <c r="K8" s="1">
        <v>4.19E-2</v>
      </c>
      <c r="L8" s="4"/>
      <c r="M8" s="1">
        <v>4.1599999999999998E-2</v>
      </c>
      <c r="N8" s="4"/>
      <c r="O8" s="1">
        <v>5.7599999999999998E-2</v>
      </c>
      <c r="P8" s="4"/>
      <c r="Q8" s="1">
        <v>4.58E-2</v>
      </c>
      <c r="R8" s="4"/>
      <c r="S8" s="1">
        <v>5.8900000000000001E-2</v>
      </c>
      <c r="T8" s="4"/>
      <c r="U8" s="1">
        <v>4.9700000000000001E-2</v>
      </c>
      <c r="V8" s="4"/>
      <c r="W8" s="1">
        <v>4.7699999999999999E-2</v>
      </c>
      <c r="X8" s="4"/>
    </row>
    <row r="9" spans="1:24">
      <c r="A9" s="1">
        <v>1.2992999999999999</v>
      </c>
      <c r="B9" s="4">
        <f>A9-A10</f>
        <v>1.2585999999999999</v>
      </c>
      <c r="C9" s="1">
        <v>1.4103000000000001</v>
      </c>
      <c r="D9" s="4">
        <f>C9-C10</f>
        <v>1.3694000000000002</v>
      </c>
      <c r="E9" s="1">
        <v>2.5686</v>
      </c>
      <c r="F9" s="4">
        <f>E9-E10</f>
        <v>2.5247999999999999</v>
      </c>
      <c r="G9" s="1">
        <v>2.5728</v>
      </c>
      <c r="H9" s="4">
        <f>G9-G10</f>
        <v>2.5272000000000001</v>
      </c>
      <c r="I9" s="1">
        <v>2.25</v>
      </c>
      <c r="J9" s="4">
        <f>I9-I10</f>
        <v>2.2048999999999999</v>
      </c>
      <c r="K9" s="1">
        <v>2.5158999999999998</v>
      </c>
      <c r="L9" s="4">
        <f>K9-K10</f>
        <v>2.4713999999999996</v>
      </c>
      <c r="M9" s="1">
        <v>1.0492999999999999</v>
      </c>
      <c r="N9" s="4">
        <f>M9-M10</f>
        <v>1.0089999999999999</v>
      </c>
      <c r="O9" s="1">
        <v>1.0507</v>
      </c>
      <c r="P9" s="4">
        <f>O9-O10</f>
        <v>0.99409999999999998</v>
      </c>
      <c r="Q9" s="1">
        <v>0.62880000000000003</v>
      </c>
      <c r="R9" s="4">
        <f>Q9-Q10</f>
        <v>0.58840000000000003</v>
      </c>
      <c r="S9" s="1">
        <v>0.69159999999999999</v>
      </c>
      <c r="T9" s="4">
        <f>S9-S10</f>
        <v>0.63349999999999995</v>
      </c>
      <c r="U9" s="1">
        <v>0.54110000000000003</v>
      </c>
      <c r="V9" s="4">
        <f>U9-U10</f>
        <v>0.48980000000000001</v>
      </c>
      <c r="W9" s="1">
        <v>0.59799999999999998</v>
      </c>
      <c r="X9" s="4">
        <f>W9-W10</f>
        <v>0.52269999999999994</v>
      </c>
    </row>
    <row r="10" spans="1:24">
      <c r="A10" s="1">
        <v>4.07E-2</v>
      </c>
      <c r="B10" s="4"/>
      <c r="C10" s="1">
        <v>4.0899999999999999E-2</v>
      </c>
      <c r="D10" s="4"/>
      <c r="E10" s="1">
        <v>4.3799999999999999E-2</v>
      </c>
      <c r="F10" s="4"/>
      <c r="G10" s="1">
        <v>4.5600000000000002E-2</v>
      </c>
      <c r="H10" s="4"/>
      <c r="I10" s="1">
        <v>4.5100000000000001E-2</v>
      </c>
      <c r="J10" s="4"/>
      <c r="K10" s="1">
        <v>4.4499999999999998E-2</v>
      </c>
      <c r="L10" s="4"/>
      <c r="M10" s="1">
        <v>4.0300000000000002E-2</v>
      </c>
      <c r="N10" s="4"/>
      <c r="O10" s="1">
        <v>5.6599999999999998E-2</v>
      </c>
      <c r="P10" s="4"/>
      <c r="Q10" s="1">
        <v>4.0399999999999998E-2</v>
      </c>
      <c r="R10" s="4"/>
      <c r="S10" s="1">
        <v>5.8099999999999999E-2</v>
      </c>
      <c r="T10" s="4"/>
      <c r="U10" s="1">
        <v>5.1299999999999998E-2</v>
      </c>
      <c r="V10" s="4"/>
      <c r="W10" s="1">
        <v>7.5300000000000006E-2</v>
      </c>
      <c r="X10" s="4"/>
    </row>
    <row r="11" spans="1:24">
      <c r="A11" s="1">
        <v>2.9363000000000001</v>
      </c>
      <c r="B11" s="4">
        <f>A11-A12</f>
        <v>2.8800000000000003</v>
      </c>
      <c r="C11" s="1">
        <v>3.0424000000000002</v>
      </c>
      <c r="D11" s="4">
        <f>C11-C12</f>
        <v>2.9865000000000004</v>
      </c>
      <c r="E11" s="1">
        <v>1.3039000000000001</v>
      </c>
      <c r="F11" s="4">
        <f>E11-E12</f>
        <v>1.2591000000000001</v>
      </c>
      <c r="G11" s="1">
        <v>1.3562000000000001</v>
      </c>
      <c r="H11" s="4">
        <f>G11-G12</f>
        <v>1.3147</v>
      </c>
      <c r="I11" s="1">
        <v>1.4117</v>
      </c>
      <c r="J11" s="4">
        <f>I11-I12</f>
        <v>1.3681999999999999</v>
      </c>
      <c r="K11" s="1">
        <v>1.5513999999999999</v>
      </c>
      <c r="L11" s="4">
        <f>K11-K12</f>
        <v>1.5142</v>
      </c>
      <c r="M11" s="1">
        <v>3.3424</v>
      </c>
      <c r="N11" s="4">
        <f>M11-M12</f>
        <v>3.2907000000000002</v>
      </c>
      <c r="O11" s="1">
        <v>3.3277000000000001</v>
      </c>
      <c r="P11" s="4">
        <f>O11-O12</f>
        <v>3.2744</v>
      </c>
      <c r="Q11" s="1">
        <v>0.70440000000000003</v>
      </c>
      <c r="R11" s="4">
        <f>Q11-Q12</f>
        <v>0.65329999999999999</v>
      </c>
      <c r="S11" s="1">
        <v>0.75660000000000005</v>
      </c>
      <c r="T11" s="4">
        <f>S11-S12</f>
        <v>0.69940000000000002</v>
      </c>
      <c r="U11" s="1">
        <v>1.0489999999999999</v>
      </c>
      <c r="V11" s="4">
        <f>U11-U12</f>
        <v>0.9978999999999999</v>
      </c>
      <c r="W11" s="1">
        <v>1.0682</v>
      </c>
      <c r="X11" s="4">
        <f>W11-W12</f>
        <v>1.0115000000000001</v>
      </c>
    </row>
    <row r="12" spans="1:24">
      <c r="A12" s="1">
        <v>5.6300000000000003E-2</v>
      </c>
      <c r="B12" s="4"/>
      <c r="C12" s="1">
        <v>5.5899999999999998E-2</v>
      </c>
      <c r="D12" s="4"/>
      <c r="E12" s="1">
        <v>4.48E-2</v>
      </c>
      <c r="F12" s="4"/>
      <c r="G12" s="1">
        <v>4.1500000000000002E-2</v>
      </c>
      <c r="H12" s="4"/>
      <c r="I12" s="1">
        <v>4.3499999999999997E-2</v>
      </c>
      <c r="J12" s="4"/>
      <c r="K12" s="1">
        <v>3.7199999999999997E-2</v>
      </c>
      <c r="L12" s="4"/>
      <c r="M12" s="1">
        <v>5.1700000000000003E-2</v>
      </c>
      <c r="N12" s="4"/>
      <c r="O12" s="1">
        <v>5.33E-2</v>
      </c>
      <c r="P12" s="4"/>
      <c r="Q12" s="1">
        <v>5.11E-2</v>
      </c>
      <c r="R12" s="4"/>
      <c r="S12" s="1">
        <v>5.7200000000000001E-2</v>
      </c>
      <c r="T12" s="4"/>
      <c r="U12" s="1">
        <v>5.11E-2</v>
      </c>
      <c r="V12" s="4"/>
      <c r="W12" s="1">
        <v>5.67E-2</v>
      </c>
      <c r="X12" s="4"/>
    </row>
    <row r="13" spans="1:24">
      <c r="A13" s="1">
        <v>0.17660000000000001</v>
      </c>
      <c r="B13" s="4">
        <f>A13-A14</f>
        <v>9.2600000000000002E-2</v>
      </c>
      <c r="C13" s="1">
        <v>0.12189999999999999</v>
      </c>
      <c r="D13" s="4">
        <f>C13-C14</f>
        <v>8.5900000000000004E-2</v>
      </c>
      <c r="E13" s="1">
        <v>2.6160000000000001</v>
      </c>
      <c r="F13" s="4">
        <f>E13-E14</f>
        <v>2.5663</v>
      </c>
      <c r="G13" s="1">
        <v>2.5529000000000002</v>
      </c>
      <c r="H13" s="4">
        <f>G13-G14</f>
        <v>2.5039000000000002</v>
      </c>
      <c r="I13" s="1">
        <v>2.9285000000000001</v>
      </c>
      <c r="J13" s="4">
        <f>I13-I14</f>
        <v>2.8801000000000001</v>
      </c>
      <c r="K13" s="1">
        <v>3.0952000000000002</v>
      </c>
      <c r="L13" s="4">
        <f>K13-K14</f>
        <v>3.0491000000000001</v>
      </c>
      <c r="M13" s="1">
        <v>2.9388000000000001</v>
      </c>
      <c r="N13" s="4">
        <f>M13-M14</f>
        <v>2.8930000000000002</v>
      </c>
      <c r="O13" s="1">
        <v>2.8460000000000001</v>
      </c>
      <c r="P13" s="4">
        <f>O13-O14</f>
        <v>2.7964000000000002</v>
      </c>
      <c r="Q13" s="1">
        <v>0.16869999999999999</v>
      </c>
      <c r="R13" s="4">
        <f>Q13-Q14</f>
        <v>0.12519999999999998</v>
      </c>
      <c r="S13" s="1">
        <v>0.2215</v>
      </c>
      <c r="T13" s="4">
        <f>S13-S14</f>
        <v>0.17499999999999999</v>
      </c>
      <c r="U13" s="1">
        <v>2.9655999999999998</v>
      </c>
      <c r="V13" s="4">
        <f>U13-U14</f>
        <v>2.9145999999999996</v>
      </c>
      <c r="W13" s="1">
        <v>3.1476999999999999</v>
      </c>
      <c r="X13" s="4">
        <f>W13-W14</f>
        <v>3.0825999999999998</v>
      </c>
    </row>
    <row r="14" spans="1:24">
      <c r="A14" s="1">
        <v>8.4000000000000005E-2</v>
      </c>
      <c r="B14" s="4"/>
      <c r="C14" s="1">
        <v>3.5999999999999997E-2</v>
      </c>
      <c r="D14" s="4"/>
      <c r="E14" s="1">
        <v>4.9700000000000001E-2</v>
      </c>
      <c r="F14" s="4"/>
      <c r="G14" s="1">
        <v>4.9000000000000002E-2</v>
      </c>
      <c r="H14" s="4"/>
      <c r="I14" s="1">
        <v>4.8399999999999999E-2</v>
      </c>
      <c r="J14" s="4"/>
      <c r="K14" s="1">
        <v>4.6100000000000002E-2</v>
      </c>
      <c r="L14" s="4"/>
      <c r="M14" s="1">
        <v>4.58E-2</v>
      </c>
      <c r="N14" s="4"/>
      <c r="O14" s="1">
        <v>4.9599999999999998E-2</v>
      </c>
      <c r="P14" s="4"/>
      <c r="Q14" s="1">
        <v>4.3499999999999997E-2</v>
      </c>
      <c r="R14" s="4"/>
      <c r="S14" s="1">
        <v>4.65E-2</v>
      </c>
      <c r="T14" s="4"/>
      <c r="U14" s="1">
        <v>5.0999999999999997E-2</v>
      </c>
      <c r="V14" s="4"/>
      <c r="W14" s="1">
        <v>6.5100000000000005E-2</v>
      </c>
      <c r="X14" s="4"/>
    </row>
    <row r="15" spans="1:24">
      <c r="A15" s="1">
        <v>0.40989999999999999</v>
      </c>
      <c r="B15" s="4">
        <f>A15-A16</f>
        <v>0.36109999999999998</v>
      </c>
      <c r="C15" s="1">
        <v>1.0485</v>
      </c>
      <c r="D15" s="4">
        <f>C15-C16</f>
        <v>0.99409999999999998</v>
      </c>
      <c r="E15" s="1">
        <v>1.4403999999999999</v>
      </c>
      <c r="F15" s="4">
        <f>E15-E16</f>
        <v>1.3804999999999998</v>
      </c>
      <c r="G15" s="1">
        <v>1.5009999999999999</v>
      </c>
      <c r="H15" s="4">
        <f>G15-G16</f>
        <v>1.4517</v>
      </c>
      <c r="I15" s="1">
        <v>2.1015000000000001</v>
      </c>
      <c r="J15" s="4">
        <f>I15-I16</f>
        <v>2.0536000000000003</v>
      </c>
      <c r="K15" s="1">
        <v>2.1867000000000001</v>
      </c>
      <c r="L15" s="4">
        <f>K15-K16</f>
        <v>2.1372</v>
      </c>
      <c r="M15" s="1">
        <v>1.3009999999999999</v>
      </c>
      <c r="N15" s="4">
        <f>M15-M16</f>
        <v>1.2561</v>
      </c>
      <c r="O15" s="1">
        <v>1.2907999999999999</v>
      </c>
      <c r="P15" s="4">
        <f>O15-O16</f>
        <v>1.2451999999999999</v>
      </c>
      <c r="Q15" s="1">
        <v>0.21210000000000001</v>
      </c>
      <c r="R15" s="4">
        <f>Q15-Q16</f>
        <v>0.16910000000000003</v>
      </c>
      <c r="S15" s="1">
        <v>0.2621</v>
      </c>
      <c r="T15" s="4">
        <f>S15-S16</f>
        <v>0.19690000000000002</v>
      </c>
      <c r="U15" s="1">
        <v>1.4061999999999999</v>
      </c>
      <c r="V15" s="4">
        <f>U15-U16</f>
        <v>1.3597999999999999</v>
      </c>
      <c r="W15" s="1">
        <v>1.5422</v>
      </c>
      <c r="X15" s="4">
        <f>W15-W16</f>
        <v>1.4825999999999999</v>
      </c>
    </row>
    <row r="16" spans="1:24">
      <c r="A16" s="1">
        <v>4.8800000000000003E-2</v>
      </c>
      <c r="B16" s="4"/>
      <c r="C16" s="1">
        <v>5.4399999999999997E-2</v>
      </c>
      <c r="D16" s="4"/>
      <c r="E16" s="1">
        <v>5.9900000000000002E-2</v>
      </c>
      <c r="F16" s="4"/>
      <c r="G16" s="1">
        <v>4.9299999999999997E-2</v>
      </c>
      <c r="H16" s="4"/>
      <c r="I16" s="1">
        <v>4.7899999999999998E-2</v>
      </c>
      <c r="J16" s="4"/>
      <c r="K16" s="1">
        <v>4.9500000000000002E-2</v>
      </c>
      <c r="L16" s="4"/>
      <c r="M16" s="1">
        <v>4.4900000000000002E-2</v>
      </c>
      <c r="N16" s="4"/>
      <c r="O16" s="1">
        <v>4.5600000000000002E-2</v>
      </c>
      <c r="P16" s="4"/>
      <c r="Q16" s="1">
        <v>4.2999999999999997E-2</v>
      </c>
      <c r="R16" s="4"/>
      <c r="S16" s="1">
        <v>6.5199999999999994E-2</v>
      </c>
      <c r="T16" s="4"/>
      <c r="U16" s="1">
        <v>4.6399999999999997E-2</v>
      </c>
      <c r="V16" s="4"/>
      <c r="W16" s="1">
        <v>5.96E-2</v>
      </c>
      <c r="X16" s="4"/>
    </row>
    <row r="18" spans="1:24">
      <c r="A18" s="1">
        <v>6.1900000000000011E-2</v>
      </c>
      <c r="B18" s="1">
        <v>7.3399999999999993E-2</v>
      </c>
      <c r="C18" s="1" t="s">
        <v>0</v>
      </c>
      <c r="D18" s="1" t="s">
        <v>0</v>
      </c>
    </row>
    <row r="19" spans="1:24">
      <c r="A19" s="1">
        <v>0.16320000000000001</v>
      </c>
      <c r="B19" s="1">
        <v>0.1603</v>
      </c>
      <c r="C19" s="1" t="s">
        <v>1</v>
      </c>
      <c r="D19" s="1" t="s">
        <v>1</v>
      </c>
    </row>
    <row r="20" spans="1:24">
      <c r="A20" s="1">
        <v>0.33069999999999999</v>
      </c>
      <c r="B20" s="1">
        <v>0.36060000000000003</v>
      </c>
      <c r="C20" s="1" t="s">
        <v>2</v>
      </c>
      <c r="D20" s="1" t="s">
        <v>2</v>
      </c>
    </row>
    <row r="21" spans="1:24">
      <c r="A21" s="1">
        <v>0.39840000000000003</v>
      </c>
      <c r="B21" s="1">
        <v>0.65370000000000006</v>
      </c>
      <c r="C21" s="1" t="s">
        <v>3</v>
      </c>
      <c r="D21" s="1" t="s">
        <v>3</v>
      </c>
    </row>
    <row r="22" spans="1:24">
      <c r="A22" s="1">
        <v>1.2585999999999999</v>
      </c>
      <c r="B22" s="1">
        <v>1.3694000000000002</v>
      </c>
      <c r="C22" s="1" t="s">
        <v>4</v>
      </c>
      <c r="D22" s="1" t="s">
        <v>4</v>
      </c>
    </row>
    <row r="23" spans="1:24">
      <c r="A23" s="1">
        <v>2.8800000000000003</v>
      </c>
      <c r="B23" s="1">
        <v>2.9865000000000004</v>
      </c>
      <c r="C23" s="1" t="s">
        <v>5</v>
      </c>
      <c r="D23" s="1" t="s">
        <v>5</v>
      </c>
    </row>
    <row r="24" spans="1:24">
      <c r="A24" s="1">
        <v>9.2600000000000002E-2</v>
      </c>
      <c r="B24" s="1">
        <v>8.5900000000000004E-2</v>
      </c>
      <c r="C24" s="1" t="s">
        <v>6</v>
      </c>
      <c r="D24" s="1" t="s">
        <v>7</v>
      </c>
    </row>
    <row r="25" spans="1:24">
      <c r="A25" s="1">
        <v>0.36109999999999998</v>
      </c>
      <c r="B25" s="1">
        <v>0.99409999999999998</v>
      </c>
      <c r="C25" s="1" t="s">
        <v>8</v>
      </c>
      <c r="D25" s="1" t="s">
        <v>9</v>
      </c>
    </row>
    <row r="26" spans="1:24" ht="120">
      <c r="A26" s="6" t="s">
        <v>12</v>
      </c>
      <c r="B26" s="6" t="s">
        <v>13</v>
      </c>
      <c r="D26" s="6" t="s">
        <v>11</v>
      </c>
      <c r="E26" s="12" t="s">
        <v>10</v>
      </c>
      <c r="F26" s="12" t="s">
        <v>54</v>
      </c>
      <c r="G26" s="12" t="s">
        <v>55</v>
      </c>
      <c r="H26" s="13"/>
      <c r="I26" s="12" t="s">
        <v>55</v>
      </c>
      <c r="L26" s="29" t="s">
        <v>56</v>
      </c>
      <c r="M26" s="30" t="s">
        <v>70</v>
      </c>
      <c r="N26" s="31"/>
      <c r="O26" s="31"/>
      <c r="P26" s="31"/>
      <c r="Q26" s="31"/>
      <c r="R26" s="31"/>
      <c r="S26" s="31"/>
      <c r="T26" s="31"/>
      <c r="U26" s="31"/>
      <c r="V26" s="31" t="s">
        <v>65</v>
      </c>
      <c r="W26" s="31" t="s">
        <v>66</v>
      </c>
      <c r="X26" s="31" t="s">
        <v>67</v>
      </c>
    </row>
    <row r="27" spans="1:24">
      <c r="A27" s="1">
        <v>1.3559999999999999</v>
      </c>
      <c r="B27" s="1">
        <v>1.4802</v>
      </c>
      <c r="C27" s="14">
        <v>1</v>
      </c>
      <c r="D27" s="15" t="s">
        <v>14</v>
      </c>
      <c r="E27" s="9">
        <v>5.237895</v>
      </c>
      <c r="F27" s="21">
        <f>E27</f>
        <v>5.237895</v>
      </c>
      <c r="G27" s="23">
        <f>F27/0.0347</f>
        <v>150.94798270893372</v>
      </c>
      <c r="H27" s="18"/>
      <c r="I27" s="25">
        <v>150.94798270893372</v>
      </c>
      <c r="L27" s="31" t="s">
        <v>57</v>
      </c>
      <c r="M27" s="22">
        <f>I59</f>
        <v>88.178011527377521</v>
      </c>
      <c r="N27" s="22">
        <f>I60</f>
        <v>10.487896253602305</v>
      </c>
      <c r="O27" s="22">
        <f>I63</f>
        <v>56.390057636887605</v>
      </c>
      <c r="V27" s="33">
        <f>AVERAGE(M27:U27)</f>
        <v>51.685321805955802</v>
      </c>
      <c r="W27" s="22">
        <f>STDEV(M27:U27)</f>
        <v>39.058154170957195</v>
      </c>
      <c r="X27" s="32">
        <f>W27/SQRT(3)</f>
        <v>22.550235824652042</v>
      </c>
    </row>
    <row r="28" spans="1:24">
      <c r="A28" s="1">
        <v>3.3028999999999997</v>
      </c>
      <c r="B28" s="1">
        <v>3.2613999999999996</v>
      </c>
      <c r="C28" s="14">
        <v>2</v>
      </c>
      <c r="D28" s="15" t="s">
        <v>15</v>
      </c>
      <c r="E28" s="9">
        <v>11.071719999999999</v>
      </c>
      <c r="F28" s="21">
        <f t="shared" ref="F28:F66" si="0">E28</f>
        <v>11.071719999999999</v>
      </c>
      <c r="G28" s="23">
        <f t="shared" ref="G28:G66" si="1">F28/0.0347</f>
        <v>319.06974063400571</v>
      </c>
      <c r="H28" s="18"/>
      <c r="I28" s="25">
        <v>319.06974063400571</v>
      </c>
      <c r="L28" s="31" t="s">
        <v>58</v>
      </c>
      <c r="M28" s="22">
        <f>I57</f>
        <v>11.526685878962535</v>
      </c>
      <c r="N28" s="22">
        <f>I58</f>
        <v>16.291193083573486</v>
      </c>
      <c r="O28" s="22">
        <f>I61</f>
        <v>11.958521613832852</v>
      </c>
      <c r="P28" s="22">
        <f>I62</f>
        <v>10.381564841498559</v>
      </c>
      <c r="V28" s="33">
        <f>AVERAGE(M28:U28)</f>
        <v>12.539491354466858</v>
      </c>
      <c r="W28" s="22">
        <f t="shared" ref="W28:W37" si="2">STDEV(M28:U28)</f>
        <v>2.5881276031330089</v>
      </c>
      <c r="X28" s="32">
        <f>W28/SQRT(4)</f>
        <v>1.2940638015665045</v>
      </c>
    </row>
    <row r="29" spans="1:24">
      <c r="A29" s="1">
        <v>3.3237000000000001</v>
      </c>
      <c r="B29" s="1">
        <v>3.38</v>
      </c>
      <c r="C29" s="14">
        <v>3</v>
      </c>
      <c r="D29" s="16" t="s">
        <v>16</v>
      </c>
      <c r="E29" s="9">
        <v>11.27801</v>
      </c>
      <c r="F29" s="21">
        <f t="shared" si="0"/>
        <v>11.27801</v>
      </c>
      <c r="G29" s="23">
        <f t="shared" si="1"/>
        <v>325.01469740634002</v>
      </c>
      <c r="H29" s="18"/>
      <c r="I29" s="26">
        <v>325.01469740634002</v>
      </c>
      <c r="L29" s="31"/>
      <c r="V29" s="33"/>
      <c r="W29" s="22"/>
      <c r="X29" s="32"/>
    </row>
    <row r="30" spans="1:24">
      <c r="A30" s="1">
        <v>3.0423</v>
      </c>
      <c r="B30" s="1">
        <v>2.9821</v>
      </c>
      <c r="C30" s="14">
        <v>4</v>
      </c>
      <c r="D30" s="16" t="s">
        <v>17</v>
      </c>
      <c r="E30" s="9">
        <v>10.266540000000001</v>
      </c>
      <c r="F30" s="21">
        <f t="shared" si="0"/>
        <v>10.266540000000001</v>
      </c>
      <c r="G30" s="23">
        <f t="shared" si="1"/>
        <v>295.86570605187319</v>
      </c>
      <c r="H30" s="18"/>
      <c r="I30" s="26">
        <v>295.86570605187319</v>
      </c>
      <c r="L30" s="31" t="s">
        <v>59</v>
      </c>
      <c r="M30" s="22">
        <f>I54</f>
        <v>36.854380403458215</v>
      </c>
      <c r="N30" s="22">
        <f>I55</f>
        <v>68.161498559077799</v>
      </c>
      <c r="O30" s="22">
        <f>I56</f>
        <v>75.340057636887607</v>
      </c>
      <c r="V30" s="33">
        <f t="shared" ref="V30:V37" si="3">AVERAGE(M30:U30)</f>
        <v>60.118645533141205</v>
      </c>
      <c r="W30" s="22">
        <f t="shared" si="2"/>
        <v>20.464663486765168</v>
      </c>
      <c r="X30" s="32">
        <f>W30/SQRT(3)</f>
        <v>11.815278972958977</v>
      </c>
    </row>
    <row r="31" spans="1:24">
      <c r="A31" s="1">
        <v>2.5247999999999999</v>
      </c>
      <c r="B31" s="1">
        <v>2.5272000000000001</v>
      </c>
      <c r="C31" s="14">
        <v>5</v>
      </c>
      <c r="D31" s="1" t="s">
        <v>18</v>
      </c>
      <c r="E31" s="9">
        <v>8.7884449999999994</v>
      </c>
      <c r="F31" s="21">
        <f t="shared" si="0"/>
        <v>8.7884449999999994</v>
      </c>
      <c r="G31" s="23">
        <f t="shared" si="1"/>
        <v>253.26930835734868</v>
      </c>
      <c r="H31" s="18"/>
      <c r="I31" s="24">
        <v>253.26930835734868</v>
      </c>
      <c r="L31" s="31" t="s">
        <v>60</v>
      </c>
      <c r="M31" s="22">
        <f>I51</f>
        <v>71.656138328530247</v>
      </c>
      <c r="N31" s="22">
        <f>I52</f>
        <v>112.53184438040346</v>
      </c>
      <c r="O31" s="22">
        <f>I53</f>
        <v>72.018270893371749</v>
      </c>
      <c r="V31" s="33">
        <f t="shared" si="3"/>
        <v>85.402084534101803</v>
      </c>
      <c r="W31" s="22">
        <f t="shared" si="2"/>
        <v>23.495758914900609</v>
      </c>
      <c r="X31" s="32">
        <f>W31/SQRT(3)</f>
        <v>13.565282734332417</v>
      </c>
    </row>
    <row r="32" spans="1:24">
      <c r="A32" s="1">
        <v>1.2591000000000001</v>
      </c>
      <c r="B32" s="1">
        <v>1.3147</v>
      </c>
      <c r="C32" s="14">
        <v>6</v>
      </c>
      <c r="D32" s="17" t="s">
        <v>19</v>
      </c>
      <c r="E32" s="9">
        <v>4.7937409999999998</v>
      </c>
      <c r="F32" s="21">
        <f t="shared" si="0"/>
        <v>4.7937409999999998</v>
      </c>
      <c r="G32" s="23">
        <f t="shared" si="1"/>
        <v>138.14815561959654</v>
      </c>
      <c r="H32" s="18"/>
      <c r="I32" s="27">
        <v>138.14815561959654</v>
      </c>
      <c r="L32" s="31"/>
      <c r="V32" s="33"/>
      <c r="W32" s="22"/>
      <c r="X32" s="32"/>
    </row>
    <row r="33" spans="1:24">
      <c r="A33" s="1">
        <v>2.5663</v>
      </c>
      <c r="B33" s="1">
        <v>2.5039000000000002</v>
      </c>
      <c r="C33" s="14">
        <v>7</v>
      </c>
      <c r="D33" s="15" t="s">
        <v>20</v>
      </c>
      <c r="E33" s="9">
        <v>8.8164750000000005</v>
      </c>
      <c r="F33" s="21">
        <f t="shared" si="0"/>
        <v>8.8164750000000005</v>
      </c>
      <c r="G33" s="23">
        <f t="shared" si="1"/>
        <v>254.07708933717581</v>
      </c>
      <c r="H33" s="18"/>
      <c r="I33" s="25">
        <v>254.07708933717581</v>
      </c>
      <c r="L33" s="31" t="s">
        <v>61</v>
      </c>
      <c r="M33" s="22">
        <f>I32</f>
        <v>138.14815561959654</v>
      </c>
      <c r="N33" s="22">
        <f>I38</f>
        <v>135.0013544668588</v>
      </c>
      <c r="O33" s="22">
        <f>I49</f>
        <v>281.31452449567723</v>
      </c>
      <c r="P33" s="22">
        <f>I50</f>
        <v>134.57691642651298</v>
      </c>
      <c r="Q33" s="22">
        <f>I64</f>
        <v>109.89126801152737</v>
      </c>
      <c r="R33" s="22">
        <f>I65</f>
        <v>294.68876080691643</v>
      </c>
      <c r="S33" s="22">
        <f>I66</f>
        <v>151.24818443804034</v>
      </c>
      <c r="V33" s="33">
        <f t="shared" si="3"/>
        <v>177.83845203787567</v>
      </c>
      <c r="W33" s="22">
        <f t="shared" si="2"/>
        <v>76.340303248444172</v>
      </c>
      <c r="X33" s="32">
        <f>W33/SQRT(7)</f>
        <v>28.853922486662796</v>
      </c>
    </row>
    <row r="34" spans="1:24">
      <c r="A34" s="1">
        <v>1.3804999999999998</v>
      </c>
      <c r="B34" s="1">
        <v>1.4517</v>
      </c>
      <c r="C34" s="14">
        <v>8</v>
      </c>
      <c r="D34" s="15" t="s">
        <v>21</v>
      </c>
      <c r="E34" s="9">
        <v>5.2311730000000001</v>
      </c>
      <c r="F34" s="21">
        <f t="shared" si="0"/>
        <v>5.2311730000000001</v>
      </c>
      <c r="G34" s="23">
        <f t="shared" si="1"/>
        <v>150.75426512968301</v>
      </c>
      <c r="H34" s="20"/>
      <c r="I34" s="25">
        <v>150.75426512968301</v>
      </c>
      <c r="L34" s="31" t="s">
        <v>62</v>
      </c>
      <c r="M34" s="22">
        <f>I29</f>
        <v>325.01469740634002</v>
      </c>
      <c r="N34" s="22">
        <f>I30</f>
        <v>295.86570605187319</v>
      </c>
      <c r="O34" s="22">
        <f>I36</f>
        <v>277.67691642651295</v>
      </c>
      <c r="P34" s="22">
        <f>I37</f>
        <v>307.76858789625356</v>
      </c>
      <c r="Q34" s="22">
        <f>I48</f>
        <v>319.10403458213256</v>
      </c>
      <c r="V34" s="33">
        <f t="shared" si="3"/>
        <v>305.08598847262249</v>
      </c>
      <c r="W34" s="22">
        <f t="shared" si="2"/>
        <v>18.954723913236002</v>
      </c>
      <c r="X34" s="32">
        <f>W34/SQRT(5)</f>
        <v>8.4768102329473045</v>
      </c>
    </row>
    <row r="35" spans="1:24">
      <c r="A35" s="1">
        <v>1.2410000000000001</v>
      </c>
      <c r="B35" s="1">
        <v>1.3947999999999998</v>
      </c>
      <c r="C35" s="14">
        <v>9</v>
      </c>
      <c r="D35" s="1" t="s">
        <v>22</v>
      </c>
      <c r="E35" s="9">
        <v>4.8992880000000003</v>
      </c>
      <c r="F35" s="21">
        <f t="shared" si="0"/>
        <v>4.8992880000000003</v>
      </c>
      <c r="G35" s="23">
        <f t="shared" si="1"/>
        <v>141.18985590778098</v>
      </c>
      <c r="H35" s="18"/>
      <c r="I35" s="24">
        <v>141.18985590778098</v>
      </c>
      <c r="L35" s="31"/>
      <c r="V35" s="33"/>
      <c r="W35" s="22"/>
      <c r="X35" s="32"/>
    </row>
    <row r="36" spans="1:24">
      <c r="A36" s="1">
        <v>2.7469000000000001</v>
      </c>
      <c r="B36" s="1">
        <v>2.8592</v>
      </c>
      <c r="C36" s="14">
        <v>10</v>
      </c>
      <c r="D36" s="16" t="s">
        <v>23</v>
      </c>
      <c r="E36" s="9">
        <v>9.635389</v>
      </c>
      <c r="F36" s="21">
        <f t="shared" si="0"/>
        <v>9.635389</v>
      </c>
      <c r="G36" s="23">
        <f t="shared" si="1"/>
        <v>277.67691642651295</v>
      </c>
      <c r="H36" s="19"/>
      <c r="I36" s="26">
        <v>277.67691642651295</v>
      </c>
      <c r="L36" s="31" t="s">
        <v>63</v>
      </c>
      <c r="M36" s="22">
        <f>I31</f>
        <v>253.26930835734868</v>
      </c>
      <c r="N36" s="22">
        <f>I35</f>
        <v>141.18985590778098</v>
      </c>
      <c r="O36" s="22">
        <f>I40</f>
        <v>153.18239193083573</v>
      </c>
      <c r="P36" s="22">
        <f>I43</f>
        <v>130.51348703170029</v>
      </c>
      <c r="Q36" s="22">
        <f>I46</f>
        <v>145.06438040345822</v>
      </c>
      <c r="R36" s="22">
        <f>I47</f>
        <v>109.56939481268012</v>
      </c>
      <c r="V36" s="33">
        <f t="shared" si="3"/>
        <v>155.46480307396732</v>
      </c>
      <c r="W36" s="22">
        <f t="shared" si="2"/>
        <v>50.223162453965898</v>
      </c>
      <c r="X36" s="32">
        <f>W36/SQRT(6)</f>
        <v>20.503520213520449</v>
      </c>
    </row>
    <row r="37" spans="1:24">
      <c r="A37" s="1">
        <v>3.1574</v>
      </c>
      <c r="B37" s="1">
        <v>3.1431</v>
      </c>
      <c r="C37" s="14">
        <v>11</v>
      </c>
      <c r="D37" s="16" t="s">
        <v>24</v>
      </c>
      <c r="E37" s="9">
        <v>10.67957</v>
      </c>
      <c r="F37" s="21">
        <f t="shared" si="0"/>
        <v>10.67957</v>
      </c>
      <c r="G37" s="23">
        <f t="shared" si="1"/>
        <v>307.76858789625356</v>
      </c>
      <c r="H37" s="19"/>
      <c r="I37" s="26">
        <v>307.76858789625356</v>
      </c>
      <c r="L37" s="31" t="s">
        <v>64</v>
      </c>
      <c r="M37" s="22">
        <f>I27</f>
        <v>150.94798270893372</v>
      </c>
      <c r="N37" s="22">
        <f>I28</f>
        <v>319.06974063400571</v>
      </c>
      <c r="O37" s="22">
        <f>I33</f>
        <v>254.07708933717581</v>
      </c>
      <c r="P37" s="22">
        <f>I34</f>
        <v>150.75426512968301</v>
      </c>
      <c r="Q37" s="22">
        <f>I39</f>
        <v>236.4950720461095</v>
      </c>
      <c r="R37" s="22">
        <f>I41</f>
        <v>291.74293948126802</v>
      </c>
      <c r="S37" s="22">
        <f>I42</f>
        <v>214.51622478386165</v>
      </c>
      <c r="T37" s="22">
        <f>I44</f>
        <v>201.41054755043228</v>
      </c>
      <c r="U37" s="22">
        <f>I45</f>
        <v>304.17262247838619</v>
      </c>
      <c r="V37" s="33">
        <f t="shared" si="3"/>
        <v>235.90960934998398</v>
      </c>
      <c r="W37" s="22">
        <f t="shared" si="2"/>
        <v>62.390884815773695</v>
      </c>
      <c r="X37" s="32">
        <f>W37/SQRT(9)</f>
        <v>20.796961605257898</v>
      </c>
    </row>
    <row r="38" spans="1:24">
      <c r="A38" s="1">
        <v>1.1218999999999999</v>
      </c>
      <c r="B38" s="1">
        <v>1.3879999999999999</v>
      </c>
      <c r="C38" s="14">
        <v>12</v>
      </c>
      <c r="D38" s="17" t="s">
        <v>25</v>
      </c>
      <c r="E38" s="9">
        <v>4.6845470000000002</v>
      </c>
      <c r="F38" s="21">
        <f t="shared" si="0"/>
        <v>4.6845470000000002</v>
      </c>
      <c r="G38" s="23">
        <f t="shared" si="1"/>
        <v>135.0013544668588</v>
      </c>
      <c r="H38" s="18"/>
      <c r="I38" s="27">
        <v>135.0013544668588</v>
      </c>
    </row>
    <row r="39" spans="1:24">
      <c r="A39" s="1">
        <v>2.2048999999999999</v>
      </c>
      <c r="B39" s="1">
        <v>2.4713999999999996</v>
      </c>
      <c r="C39" s="14">
        <v>13</v>
      </c>
      <c r="D39" s="15" t="s">
        <v>26</v>
      </c>
      <c r="E39" s="9">
        <v>8.2063790000000001</v>
      </c>
      <c r="F39" s="21">
        <f t="shared" si="0"/>
        <v>8.2063790000000001</v>
      </c>
      <c r="G39" s="23">
        <f t="shared" si="1"/>
        <v>236.4950720461095</v>
      </c>
      <c r="H39" s="19"/>
      <c r="I39" s="25">
        <v>236.4950720461095</v>
      </c>
    </row>
    <row r="40" spans="1:24">
      <c r="A40" s="1">
        <v>1.3681999999999999</v>
      </c>
      <c r="B40" s="1">
        <v>1.5142</v>
      </c>
      <c r="C40" s="14">
        <v>14</v>
      </c>
      <c r="D40" s="1" t="s">
        <v>27</v>
      </c>
      <c r="E40" s="9">
        <v>5.315429</v>
      </c>
      <c r="F40" s="21">
        <f t="shared" si="0"/>
        <v>5.315429</v>
      </c>
      <c r="G40" s="23">
        <f t="shared" si="1"/>
        <v>153.18239193083573</v>
      </c>
      <c r="H40" s="19"/>
      <c r="I40" s="24">
        <v>153.18239193083573</v>
      </c>
    </row>
    <row r="41" spans="1:24">
      <c r="A41" s="1">
        <v>2.8801000000000001</v>
      </c>
      <c r="B41" s="1">
        <v>3.0491000000000001</v>
      </c>
      <c r="C41" s="14">
        <v>15</v>
      </c>
      <c r="D41" s="15" t="s">
        <v>28</v>
      </c>
      <c r="E41" s="9">
        <v>10.123480000000001</v>
      </c>
      <c r="F41" s="21">
        <f t="shared" si="0"/>
        <v>10.123480000000001</v>
      </c>
      <c r="G41" s="23">
        <f t="shared" si="1"/>
        <v>291.74293948126802</v>
      </c>
      <c r="H41" s="19"/>
      <c r="I41" s="25">
        <v>291.74293948126802</v>
      </c>
    </row>
    <row r="42" spans="1:24">
      <c r="A42" s="1">
        <v>2.0536000000000003</v>
      </c>
      <c r="B42" s="1">
        <v>2.1372</v>
      </c>
      <c r="C42" s="14">
        <v>16</v>
      </c>
      <c r="D42" s="15" t="s">
        <v>29</v>
      </c>
      <c r="E42" s="9">
        <v>7.4437129999999998</v>
      </c>
      <c r="F42" s="21">
        <f t="shared" si="0"/>
        <v>7.4437129999999998</v>
      </c>
      <c r="G42" s="23">
        <f t="shared" si="1"/>
        <v>214.51622478386165</v>
      </c>
      <c r="H42" s="19"/>
      <c r="I42" s="25">
        <v>214.51622478386165</v>
      </c>
    </row>
    <row r="43" spans="1:24">
      <c r="A43" s="1">
        <v>1.2119</v>
      </c>
      <c r="B43" s="1">
        <v>1.2073</v>
      </c>
      <c r="C43" s="14">
        <v>17</v>
      </c>
      <c r="D43" s="1" t="s">
        <v>30</v>
      </c>
      <c r="E43" s="9">
        <v>4.5288180000000002</v>
      </c>
      <c r="F43" s="21">
        <f t="shared" si="0"/>
        <v>4.5288180000000002</v>
      </c>
      <c r="G43" s="23">
        <f t="shared" si="1"/>
        <v>130.51348703170029</v>
      </c>
      <c r="H43" s="19"/>
      <c r="I43" s="24">
        <v>130.51348703170029</v>
      </c>
    </row>
    <row r="44" spans="1:24">
      <c r="A44" s="1">
        <v>1.9649000000000001</v>
      </c>
      <c r="B44" s="1">
        <v>1.9402999999999999</v>
      </c>
      <c r="C44" s="14">
        <v>18</v>
      </c>
      <c r="D44" s="15" t="s">
        <v>31</v>
      </c>
      <c r="E44" s="9">
        <v>6.9889460000000003</v>
      </c>
      <c r="F44" s="21">
        <f t="shared" si="0"/>
        <v>6.9889460000000003</v>
      </c>
      <c r="G44" s="23">
        <f t="shared" si="1"/>
        <v>201.41054755043228</v>
      </c>
      <c r="H44" s="19"/>
      <c r="I44" s="25">
        <v>201.41054755043228</v>
      </c>
    </row>
    <row r="45" spans="1:24">
      <c r="A45" s="1">
        <v>3.1965000000000003</v>
      </c>
      <c r="B45" s="1">
        <v>3.0204000000000004</v>
      </c>
      <c r="C45" s="14">
        <v>19</v>
      </c>
      <c r="D45" s="15" t="s">
        <v>32</v>
      </c>
      <c r="E45" s="9">
        <v>10.554790000000001</v>
      </c>
      <c r="F45" s="21">
        <f t="shared" si="0"/>
        <v>10.554790000000001</v>
      </c>
      <c r="G45" s="23">
        <f t="shared" si="1"/>
        <v>304.17262247838619</v>
      </c>
      <c r="H45" s="19"/>
      <c r="I45" s="25">
        <v>304.17262247838619</v>
      </c>
    </row>
    <row r="46" spans="1:24">
      <c r="A46" s="1">
        <v>1.3772</v>
      </c>
      <c r="B46" s="1">
        <v>1.3378999999999999</v>
      </c>
      <c r="C46" s="14">
        <v>20</v>
      </c>
      <c r="D46" s="1" t="s">
        <v>33</v>
      </c>
      <c r="E46" s="9">
        <v>5.0337339999999999</v>
      </c>
      <c r="F46" s="21">
        <f t="shared" si="0"/>
        <v>5.0337339999999999</v>
      </c>
      <c r="G46" s="23">
        <f t="shared" si="1"/>
        <v>145.06438040345822</v>
      </c>
      <c r="H46" s="19"/>
      <c r="I46" s="24">
        <v>145.06438040345822</v>
      </c>
      <c r="T46" s="34" t="s">
        <v>71</v>
      </c>
    </row>
    <row r="47" spans="1:24">
      <c r="A47" s="1">
        <v>1.0089999999999999</v>
      </c>
      <c r="B47" s="1">
        <v>0.99409999999999998</v>
      </c>
      <c r="C47" s="14">
        <v>21</v>
      </c>
      <c r="D47" s="1" t="s">
        <v>34</v>
      </c>
      <c r="E47" s="9">
        <v>3.8020580000000002</v>
      </c>
      <c r="F47" s="21">
        <f t="shared" si="0"/>
        <v>3.8020580000000002</v>
      </c>
      <c r="G47" s="23">
        <f t="shared" si="1"/>
        <v>109.56939481268012</v>
      </c>
      <c r="H47" s="19"/>
      <c r="I47" s="24">
        <v>109.56939481268012</v>
      </c>
    </row>
    <row r="48" spans="1:24">
      <c r="A48" s="1">
        <v>3.2907000000000002</v>
      </c>
      <c r="B48" s="1">
        <v>3.2744</v>
      </c>
      <c r="C48" s="14">
        <v>22</v>
      </c>
      <c r="D48" s="16" t="s">
        <v>35</v>
      </c>
      <c r="E48" s="9">
        <v>11.07291</v>
      </c>
      <c r="F48" s="21">
        <f t="shared" si="0"/>
        <v>11.07291</v>
      </c>
      <c r="G48" s="23">
        <f t="shared" si="1"/>
        <v>319.10403458213256</v>
      </c>
      <c r="H48" s="19"/>
      <c r="I48" s="26">
        <v>319.10403458213256</v>
      </c>
    </row>
    <row r="49" spans="1:9">
      <c r="A49" s="1">
        <v>2.8930000000000002</v>
      </c>
      <c r="B49" s="1">
        <v>2.7964000000000002</v>
      </c>
      <c r="C49" s="14">
        <v>23</v>
      </c>
      <c r="D49" s="17" t="s">
        <v>36</v>
      </c>
      <c r="E49" s="9">
        <v>9.7616139999999998</v>
      </c>
      <c r="F49" s="21">
        <f t="shared" si="0"/>
        <v>9.7616139999999998</v>
      </c>
      <c r="G49" s="23">
        <f t="shared" si="1"/>
        <v>281.31452449567723</v>
      </c>
      <c r="H49" s="19"/>
      <c r="I49" s="27">
        <v>281.31452449567723</v>
      </c>
    </row>
    <row r="50" spans="1:9">
      <c r="A50" s="1">
        <v>1.2561</v>
      </c>
      <c r="B50" s="1">
        <v>1.2451999999999999</v>
      </c>
      <c r="C50" s="14">
        <v>24</v>
      </c>
      <c r="D50" s="17" t="s">
        <v>37</v>
      </c>
      <c r="E50" s="9">
        <v>4.6698190000000004</v>
      </c>
      <c r="F50" s="21">
        <f t="shared" si="0"/>
        <v>4.6698190000000004</v>
      </c>
      <c r="G50" s="23">
        <f t="shared" si="1"/>
        <v>134.57691642651298</v>
      </c>
      <c r="H50" s="19"/>
      <c r="I50" s="27">
        <v>134.57691642651298</v>
      </c>
    </row>
    <row r="51" spans="1:9">
      <c r="A51" s="1">
        <v>0.62069999999999992</v>
      </c>
      <c r="B51" s="1">
        <v>0.66460000000000008</v>
      </c>
      <c r="C51" s="14">
        <v>25</v>
      </c>
      <c r="D51" s="1" t="s">
        <v>38</v>
      </c>
      <c r="E51" s="9">
        <v>2.4864679999999999</v>
      </c>
      <c r="F51" s="21">
        <f t="shared" si="0"/>
        <v>2.4864679999999999</v>
      </c>
      <c r="G51" s="23">
        <f t="shared" si="1"/>
        <v>71.656138328530247</v>
      </c>
      <c r="H51" s="9"/>
      <c r="I51" s="24">
        <v>71.656138328530247</v>
      </c>
    </row>
    <row r="52" spans="1:9">
      <c r="A52" s="1">
        <v>0.99360000000000004</v>
      </c>
      <c r="B52" s="1">
        <v>1.0675999999999999</v>
      </c>
      <c r="C52" s="14">
        <v>26</v>
      </c>
      <c r="D52" s="1" t="s">
        <v>39</v>
      </c>
      <c r="E52" s="9">
        <v>3.904855</v>
      </c>
      <c r="F52" s="21">
        <f t="shared" si="0"/>
        <v>3.904855</v>
      </c>
      <c r="G52" s="23">
        <f t="shared" si="1"/>
        <v>112.53184438040346</v>
      </c>
      <c r="H52" s="9"/>
      <c r="I52" s="24">
        <v>112.53184438040346</v>
      </c>
    </row>
    <row r="53" spans="1:9">
      <c r="A53" s="1">
        <v>0.60309999999999997</v>
      </c>
      <c r="B53" s="1">
        <v>0.68879999999999997</v>
      </c>
      <c r="C53" s="14">
        <v>27</v>
      </c>
      <c r="D53" s="1" t="s">
        <v>40</v>
      </c>
      <c r="E53" s="9">
        <v>2.499034</v>
      </c>
      <c r="F53" s="21">
        <f t="shared" si="0"/>
        <v>2.499034</v>
      </c>
      <c r="G53" s="23">
        <f t="shared" si="1"/>
        <v>72.018270893371749</v>
      </c>
      <c r="H53" s="9"/>
      <c r="I53" s="24">
        <v>72.018270893371749</v>
      </c>
    </row>
    <row r="54" spans="1:9">
      <c r="A54" s="1">
        <v>0.32179999999999997</v>
      </c>
      <c r="B54" s="1">
        <v>0.36</v>
      </c>
      <c r="C54" s="14">
        <v>28</v>
      </c>
      <c r="D54" s="1" t="s">
        <v>41</v>
      </c>
      <c r="E54" s="9">
        <v>1.2788470000000001</v>
      </c>
      <c r="F54" s="21">
        <f t="shared" si="0"/>
        <v>1.2788470000000001</v>
      </c>
      <c r="G54" s="23">
        <f t="shared" si="1"/>
        <v>36.854380403458215</v>
      </c>
      <c r="H54" s="9"/>
      <c r="I54" s="24">
        <v>36.854380403458215</v>
      </c>
    </row>
    <row r="55" spans="1:9">
      <c r="A55" s="1">
        <v>0.58840000000000003</v>
      </c>
      <c r="B55" s="1">
        <v>0.63349999999999995</v>
      </c>
      <c r="C55" s="14">
        <v>29</v>
      </c>
      <c r="D55" s="1" t="s">
        <v>42</v>
      </c>
      <c r="E55" s="9">
        <v>2.3652039999999999</v>
      </c>
      <c r="F55" s="21">
        <f t="shared" si="0"/>
        <v>2.3652039999999999</v>
      </c>
      <c r="G55" s="23">
        <f t="shared" si="1"/>
        <v>68.161498559077799</v>
      </c>
      <c r="H55" s="9"/>
      <c r="I55" s="24">
        <v>68.161498559077799</v>
      </c>
    </row>
    <row r="56" spans="1:9">
      <c r="A56" s="1">
        <v>0.65329999999999999</v>
      </c>
      <c r="B56" s="1">
        <v>0.69940000000000002</v>
      </c>
      <c r="C56" s="14">
        <v>30</v>
      </c>
      <c r="D56" s="1" t="s">
        <v>43</v>
      </c>
      <c r="E56" s="9">
        <v>2.6143000000000001</v>
      </c>
      <c r="F56" s="21">
        <f t="shared" si="0"/>
        <v>2.6143000000000001</v>
      </c>
      <c r="G56" s="23">
        <f t="shared" si="1"/>
        <v>75.340057636887607</v>
      </c>
      <c r="H56" s="9"/>
      <c r="I56" s="24">
        <v>75.340057636887607</v>
      </c>
    </row>
    <row r="57" spans="1:9">
      <c r="A57" s="1">
        <v>0.12519999999999998</v>
      </c>
      <c r="B57" s="1">
        <v>0.17499999999999999</v>
      </c>
      <c r="C57" s="14">
        <v>31</v>
      </c>
      <c r="D57" s="1" t="s">
        <v>44</v>
      </c>
      <c r="E57" s="9">
        <v>0.399976</v>
      </c>
      <c r="F57" s="21">
        <f t="shared" si="0"/>
        <v>0.399976</v>
      </c>
      <c r="G57" s="23">
        <f t="shared" si="1"/>
        <v>11.526685878962535</v>
      </c>
      <c r="H57" s="9"/>
      <c r="I57" s="24">
        <v>11.526685878962535</v>
      </c>
    </row>
    <row r="58" spans="1:9">
      <c r="A58" s="1">
        <v>0.16910000000000003</v>
      </c>
      <c r="B58" s="1">
        <v>0.19690000000000002</v>
      </c>
      <c r="C58" s="14">
        <v>32</v>
      </c>
      <c r="D58" s="1" t="s">
        <v>45</v>
      </c>
      <c r="E58" s="9">
        <v>0.56530440000000004</v>
      </c>
      <c r="F58" s="21">
        <f t="shared" si="0"/>
        <v>0.56530440000000004</v>
      </c>
      <c r="G58" s="23">
        <f t="shared" si="1"/>
        <v>16.291193083573486</v>
      </c>
      <c r="H58" s="9"/>
      <c r="I58" s="24">
        <v>16.291193083573486</v>
      </c>
    </row>
    <row r="59" spans="1:9">
      <c r="A59" s="1">
        <v>0.78379999999999994</v>
      </c>
      <c r="B59" s="1">
        <v>0.80800000000000005</v>
      </c>
      <c r="C59" s="14">
        <v>33</v>
      </c>
      <c r="D59" s="1" t="s">
        <v>46</v>
      </c>
      <c r="E59" s="9">
        <v>3.059777</v>
      </c>
      <c r="F59" s="21">
        <f t="shared" si="0"/>
        <v>3.059777</v>
      </c>
      <c r="G59" s="23">
        <f t="shared" si="1"/>
        <v>88.178011527377521</v>
      </c>
      <c r="H59" s="9"/>
      <c r="I59" s="24">
        <v>88.178011527377521</v>
      </c>
    </row>
    <row r="60" spans="1:9">
      <c r="A60" s="1">
        <v>0.13779999999999998</v>
      </c>
      <c r="B60" s="1">
        <v>0.14860000000000001</v>
      </c>
      <c r="C60" s="14">
        <v>34</v>
      </c>
      <c r="D60" s="1" t="s">
        <v>47</v>
      </c>
      <c r="E60" s="9">
        <v>0.36392999999999998</v>
      </c>
      <c r="F60" s="21">
        <f t="shared" si="0"/>
        <v>0.36392999999999998</v>
      </c>
      <c r="G60" s="23">
        <f t="shared" si="1"/>
        <v>10.487896253602305</v>
      </c>
      <c r="H60" s="9"/>
      <c r="I60" s="24">
        <v>10.487896253602305</v>
      </c>
    </row>
    <row r="61" spans="1:9">
      <c r="A61" s="1">
        <v>0.15560000000000002</v>
      </c>
      <c r="B61" s="1">
        <v>0.15039999999999998</v>
      </c>
      <c r="C61" s="14">
        <v>35</v>
      </c>
      <c r="D61" s="1" t="s">
        <v>48</v>
      </c>
      <c r="E61" s="9">
        <v>0.41496070000000002</v>
      </c>
      <c r="F61" s="21">
        <f t="shared" si="0"/>
        <v>0.41496070000000002</v>
      </c>
      <c r="G61" s="23">
        <f t="shared" si="1"/>
        <v>11.958521613832852</v>
      </c>
      <c r="H61" s="28"/>
      <c r="I61" s="24">
        <v>11.958521613832852</v>
      </c>
    </row>
    <row r="62" spans="1:9">
      <c r="A62" s="1">
        <v>0.14410000000000001</v>
      </c>
      <c r="B62" s="1">
        <v>0.1409</v>
      </c>
      <c r="C62" s="14">
        <v>36</v>
      </c>
      <c r="D62" s="1" t="s">
        <v>48</v>
      </c>
      <c r="E62" s="9">
        <v>0.36024030000000001</v>
      </c>
      <c r="F62" s="21">
        <f t="shared" si="0"/>
        <v>0.36024030000000001</v>
      </c>
      <c r="G62" s="23">
        <f t="shared" si="1"/>
        <v>10.381564841498559</v>
      </c>
      <c r="H62" s="9"/>
      <c r="I62" s="24">
        <v>10.381564841498559</v>
      </c>
    </row>
    <row r="63" spans="1:9">
      <c r="A63" s="1">
        <v>0.48980000000000001</v>
      </c>
      <c r="B63" s="1">
        <v>0.52269999999999994</v>
      </c>
      <c r="C63" s="14">
        <v>37</v>
      </c>
      <c r="D63" s="1" t="s">
        <v>49</v>
      </c>
      <c r="E63" s="9">
        <v>1.9567349999999999</v>
      </c>
      <c r="F63" s="21">
        <f t="shared" si="0"/>
        <v>1.9567349999999999</v>
      </c>
      <c r="G63" s="23">
        <f t="shared" si="1"/>
        <v>56.390057636887605</v>
      </c>
      <c r="H63" s="9"/>
      <c r="I63" s="24">
        <v>56.390057636887605</v>
      </c>
    </row>
    <row r="64" spans="1:9">
      <c r="A64" s="1">
        <v>0.9978999999999999</v>
      </c>
      <c r="B64" s="1">
        <v>1.0115000000000001</v>
      </c>
      <c r="C64" s="14">
        <v>38</v>
      </c>
      <c r="D64" s="17" t="s">
        <v>50</v>
      </c>
      <c r="E64" s="9">
        <v>3.8132269999999999</v>
      </c>
      <c r="F64" s="21">
        <f t="shared" si="0"/>
        <v>3.8132269999999999</v>
      </c>
      <c r="G64" s="23">
        <f t="shared" si="1"/>
        <v>109.89126801152737</v>
      </c>
      <c r="H64" s="19"/>
      <c r="I64" s="27">
        <v>109.89126801152737</v>
      </c>
    </row>
    <row r="65" spans="1:9">
      <c r="A65" s="1">
        <v>2.9145999999999996</v>
      </c>
      <c r="B65" s="1">
        <v>3.0825999999999998</v>
      </c>
      <c r="C65" s="14">
        <v>39</v>
      </c>
      <c r="D65" s="17" t="s">
        <v>51</v>
      </c>
      <c r="E65" s="9">
        <v>10.2257</v>
      </c>
      <c r="F65" s="21">
        <f t="shared" si="0"/>
        <v>10.2257</v>
      </c>
      <c r="G65" s="23">
        <f t="shared" si="1"/>
        <v>294.68876080691643</v>
      </c>
      <c r="H65" s="19"/>
      <c r="I65" s="27">
        <v>294.68876080691643</v>
      </c>
    </row>
    <row r="66" spans="1:9">
      <c r="A66" s="10">
        <v>1.3597999999999999</v>
      </c>
      <c r="B66" s="10">
        <v>1.4825999999999999</v>
      </c>
      <c r="C66" s="7">
        <v>40</v>
      </c>
      <c r="D66" s="8" t="s">
        <v>52</v>
      </c>
      <c r="E66" s="11">
        <v>5.2483120000000003</v>
      </c>
      <c r="F66" s="21">
        <f t="shared" si="0"/>
        <v>5.2483120000000003</v>
      </c>
      <c r="G66" s="23">
        <f t="shared" si="1"/>
        <v>151.24818443804034</v>
      </c>
      <c r="H66" s="19"/>
      <c r="I66" s="27">
        <v>151.24818443804034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Fasting Glucose</vt:lpstr>
      <vt:lpstr>Fasting Insulin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Dalvi Family</dc:creator>
  <cp:lastModifiedBy>Dalvi Family</cp:lastModifiedBy>
  <dcterms:created xsi:type="dcterms:W3CDTF">2015-12-05T17:02:44Z</dcterms:created>
  <dcterms:modified xsi:type="dcterms:W3CDTF">2018-04-15T02:14:13Z</dcterms:modified>
</cp:coreProperties>
</file>