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9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4" i="1" l="1"/>
  <c r="Q14" i="1"/>
  <c r="M14" i="1"/>
  <c r="M11" i="1"/>
  <c r="Q11" i="1"/>
  <c r="T11" i="1"/>
  <c r="K8" i="1"/>
  <c r="M8" i="1"/>
  <c r="Q8" i="1"/>
  <c r="T8" i="1"/>
  <c r="K9" i="1"/>
  <c r="M9" i="1"/>
  <c r="Q9" i="1"/>
  <c r="T9" i="1"/>
  <c r="K13" i="1"/>
  <c r="M13" i="1"/>
  <c r="O13" i="1"/>
  <c r="Q13" i="1"/>
  <c r="R13" i="1"/>
  <c r="T13" i="1"/>
  <c r="M10" i="1"/>
  <c r="O10" i="1"/>
  <c r="Q10" i="1"/>
  <c r="R10" i="1"/>
  <c r="T10" i="1"/>
  <c r="K7" i="1"/>
  <c r="M7" i="1"/>
  <c r="Q7" i="1"/>
  <c r="T7" i="1"/>
  <c r="W11" i="1" l="1"/>
  <c r="X7" i="1"/>
  <c r="U9" i="1"/>
  <c r="W7" i="1"/>
  <c r="Z11" i="1"/>
  <c r="U7" i="1"/>
  <c r="U11" i="1"/>
  <c r="X11" i="1"/>
  <c r="W10" i="1"/>
  <c r="X13" i="1"/>
  <c r="W13" i="1"/>
  <c r="U13" i="1"/>
  <c r="W9" i="1"/>
  <c r="Z9" i="1"/>
  <c r="X9" i="1"/>
  <c r="X8" i="1"/>
  <c r="W8" i="1"/>
  <c r="U8" i="1"/>
  <c r="W14" i="1"/>
  <c r="Z14" i="1"/>
  <c r="U14" i="1"/>
  <c r="X14" i="1"/>
  <c r="X10" i="1"/>
  <c r="Z10" i="1"/>
  <c r="Z13" i="1"/>
  <c r="Z8" i="1"/>
  <c r="Z7" i="1"/>
  <c r="T12" i="1" l="1"/>
  <c r="Q12" i="1"/>
  <c r="K16" i="1"/>
  <c r="M16" i="1"/>
  <c r="O16" i="1"/>
  <c r="Q16" i="1"/>
  <c r="R16" i="1"/>
  <c r="T16" i="1"/>
  <c r="M17" i="1"/>
  <c r="Q17" i="1"/>
  <c r="T17" i="1"/>
  <c r="M18" i="1"/>
  <c r="Q18" i="1"/>
  <c r="T18" i="1"/>
  <c r="K19" i="1"/>
  <c r="M19" i="1"/>
  <c r="O19" i="1"/>
  <c r="Q19" i="1"/>
  <c r="R19" i="1"/>
  <c r="T19" i="1"/>
  <c r="M20" i="1"/>
  <c r="Q20" i="1"/>
  <c r="T20" i="1"/>
  <c r="T15" i="1"/>
  <c r="Q15" i="1"/>
  <c r="M15" i="1"/>
  <c r="M12" i="1"/>
  <c r="U20" i="1" l="1"/>
  <c r="U15" i="1"/>
  <c r="X20" i="1"/>
  <c r="U19" i="1"/>
  <c r="X18" i="1"/>
  <c r="W12" i="1"/>
  <c r="X12" i="1"/>
  <c r="Z17" i="1"/>
  <c r="W19" i="1"/>
  <c r="U17" i="1"/>
  <c r="Z15" i="1"/>
  <c r="Z19" i="1"/>
  <c r="U18" i="1"/>
  <c r="W16" i="1"/>
  <c r="X19" i="1"/>
  <c r="W15" i="1"/>
  <c r="W20" i="1"/>
  <c r="X16" i="1"/>
  <c r="X17" i="1"/>
  <c r="W18" i="1"/>
  <c r="X15" i="1"/>
  <c r="U12" i="1"/>
  <c r="Z20" i="1"/>
  <c r="Z18" i="1"/>
  <c r="Z16" i="1"/>
  <c r="W17" i="1"/>
  <c r="Z12" i="1"/>
</calcChain>
</file>

<file path=xl/sharedStrings.xml><?xml version="1.0" encoding="utf-8"?>
<sst xmlns="http://schemas.openxmlformats.org/spreadsheetml/2006/main" count="145" uniqueCount="45">
  <si>
    <t>±</t>
  </si>
  <si>
    <t>Site</t>
    <phoneticPr fontId="3"/>
  </si>
  <si>
    <t>Sampling
Date</t>
    <phoneticPr fontId="3"/>
  </si>
  <si>
    <r>
      <t>Particle Size,
×</t>
    </r>
    <r>
      <rPr>
        <vertAlign val="superscript"/>
        <sz val="7"/>
        <color theme="1"/>
        <rFont val="Century"/>
        <family val="1"/>
      </rPr>
      <t>-6</t>
    </r>
    <r>
      <rPr>
        <sz val="7"/>
        <color theme="1"/>
        <rFont val="Century"/>
        <family val="1"/>
      </rPr>
      <t>m</t>
    </r>
    <phoneticPr fontId="3"/>
  </si>
  <si>
    <r>
      <rPr>
        <vertAlign val="superscript"/>
        <sz val="8"/>
        <color theme="1"/>
        <rFont val="Century"/>
        <family val="1"/>
      </rPr>
      <t>134</t>
    </r>
    <r>
      <rPr>
        <sz val="8"/>
        <color theme="1"/>
        <rFont val="Century"/>
        <family val="1"/>
      </rPr>
      <t>Cs</t>
    </r>
    <phoneticPr fontId="3"/>
  </si>
  <si>
    <r>
      <rPr>
        <vertAlign val="superscript"/>
        <sz val="8"/>
        <color theme="1"/>
        <rFont val="Century"/>
        <family val="1"/>
      </rPr>
      <t>137</t>
    </r>
    <r>
      <rPr>
        <sz val="8"/>
        <color theme="1"/>
        <rFont val="Century"/>
        <family val="1"/>
      </rPr>
      <t>Cs</t>
    </r>
    <phoneticPr fontId="3"/>
  </si>
  <si>
    <r>
      <rPr>
        <vertAlign val="superscript"/>
        <sz val="8"/>
        <color theme="1"/>
        <rFont val="Century"/>
        <family val="1"/>
      </rPr>
      <t>134+137</t>
    </r>
    <r>
      <rPr>
        <sz val="8"/>
        <color theme="1"/>
        <rFont val="Century"/>
        <family val="1"/>
      </rPr>
      <t>Cs</t>
    </r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</si>
  <si>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</si>
  <si>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</si>
  <si>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</si>
  <si>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</si>
  <si>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</si>
  <si>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</si>
  <si>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r>
      <rPr>
        <vertAlign val="superscript"/>
        <sz val="8"/>
        <color theme="1"/>
        <rFont val="Century"/>
        <family val="1"/>
      </rPr>
      <t>134</t>
    </r>
    <r>
      <rPr>
        <sz val="8"/>
        <color theme="1"/>
        <rFont val="Century"/>
        <family val="1"/>
      </rPr>
      <t>Cs/</t>
    </r>
    <r>
      <rPr>
        <vertAlign val="superscript"/>
        <sz val="8"/>
        <color theme="1"/>
        <rFont val="Century"/>
        <family val="1"/>
      </rPr>
      <t>137</t>
    </r>
    <r>
      <rPr>
        <sz val="8"/>
        <color theme="1"/>
        <rFont val="Century"/>
        <family val="1"/>
      </rPr>
      <t>Cs
Ratio</t>
    </r>
    <phoneticPr fontId="3"/>
  </si>
  <si>
    <t>Corrected</t>
    <phoneticPr fontId="3"/>
  </si>
  <si>
    <t>Detected</t>
    <phoneticPr fontId="3"/>
  </si>
  <si>
    <r>
      <t>Zn,
mg</t>
    </r>
    <r>
      <rPr>
        <sz val="7"/>
        <color theme="1"/>
        <rFont val="ＭＳ Ｐ明朝"/>
        <family val="1"/>
        <charset val="128"/>
      </rPr>
      <t>･</t>
    </r>
    <r>
      <rPr>
        <sz val="7"/>
        <color theme="1"/>
        <rFont val="Century"/>
        <family val="1"/>
      </rPr>
      <t>kg</t>
    </r>
    <r>
      <rPr>
        <vertAlign val="superscript"/>
        <sz val="7"/>
        <color theme="1"/>
        <rFont val="Century"/>
        <family val="1"/>
      </rPr>
      <t>-1</t>
    </r>
    <phoneticPr fontId="3"/>
  </si>
  <si>
    <r>
      <t xml:space="preserve">Hg,
</t>
    </r>
    <r>
      <rPr>
        <sz val="7"/>
        <color theme="1"/>
        <rFont val="ＭＳ Ｐ明朝"/>
        <family val="1"/>
        <charset val="128"/>
      </rPr>
      <t>μ</t>
    </r>
    <r>
      <rPr>
        <sz val="7"/>
        <color theme="1"/>
        <rFont val="Century"/>
        <family val="1"/>
      </rPr>
      <t>g</t>
    </r>
    <r>
      <rPr>
        <sz val="7"/>
        <color theme="1"/>
        <rFont val="ＭＳ Ｐ明朝"/>
        <family val="1"/>
        <charset val="128"/>
      </rPr>
      <t>･</t>
    </r>
    <r>
      <rPr>
        <sz val="7"/>
        <color theme="1"/>
        <rFont val="Century"/>
        <family val="1"/>
      </rPr>
      <t>kg</t>
    </r>
    <r>
      <rPr>
        <vertAlign val="superscript"/>
        <sz val="7"/>
        <color theme="1"/>
        <rFont val="Century"/>
        <family val="1"/>
      </rPr>
      <t>-1</t>
    </r>
    <phoneticPr fontId="3"/>
  </si>
  <si>
    <r>
      <t>Pb,
mg</t>
    </r>
    <r>
      <rPr>
        <sz val="7"/>
        <color theme="1"/>
        <rFont val="ＭＳ Ｐ明朝"/>
        <family val="1"/>
        <charset val="128"/>
      </rPr>
      <t>･</t>
    </r>
    <r>
      <rPr>
        <sz val="7"/>
        <color theme="1"/>
        <rFont val="Century"/>
        <family val="1"/>
      </rPr>
      <t>kg</t>
    </r>
    <r>
      <rPr>
        <vertAlign val="superscript"/>
        <sz val="7"/>
        <color theme="1"/>
        <rFont val="Century"/>
        <family val="1"/>
      </rPr>
      <t>-1</t>
    </r>
    <phoneticPr fontId="3"/>
  </si>
  <si>
    <r>
      <t>Radiocesium Activity, Bqkg</t>
    </r>
    <r>
      <rPr>
        <vertAlign val="superscript"/>
        <sz val="8"/>
        <color theme="1"/>
        <rFont val="Century"/>
        <family val="1"/>
      </rPr>
      <t>-1</t>
    </r>
    <phoneticPr fontId="3"/>
  </si>
  <si>
    <t>nd</t>
    <phoneticPr fontId="3"/>
  </si>
  <si>
    <t>nd</t>
    <phoneticPr fontId="3"/>
  </si>
  <si>
    <t>nd</t>
    <phoneticPr fontId="3"/>
  </si>
  <si>
    <t>nd</t>
    <phoneticPr fontId="3"/>
  </si>
  <si>
    <t>nd</t>
    <phoneticPr fontId="3"/>
  </si>
  <si>
    <t>Anthropogenic</t>
    <phoneticPr fontId="3"/>
  </si>
  <si>
    <t>Sample
Name</t>
    <phoneticPr fontId="3"/>
  </si>
  <si>
    <t>K1</t>
    <phoneticPr fontId="3"/>
  </si>
  <si>
    <t>K2</t>
    <phoneticPr fontId="3"/>
  </si>
  <si>
    <t>K3</t>
    <phoneticPr fontId="3"/>
  </si>
  <si>
    <t>K4</t>
    <phoneticPr fontId="3"/>
  </si>
  <si>
    <t>C1</t>
    <phoneticPr fontId="3"/>
  </si>
  <si>
    <t>C2</t>
    <phoneticPr fontId="3"/>
  </si>
  <si>
    <t>C3</t>
    <phoneticPr fontId="3"/>
  </si>
  <si>
    <t>T1</t>
    <phoneticPr fontId="3"/>
  </si>
  <si>
    <t>Sakagawa
Embankment
Surface</t>
    <phoneticPr fontId="3"/>
  </si>
  <si>
    <t>Kashiwa City
0-5 cm</t>
    <phoneticPr fontId="3"/>
  </si>
  <si>
    <t>Chiba Prefecture
Surface</t>
    <phoneticPr fontId="3"/>
  </si>
  <si>
    <t>Chiba Prefecture
Surface</t>
    <phoneticPr fontId="3"/>
  </si>
  <si>
    <t>Chiba Prefecture
0-5 cm</t>
    <phoneticPr fontId="3"/>
  </si>
  <si>
    <t>Tokyo
Surface</t>
    <phoneticPr fontId="3"/>
  </si>
  <si>
    <t>Kashiwa City
Road sludge</t>
    <phoneticPr fontId="3"/>
  </si>
  <si>
    <t>Kashiwa City
Road side</t>
    <phoneticPr fontId="3"/>
  </si>
  <si>
    <t>Kashiwa City
Surface</t>
    <phoneticPr fontId="3"/>
  </si>
  <si>
    <r>
      <t>S4 Table. Radiocesium activity, anthropogenic heavy metal concentration, and particle size in the soil collected around Kashiwa City.</t>
    </r>
    <r>
      <rPr>
        <sz val="9"/>
        <color theme="1"/>
        <rFont val="Century"/>
        <family val="1"/>
      </rPr>
      <t xml:space="preserve"> Corrected values were corrected for radioactive decay on March 16, 2011. The background concentration of heavy metal was assumed to be Zn 100 mg</t>
    </r>
    <r>
      <rPr>
        <sz val="9"/>
        <color theme="1"/>
        <rFont val="ＭＳ Ｐ明朝"/>
        <family val="1"/>
        <charset val="128"/>
      </rPr>
      <t>･</t>
    </r>
    <r>
      <rPr>
        <sz val="9"/>
        <color theme="1"/>
        <rFont val="Century"/>
        <family val="1"/>
      </rPr>
      <t>kg</t>
    </r>
    <r>
      <rPr>
        <vertAlign val="superscript"/>
        <sz val="9"/>
        <color theme="1"/>
        <rFont val="Century"/>
        <family val="1"/>
      </rPr>
      <t>-1</t>
    </r>
    <r>
      <rPr>
        <sz val="9"/>
        <color theme="1"/>
        <rFont val="Century"/>
        <family val="1"/>
      </rPr>
      <t>, Hg 40 μg</t>
    </r>
    <r>
      <rPr>
        <sz val="9"/>
        <color theme="1"/>
        <rFont val="ＭＳ Ｐ明朝"/>
        <family val="1"/>
        <charset val="128"/>
      </rPr>
      <t>･</t>
    </r>
    <r>
      <rPr>
        <sz val="9"/>
        <color theme="1"/>
        <rFont val="Century"/>
        <family val="1"/>
      </rPr>
      <t>kg</t>
    </r>
    <r>
      <rPr>
        <vertAlign val="superscript"/>
        <sz val="9"/>
        <color theme="1"/>
        <rFont val="Century"/>
        <family val="1"/>
      </rPr>
      <t>-1</t>
    </r>
    <r>
      <rPr>
        <sz val="9"/>
        <color theme="1"/>
        <rFont val="Century"/>
        <family val="1"/>
      </rPr>
      <t>, and Pb 10 mg</t>
    </r>
    <r>
      <rPr>
        <sz val="9"/>
        <color theme="1"/>
        <rFont val="ＭＳ Ｐ明朝"/>
        <family val="1"/>
        <charset val="128"/>
      </rPr>
      <t>･</t>
    </r>
    <r>
      <rPr>
        <sz val="9"/>
        <color theme="1"/>
        <rFont val="Century"/>
        <family val="1"/>
      </rPr>
      <t>kg</t>
    </r>
    <r>
      <rPr>
        <vertAlign val="superscript"/>
        <sz val="9"/>
        <color theme="1"/>
        <rFont val="Century"/>
        <family val="1"/>
      </rPr>
      <t>-1</t>
    </r>
    <r>
      <rPr>
        <sz val="9"/>
        <color theme="1"/>
        <rFont val="Century"/>
        <family val="1"/>
      </rPr>
      <t>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</si>
</sst>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_);[Red]\(0\)"/>
    <numFmt numFmtId="178" formatCode="0_ "/>
    <numFmt numFmtId="179" formatCode="0.000_ "/>
    <numFmt numFmtId="180" formatCode="0.000_);[Red]\(0.0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Century"/>
      <family val="1"/>
    </font>
    <font>
      <vertAlign val="superscript"/>
      <sz val="8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7"/>
      <color theme="1"/>
      <name val="Century"/>
      <family val="1"/>
    </font>
    <font>
      <vertAlign val="superscript"/>
      <sz val="7"/>
      <color theme="1"/>
      <name val="Century"/>
      <family val="1"/>
    </font>
    <font>
      <sz val="6"/>
      <color theme="1"/>
      <name val="Century"/>
      <family val="1"/>
    </font>
    <font>
      <b/>
      <sz val="9"/>
      <color theme="1"/>
      <name val="Century"/>
      <family val="1"/>
    </font>
    <font>
      <sz val="7"/>
      <color theme="1"/>
      <name val="ＭＳ Ｐ明朝"/>
      <family val="1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vertAlign val="superscript"/>
      <sz val="9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left" vertical="center"/>
    </xf>
    <xf numFmtId="179" fontId="4" fillId="0" borderId="5" xfId="0" applyNumberFormat="1" applyFont="1" applyBorder="1" applyAlignment="1">
      <alignment horizontal="left" vertical="center"/>
    </xf>
    <xf numFmtId="179" fontId="4" fillId="0" borderId="6" xfId="0" applyNumberFormat="1" applyFont="1" applyBorder="1" applyAlignment="1">
      <alignment horizontal="left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4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14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7" fontId="4" fillId="0" borderId="7" xfId="0" applyNumberFormat="1" applyFont="1" applyBorder="1">
      <alignment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lef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2" xfId="0" applyNumberFormat="1" applyFont="1" applyBorder="1">
      <alignment vertical="center"/>
    </xf>
    <xf numFmtId="177" fontId="4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abSelected="1" zoomScale="115" zoomScaleNormal="115" workbookViewId="0">
      <selection activeCell="O4" sqref="O4:W5"/>
    </sheetView>
  </sheetViews>
  <sheetFormatPr defaultRowHeight="13.5" x14ac:dyDescent="0.15"/>
  <cols>
    <col min="1" max="1" width="10.5" bestFit="1" customWidth="1"/>
    <col min="2" max="2" width="13.875" customWidth="1"/>
    <col min="3" max="3" width="6.375" customWidth="1"/>
    <col min="4" max="4" width="7.5" customWidth="1"/>
    <col min="5" max="5" width="4.75" style="33" customWidth="1"/>
    <col min="6" max="6" width="1.125" style="29" customWidth="1"/>
    <col min="7" max="7" width="2.625" style="34" customWidth="1"/>
    <col min="8" max="8" width="4.75" style="33" customWidth="1"/>
    <col min="9" max="9" width="1.125" style="29" customWidth="1"/>
    <col min="10" max="10" width="3.125" style="34" customWidth="1"/>
    <col min="11" max="11" width="4.75" style="33" customWidth="1"/>
    <col min="12" max="12" width="1.125" style="29" customWidth="1"/>
    <col min="13" max="13" width="3.125" style="34" customWidth="1"/>
    <col min="14" max="14" width="0.875" customWidth="1"/>
    <col min="15" max="15" width="4.75" style="33" customWidth="1"/>
    <col min="16" max="16" width="1.125" style="29" customWidth="1"/>
    <col min="17" max="17" width="3.125" style="34" customWidth="1"/>
    <col min="18" max="18" width="4.75" style="33" customWidth="1"/>
    <col min="19" max="19" width="1.125" style="29" customWidth="1"/>
    <col min="20" max="20" width="3.125" style="34" customWidth="1"/>
    <col min="21" max="21" width="4.75" style="33" customWidth="1"/>
    <col min="22" max="22" width="1.125" style="29" customWidth="1"/>
    <col min="23" max="23" width="3.125" style="34" customWidth="1"/>
    <col min="24" max="24" width="4.375" style="36" customWidth="1"/>
    <col min="25" max="25" width="1.125" style="29" customWidth="1"/>
    <col min="26" max="26" width="4.375" customWidth="1"/>
    <col min="27" max="27" width="6" bestFit="1" customWidth="1"/>
    <col min="28" max="29" width="5.375" customWidth="1"/>
    <col min="30" max="30" width="5.375" style="40" customWidth="1"/>
  </cols>
  <sheetData>
    <row r="1" spans="1:33" x14ac:dyDescent="0.15">
      <c r="A1" s="35">
        <v>40618</v>
      </c>
      <c r="B1" s="35"/>
    </row>
    <row r="2" spans="1:33" ht="50.25" customHeight="1" x14ac:dyDescent="0.15">
      <c r="B2" s="69" t="s">
        <v>44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3" ht="13.5" customHeight="1" x14ac:dyDescent="0.15">
      <c r="B3" s="68" t="s">
        <v>1</v>
      </c>
      <c r="C3" s="65" t="s">
        <v>26</v>
      </c>
      <c r="D3" s="81" t="s">
        <v>2</v>
      </c>
      <c r="E3" s="63" t="s">
        <v>19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84" t="s">
        <v>13</v>
      </c>
      <c r="Y3" s="84"/>
      <c r="Z3" s="84"/>
      <c r="AA3" s="73" t="s">
        <v>3</v>
      </c>
      <c r="AB3" s="76" t="s">
        <v>25</v>
      </c>
      <c r="AC3" s="76"/>
      <c r="AD3" s="76"/>
    </row>
    <row r="4" spans="1:33" ht="13.5" customHeight="1" x14ac:dyDescent="0.15">
      <c r="B4" s="66"/>
      <c r="C4" s="66"/>
      <c r="D4" s="82"/>
      <c r="E4" s="77" t="s">
        <v>15</v>
      </c>
      <c r="F4" s="77"/>
      <c r="G4" s="77"/>
      <c r="H4" s="77"/>
      <c r="I4" s="77"/>
      <c r="J4" s="77"/>
      <c r="K4" s="77"/>
      <c r="L4" s="77"/>
      <c r="M4" s="77"/>
      <c r="N4" s="1"/>
      <c r="O4" s="77" t="s">
        <v>14</v>
      </c>
      <c r="P4" s="77"/>
      <c r="Q4" s="77"/>
      <c r="R4" s="77"/>
      <c r="S4" s="77"/>
      <c r="T4" s="77"/>
      <c r="U4" s="77"/>
      <c r="V4" s="77"/>
      <c r="W4" s="77"/>
      <c r="X4" s="85"/>
      <c r="Y4" s="85"/>
      <c r="Z4" s="85"/>
      <c r="AA4" s="74"/>
      <c r="AB4" s="78" t="s">
        <v>16</v>
      </c>
      <c r="AC4" s="78" t="s">
        <v>17</v>
      </c>
      <c r="AD4" s="81" t="s">
        <v>18</v>
      </c>
    </row>
    <row r="5" spans="1:33" x14ac:dyDescent="0.15">
      <c r="B5" s="66"/>
      <c r="C5" s="66"/>
      <c r="D5" s="82"/>
      <c r="E5" s="64"/>
      <c r="F5" s="64"/>
      <c r="G5" s="64"/>
      <c r="H5" s="64"/>
      <c r="I5" s="64"/>
      <c r="J5" s="64"/>
      <c r="K5" s="64"/>
      <c r="L5" s="64"/>
      <c r="M5" s="64"/>
      <c r="N5" s="1"/>
      <c r="O5" s="64"/>
      <c r="P5" s="64"/>
      <c r="Q5" s="64"/>
      <c r="R5" s="64"/>
      <c r="S5" s="64"/>
      <c r="T5" s="64"/>
      <c r="U5" s="64"/>
      <c r="V5" s="64"/>
      <c r="W5" s="64"/>
      <c r="X5" s="85"/>
      <c r="Y5" s="85"/>
      <c r="Z5" s="85"/>
      <c r="AA5" s="74"/>
      <c r="AB5" s="79"/>
      <c r="AC5" s="79"/>
      <c r="AD5" s="82"/>
    </row>
    <row r="6" spans="1:33" x14ac:dyDescent="0.15">
      <c r="B6" s="67"/>
      <c r="C6" s="67"/>
      <c r="D6" s="83"/>
      <c r="E6" s="64" t="s">
        <v>4</v>
      </c>
      <c r="F6" s="64"/>
      <c r="G6" s="64"/>
      <c r="H6" s="64" t="s">
        <v>5</v>
      </c>
      <c r="I6" s="64"/>
      <c r="J6" s="64"/>
      <c r="K6" s="64" t="s">
        <v>6</v>
      </c>
      <c r="L6" s="64"/>
      <c r="M6" s="64"/>
      <c r="N6" s="2"/>
      <c r="O6" s="64" t="s">
        <v>4</v>
      </c>
      <c r="P6" s="64"/>
      <c r="Q6" s="64"/>
      <c r="R6" s="64" t="s">
        <v>5</v>
      </c>
      <c r="S6" s="64"/>
      <c r="T6" s="64"/>
      <c r="U6" s="64" t="s">
        <v>6</v>
      </c>
      <c r="V6" s="64"/>
      <c r="W6" s="64"/>
      <c r="X6" s="86"/>
      <c r="Y6" s="86"/>
      <c r="Z6" s="86"/>
      <c r="AA6" s="75"/>
      <c r="AB6" s="80"/>
      <c r="AC6" s="80"/>
      <c r="AD6" s="83"/>
    </row>
    <row r="7" spans="1:33" ht="28.5" customHeight="1" x14ac:dyDescent="0.15">
      <c r="B7" s="54" t="s">
        <v>43</v>
      </c>
      <c r="C7" s="55" t="s">
        <v>27</v>
      </c>
      <c r="D7" s="9">
        <v>40682</v>
      </c>
      <c r="E7" s="31">
        <v>5020</v>
      </c>
      <c r="F7" s="14" t="s">
        <v>0</v>
      </c>
      <c r="G7" s="11">
        <v>29.1</v>
      </c>
      <c r="H7" s="31">
        <v>5310</v>
      </c>
      <c r="I7" s="14" t="s">
        <v>0</v>
      </c>
      <c r="J7" s="11">
        <v>30.77</v>
      </c>
      <c r="K7" s="31">
        <f t="shared" ref="K7:K9" si="0">E7+H7</f>
        <v>10330</v>
      </c>
      <c r="L7" s="14" t="s">
        <v>0</v>
      </c>
      <c r="M7" s="11">
        <f t="shared" ref="M7:M12" si="1">(G7^2+J7^2)^0.5</f>
        <v>42.350949221947786</v>
      </c>
      <c r="N7" s="31"/>
      <c r="O7" s="10">
        <v>5330</v>
      </c>
      <c r="P7" s="14" t="s">
        <v>0</v>
      </c>
      <c r="Q7" s="11">
        <f t="shared" ref="Q7" si="2">G7*EXP(0.693*(D7-$A$1)/(2.06*365))</f>
        <v>30.868144862159117</v>
      </c>
      <c r="R7" s="10">
        <v>5330</v>
      </c>
      <c r="S7" s="14" t="s">
        <v>0</v>
      </c>
      <c r="T7" s="11">
        <f t="shared" ref="T7" si="3">J7*EXP(0.693*(D7-$A$1)/(30.1*365))</f>
        <v>30.894468155343002</v>
      </c>
      <c r="U7" s="10">
        <f t="shared" ref="U7" si="4">O7+R7</f>
        <v>10660</v>
      </c>
      <c r="V7" s="14" t="s">
        <v>0</v>
      </c>
      <c r="W7" s="11">
        <f t="shared" ref="W7" si="5">(Q7^2+T7^2)^0.5</f>
        <v>43.672766454997365</v>
      </c>
      <c r="X7" s="38">
        <f t="shared" ref="X7" si="6">O7/R7</f>
        <v>1</v>
      </c>
      <c r="Y7" s="27" t="s">
        <v>0</v>
      </c>
      <c r="Z7" s="24">
        <f t="shared" ref="Z7" si="7">(O7/R7)*((Q7/O7)^2+(T7/R7)^2)^0.5</f>
        <v>8.1937648133203304E-3</v>
      </c>
      <c r="AA7" s="13">
        <v>81.292000000000002</v>
      </c>
      <c r="AB7" s="14">
        <v>1560</v>
      </c>
      <c r="AC7" s="14">
        <v>86.1</v>
      </c>
      <c r="AD7" s="14">
        <v>128</v>
      </c>
      <c r="AE7" s="33"/>
      <c r="AF7" s="47"/>
      <c r="AG7" s="47"/>
    </row>
    <row r="8" spans="1:33" ht="28.5" customHeight="1" x14ac:dyDescent="0.15">
      <c r="B8" s="50" t="s">
        <v>41</v>
      </c>
      <c r="C8" s="51" t="s">
        <v>28</v>
      </c>
      <c r="D8" s="9">
        <v>40705</v>
      </c>
      <c r="E8" s="31">
        <v>31400</v>
      </c>
      <c r="F8" s="14" t="s">
        <v>0</v>
      </c>
      <c r="G8" s="11">
        <v>97.45</v>
      </c>
      <c r="H8" s="31">
        <v>33700</v>
      </c>
      <c r="I8" s="14" t="s">
        <v>0</v>
      </c>
      <c r="J8" s="11">
        <v>101.13</v>
      </c>
      <c r="K8" s="31">
        <f t="shared" si="0"/>
        <v>65100</v>
      </c>
      <c r="L8" s="14" t="s">
        <v>0</v>
      </c>
      <c r="M8" s="11">
        <f t="shared" si="1"/>
        <v>140.44137353358519</v>
      </c>
      <c r="N8" s="31"/>
      <c r="O8" s="31">
        <v>33900</v>
      </c>
      <c r="P8" s="14" t="s">
        <v>0</v>
      </c>
      <c r="Q8" s="11">
        <f>G8*EXP(0.693*(D8-$A$1)/(2.06*365))</f>
        <v>105.5858420684408</v>
      </c>
      <c r="R8" s="31">
        <v>33900</v>
      </c>
      <c r="S8" s="14" t="s">
        <v>0</v>
      </c>
      <c r="T8" s="11">
        <f>J8*EXP(0.693*(D8-$A$1)/(30.1*365))</f>
        <v>101.68650020144219</v>
      </c>
      <c r="U8" s="31">
        <f>O8+R8</f>
        <v>67800</v>
      </c>
      <c r="V8" s="14" t="s">
        <v>0</v>
      </c>
      <c r="W8" s="11">
        <f>(Q8^2+T8^2)^0.5</f>
        <v>146.58961207575257</v>
      </c>
      <c r="X8" s="38">
        <f>O8/R8</f>
        <v>1</v>
      </c>
      <c r="Y8" s="15" t="s">
        <v>0</v>
      </c>
      <c r="Z8" s="12">
        <f>(O8/R8)*((Q8/O8)^2+(T8/R8)^2)^0.5</f>
        <v>4.3241773473673322E-3</v>
      </c>
      <c r="AA8" s="13">
        <v>80.435000000000002</v>
      </c>
      <c r="AB8" s="14">
        <v>479.6</v>
      </c>
      <c r="AC8" s="14">
        <v>16.299999999999997</v>
      </c>
      <c r="AD8" s="42">
        <v>62.31</v>
      </c>
      <c r="AE8" s="33"/>
      <c r="AF8" s="47"/>
      <c r="AG8" s="47"/>
    </row>
    <row r="9" spans="1:33" ht="28.5" customHeight="1" x14ac:dyDescent="0.15">
      <c r="B9" s="50" t="s">
        <v>42</v>
      </c>
      <c r="C9" s="51" t="s">
        <v>29</v>
      </c>
      <c r="D9" s="9">
        <v>40705</v>
      </c>
      <c r="E9" s="31">
        <v>16200</v>
      </c>
      <c r="F9" s="14" t="s">
        <v>0</v>
      </c>
      <c r="G9" s="11">
        <v>59.9</v>
      </c>
      <c r="H9" s="31">
        <v>17600</v>
      </c>
      <c r="I9" s="14" t="s">
        <v>0</v>
      </c>
      <c r="J9" s="11">
        <v>65.150000000000006</v>
      </c>
      <c r="K9" s="31">
        <f t="shared" si="0"/>
        <v>33800</v>
      </c>
      <c r="L9" s="14" t="s">
        <v>0</v>
      </c>
      <c r="M9" s="11">
        <f t="shared" si="1"/>
        <v>88.501596030806141</v>
      </c>
      <c r="N9" s="31"/>
      <c r="O9" s="31">
        <v>17600</v>
      </c>
      <c r="P9" s="14" t="s">
        <v>0</v>
      </c>
      <c r="Q9" s="11">
        <f>G9*EXP(0.693*(D9-$A$1)/(2.06*365))</f>
        <v>64.900892148790177</v>
      </c>
      <c r="R9" s="31">
        <v>17700</v>
      </c>
      <c r="S9" s="14" t="s">
        <v>0</v>
      </c>
      <c r="T9" s="11">
        <f>J9*EXP(0.693*(D9-$A$1)/(30.1*365))</f>
        <v>65.508508732561651</v>
      </c>
      <c r="U9" s="31">
        <f>O9+R9</f>
        <v>35300</v>
      </c>
      <c r="V9" s="14" t="s">
        <v>0</v>
      </c>
      <c r="W9" s="11">
        <f>(Q9^2+T9^2)^0.5</f>
        <v>92.214372622021358</v>
      </c>
      <c r="X9" s="38">
        <f>O9/R9</f>
        <v>0.99435028248587576</v>
      </c>
      <c r="Y9" s="15" t="s">
        <v>0</v>
      </c>
      <c r="Z9" s="12">
        <f>(O9/R9)*((Q9/O9)^2+(T9/R9)^2)^0.5</f>
        <v>5.1950181704474973E-3</v>
      </c>
      <c r="AA9" s="13">
        <v>47.954000000000001</v>
      </c>
      <c r="AB9" s="14">
        <v>269.3</v>
      </c>
      <c r="AC9" s="14" t="s">
        <v>24</v>
      </c>
      <c r="AD9" s="42">
        <v>27.32</v>
      </c>
      <c r="AE9" s="33"/>
      <c r="AF9" s="47"/>
      <c r="AG9" s="47"/>
    </row>
    <row r="10" spans="1:33" ht="28.5" customHeight="1" x14ac:dyDescent="0.15">
      <c r="B10" s="52" t="s">
        <v>36</v>
      </c>
      <c r="C10" s="53" t="s">
        <v>30</v>
      </c>
      <c r="D10" s="16">
        <v>40705</v>
      </c>
      <c r="E10" s="32">
        <v>532.82000000000005</v>
      </c>
      <c r="F10" s="21" t="s">
        <v>0</v>
      </c>
      <c r="G10" s="18">
        <v>10.07</v>
      </c>
      <c r="H10" s="32">
        <v>594.38</v>
      </c>
      <c r="I10" s="21" t="s">
        <v>0</v>
      </c>
      <c r="J10" s="18">
        <v>10.88</v>
      </c>
      <c r="K10" s="32">
        <v>1130</v>
      </c>
      <c r="L10" s="21" t="s">
        <v>0</v>
      </c>
      <c r="M10" s="18">
        <f t="shared" si="1"/>
        <v>14.824955311905667</v>
      </c>
      <c r="N10" s="32"/>
      <c r="O10" s="32">
        <f>E10*EXP(0.693*(D10-$A$1)/(2.06*365))</f>
        <v>577.30372879329536</v>
      </c>
      <c r="P10" s="21" t="s">
        <v>0</v>
      </c>
      <c r="Q10" s="18">
        <f>G10*EXP(0.693*(D10-$A$1)/(2.06*365))</f>
        <v>10.910717594963559</v>
      </c>
      <c r="R10" s="32">
        <f>H10*EXP(0.693*(D10-$A$1)/(30.1*365))</f>
        <v>597.65076623883328</v>
      </c>
      <c r="S10" s="21" t="s">
        <v>0</v>
      </c>
      <c r="T10" s="18">
        <f>J10*EXP(0.693*(D10-$A$1)/(30.1*365))</f>
        <v>10.939870683196787</v>
      </c>
      <c r="U10" s="32">
        <v>1180</v>
      </c>
      <c r="V10" s="21" t="s">
        <v>0</v>
      </c>
      <c r="W10" s="18">
        <f>(Q10^2+T10^2)^0.5</f>
        <v>15.450712896242553</v>
      </c>
      <c r="X10" s="39">
        <f>O10/R10</f>
        <v>0.96595497137301944</v>
      </c>
      <c r="Y10" s="22" t="s">
        <v>0</v>
      </c>
      <c r="Z10" s="19">
        <f>(O10/R10)*((Q10/O10)^2+(T10/R10)^2)^0.5</f>
        <v>2.5414973404040569E-2</v>
      </c>
      <c r="AA10" s="20">
        <v>97.483000000000004</v>
      </c>
      <c r="AB10" s="21">
        <v>45.300000000000011</v>
      </c>
      <c r="AC10" s="21">
        <v>33.900000000000006</v>
      </c>
      <c r="AD10" s="43">
        <v>15.98</v>
      </c>
      <c r="AE10" s="33"/>
      <c r="AF10" s="47"/>
      <c r="AG10" s="47"/>
    </row>
    <row r="11" spans="1:33" ht="27" customHeight="1" x14ac:dyDescent="0.15">
      <c r="B11" s="54" t="s">
        <v>37</v>
      </c>
      <c r="C11" s="55" t="s">
        <v>31</v>
      </c>
      <c r="D11" s="9">
        <v>40682</v>
      </c>
      <c r="E11" s="31">
        <v>998.91</v>
      </c>
      <c r="F11" s="14" t="s">
        <v>0</v>
      </c>
      <c r="G11" s="11">
        <v>12.19</v>
      </c>
      <c r="H11" s="31">
        <v>1070</v>
      </c>
      <c r="I11" s="14" t="s">
        <v>0</v>
      </c>
      <c r="J11" s="11">
        <v>12.96</v>
      </c>
      <c r="K11" s="31">
        <v>2070</v>
      </c>
      <c r="L11" s="14" t="s">
        <v>0</v>
      </c>
      <c r="M11" s="11">
        <f t="shared" si="1"/>
        <v>17.792068457602113</v>
      </c>
      <c r="N11" s="31"/>
      <c r="O11" s="31">
        <v>1060</v>
      </c>
      <c r="P11" s="14" t="s">
        <v>0</v>
      </c>
      <c r="Q11" s="11">
        <f>G11*EXP(0.693*(D11-$A$1)/(2.06*365))</f>
        <v>12.930676490368372</v>
      </c>
      <c r="R11" s="31">
        <v>1070</v>
      </c>
      <c r="S11" s="14" t="s">
        <v>0</v>
      </c>
      <c r="T11" s="11">
        <f>J11*EXP(0.693*(D11-$A$1)/(30.1*365))</f>
        <v>13.012424676413563</v>
      </c>
      <c r="U11" s="31">
        <f>O11+R11</f>
        <v>2130</v>
      </c>
      <c r="V11" s="14" t="s">
        <v>0</v>
      </c>
      <c r="W11" s="11">
        <f>(Q11^2+T11^2)^0.5</f>
        <v>18.344633832756159</v>
      </c>
      <c r="X11" s="38">
        <f>O11/R11</f>
        <v>0.99065420560747663</v>
      </c>
      <c r="Y11" s="15" t="s">
        <v>0</v>
      </c>
      <c r="Z11" s="12">
        <f>(O11/R11)*((Q11/O11)^2+(T11/R11)^2)^0.5</f>
        <v>1.7064086205803419E-2</v>
      </c>
      <c r="AA11" s="13">
        <v>57.906999999999996</v>
      </c>
      <c r="AB11" s="14">
        <v>183.5</v>
      </c>
      <c r="AC11" s="14">
        <v>21.1</v>
      </c>
      <c r="AD11" s="42">
        <v>38.879999999999995</v>
      </c>
      <c r="AE11" s="33"/>
      <c r="AF11" s="47"/>
      <c r="AG11" s="47"/>
    </row>
    <row r="12" spans="1:33" ht="27" customHeight="1" x14ac:dyDescent="0.15">
      <c r="B12" s="50" t="s">
        <v>38</v>
      </c>
      <c r="C12" s="51" t="s">
        <v>32</v>
      </c>
      <c r="D12" s="9">
        <v>40682</v>
      </c>
      <c r="E12" s="31">
        <v>3040</v>
      </c>
      <c r="F12" s="14" t="s">
        <v>0</v>
      </c>
      <c r="G12" s="11">
        <v>22.49</v>
      </c>
      <c r="H12" s="31">
        <v>3180</v>
      </c>
      <c r="I12" s="14" t="s">
        <v>0</v>
      </c>
      <c r="J12" s="11">
        <v>23.53</v>
      </c>
      <c r="K12" s="31">
        <v>6220</v>
      </c>
      <c r="L12" s="14" t="s">
        <v>0</v>
      </c>
      <c r="M12" s="11">
        <f t="shared" si="1"/>
        <v>32.54936251295868</v>
      </c>
      <c r="N12" s="31"/>
      <c r="O12" s="10">
        <v>3230</v>
      </c>
      <c r="P12" s="14" t="s">
        <v>0</v>
      </c>
      <c r="Q12" s="11">
        <f t="shared" ref="Q12" si="8">G12*EXP(0.693*(D12-$A$1)/(2.06*365))</f>
        <v>23.856514706184139</v>
      </c>
      <c r="R12" s="10">
        <v>3190</v>
      </c>
      <c r="S12" s="14" t="s">
        <v>0</v>
      </c>
      <c r="T12" s="11">
        <f t="shared" ref="T12" si="9">J12*EXP(0.693*(D12-$A$1)/(30.1*365))</f>
        <v>23.625181530556414</v>
      </c>
      <c r="U12" s="10">
        <f t="shared" ref="U12" si="10">O12+R12</f>
        <v>6420</v>
      </c>
      <c r="V12" s="14" t="s">
        <v>0</v>
      </c>
      <c r="W12" s="11">
        <f t="shared" ref="W12" si="11">(Q12^2+T12^2)^0.5</f>
        <v>33.575027867123566</v>
      </c>
      <c r="X12" s="38">
        <f t="shared" ref="X12" si="12">O12/R12</f>
        <v>1.0125391849529781</v>
      </c>
      <c r="Y12" s="27" t="s">
        <v>0</v>
      </c>
      <c r="Z12" s="24">
        <f t="shared" ref="Z12" si="13">(O12/R12)*((Q12/O12)^2+(T12/R12)^2)^0.5</f>
        <v>1.0590637695282351E-2</v>
      </c>
      <c r="AA12" s="13">
        <v>20.417999999999999</v>
      </c>
      <c r="AB12" s="14">
        <v>54.400000000000006</v>
      </c>
      <c r="AC12" s="14">
        <v>53.8</v>
      </c>
      <c r="AD12" s="42">
        <v>20.52</v>
      </c>
      <c r="AE12" s="33"/>
      <c r="AF12" s="47"/>
      <c r="AG12" s="47"/>
    </row>
    <row r="13" spans="1:33" ht="27.75" customHeight="1" x14ac:dyDescent="0.15">
      <c r="B13" s="52" t="s">
        <v>39</v>
      </c>
      <c r="C13" s="53" t="s">
        <v>33</v>
      </c>
      <c r="D13" s="9">
        <v>40705</v>
      </c>
      <c r="E13" s="31">
        <v>83.45</v>
      </c>
      <c r="F13" s="14" t="s">
        <v>0</v>
      </c>
      <c r="G13" s="11">
        <v>4.07</v>
      </c>
      <c r="H13" s="31">
        <v>105.7</v>
      </c>
      <c r="I13" s="14" t="s">
        <v>0</v>
      </c>
      <c r="J13" s="11">
        <v>4.49</v>
      </c>
      <c r="K13" s="31">
        <f t="shared" ref="K13" si="14">E13+H13</f>
        <v>189.15</v>
      </c>
      <c r="L13" s="14" t="s">
        <v>0</v>
      </c>
      <c r="M13" s="11">
        <f t="shared" ref="M13" si="15">(G13^2+J13^2)^0.5</f>
        <v>6.0601155104502755</v>
      </c>
      <c r="N13" s="31"/>
      <c r="O13" s="31">
        <f t="shared" ref="O13" si="16">E13*EXP(0.693*(D13-$A$1)/(2.06*365))</f>
        <v>90.417019195601682</v>
      </c>
      <c r="P13" s="14" t="s">
        <v>0</v>
      </c>
      <c r="Q13" s="11">
        <f t="shared" ref="Q13" si="17">G13*EXP(0.693*(D13-$A$1)/(2.06*365))</f>
        <v>4.4097935066039406</v>
      </c>
      <c r="R13" s="31">
        <f t="shared" ref="R13" si="18">H13*EXP(0.693*(D13-$A$1)/(30.1*365))</f>
        <v>106.2816480895129</v>
      </c>
      <c r="S13" s="14" t="s">
        <v>0</v>
      </c>
      <c r="T13" s="11">
        <f t="shared" ref="T13" si="19">J13*EXP(0.693*(D13-$A$1)/(30.1*365))</f>
        <v>4.5147076624589682</v>
      </c>
      <c r="U13" s="31">
        <f t="shared" ref="U13" si="20">O13+R13</f>
        <v>196.6986672851146</v>
      </c>
      <c r="V13" s="14" t="s">
        <v>0</v>
      </c>
      <c r="W13" s="11">
        <f t="shared" ref="W13" si="21">(Q13^2+T13^2)^0.5</f>
        <v>6.3110113332454096</v>
      </c>
      <c r="X13" s="38">
        <f t="shared" ref="X13" si="22">O13/R13</f>
        <v>0.85073030782746561</v>
      </c>
      <c r="Y13" s="15" t="s">
        <v>0</v>
      </c>
      <c r="Z13" s="12">
        <f t="shared" ref="Z13" si="23">(O13/R13)*((Q13/O13)^2+(T13/R13)^2)^0.5</f>
        <v>5.502273272164776E-2</v>
      </c>
      <c r="AA13" s="13">
        <v>5.8079999999999998</v>
      </c>
      <c r="AB13" s="14">
        <v>54.099999999999994</v>
      </c>
      <c r="AC13" s="14">
        <v>58.900000000000006</v>
      </c>
      <c r="AD13" s="42">
        <v>32.700000000000003</v>
      </c>
      <c r="AE13" s="33"/>
      <c r="AF13" s="47"/>
      <c r="AG13" s="47"/>
    </row>
    <row r="14" spans="1:33" ht="27.75" customHeight="1" x14ac:dyDescent="0.15">
      <c r="B14" s="62" t="s">
        <v>40</v>
      </c>
      <c r="C14" s="49" t="s">
        <v>34</v>
      </c>
      <c r="D14" s="3">
        <v>40682</v>
      </c>
      <c r="E14" s="30">
        <v>3280</v>
      </c>
      <c r="F14" s="7" t="s">
        <v>0</v>
      </c>
      <c r="G14" s="5">
        <v>23.33</v>
      </c>
      <c r="H14" s="30">
        <v>3400</v>
      </c>
      <c r="I14" s="7" t="s">
        <v>0</v>
      </c>
      <c r="J14" s="5">
        <v>24.44</v>
      </c>
      <c r="K14" s="60">
        <v>6680</v>
      </c>
      <c r="L14" s="48" t="s">
        <v>0</v>
      </c>
      <c r="M14" s="61">
        <f t="shared" ref="M14" si="24">(G14^2+J14^2)^0.5</f>
        <v>33.787608675370919</v>
      </c>
      <c r="N14" s="60"/>
      <c r="O14" s="60">
        <v>3480</v>
      </c>
      <c r="P14" s="48" t="s">
        <v>0</v>
      </c>
      <c r="Q14" s="61">
        <f t="shared" ref="Q14" si="25">G14*EXP(0.693*(D14-$A$1)/(2.06*365))</f>
        <v>24.747553939318628</v>
      </c>
      <c r="R14" s="60">
        <v>3410</v>
      </c>
      <c r="S14" s="48" t="s">
        <v>0</v>
      </c>
      <c r="T14" s="61">
        <f t="shared" ref="T14" si="26">J14*EXP(0.693*(D14-$A$1)/(30.1*365))</f>
        <v>24.538862584224344</v>
      </c>
      <c r="U14" s="60">
        <f t="shared" ref="U14" si="27">O14+R14</f>
        <v>6890</v>
      </c>
      <c r="V14" s="48" t="s">
        <v>0</v>
      </c>
      <c r="W14" s="61">
        <f t="shared" ref="W14" si="28">(Q14^2+T14^2)^0.5</f>
        <v>34.851071761237563</v>
      </c>
      <c r="X14" s="37">
        <f t="shared" ref="X14" si="29">O14/R14</f>
        <v>1.0205278592375366</v>
      </c>
      <c r="Y14" s="8" t="s">
        <v>0</v>
      </c>
      <c r="Z14" s="23">
        <f t="shared" ref="Z14" si="30">(O14/R14)*((Q14/O14)^2+(T14/R14)^2)^0.5</f>
        <v>1.0324800169585896E-2</v>
      </c>
      <c r="AA14" s="6">
        <v>54.585000000000001</v>
      </c>
      <c r="AB14" s="7">
        <v>152.5</v>
      </c>
      <c r="AC14" s="7">
        <v>31.200000000000003</v>
      </c>
      <c r="AD14" s="41">
        <v>38.120000000000005</v>
      </c>
      <c r="AE14" s="33"/>
      <c r="AF14" s="47"/>
      <c r="AG14" s="47"/>
    </row>
    <row r="15" spans="1:33" x14ac:dyDescent="0.15">
      <c r="B15" s="70" t="s">
        <v>35</v>
      </c>
      <c r="C15" s="44" t="s">
        <v>7</v>
      </c>
      <c r="D15" s="3">
        <v>41758</v>
      </c>
      <c r="E15" s="4">
        <v>551.07906419299161</v>
      </c>
      <c r="F15" s="7" t="s">
        <v>0</v>
      </c>
      <c r="G15" s="5">
        <v>14.713811013952874</v>
      </c>
      <c r="H15" s="4">
        <v>1480</v>
      </c>
      <c r="I15" s="7" t="s">
        <v>0</v>
      </c>
      <c r="J15" s="5">
        <v>23.385461659033773</v>
      </c>
      <c r="K15" s="56">
        <v>2030</v>
      </c>
      <c r="L15" s="57" t="s">
        <v>0</v>
      </c>
      <c r="M15" s="58">
        <f>(G15^2+J15^2)^0.5</f>
        <v>27.629260785631953</v>
      </c>
      <c r="N15" s="56"/>
      <c r="O15" s="59">
        <v>1580</v>
      </c>
      <c r="P15" s="57" t="s">
        <v>0</v>
      </c>
      <c r="Q15" s="58">
        <f>G15*EXP(0.693*(D15-$A$1)/(2.06*365))</f>
        <v>42.0763072290069</v>
      </c>
      <c r="R15" s="59">
        <v>1590</v>
      </c>
      <c r="S15" s="57" t="s">
        <v>0</v>
      </c>
      <c r="T15" s="58">
        <f>J15*EXP(0.693*(D15-$A$1)/(30.1*365))</f>
        <v>25.129005679256981</v>
      </c>
      <c r="U15" s="56">
        <f>O15+R15</f>
        <v>3170</v>
      </c>
      <c r="V15" s="57" t="s">
        <v>0</v>
      </c>
      <c r="W15" s="58">
        <f>(Q15^2+T15^2)^0.5</f>
        <v>49.009004850720117</v>
      </c>
      <c r="X15" s="37">
        <f>O15/R15</f>
        <v>0.99371069182389937</v>
      </c>
      <c r="Y15" s="26" t="s">
        <v>0</v>
      </c>
      <c r="Z15" s="23">
        <f>(O15/R15)*((Q15/O15)^2+(T15/R15)^2)^0.5</f>
        <v>3.0772425829609294E-2</v>
      </c>
      <c r="AA15" s="6">
        <v>57.271000000000001</v>
      </c>
      <c r="AB15" s="7">
        <v>30.699999999999989</v>
      </c>
      <c r="AC15" s="7">
        <v>11.5</v>
      </c>
      <c r="AD15" s="41">
        <v>23.55</v>
      </c>
      <c r="AE15" s="33"/>
    </row>
    <row r="16" spans="1:33" x14ac:dyDescent="0.15">
      <c r="B16" s="71"/>
      <c r="C16" s="45" t="s">
        <v>8</v>
      </c>
      <c r="D16" s="9">
        <v>41758</v>
      </c>
      <c r="E16" s="10">
        <v>271.15202241393553</v>
      </c>
      <c r="F16" s="14" t="s">
        <v>0</v>
      </c>
      <c r="G16" s="11">
        <v>6.2907269200033031</v>
      </c>
      <c r="H16" s="10">
        <v>699.61091289591161</v>
      </c>
      <c r="I16" s="14" t="s">
        <v>0</v>
      </c>
      <c r="J16" s="11">
        <v>9.7945527805427623</v>
      </c>
      <c r="K16" s="10">
        <f t="shared" ref="K16:K19" si="31">E16+H16</f>
        <v>970.76293530984708</v>
      </c>
      <c r="L16" s="14" t="s">
        <v>0</v>
      </c>
      <c r="M16" s="11">
        <f t="shared" ref="M16:M20" si="32">(G16^2+J16^2)^0.5</f>
        <v>11.640726324112778</v>
      </c>
      <c r="N16" s="31"/>
      <c r="O16" s="10">
        <f t="shared" ref="O16:O19" si="33">E16*EXP(0.693*(D16-$A$1)/(2.06*365))</f>
        <v>775.39909884912004</v>
      </c>
      <c r="P16" s="14" t="s">
        <v>0</v>
      </c>
      <c r="Q16" s="11">
        <f t="shared" ref="Q16:Q20" si="34">G16*EXP(0.693*(D16-$A$1)/(2.06*365))</f>
        <v>17.98925909329958</v>
      </c>
      <c r="R16" s="10">
        <f t="shared" ref="R16:R19" si="35">H16*EXP(0.693*(D16-$A$1)/(30.1*365))</f>
        <v>751.77162887610507</v>
      </c>
      <c r="S16" s="14" t="s">
        <v>0</v>
      </c>
      <c r="T16" s="11">
        <f t="shared" ref="T16:T20" si="36">J16*EXP(0.693*(D16-$A$1)/(30.1*365))</f>
        <v>10.524802804265471</v>
      </c>
      <c r="U16" s="10">
        <v>1530</v>
      </c>
      <c r="V16" s="14" t="s">
        <v>0</v>
      </c>
      <c r="W16" s="11">
        <f t="shared" ref="W16:W20" si="37">(Q16^2+T16^2)^0.5</f>
        <v>20.841902907233205</v>
      </c>
      <c r="X16" s="38">
        <f t="shared" ref="X16:X20" si="38">O16/R16</f>
        <v>1.0314290524748027</v>
      </c>
      <c r="Y16" s="27" t="s">
        <v>0</v>
      </c>
      <c r="Z16" s="24">
        <f t="shared" ref="Z16:Z20" si="39">(O16/R16)*((Q16/O16)^2+(T16/R16)^2)^0.5</f>
        <v>2.7948492025256851E-2</v>
      </c>
      <c r="AA16" s="13">
        <v>73.805999999999997</v>
      </c>
      <c r="AB16" s="14" t="s">
        <v>21</v>
      </c>
      <c r="AC16" s="14" t="s">
        <v>22</v>
      </c>
      <c r="AD16" s="42" t="s">
        <v>20</v>
      </c>
      <c r="AE16" s="33"/>
    </row>
    <row r="17" spans="2:31" x14ac:dyDescent="0.15">
      <c r="B17" s="71"/>
      <c r="C17" s="45" t="s">
        <v>9</v>
      </c>
      <c r="D17" s="9">
        <v>41758</v>
      </c>
      <c r="E17" s="10">
        <v>390.63380297230282</v>
      </c>
      <c r="F17" s="14" t="s">
        <v>0</v>
      </c>
      <c r="G17" s="11">
        <v>10.273669018171564</v>
      </c>
      <c r="H17" s="10">
        <v>1020</v>
      </c>
      <c r="I17" s="14" t="s">
        <v>0</v>
      </c>
      <c r="J17" s="11">
        <v>16.156323574553525</v>
      </c>
      <c r="K17" s="10">
        <v>1410</v>
      </c>
      <c r="L17" s="14" t="s">
        <v>0</v>
      </c>
      <c r="M17" s="11">
        <f t="shared" si="32"/>
        <v>19.146150175442902</v>
      </c>
      <c r="N17" s="31"/>
      <c r="O17" s="10">
        <v>1120</v>
      </c>
      <c r="P17" s="14" t="s">
        <v>0</v>
      </c>
      <c r="Q17" s="11">
        <f t="shared" si="34"/>
        <v>29.379067976868395</v>
      </c>
      <c r="R17" s="10">
        <v>1100</v>
      </c>
      <c r="S17" s="14" t="s">
        <v>0</v>
      </c>
      <c r="T17" s="11">
        <f t="shared" si="36"/>
        <v>17.360886553378545</v>
      </c>
      <c r="U17" s="10">
        <f t="shared" ref="U17:U20" si="40">O17+R17</f>
        <v>2220</v>
      </c>
      <c r="V17" s="14" t="s">
        <v>0</v>
      </c>
      <c r="W17" s="11">
        <f t="shared" si="37"/>
        <v>34.12521087273651</v>
      </c>
      <c r="X17" s="38">
        <f t="shared" si="38"/>
        <v>1.0181818181818181</v>
      </c>
      <c r="Y17" s="27" t="s">
        <v>0</v>
      </c>
      <c r="Z17" s="24">
        <f t="shared" si="39"/>
        <v>3.1169884643139283E-2</v>
      </c>
      <c r="AA17" s="13">
        <v>59.165999999999997</v>
      </c>
      <c r="AB17" s="14">
        <v>31.97</v>
      </c>
      <c r="AC17" s="14">
        <v>12.600000000000001</v>
      </c>
      <c r="AD17" s="42">
        <v>15.3</v>
      </c>
      <c r="AE17" s="33"/>
    </row>
    <row r="18" spans="2:31" x14ac:dyDescent="0.15">
      <c r="B18" s="71"/>
      <c r="C18" s="45" t="s">
        <v>10</v>
      </c>
      <c r="D18" s="9">
        <v>41758</v>
      </c>
      <c r="E18" s="10">
        <v>903.75701676102585</v>
      </c>
      <c r="F18" s="14" t="s">
        <v>0</v>
      </c>
      <c r="G18" s="11">
        <v>21.59979270058852</v>
      </c>
      <c r="H18" s="10">
        <v>2480</v>
      </c>
      <c r="I18" s="14" t="s">
        <v>0</v>
      </c>
      <c r="J18" s="11">
        <v>34.44778621014477</v>
      </c>
      <c r="K18" s="10">
        <v>3380</v>
      </c>
      <c r="L18" s="14" t="s">
        <v>0</v>
      </c>
      <c r="M18" s="11">
        <f t="shared" si="32"/>
        <v>40.65957475783825</v>
      </c>
      <c r="N18" s="31"/>
      <c r="O18" s="10">
        <v>2580</v>
      </c>
      <c r="P18" s="14" t="s">
        <v>0</v>
      </c>
      <c r="Q18" s="11">
        <f t="shared" si="34"/>
        <v>61.767784898894313</v>
      </c>
      <c r="R18" s="10">
        <v>2670</v>
      </c>
      <c r="S18" s="14" t="s">
        <v>0</v>
      </c>
      <c r="T18" s="11">
        <f t="shared" si="36"/>
        <v>37.016101197136862</v>
      </c>
      <c r="U18" s="10">
        <f t="shared" si="40"/>
        <v>5250</v>
      </c>
      <c r="V18" s="14" t="s">
        <v>0</v>
      </c>
      <c r="W18" s="11">
        <f t="shared" si="37"/>
        <v>72.010075678010182</v>
      </c>
      <c r="X18" s="38">
        <f t="shared" si="38"/>
        <v>0.9662921348314607</v>
      </c>
      <c r="Y18" s="27" t="s">
        <v>0</v>
      </c>
      <c r="Z18" s="24">
        <f t="shared" si="39"/>
        <v>2.6732851842388911E-2</v>
      </c>
      <c r="AA18" s="13">
        <v>52.466000000000001</v>
      </c>
      <c r="AB18" s="14">
        <v>72.329999999999984</v>
      </c>
      <c r="AC18" s="14">
        <v>33.700000000000003</v>
      </c>
      <c r="AD18" s="42">
        <v>15.24</v>
      </c>
      <c r="AE18" s="33"/>
    </row>
    <row r="19" spans="2:31" x14ac:dyDescent="0.15">
      <c r="B19" s="71"/>
      <c r="C19" s="45" t="s">
        <v>11</v>
      </c>
      <c r="D19" s="9">
        <v>41758</v>
      </c>
      <c r="E19" s="10">
        <v>167.91863326563686</v>
      </c>
      <c r="F19" s="14" t="s">
        <v>0</v>
      </c>
      <c r="G19" s="11">
        <v>4.4330519182128132</v>
      </c>
      <c r="H19" s="10">
        <v>451.482028900594</v>
      </c>
      <c r="I19" s="14" t="s">
        <v>0</v>
      </c>
      <c r="J19" s="11">
        <v>6.907675042179088</v>
      </c>
      <c r="K19" s="10">
        <f t="shared" si="31"/>
        <v>619.40066216623086</v>
      </c>
      <c r="L19" s="14" t="s">
        <v>0</v>
      </c>
      <c r="M19" s="11">
        <f t="shared" si="32"/>
        <v>8.2077965251286642</v>
      </c>
      <c r="N19" s="31"/>
      <c r="O19" s="10">
        <f t="shared" si="33"/>
        <v>480.18803531320816</v>
      </c>
      <c r="P19" s="14" t="s">
        <v>0</v>
      </c>
      <c r="Q19" s="11">
        <f t="shared" si="34"/>
        <v>12.676964132268697</v>
      </c>
      <c r="R19" s="10">
        <f t="shared" si="35"/>
        <v>485.14306169118618</v>
      </c>
      <c r="S19" s="14" t="s">
        <v>0</v>
      </c>
      <c r="T19" s="11">
        <f t="shared" si="36"/>
        <v>7.4226888438751484</v>
      </c>
      <c r="U19" s="10">
        <f t="shared" si="40"/>
        <v>965.33109700439434</v>
      </c>
      <c r="V19" s="14" t="s">
        <v>0</v>
      </c>
      <c r="W19" s="11">
        <f t="shared" si="37"/>
        <v>14.690191601330993</v>
      </c>
      <c r="X19" s="38">
        <f t="shared" si="38"/>
        <v>0.98978646348006083</v>
      </c>
      <c r="Y19" s="27" t="s">
        <v>0</v>
      </c>
      <c r="Z19" s="24">
        <f t="shared" si="39"/>
        <v>3.0201465152598691E-2</v>
      </c>
      <c r="AA19" s="13">
        <v>21.763999999999999</v>
      </c>
      <c r="AB19" s="14">
        <v>26.64</v>
      </c>
      <c r="AC19" s="14">
        <v>37.299999999999997</v>
      </c>
      <c r="AD19" s="42">
        <v>17.37</v>
      </c>
      <c r="AE19" s="33"/>
    </row>
    <row r="20" spans="2:31" x14ac:dyDescent="0.15">
      <c r="B20" s="72"/>
      <c r="C20" s="46" t="s">
        <v>12</v>
      </c>
      <c r="D20" s="16">
        <v>41758</v>
      </c>
      <c r="E20" s="17">
        <v>444.84295529114127</v>
      </c>
      <c r="F20" s="21" t="s">
        <v>0</v>
      </c>
      <c r="G20" s="18">
        <v>11.565916837569674</v>
      </c>
      <c r="H20" s="17">
        <v>1140</v>
      </c>
      <c r="I20" s="21" t="s">
        <v>0</v>
      </c>
      <c r="J20" s="18">
        <v>18.148758127369977</v>
      </c>
      <c r="K20" s="17">
        <v>1590</v>
      </c>
      <c r="L20" s="21" t="s">
        <v>0</v>
      </c>
      <c r="M20" s="18">
        <f t="shared" si="32"/>
        <v>21.520870192893117</v>
      </c>
      <c r="N20" s="32"/>
      <c r="O20" s="17">
        <v>1270</v>
      </c>
      <c r="P20" s="21" t="s">
        <v>0</v>
      </c>
      <c r="Q20" s="18">
        <f t="shared" si="34"/>
        <v>33.074440726555615</v>
      </c>
      <c r="R20" s="17">
        <v>1230</v>
      </c>
      <c r="S20" s="21" t="s">
        <v>0</v>
      </c>
      <c r="T20" s="18">
        <f t="shared" si="36"/>
        <v>19.501870551183494</v>
      </c>
      <c r="U20" s="17">
        <f t="shared" si="40"/>
        <v>2500</v>
      </c>
      <c r="V20" s="21" t="s">
        <v>0</v>
      </c>
      <c r="W20" s="18">
        <f t="shared" si="37"/>
        <v>38.395853739297927</v>
      </c>
      <c r="X20" s="39">
        <f t="shared" si="38"/>
        <v>1.032520325203252</v>
      </c>
      <c r="Y20" s="28" t="s">
        <v>0</v>
      </c>
      <c r="Z20" s="25">
        <f t="shared" si="39"/>
        <v>3.1481164038973886E-2</v>
      </c>
      <c r="AA20" s="20">
        <v>88.463999999999999</v>
      </c>
      <c r="AB20" s="21" t="s">
        <v>23</v>
      </c>
      <c r="AC20" s="21">
        <v>70.5</v>
      </c>
      <c r="AD20" s="43">
        <v>32.44</v>
      </c>
      <c r="AE20" s="33"/>
    </row>
  </sheetData>
  <mergeCells count="20">
    <mergeCell ref="C3:C6"/>
    <mergeCell ref="B3:B6"/>
    <mergeCell ref="B2:AD2"/>
    <mergeCell ref="B15:B20"/>
    <mergeCell ref="AA3:AA6"/>
    <mergeCell ref="AB3:AD3"/>
    <mergeCell ref="E4:M5"/>
    <mergeCell ref="O4:W5"/>
    <mergeCell ref="AB4:AB6"/>
    <mergeCell ref="AC4:AC6"/>
    <mergeCell ref="AD4:AD6"/>
    <mergeCell ref="E6:G6"/>
    <mergeCell ref="H6:J6"/>
    <mergeCell ref="X3:Z6"/>
    <mergeCell ref="D3:D6"/>
    <mergeCell ref="E3:W3"/>
    <mergeCell ref="K6:M6"/>
    <mergeCell ref="O6:Q6"/>
    <mergeCell ref="R6:T6"/>
    <mergeCell ref="U6:W6"/>
  </mergeCells>
  <phoneticPr fontId="3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Yamazaki</cp:lastModifiedBy>
  <cp:lastPrinted>2018-01-23T01:46:24Z</cp:lastPrinted>
  <dcterms:created xsi:type="dcterms:W3CDTF">2017-10-17T07:07:47Z</dcterms:created>
  <dcterms:modified xsi:type="dcterms:W3CDTF">2018-01-28T04:56:57Z</dcterms:modified>
</cp:coreProperties>
</file>