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jbarnes/Desktop/"/>
    </mc:Choice>
  </mc:AlternateContent>
  <bookViews>
    <workbookView xWindow="80" yWindow="460" windowWidth="25520" windowHeight="15540" tabRatio="646" activeTab="2"/>
  </bookViews>
  <sheets>
    <sheet name="TABLE 2" sheetId="27" r:id="rId1"/>
    <sheet name="Fig 1A" sheetId="5" r:id="rId2"/>
    <sheet name="Fig 1B" sheetId="6" r:id="rId3"/>
    <sheet name="Fig 3" sheetId="20" r:id="rId4"/>
    <sheet name="Fig4A" sheetId="10" r:id="rId5"/>
    <sheet name="Fig4B" sheetId="17" r:id="rId6"/>
    <sheet name="Fig4C" sheetId="16" r:id="rId7"/>
    <sheet name="Fig4D" sheetId="14" r:id="rId8"/>
    <sheet name="Fig4E" sheetId="24" r:id="rId9"/>
    <sheet name="Fig4F" sheetId="23" r:id="rId10"/>
    <sheet name="Fig4G" sheetId="15" r:id="rId11"/>
    <sheet name="Fig 5_Table 3" sheetId="7" r:id="rId12"/>
    <sheet name="Table 4" sheetId="12" r:id="rId13"/>
  </sheets>
  <externalReferences>
    <externalReference r:id="rId14"/>
  </externalReferenc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5" i="27" l="1"/>
  <c r="M9" i="5"/>
  <c r="M79" i="5"/>
  <c r="M80" i="5"/>
  <c r="M81" i="5"/>
  <c r="M82" i="5"/>
  <c r="M83" i="5"/>
  <c r="M84" i="5"/>
  <c r="M85" i="5"/>
  <c r="M86" i="5"/>
  <c r="N86" i="5"/>
  <c r="M71" i="5"/>
  <c r="M72" i="5"/>
  <c r="M73" i="5"/>
  <c r="M74" i="5"/>
  <c r="M75" i="5"/>
  <c r="M76" i="5"/>
  <c r="M77" i="5"/>
  <c r="M78" i="5"/>
  <c r="N78" i="5"/>
  <c r="M63" i="5"/>
  <c r="M64" i="5"/>
  <c r="M65" i="5"/>
  <c r="M66" i="5"/>
  <c r="M67" i="5"/>
  <c r="M68" i="5"/>
  <c r="M69" i="5"/>
  <c r="M70" i="5"/>
  <c r="N70" i="5"/>
  <c r="M55" i="5"/>
  <c r="M56" i="5"/>
  <c r="M57" i="5"/>
  <c r="M58" i="5"/>
  <c r="M59" i="5"/>
  <c r="M60" i="5"/>
  <c r="M61" i="5"/>
  <c r="M62" i="5"/>
  <c r="N62" i="5"/>
  <c r="AC17" i="15"/>
  <c r="X18" i="15"/>
  <c r="AC16" i="15"/>
  <c r="X17" i="15"/>
  <c r="AC15" i="15"/>
  <c r="X16" i="15"/>
  <c r="AB17" i="15"/>
  <c r="X15" i="15"/>
  <c r="AB16" i="15"/>
  <c r="X14" i="15"/>
  <c r="AB15" i="15"/>
  <c r="X13" i="15"/>
  <c r="AB14" i="15"/>
  <c r="X12" i="15"/>
  <c r="W18" i="15"/>
  <c r="W17" i="15"/>
  <c r="W16" i="15"/>
  <c r="W15" i="15"/>
  <c r="W14" i="15"/>
  <c r="W13" i="15"/>
  <c r="W12" i="15"/>
  <c r="V18" i="15"/>
  <c r="V17" i="15"/>
  <c r="V16" i="15"/>
  <c r="V15" i="15"/>
  <c r="V14" i="15"/>
  <c r="V13" i="15"/>
  <c r="V12" i="15"/>
  <c r="Y18" i="15"/>
  <c r="Y17" i="15"/>
  <c r="Y16" i="15"/>
  <c r="Y15" i="15"/>
  <c r="Y14" i="15"/>
  <c r="Y13" i="15"/>
  <c r="Y12" i="15"/>
  <c r="AC16" i="23"/>
  <c r="X17" i="23"/>
  <c r="AC15" i="23"/>
  <c r="X16" i="23"/>
  <c r="AC14" i="23"/>
  <c r="X15" i="23"/>
  <c r="AB16" i="23"/>
  <c r="X14" i="23"/>
  <c r="AB15" i="23"/>
  <c r="X13" i="23"/>
  <c r="AB14" i="23"/>
  <c r="X12" i="23"/>
  <c r="AB13" i="23"/>
  <c r="X11" i="23"/>
  <c r="W17" i="23"/>
  <c r="W16" i="23"/>
  <c r="W15" i="23"/>
  <c r="V15" i="23"/>
  <c r="W14" i="23"/>
  <c r="W13" i="23"/>
  <c r="W12" i="23"/>
  <c r="W11" i="23"/>
  <c r="V17" i="23"/>
  <c r="V16" i="23"/>
  <c r="V14" i="23"/>
  <c r="V13" i="23"/>
  <c r="V12" i="23"/>
  <c r="V11" i="23"/>
  <c r="Y17" i="23"/>
  <c r="Y16" i="23"/>
  <c r="Y15" i="23"/>
  <c r="Y14" i="23"/>
  <c r="Y13" i="23"/>
  <c r="Y12" i="23"/>
  <c r="Y11" i="23"/>
  <c r="AC14" i="24"/>
  <c r="X15" i="24"/>
  <c r="AC15" i="24"/>
  <c r="X16" i="24"/>
  <c r="AC13" i="24"/>
  <c r="X14" i="24"/>
  <c r="AB15" i="24"/>
  <c r="X13" i="24"/>
  <c r="AB14" i="24"/>
  <c r="X12" i="24"/>
  <c r="AB13" i="24"/>
  <c r="X11" i="24"/>
  <c r="AB12" i="24"/>
  <c r="X10" i="24"/>
  <c r="W16" i="24"/>
  <c r="W15" i="24"/>
  <c r="W14" i="24"/>
  <c r="W13" i="24"/>
  <c r="W12" i="24"/>
  <c r="W11" i="24"/>
  <c r="W10" i="24"/>
  <c r="V16" i="24"/>
  <c r="V15" i="24"/>
  <c r="V14" i="24"/>
  <c r="V13" i="24"/>
  <c r="V12" i="24"/>
  <c r="V11" i="24"/>
  <c r="V10" i="24"/>
  <c r="Y16" i="24"/>
  <c r="Y15" i="24"/>
  <c r="Y14" i="24"/>
  <c r="Y13" i="24"/>
  <c r="Y12" i="24"/>
  <c r="Y11" i="24"/>
  <c r="Y10" i="24"/>
  <c r="AC19" i="14"/>
  <c r="X20" i="14"/>
  <c r="AC18" i="14"/>
  <c r="X19" i="14"/>
  <c r="AC17" i="14"/>
  <c r="X18" i="14"/>
  <c r="AB18" i="14"/>
  <c r="X16" i="14"/>
  <c r="AB19" i="14"/>
  <c r="AB17" i="14"/>
  <c r="X15" i="14"/>
  <c r="AB16" i="14"/>
  <c r="X14" i="14"/>
  <c r="X17" i="14"/>
  <c r="W20" i="14"/>
  <c r="W19" i="14"/>
  <c r="W18" i="14"/>
  <c r="W17" i="14"/>
  <c r="W16" i="14"/>
  <c r="W15" i="14"/>
  <c r="W14" i="14"/>
  <c r="V20" i="14"/>
  <c r="V19" i="14"/>
  <c r="V18" i="14"/>
  <c r="V17" i="14"/>
  <c r="V16" i="14"/>
  <c r="V15" i="14"/>
  <c r="V14" i="14"/>
  <c r="Y20" i="14"/>
  <c r="Y19" i="14"/>
  <c r="Y18" i="14"/>
  <c r="Y17" i="14"/>
  <c r="Y16" i="14"/>
  <c r="Y15" i="14"/>
  <c r="Y14" i="14"/>
  <c r="AC19" i="16"/>
  <c r="X20" i="16"/>
  <c r="AC18" i="16"/>
  <c r="X19" i="16"/>
  <c r="AC17" i="16"/>
  <c r="X18" i="16"/>
  <c r="AB19" i="16"/>
  <c r="X17" i="16"/>
  <c r="AB18" i="16"/>
  <c r="X16" i="16"/>
  <c r="AB17" i="16"/>
  <c r="X15" i="16"/>
  <c r="AB16" i="16"/>
  <c r="X14" i="16"/>
  <c r="W20" i="16"/>
  <c r="W19" i="16"/>
  <c r="W18" i="16"/>
  <c r="W17" i="16"/>
  <c r="W16" i="16"/>
  <c r="W15" i="16"/>
  <c r="W14" i="16"/>
  <c r="V17" i="16"/>
  <c r="V16" i="16"/>
  <c r="V15" i="16"/>
  <c r="V20" i="16"/>
  <c r="V19" i="16"/>
  <c r="V18" i="16"/>
  <c r="V14" i="16"/>
  <c r="Y20" i="16"/>
  <c r="Y19" i="16"/>
  <c r="Y18" i="16"/>
  <c r="Y17" i="16"/>
  <c r="Y16" i="16"/>
  <c r="Y15" i="16"/>
  <c r="Y14" i="16"/>
  <c r="AD18" i="17"/>
  <c r="AD17" i="17"/>
  <c r="AD16" i="17"/>
  <c r="AC16" i="17"/>
  <c r="AC18" i="17"/>
  <c r="AC17" i="17"/>
  <c r="V15" i="17"/>
  <c r="AC15" i="17"/>
  <c r="W19" i="17"/>
  <c r="W18" i="17"/>
  <c r="W17" i="17"/>
  <c r="W16" i="17"/>
  <c r="W15" i="17"/>
  <c r="W14" i="17"/>
  <c r="X13" i="17"/>
  <c r="W13" i="17"/>
  <c r="V18" i="17"/>
  <c r="V16" i="17"/>
  <c r="V14" i="17"/>
  <c r="V19" i="17"/>
  <c r="V17" i="17"/>
  <c r="V13" i="17"/>
  <c r="Y19" i="17"/>
  <c r="X19" i="17"/>
  <c r="Y18" i="17"/>
  <c r="X18" i="17"/>
  <c r="Y17" i="17"/>
  <c r="X17" i="17"/>
  <c r="Y16" i="17"/>
  <c r="X16" i="17"/>
  <c r="Y15" i="17"/>
  <c r="X15" i="17"/>
  <c r="Y14" i="17"/>
  <c r="X14" i="17"/>
  <c r="Y13" i="17"/>
  <c r="Z15" i="10"/>
  <c r="Z14" i="10"/>
  <c r="Y20" i="10"/>
  <c r="Y19" i="10"/>
  <c r="Y18" i="10"/>
  <c r="Y17" i="10"/>
  <c r="Y16" i="10"/>
  <c r="Y15" i="10"/>
  <c r="X20" i="10"/>
  <c r="X19" i="10"/>
  <c r="X18" i="10"/>
  <c r="X17" i="10"/>
  <c r="X16" i="10"/>
  <c r="Y33" i="10"/>
  <c r="Y32" i="10"/>
  <c r="Y31" i="10"/>
  <c r="X30" i="10"/>
  <c r="X15" i="10"/>
  <c r="X32" i="10"/>
  <c r="X33" i="10"/>
  <c r="X31" i="10"/>
  <c r="X59" i="10"/>
  <c r="X60" i="10"/>
  <c r="O13" i="10"/>
  <c r="AA20" i="10"/>
  <c r="Z20" i="10"/>
  <c r="AA19" i="10"/>
  <c r="Z19" i="10"/>
  <c r="AA18" i="10"/>
  <c r="Z18" i="10"/>
  <c r="AA17" i="10"/>
  <c r="Z17" i="10"/>
  <c r="AA16" i="10"/>
  <c r="Z16" i="10"/>
  <c r="AA15" i="10"/>
  <c r="AA14" i="10"/>
  <c r="N21" i="20"/>
  <c r="N22" i="20"/>
  <c r="N23" i="20"/>
  <c r="N24" i="20"/>
  <c r="N43" i="20"/>
  <c r="N44" i="20"/>
  <c r="N45" i="20"/>
  <c r="N46" i="20"/>
  <c r="X34" i="20"/>
  <c r="N17" i="20"/>
  <c r="N18" i="20"/>
  <c r="N19" i="20"/>
  <c r="N20" i="20"/>
  <c r="N39" i="20"/>
  <c r="N40" i="20"/>
  <c r="N41" i="20"/>
  <c r="N42" i="20"/>
  <c r="X33" i="20"/>
  <c r="N13" i="20"/>
  <c r="N14" i="20"/>
  <c r="N15" i="20"/>
  <c r="N16" i="20"/>
  <c r="N35" i="20"/>
  <c r="N36" i="20"/>
  <c r="N37" i="20"/>
  <c r="N38" i="20"/>
  <c r="X32" i="20"/>
  <c r="N9" i="20"/>
  <c r="N10" i="20"/>
  <c r="N11" i="20"/>
  <c r="N12" i="20"/>
  <c r="N31" i="20"/>
  <c r="N32" i="20"/>
  <c r="N33" i="20"/>
  <c r="N34" i="20"/>
  <c r="X31" i="20"/>
  <c r="W34" i="20"/>
  <c r="W33" i="20"/>
  <c r="W32" i="20"/>
  <c r="W31" i="20"/>
  <c r="O12" i="20"/>
  <c r="O21" i="20"/>
  <c r="O22" i="20"/>
  <c r="O23" i="20"/>
  <c r="O24" i="20"/>
  <c r="O34" i="20"/>
  <c r="O43" i="20"/>
  <c r="O44" i="20"/>
  <c r="O45" i="20"/>
  <c r="O46" i="20"/>
  <c r="X12" i="20"/>
  <c r="O17" i="20"/>
  <c r="O18" i="20"/>
  <c r="O19" i="20"/>
  <c r="O20" i="20"/>
  <c r="O39" i="20"/>
  <c r="O40" i="20"/>
  <c r="O41" i="20"/>
  <c r="O42" i="20"/>
  <c r="X11" i="20"/>
  <c r="O13" i="20"/>
  <c r="O14" i="20"/>
  <c r="O15" i="20"/>
  <c r="O16" i="20"/>
  <c r="O35" i="20"/>
  <c r="O36" i="20"/>
  <c r="O37" i="20"/>
  <c r="O38" i="20"/>
  <c r="X10" i="20"/>
  <c r="W12" i="20"/>
  <c r="W11" i="20"/>
  <c r="W10" i="20"/>
  <c r="W9" i="20"/>
  <c r="W35" i="27"/>
  <c r="W34" i="27"/>
  <c r="V35" i="27"/>
  <c r="V34" i="27"/>
  <c r="V33" i="27"/>
  <c r="T33" i="27"/>
  <c r="T34" i="27"/>
  <c r="U35" i="27"/>
  <c r="U34" i="27"/>
  <c r="T35" i="27"/>
  <c r="V30" i="27"/>
  <c r="W32" i="27"/>
  <c r="W31" i="27"/>
  <c r="V32" i="27"/>
  <c r="V31" i="27"/>
  <c r="U31" i="27"/>
  <c r="U32" i="27"/>
  <c r="T32" i="27"/>
  <c r="T31" i="27"/>
  <c r="T30" i="27"/>
  <c r="W29" i="27"/>
  <c r="W28" i="27"/>
  <c r="V29" i="27"/>
  <c r="V28" i="27"/>
  <c r="V27" i="27"/>
  <c r="U28" i="27"/>
  <c r="U29" i="27"/>
  <c r="T29" i="27"/>
  <c r="T28" i="27"/>
  <c r="T27" i="27"/>
  <c r="W26" i="27"/>
  <c r="W25" i="27"/>
  <c r="V26" i="27"/>
  <c r="V25" i="27"/>
  <c r="V21" i="27"/>
  <c r="V24" i="27"/>
  <c r="U25" i="27"/>
  <c r="U26" i="27"/>
  <c r="T26" i="27"/>
  <c r="T25" i="27"/>
  <c r="T24" i="27"/>
  <c r="W23" i="27"/>
  <c r="W22" i="27"/>
  <c r="V23" i="27"/>
  <c r="V22" i="27"/>
  <c r="T23" i="27"/>
  <c r="U23" i="27"/>
  <c r="U22" i="27"/>
  <c r="T22" i="27"/>
  <c r="T21" i="27"/>
  <c r="W20" i="27"/>
  <c r="V20" i="27"/>
  <c r="U20" i="27"/>
  <c r="T20" i="27"/>
  <c r="W19" i="27"/>
  <c r="U19" i="27"/>
  <c r="V19" i="27"/>
  <c r="T19" i="27"/>
  <c r="V18" i="27"/>
  <c r="T18" i="27"/>
  <c r="V15" i="27"/>
  <c r="T15" i="27"/>
  <c r="W17" i="27"/>
  <c r="U17" i="27"/>
  <c r="V17" i="27"/>
  <c r="T17" i="27"/>
  <c r="N14" i="27"/>
  <c r="N10" i="27"/>
  <c r="N11" i="27"/>
  <c r="N12" i="27"/>
  <c r="N13" i="27"/>
  <c r="O13" i="27"/>
  <c r="O14" i="27"/>
  <c r="N15" i="27"/>
  <c r="N16" i="27"/>
  <c r="O16" i="27"/>
  <c r="N17" i="27"/>
  <c r="O17" i="27"/>
  <c r="N38" i="27"/>
  <c r="N34" i="27"/>
  <c r="N35" i="27"/>
  <c r="N36" i="27"/>
  <c r="N37" i="27"/>
  <c r="O37" i="27"/>
  <c r="O38" i="27"/>
  <c r="N39" i="27"/>
  <c r="O39" i="27"/>
  <c r="N40" i="27"/>
  <c r="O40" i="27"/>
  <c r="N41" i="27"/>
  <c r="O41" i="27"/>
  <c r="W16" i="27"/>
  <c r="V16" i="27"/>
  <c r="U16" i="27"/>
  <c r="T16" i="27"/>
  <c r="N60" i="27"/>
  <c r="N61" i="27"/>
  <c r="N62" i="27"/>
  <c r="N63" i="27"/>
  <c r="N52" i="27"/>
  <c r="N53" i="27"/>
  <c r="N54" i="27"/>
  <c r="N55" i="27"/>
  <c r="N42" i="27"/>
  <c r="N43" i="27"/>
  <c r="N44" i="27"/>
  <c r="N45" i="27"/>
  <c r="N26" i="27"/>
  <c r="N27" i="27"/>
  <c r="N28" i="27"/>
  <c r="N29" i="27"/>
  <c r="N22" i="27"/>
  <c r="N23" i="27"/>
  <c r="N24" i="27"/>
  <c r="N25" i="27"/>
  <c r="N234" i="27"/>
  <c r="N229" i="27"/>
  <c r="N230" i="27"/>
  <c r="N231" i="27"/>
  <c r="N232" i="27"/>
  <c r="O232" i="27"/>
  <c r="O234" i="27"/>
  <c r="N235" i="27"/>
  <c r="O235" i="27"/>
  <c r="N236" i="27"/>
  <c r="O236" i="27"/>
  <c r="N237" i="27"/>
  <c r="O237" i="27"/>
  <c r="N238" i="27"/>
  <c r="O238" i="27"/>
  <c r="N239" i="27"/>
  <c r="O239" i="27"/>
  <c r="N240" i="27"/>
  <c r="O240" i="27"/>
  <c r="N233" i="27"/>
  <c r="O233" i="27"/>
  <c r="N218" i="27"/>
  <c r="N213" i="27"/>
  <c r="N214" i="27"/>
  <c r="N215" i="27"/>
  <c r="N216" i="27"/>
  <c r="O216" i="27"/>
  <c r="O218" i="27"/>
  <c r="N219" i="27"/>
  <c r="O219" i="27"/>
  <c r="N220" i="27"/>
  <c r="O220" i="27"/>
  <c r="N221" i="27"/>
  <c r="O221" i="27"/>
  <c r="N222" i="27"/>
  <c r="O222" i="27"/>
  <c r="N223" i="27"/>
  <c r="O223" i="27"/>
  <c r="N224" i="27"/>
  <c r="O224" i="27"/>
  <c r="N217" i="27"/>
  <c r="O217" i="27"/>
  <c r="N200" i="27"/>
  <c r="N195" i="27"/>
  <c r="N196" i="27"/>
  <c r="N197" i="27"/>
  <c r="N198" i="27"/>
  <c r="O198" i="27"/>
  <c r="O200" i="27"/>
  <c r="N201" i="27"/>
  <c r="O201" i="27"/>
  <c r="N202" i="27"/>
  <c r="O202" i="27"/>
  <c r="N203" i="27"/>
  <c r="O203" i="27"/>
  <c r="N204" i="27"/>
  <c r="O204" i="27"/>
  <c r="N205" i="27"/>
  <c r="O205" i="27"/>
  <c r="N206" i="27"/>
  <c r="O206" i="27"/>
  <c r="N199" i="27"/>
  <c r="O199" i="27"/>
  <c r="N184" i="27"/>
  <c r="N179" i="27"/>
  <c r="N180" i="27"/>
  <c r="N181" i="27"/>
  <c r="N182" i="27"/>
  <c r="O182" i="27"/>
  <c r="O184" i="27"/>
  <c r="N185" i="27"/>
  <c r="O185" i="27"/>
  <c r="N186" i="27"/>
  <c r="O186" i="27"/>
  <c r="N187" i="27"/>
  <c r="O187" i="27"/>
  <c r="N188" i="27"/>
  <c r="O188" i="27"/>
  <c r="N189" i="27"/>
  <c r="O189" i="27"/>
  <c r="N190" i="27"/>
  <c r="O190" i="27"/>
  <c r="N183" i="27"/>
  <c r="O183" i="27"/>
  <c r="N167" i="27"/>
  <c r="N162" i="27"/>
  <c r="N163" i="27"/>
  <c r="N164" i="27"/>
  <c r="N165" i="27"/>
  <c r="O165" i="27"/>
  <c r="O167" i="27"/>
  <c r="N168" i="27"/>
  <c r="O168" i="27"/>
  <c r="N169" i="27"/>
  <c r="O169" i="27"/>
  <c r="N170" i="27"/>
  <c r="O170" i="27"/>
  <c r="N171" i="27"/>
  <c r="O171" i="27"/>
  <c r="N172" i="27"/>
  <c r="O172" i="27"/>
  <c r="N173" i="27"/>
  <c r="O173" i="27"/>
  <c r="N166" i="27"/>
  <c r="O166" i="27"/>
  <c r="N151" i="27"/>
  <c r="N146" i="27"/>
  <c r="N147" i="27"/>
  <c r="N148" i="27"/>
  <c r="N149" i="27"/>
  <c r="O149" i="27"/>
  <c r="O151" i="27"/>
  <c r="N152" i="27"/>
  <c r="O152" i="27"/>
  <c r="N153" i="27"/>
  <c r="O153" i="27"/>
  <c r="N154" i="27"/>
  <c r="O154" i="27"/>
  <c r="N155" i="27"/>
  <c r="O155" i="27"/>
  <c r="N156" i="27"/>
  <c r="O156" i="27"/>
  <c r="N157" i="27"/>
  <c r="O157" i="27"/>
  <c r="N150" i="27"/>
  <c r="O150" i="27"/>
  <c r="N125" i="27"/>
  <c r="N120" i="27"/>
  <c r="N121" i="27"/>
  <c r="N122" i="27"/>
  <c r="N123" i="27"/>
  <c r="O123" i="27"/>
  <c r="O125" i="27"/>
  <c r="N126" i="27"/>
  <c r="O126" i="27"/>
  <c r="N127" i="27"/>
  <c r="O127" i="27"/>
  <c r="N128" i="27"/>
  <c r="O128" i="27"/>
  <c r="N129" i="27"/>
  <c r="O129" i="27"/>
  <c r="N130" i="27"/>
  <c r="O130" i="27"/>
  <c r="N131" i="27"/>
  <c r="O131" i="27"/>
  <c r="N132" i="27"/>
  <c r="O132" i="27"/>
  <c r="N133" i="27"/>
  <c r="O133" i="27"/>
  <c r="N134" i="27"/>
  <c r="O134" i="27"/>
  <c r="N135" i="27"/>
  <c r="O135" i="27"/>
  <c r="N136" i="27"/>
  <c r="O136" i="27"/>
  <c r="N137" i="27"/>
  <c r="O137" i="27"/>
  <c r="N138" i="27"/>
  <c r="O138" i="27"/>
  <c r="N139" i="27"/>
  <c r="O139" i="27"/>
  <c r="N124" i="27"/>
  <c r="O124" i="27"/>
  <c r="N107" i="27"/>
  <c r="N102" i="27"/>
  <c r="N103" i="27"/>
  <c r="N104" i="27"/>
  <c r="N105" i="27"/>
  <c r="O105" i="27"/>
  <c r="O107" i="27"/>
  <c r="N108" i="27"/>
  <c r="O108" i="27"/>
  <c r="N109" i="27"/>
  <c r="O109" i="27"/>
  <c r="N110" i="27"/>
  <c r="O110" i="27"/>
  <c r="N111" i="27"/>
  <c r="O111" i="27"/>
  <c r="N112" i="27"/>
  <c r="O112" i="27"/>
  <c r="N113" i="27"/>
  <c r="O113" i="27"/>
  <c r="N106" i="27"/>
  <c r="O106" i="27"/>
  <c r="N91" i="27"/>
  <c r="N86" i="27"/>
  <c r="N87" i="27"/>
  <c r="N88" i="27"/>
  <c r="N89" i="27"/>
  <c r="O89" i="27"/>
  <c r="O91" i="27"/>
  <c r="N92" i="27"/>
  <c r="O92" i="27"/>
  <c r="N93" i="27"/>
  <c r="O93" i="27"/>
  <c r="N94" i="27"/>
  <c r="O94" i="27"/>
  <c r="N95" i="27"/>
  <c r="O95" i="27"/>
  <c r="N96" i="27"/>
  <c r="O96" i="27"/>
  <c r="N97" i="27"/>
  <c r="O97" i="27"/>
  <c r="N90" i="27"/>
  <c r="O90" i="27"/>
  <c r="N73" i="27"/>
  <c r="N68" i="27"/>
  <c r="N69" i="27"/>
  <c r="N70" i="27"/>
  <c r="N71" i="27"/>
  <c r="O71" i="27"/>
  <c r="O73" i="27"/>
  <c r="N74" i="27"/>
  <c r="O74" i="27"/>
  <c r="N75" i="27"/>
  <c r="O75" i="27"/>
  <c r="N76" i="27"/>
  <c r="O76" i="27"/>
  <c r="N77" i="27"/>
  <c r="O77" i="27"/>
  <c r="N78" i="27"/>
  <c r="O78" i="27"/>
  <c r="N79" i="27"/>
  <c r="O79" i="27"/>
  <c r="N72" i="27"/>
  <c r="O72" i="27"/>
  <c r="N57" i="27"/>
  <c r="O55" i="27"/>
  <c r="O57" i="27"/>
  <c r="N58" i="27"/>
  <c r="O58" i="27"/>
  <c r="N59" i="27"/>
  <c r="O59" i="27"/>
  <c r="O60" i="27"/>
  <c r="O61" i="27"/>
  <c r="O62" i="27"/>
  <c r="O63" i="27"/>
  <c r="N56" i="27"/>
  <c r="O56" i="27"/>
  <c r="O42" i="27"/>
  <c r="O43" i="27"/>
  <c r="O44" i="27"/>
  <c r="O45" i="27"/>
  <c r="O25" i="27"/>
  <c r="O27" i="27"/>
  <c r="O28" i="27"/>
  <c r="O29" i="27"/>
  <c r="O26" i="27"/>
  <c r="Y62" i="10"/>
  <c r="Y61" i="10"/>
  <c r="Y60" i="10"/>
  <c r="X62" i="10"/>
  <c r="X61" i="10"/>
  <c r="U50" i="20"/>
  <c r="U51" i="20"/>
  <c r="U49" i="20"/>
  <c r="W16" i="20"/>
  <c r="W17" i="20"/>
  <c r="W18" i="20"/>
  <c r="W19" i="20"/>
  <c r="U19" i="20"/>
  <c r="U18" i="20"/>
  <c r="U17" i="20"/>
  <c r="Y66" i="7"/>
  <c r="Y67" i="7"/>
  <c r="Y68" i="7"/>
  <c r="Y69" i="7"/>
  <c r="Y70" i="7"/>
  <c r="Y71" i="7"/>
  <c r="Y72" i="7"/>
  <c r="Y73" i="7"/>
  <c r="Y74" i="7"/>
  <c r="Y75" i="7"/>
  <c r="Y76" i="7"/>
  <c r="Y65" i="7"/>
  <c r="X66" i="7"/>
  <c r="X67" i="7"/>
  <c r="X68" i="7"/>
  <c r="X69" i="7"/>
  <c r="X70" i="7"/>
  <c r="X71" i="7"/>
  <c r="X72" i="7"/>
  <c r="X73" i="7"/>
  <c r="X74" i="7"/>
  <c r="X75" i="7"/>
  <c r="X76" i="7"/>
  <c r="X65" i="7"/>
  <c r="X22" i="7"/>
  <c r="X21" i="7"/>
  <c r="Z22" i="7"/>
  <c r="X20" i="7"/>
  <c r="Z21" i="7"/>
  <c r="X19" i="7"/>
  <c r="Z20" i="7"/>
  <c r="X18" i="7"/>
  <c r="X17" i="7"/>
  <c r="Z18" i="7"/>
  <c r="X16" i="7"/>
  <c r="Z17" i="7"/>
  <c r="X15" i="7"/>
  <c r="Z16" i="7"/>
  <c r="X14" i="7"/>
  <c r="X13" i="7"/>
  <c r="Z14" i="7"/>
  <c r="X12" i="7"/>
  <c r="Z13" i="7"/>
  <c r="X11" i="7"/>
  <c r="Z12" i="7"/>
  <c r="Q68" i="7"/>
  <c r="Q69" i="7"/>
  <c r="Q70" i="7"/>
  <c r="Q71" i="7"/>
  <c r="R71" i="7"/>
  <c r="Q72" i="7"/>
  <c r="Q73" i="7"/>
  <c r="Q74" i="7"/>
  <c r="Q75" i="7"/>
  <c r="R75" i="7"/>
  <c r="Q76" i="7"/>
  <c r="Q77" i="7"/>
  <c r="Q78" i="7"/>
  <c r="Q79" i="7"/>
  <c r="R79" i="7"/>
  <c r="Q80" i="7"/>
  <c r="Q81" i="7"/>
  <c r="Q82" i="7"/>
  <c r="Q83" i="7"/>
  <c r="R83" i="7"/>
  <c r="Q84" i="7"/>
  <c r="Q85" i="7"/>
  <c r="Q86" i="7"/>
  <c r="Q87" i="7"/>
  <c r="R87" i="7"/>
  <c r="Q88" i="7"/>
  <c r="Q89" i="7"/>
  <c r="Q90" i="7"/>
  <c r="Q91" i="7"/>
  <c r="R91" i="7"/>
  <c r="Q92" i="7"/>
  <c r="Q93" i="7"/>
  <c r="Q94" i="7"/>
  <c r="Q95" i="7"/>
  <c r="R95" i="7"/>
  <c r="Q96" i="7"/>
  <c r="Q97" i="7"/>
  <c r="Q98" i="7"/>
  <c r="Q99" i="7"/>
  <c r="R99" i="7"/>
  <c r="Q100" i="7"/>
  <c r="Q101" i="7"/>
  <c r="Q102" i="7"/>
  <c r="Q103" i="7"/>
  <c r="R103" i="7"/>
  <c r="Q104" i="7"/>
  <c r="Q105" i="7"/>
  <c r="Q106" i="7"/>
  <c r="Q107" i="7"/>
  <c r="R107" i="7"/>
  <c r="Q108" i="7"/>
  <c r="Q109" i="7"/>
  <c r="Q110" i="7"/>
  <c r="Q111" i="7"/>
  <c r="R111" i="7"/>
  <c r="Q64" i="7"/>
  <c r="Q65" i="7"/>
  <c r="Q66" i="7"/>
  <c r="Q67" i="7"/>
  <c r="R67" i="7"/>
  <c r="N72" i="7"/>
  <c r="N64" i="7"/>
  <c r="N65" i="7"/>
  <c r="N66" i="7"/>
  <c r="N67" i="7"/>
  <c r="O67" i="7"/>
  <c r="O72" i="7"/>
  <c r="N73" i="7"/>
  <c r="O73" i="7"/>
  <c r="N74" i="7"/>
  <c r="O74" i="7"/>
  <c r="N75" i="7"/>
  <c r="O75" i="7"/>
  <c r="P75" i="7"/>
  <c r="N76" i="7"/>
  <c r="O76" i="7"/>
  <c r="N77" i="7"/>
  <c r="O77" i="7"/>
  <c r="N78" i="7"/>
  <c r="O78" i="7"/>
  <c r="N79" i="7"/>
  <c r="O79" i="7"/>
  <c r="P79" i="7"/>
  <c r="N80" i="7"/>
  <c r="O80" i="7"/>
  <c r="N81" i="7"/>
  <c r="O81" i="7"/>
  <c r="N82" i="7"/>
  <c r="O82" i="7"/>
  <c r="N83" i="7"/>
  <c r="O83" i="7"/>
  <c r="P83" i="7"/>
  <c r="N84" i="7"/>
  <c r="O84" i="7"/>
  <c r="N85" i="7"/>
  <c r="O85" i="7"/>
  <c r="N86" i="7"/>
  <c r="O86" i="7"/>
  <c r="N87" i="7"/>
  <c r="O87" i="7"/>
  <c r="P87" i="7"/>
  <c r="N88" i="7"/>
  <c r="O88" i="7"/>
  <c r="N89" i="7"/>
  <c r="O89" i="7"/>
  <c r="N90" i="7"/>
  <c r="O90" i="7"/>
  <c r="N91" i="7"/>
  <c r="O91" i="7"/>
  <c r="P91" i="7"/>
  <c r="N92" i="7"/>
  <c r="O92" i="7"/>
  <c r="N93" i="7"/>
  <c r="O93" i="7"/>
  <c r="N94" i="7"/>
  <c r="O94" i="7"/>
  <c r="N95" i="7"/>
  <c r="O95" i="7"/>
  <c r="P95" i="7"/>
  <c r="N96" i="7"/>
  <c r="O96" i="7"/>
  <c r="N97" i="7"/>
  <c r="O97" i="7"/>
  <c r="N98" i="7"/>
  <c r="O98" i="7"/>
  <c r="N99" i="7"/>
  <c r="O99" i="7"/>
  <c r="P99" i="7"/>
  <c r="N100" i="7"/>
  <c r="O100" i="7"/>
  <c r="N101" i="7"/>
  <c r="O101" i="7"/>
  <c r="N102" i="7"/>
  <c r="O102" i="7"/>
  <c r="N103" i="7"/>
  <c r="O103" i="7"/>
  <c r="P103" i="7"/>
  <c r="N104" i="7"/>
  <c r="O104" i="7"/>
  <c r="N105" i="7"/>
  <c r="O105" i="7"/>
  <c r="N106" i="7"/>
  <c r="O106" i="7"/>
  <c r="N107" i="7"/>
  <c r="O107" i="7"/>
  <c r="P107" i="7"/>
  <c r="N108" i="7"/>
  <c r="O108" i="7"/>
  <c r="N109" i="7"/>
  <c r="O109" i="7"/>
  <c r="N110" i="7"/>
  <c r="O110" i="7"/>
  <c r="N111" i="7"/>
  <c r="O111" i="7"/>
  <c r="P111" i="7"/>
  <c r="N68" i="7"/>
  <c r="O68" i="7"/>
  <c r="N69" i="7"/>
  <c r="O69" i="7"/>
  <c r="N70" i="7"/>
  <c r="O70" i="7"/>
  <c r="N71" i="7"/>
  <c r="O71" i="7"/>
  <c r="P71" i="7"/>
  <c r="Q14" i="7"/>
  <c r="Q15" i="7"/>
  <c r="Q16" i="7"/>
  <c r="Q17" i="7"/>
  <c r="R17" i="7"/>
  <c r="Q18" i="7"/>
  <c r="Q19" i="7"/>
  <c r="Q20" i="7"/>
  <c r="Q21" i="7"/>
  <c r="R21" i="7"/>
  <c r="Q22" i="7"/>
  <c r="Q23" i="7"/>
  <c r="Q24" i="7"/>
  <c r="Q25" i="7"/>
  <c r="R25" i="7"/>
  <c r="Q26" i="7"/>
  <c r="Q27" i="7"/>
  <c r="Q28" i="7"/>
  <c r="Q29" i="7"/>
  <c r="R29" i="7"/>
  <c r="Q30" i="7"/>
  <c r="Q31" i="7"/>
  <c r="Q32" i="7"/>
  <c r="Q33" i="7"/>
  <c r="R33" i="7"/>
  <c r="Q34" i="7"/>
  <c r="Q35" i="7"/>
  <c r="Q36" i="7"/>
  <c r="Q37" i="7"/>
  <c r="R37" i="7"/>
  <c r="Q38" i="7"/>
  <c r="Q39" i="7"/>
  <c r="Q40" i="7"/>
  <c r="Q41" i="7"/>
  <c r="R41" i="7"/>
  <c r="Q42" i="7"/>
  <c r="Q43" i="7"/>
  <c r="Q44" i="7"/>
  <c r="Q45" i="7"/>
  <c r="R45" i="7"/>
  <c r="Q46" i="7"/>
  <c r="Q47" i="7"/>
  <c r="Q48" i="7"/>
  <c r="Q49" i="7"/>
  <c r="R49" i="7"/>
  <c r="Q50" i="7"/>
  <c r="Q51" i="7"/>
  <c r="Q52" i="7"/>
  <c r="Q53" i="7"/>
  <c r="R53" i="7"/>
  <c r="Q54" i="7"/>
  <c r="Q55" i="7"/>
  <c r="Q56" i="7"/>
  <c r="Q57" i="7"/>
  <c r="R57" i="7"/>
  <c r="Q10" i="7"/>
  <c r="Q11" i="7"/>
  <c r="Q12" i="7"/>
  <c r="Q13" i="7"/>
  <c r="R13" i="7"/>
  <c r="N18" i="7"/>
  <c r="N10" i="7"/>
  <c r="N11" i="7"/>
  <c r="N12" i="7"/>
  <c r="N13" i="7"/>
  <c r="O13" i="7"/>
  <c r="O18" i="7"/>
  <c r="N19" i="7"/>
  <c r="O19" i="7"/>
  <c r="N20" i="7"/>
  <c r="O20" i="7"/>
  <c r="N21" i="7"/>
  <c r="O21" i="7"/>
  <c r="P21" i="7"/>
  <c r="N22" i="7"/>
  <c r="O22" i="7"/>
  <c r="N23" i="7"/>
  <c r="O23" i="7"/>
  <c r="N24" i="7"/>
  <c r="O24" i="7"/>
  <c r="N25" i="7"/>
  <c r="O25" i="7"/>
  <c r="P25" i="7"/>
  <c r="N26" i="7"/>
  <c r="O26" i="7"/>
  <c r="N27" i="7"/>
  <c r="O27" i="7"/>
  <c r="N28" i="7"/>
  <c r="O28" i="7"/>
  <c r="N29" i="7"/>
  <c r="O29" i="7"/>
  <c r="P29" i="7"/>
  <c r="N30" i="7"/>
  <c r="O30" i="7"/>
  <c r="N31" i="7"/>
  <c r="O31" i="7"/>
  <c r="N32" i="7"/>
  <c r="O32" i="7"/>
  <c r="N33" i="7"/>
  <c r="O33" i="7"/>
  <c r="P33" i="7"/>
  <c r="N34" i="7"/>
  <c r="O34" i="7"/>
  <c r="N35" i="7"/>
  <c r="O35" i="7"/>
  <c r="N36" i="7"/>
  <c r="O36" i="7"/>
  <c r="N37" i="7"/>
  <c r="O37" i="7"/>
  <c r="P37" i="7"/>
  <c r="N38" i="7"/>
  <c r="O38" i="7"/>
  <c r="N39" i="7"/>
  <c r="O39" i="7"/>
  <c r="N40" i="7"/>
  <c r="O40" i="7"/>
  <c r="N41" i="7"/>
  <c r="O41" i="7"/>
  <c r="P41" i="7"/>
  <c r="N42" i="7"/>
  <c r="O42" i="7"/>
  <c r="N43" i="7"/>
  <c r="O43" i="7"/>
  <c r="N44" i="7"/>
  <c r="O44" i="7"/>
  <c r="N45" i="7"/>
  <c r="O45" i="7"/>
  <c r="P45" i="7"/>
  <c r="N46" i="7"/>
  <c r="O46" i="7"/>
  <c r="N47" i="7"/>
  <c r="O47" i="7"/>
  <c r="N48" i="7"/>
  <c r="O48" i="7"/>
  <c r="N49" i="7"/>
  <c r="O49" i="7"/>
  <c r="P49" i="7"/>
  <c r="N50" i="7"/>
  <c r="O50" i="7"/>
  <c r="N51" i="7"/>
  <c r="O51" i="7"/>
  <c r="N52" i="7"/>
  <c r="O52" i="7"/>
  <c r="N53" i="7"/>
  <c r="O53" i="7"/>
  <c r="P53" i="7"/>
  <c r="N54" i="7"/>
  <c r="O54" i="7"/>
  <c r="N55" i="7"/>
  <c r="O55" i="7"/>
  <c r="N56" i="7"/>
  <c r="O56" i="7"/>
  <c r="N57" i="7"/>
  <c r="O57" i="7"/>
  <c r="P57" i="7"/>
  <c r="N14" i="7"/>
  <c r="O14" i="7"/>
  <c r="N15" i="7"/>
  <c r="O15" i="7"/>
  <c r="N16" i="7"/>
  <c r="O16" i="7"/>
  <c r="N17" i="7"/>
  <c r="O17" i="7"/>
  <c r="P17" i="7"/>
  <c r="P42" i="20"/>
  <c r="P46" i="20"/>
  <c r="P38" i="20"/>
  <c r="P20" i="20"/>
  <c r="P24" i="20"/>
  <c r="P16" i="20"/>
  <c r="N80" i="15"/>
  <c r="N72" i="15"/>
  <c r="N73" i="15"/>
  <c r="N74" i="15"/>
  <c r="N75" i="15"/>
  <c r="O75" i="15"/>
  <c r="O80" i="15"/>
  <c r="N81" i="15"/>
  <c r="O81" i="15"/>
  <c r="N82" i="15"/>
  <c r="O82" i="15"/>
  <c r="N83" i="15"/>
  <c r="O83" i="15"/>
  <c r="P83" i="15"/>
  <c r="N84" i="15"/>
  <c r="O84" i="15"/>
  <c r="N85" i="15"/>
  <c r="O85" i="15"/>
  <c r="N86" i="15"/>
  <c r="O86" i="15"/>
  <c r="N87" i="15"/>
  <c r="O87" i="15"/>
  <c r="P87" i="15"/>
  <c r="N76" i="15"/>
  <c r="O76" i="15"/>
  <c r="N77" i="15"/>
  <c r="O77" i="15"/>
  <c r="N78" i="15"/>
  <c r="O78" i="15"/>
  <c r="N79" i="15"/>
  <c r="O79" i="15"/>
  <c r="P79" i="15"/>
  <c r="N59" i="15"/>
  <c r="N51" i="15"/>
  <c r="N52" i="15"/>
  <c r="N53" i="15"/>
  <c r="N54" i="15"/>
  <c r="O54" i="15"/>
  <c r="O59" i="15"/>
  <c r="N60" i="15"/>
  <c r="O60" i="15"/>
  <c r="N61" i="15"/>
  <c r="O61" i="15"/>
  <c r="N62" i="15"/>
  <c r="O62" i="15"/>
  <c r="P62" i="15"/>
  <c r="N63" i="15"/>
  <c r="O63" i="15"/>
  <c r="N64" i="15"/>
  <c r="O64" i="15"/>
  <c r="N65" i="15"/>
  <c r="O65" i="15"/>
  <c r="N66" i="15"/>
  <c r="O66" i="15"/>
  <c r="P66" i="15"/>
  <c r="N55" i="15"/>
  <c r="O55" i="15"/>
  <c r="N56" i="15"/>
  <c r="O56" i="15"/>
  <c r="N57" i="15"/>
  <c r="O57" i="15"/>
  <c r="N58" i="15"/>
  <c r="O58" i="15"/>
  <c r="P58" i="15"/>
  <c r="N38" i="15"/>
  <c r="N30" i="15"/>
  <c r="N31" i="15"/>
  <c r="N32" i="15"/>
  <c r="N33" i="15"/>
  <c r="O33" i="15"/>
  <c r="O38" i="15"/>
  <c r="N39" i="15"/>
  <c r="O39" i="15"/>
  <c r="N40" i="15"/>
  <c r="O40" i="15"/>
  <c r="N41" i="15"/>
  <c r="O41" i="15"/>
  <c r="P41" i="15"/>
  <c r="N42" i="15"/>
  <c r="O42" i="15"/>
  <c r="N43" i="15"/>
  <c r="O43" i="15"/>
  <c r="N44" i="15"/>
  <c r="O44" i="15"/>
  <c r="N45" i="15"/>
  <c r="O45" i="15"/>
  <c r="P45" i="15"/>
  <c r="N34" i="15"/>
  <c r="O34" i="15"/>
  <c r="N35" i="15"/>
  <c r="O35" i="15"/>
  <c r="N36" i="15"/>
  <c r="O36" i="15"/>
  <c r="N37" i="15"/>
  <c r="O37" i="15"/>
  <c r="P37" i="15"/>
  <c r="N17" i="15"/>
  <c r="N9" i="15"/>
  <c r="N10" i="15"/>
  <c r="N11" i="15"/>
  <c r="N12" i="15"/>
  <c r="O12" i="15"/>
  <c r="O17" i="15"/>
  <c r="N18" i="15"/>
  <c r="O18" i="15"/>
  <c r="N19" i="15"/>
  <c r="O19" i="15"/>
  <c r="N20" i="15"/>
  <c r="O20" i="15"/>
  <c r="P20" i="15"/>
  <c r="N21" i="15"/>
  <c r="O21" i="15"/>
  <c r="N22" i="15"/>
  <c r="O22" i="15"/>
  <c r="N23" i="15"/>
  <c r="O23" i="15"/>
  <c r="N24" i="15"/>
  <c r="O24" i="15"/>
  <c r="P24" i="15"/>
  <c r="N13" i="15"/>
  <c r="O13" i="15"/>
  <c r="N14" i="15"/>
  <c r="O14" i="15"/>
  <c r="N15" i="15"/>
  <c r="O15" i="15"/>
  <c r="N16" i="15"/>
  <c r="O16" i="15"/>
  <c r="P16" i="15"/>
  <c r="N50" i="23"/>
  <c r="N42" i="23"/>
  <c r="N43" i="23"/>
  <c r="N44" i="23"/>
  <c r="N45" i="23"/>
  <c r="O45" i="23"/>
  <c r="O50" i="23"/>
  <c r="N51" i="23"/>
  <c r="O51" i="23"/>
  <c r="N52" i="23"/>
  <c r="O52" i="23"/>
  <c r="N53" i="23"/>
  <c r="O53" i="23"/>
  <c r="P53" i="23"/>
  <c r="N54" i="23"/>
  <c r="O54" i="23"/>
  <c r="N55" i="23"/>
  <c r="O55" i="23"/>
  <c r="N56" i="23"/>
  <c r="O56" i="23"/>
  <c r="N57" i="23"/>
  <c r="O57" i="23"/>
  <c r="P57" i="23"/>
  <c r="N58" i="23"/>
  <c r="O58" i="23"/>
  <c r="N59" i="23"/>
  <c r="O59" i="23"/>
  <c r="N60" i="23"/>
  <c r="O60" i="23"/>
  <c r="N61" i="23"/>
  <c r="O61" i="23"/>
  <c r="P61" i="23"/>
  <c r="N62" i="23"/>
  <c r="O62" i="23"/>
  <c r="N63" i="23"/>
  <c r="O63" i="23"/>
  <c r="N64" i="23"/>
  <c r="O64" i="23"/>
  <c r="N65" i="23"/>
  <c r="O65" i="23"/>
  <c r="P65" i="23"/>
  <c r="N66" i="23"/>
  <c r="O66" i="23"/>
  <c r="N67" i="23"/>
  <c r="O67" i="23"/>
  <c r="N68" i="23"/>
  <c r="O68" i="23"/>
  <c r="N69" i="23"/>
  <c r="O69" i="23"/>
  <c r="P69" i="23"/>
  <c r="N46" i="23"/>
  <c r="O46" i="23"/>
  <c r="N47" i="23"/>
  <c r="O47" i="23"/>
  <c r="N48" i="23"/>
  <c r="O48" i="23"/>
  <c r="N49" i="23"/>
  <c r="O49" i="23"/>
  <c r="P49" i="23"/>
  <c r="N17" i="23"/>
  <c r="N9" i="23"/>
  <c r="N10" i="23"/>
  <c r="N11" i="23"/>
  <c r="N12" i="23"/>
  <c r="O12" i="23"/>
  <c r="O17" i="23"/>
  <c r="N18" i="23"/>
  <c r="O18" i="23"/>
  <c r="N19" i="23"/>
  <c r="O19" i="23"/>
  <c r="N20" i="23"/>
  <c r="O20" i="23"/>
  <c r="P20" i="23"/>
  <c r="N21" i="23"/>
  <c r="O21" i="23"/>
  <c r="N22" i="23"/>
  <c r="O22" i="23"/>
  <c r="N23" i="23"/>
  <c r="O23" i="23"/>
  <c r="N24" i="23"/>
  <c r="O24" i="23"/>
  <c r="P24" i="23"/>
  <c r="N25" i="23"/>
  <c r="O25" i="23"/>
  <c r="N26" i="23"/>
  <c r="O26" i="23"/>
  <c r="N27" i="23"/>
  <c r="O27" i="23"/>
  <c r="N28" i="23"/>
  <c r="O28" i="23"/>
  <c r="P28" i="23"/>
  <c r="N29" i="23"/>
  <c r="O29" i="23"/>
  <c r="N30" i="23"/>
  <c r="O30" i="23"/>
  <c r="N31" i="23"/>
  <c r="O31" i="23"/>
  <c r="N32" i="23"/>
  <c r="O32" i="23"/>
  <c r="P32" i="23"/>
  <c r="N33" i="23"/>
  <c r="O33" i="23"/>
  <c r="N34" i="23"/>
  <c r="O34" i="23"/>
  <c r="N35" i="23"/>
  <c r="O35" i="23"/>
  <c r="N36" i="23"/>
  <c r="O36" i="23"/>
  <c r="P36" i="23"/>
  <c r="N13" i="23"/>
  <c r="O13" i="23"/>
  <c r="N14" i="23"/>
  <c r="O14" i="23"/>
  <c r="N15" i="23"/>
  <c r="O15" i="23"/>
  <c r="N16" i="23"/>
  <c r="O16" i="23"/>
  <c r="P16" i="23"/>
  <c r="AA43" i="24"/>
  <c r="AA44" i="24"/>
  <c r="AA45" i="24"/>
  <c r="AA46" i="24"/>
  <c r="AA47" i="24"/>
  <c r="AA48" i="24"/>
  <c r="AA42" i="24"/>
  <c r="Z43" i="24"/>
  <c r="Z44" i="24"/>
  <c r="Z45" i="24"/>
  <c r="Z46" i="24"/>
  <c r="Z47" i="24"/>
  <c r="Z48" i="24"/>
  <c r="Z42" i="24"/>
  <c r="N50" i="24"/>
  <c r="N42" i="24"/>
  <c r="N43" i="24"/>
  <c r="N44" i="24"/>
  <c r="N45" i="24"/>
  <c r="O45" i="24"/>
  <c r="O50" i="24"/>
  <c r="N51" i="24"/>
  <c r="O51" i="24"/>
  <c r="N52" i="24"/>
  <c r="O52" i="24"/>
  <c r="N53" i="24"/>
  <c r="O53" i="24"/>
  <c r="P53" i="24"/>
  <c r="N54" i="24"/>
  <c r="O54" i="24"/>
  <c r="N55" i="24"/>
  <c r="O55" i="24"/>
  <c r="N56" i="24"/>
  <c r="O56" i="24"/>
  <c r="N57" i="24"/>
  <c r="O57" i="24"/>
  <c r="P57" i="24"/>
  <c r="N58" i="24"/>
  <c r="O58" i="24"/>
  <c r="N59" i="24"/>
  <c r="O59" i="24"/>
  <c r="N60" i="24"/>
  <c r="O60" i="24"/>
  <c r="N61" i="24"/>
  <c r="O61" i="24"/>
  <c r="P61" i="24"/>
  <c r="N62" i="24"/>
  <c r="O62" i="24"/>
  <c r="N63" i="24"/>
  <c r="O63" i="24"/>
  <c r="N64" i="24"/>
  <c r="O64" i="24"/>
  <c r="N65" i="24"/>
  <c r="O65" i="24"/>
  <c r="P65" i="24"/>
  <c r="N66" i="24"/>
  <c r="O66" i="24"/>
  <c r="N67" i="24"/>
  <c r="O67" i="24"/>
  <c r="N68" i="24"/>
  <c r="O68" i="24"/>
  <c r="N69" i="24"/>
  <c r="O69" i="24"/>
  <c r="P69" i="24"/>
  <c r="N46" i="24"/>
  <c r="O46" i="24"/>
  <c r="N47" i="24"/>
  <c r="O47" i="24"/>
  <c r="N48" i="24"/>
  <c r="O48" i="24"/>
  <c r="N49" i="24"/>
  <c r="O49" i="24"/>
  <c r="P49" i="24"/>
  <c r="N17" i="24"/>
  <c r="N9" i="24"/>
  <c r="N10" i="24"/>
  <c r="N11" i="24"/>
  <c r="N12" i="24"/>
  <c r="O12" i="24"/>
  <c r="O17" i="24"/>
  <c r="N18" i="24"/>
  <c r="O18" i="24"/>
  <c r="N19" i="24"/>
  <c r="O19" i="24"/>
  <c r="N20" i="24"/>
  <c r="O20" i="24"/>
  <c r="P20" i="24"/>
  <c r="N21" i="24"/>
  <c r="O21" i="24"/>
  <c r="N22" i="24"/>
  <c r="O22" i="24"/>
  <c r="N23" i="24"/>
  <c r="O23" i="24"/>
  <c r="N24" i="24"/>
  <c r="O24" i="24"/>
  <c r="P24" i="24"/>
  <c r="N25" i="24"/>
  <c r="O25" i="24"/>
  <c r="N26" i="24"/>
  <c r="O26" i="24"/>
  <c r="N27" i="24"/>
  <c r="O27" i="24"/>
  <c r="N28" i="24"/>
  <c r="O28" i="24"/>
  <c r="P28" i="24"/>
  <c r="N29" i="24"/>
  <c r="O29" i="24"/>
  <c r="N30" i="24"/>
  <c r="O30" i="24"/>
  <c r="N31" i="24"/>
  <c r="O31" i="24"/>
  <c r="N32" i="24"/>
  <c r="O32" i="24"/>
  <c r="P32" i="24"/>
  <c r="N33" i="24"/>
  <c r="O33" i="24"/>
  <c r="N34" i="24"/>
  <c r="O34" i="24"/>
  <c r="N35" i="24"/>
  <c r="O35" i="24"/>
  <c r="N36" i="24"/>
  <c r="O36" i="24"/>
  <c r="P36" i="24"/>
  <c r="N13" i="24"/>
  <c r="O13" i="24"/>
  <c r="N14" i="24"/>
  <c r="O14" i="24"/>
  <c r="N15" i="24"/>
  <c r="O15" i="24"/>
  <c r="N16" i="24"/>
  <c r="O16" i="24"/>
  <c r="P16" i="24"/>
  <c r="N60" i="14"/>
  <c r="N52" i="14"/>
  <c r="N53" i="14"/>
  <c r="N54" i="14"/>
  <c r="N55" i="14"/>
  <c r="O55" i="14"/>
  <c r="O60" i="14"/>
  <c r="N61" i="14"/>
  <c r="O61" i="14"/>
  <c r="N62" i="14"/>
  <c r="O62" i="14"/>
  <c r="N63" i="14"/>
  <c r="O63" i="14"/>
  <c r="P63" i="14"/>
  <c r="N64" i="14"/>
  <c r="O64" i="14"/>
  <c r="N65" i="14"/>
  <c r="O65" i="14"/>
  <c r="N66" i="14"/>
  <c r="O66" i="14"/>
  <c r="N67" i="14"/>
  <c r="O67" i="14"/>
  <c r="P67" i="14"/>
  <c r="N68" i="14"/>
  <c r="O68" i="14"/>
  <c r="N69" i="14"/>
  <c r="O69" i="14"/>
  <c r="N70" i="14"/>
  <c r="O70" i="14"/>
  <c r="N71" i="14"/>
  <c r="O71" i="14"/>
  <c r="P71" i="14"/>
  <c r="N72" i="14"/>
  <c r="O72" i="14"/>
  <c r="N73" i="14"/>
  <c r="O73" i="14"/>
  <c r="N74" i="14"/>
  <c r="O74" i="14"/>
  <c r="N75" i="14"/>
  <c r="O75" i="14"/>
  <c r="P75" i="14"/>
  <c r="N76" i="14"/>
  <c r="O76" i="14"/>
  <c r="N77" i="14"/>
  <c r="O77" i="14"/>
  <c r="N78" i="14"/>
  <c r="O78" i="14"/>
  <c r="N79" i="14"/>
  <c r="O79" i="14"/>
  <c r="P79" i="14"/>
  <c r="N56" i="14"/>
  <c r="O56" i="14"/>
  <c r="N57" i="14"/>
  <c r="O57" i="14"/>
  <c r="N58" i="14"/>
  <c r="O58" i="14"/>
  <c r="N59" i="14"/>
  <c r="O59" i="14"/>
  <c r="P59" i="14"/>
  <c r="N39" i="14"/>
  <c r="N31" i="14"/>
  <c r="N32" i="14"/>
  <c r="N33" i="14"/>
  <c r="N34" i="14"/>
  <c r="O34" i="14"/>
  <c r="O39" i="14"/>
  <c r="N40" i="14"/>
  <c r="O40" i="14"/>
  <c r="N41" i="14"/>
  <c r="O41" i="14"/>
  <c r="N42" i="14"/>
  <c r="O42" i="14"/>
  <c r="P42" i="14"/>
  <c r="N43" i="14"/>
  <c r="O43" i="14"/>
  <c r="N44" i="14"/>
  <c r="O44" i="14"/>
  <c r="N45" i="14"/>
  <c r="O45" i="14"/>
  <c r="N46" i="14"/>
  <c r="O46" i="14"/>
  <c r="P46" i="14"/>
  <c r="N35" i="14"/>
  <c r="O35" i="14"/>
  <c r="N36" i="14"/>
  <c r="O36" i="14"/>
  <c r="N37" i="14"/>
  <c r="O37" i="14"/>
  <c r="N38" i="14"/>
  <c r="O38" i="14"/>
  <c r="P38" i="14"/>
  <c r="N17" i="14"/>
  <c r="N9" i="14"/>
  <c r="N10" i="14"/>
  <c r="N11" i="14"/>
  <c r="N12" i="14"/>
  <c r="O12" i="14"/>
  <c r="O17" i="14"/>
  <c r="N18" i="14"/>
  <c r="O18" i="14"/>
  <c r="N19" i="14"/>
  <c r="O19" i="14"/>
  <c r="N20" i="14"/>
  <c r="O20" i="14"/>
  <c r="P20" i="14"/>
  <c r="N21" i="14"/>
  <c r="O21" i="14"/>
  <c r="N22" i="14"/>
  <c r="O22" i="14"/>
  <c r="N23" i="14"/>
  <c r="O23" i="14"/>
  <c r="N24" i="14"/>
  <c r="O24" i="14"/>
  <c r="P24" i="14"/>
  <c r="N13" i="14"/>
  <c r="O13" i="14"/>
  <c r="N14" i="14"/>
  <c r="O14" i="14"/>
  <c r="N15" i="14"/>
  <c r="O15" i="14"/>
  <c r="N16" i="14"/>
  <c r="O16" i="14"/>
  <c r="P16" i="14"/>
  <c r="N71" i="16"/>
  <c r="N63" i="16"/>
  <c r="N64" i="16"/>
  <c r="N65" i="16"/>
  <c r="N66" i="16"/>
  <c r="O66" i="16"/>
  <c r="O71" i="16"/>
  <c r="N72" i="16"/>
  <c r="O72" i="16"/>
  <c r="N73" i="16"/>
  <c r="O73" i="16"/>
  <c r="N74" i="16"/>
  <c r="O74" i="16"/>
  <c r="P74" i="16"/>
  <c r="N75" i="16"/>
  <c r="O75" i="16"/>
  <c r="N76" i="16"/>
  <c r="O76" i="16"/>
  <c r="N77" i="16"/>
  <c r="O77" i="16"/>
  <c r="N78" i="16"/>
  <c r="O78" i="16"/>
  <c r="P78" i="16"/>
  <c r="N67" i="16"/>
  <c r="O67" i="16"/>
  <c r="N68" i="16"/>
  <c r="O68" i="16"/>
  <c r="N69" i="16"/>
  <c r="O69" i="16"/>
  <c r="N70" i="16"/>
  <c r="O70" i="16"/>
  <c r="P70" i="16"/>
  <c r="N38" i="16"/>
  <c r="N30" i="16"/>
  <c r="N31" i="16"/>
  <c r="N32" i="16"/>
  <c r="N33" i="16"/>
  <c r="O33" i="16"/>
  <c r="O38" i="16"/>
  <c r="N39" i="16"/>
  <c r="O39" i="16"/>
  <c r="N40" i="16"/>
  <c r="O40" i="16"/>
  <c r="N41" i="16"/>
  <c r="O41" i="16"/>
  <c r="P41" i="16"/>
  <c r="N42" i="16"/>
  <c r="O42" i="16"/>
  <c r="N43" i="16"/>
  <c r="O43" i="16"/>
  <c r="N44" i="16"/>
  <c r="O44" i="16"/>
  <c r="N45" i="16"/>
  <c r="O45" i="16"/>
  <c r="P45" i="16"/>
  <c r="N46" i="16"/>
  <c r="O46" i="16"/>
  <c r="N47" i="16"/>
  <c r="O47" i="16"/>
  <c r="N48" i="16"/>
  <c r="O48" i="16"/>
  <c r="N49" i="16"/>
  <c r="O49" i="16"/>
  <c r="P49" i="16"/>
  <c r="N50" i="16"/>
  <c r="O50" i="16"/>
  <c r="N51" i="16"/>
  <c r="O51" i="16"/>
  <c r="N52" i="16"/>
  <c r="O52" i="16"/>
  <c r="N53" i="16"/>
  <c r="O53" i="16"/>
  <c r="P53" i="16"/>
  <c r="N54" i="16"/>
  <c r="O54" i="16"/>
  <c r="N55" i="16"/>
  <c r="O55" i="16"/>
  <c r="N56" i="16"/>
  <c r="O56" i="16"/>
  <c r="N57" i="16"/>
  <c r="O57" i="16"/>
  <c r="P57" i="16"/>
  <c r="N34" i="16"/>
  <c r="O34" i="16"/>
  <c r="N35" i="16"/>
  <c r="O35" i="16"/>
  <c r="N36" i="16"/>
  <c r="O36" i="16"/>
  <c r="N37" i="16"/>
  <c r="O37" i="16"/>
  <c r="P37" i="16"/>
  <c r="N17" i="16"/>
  <c r="N9" i="16"/>
  <c r="N10" i="16"/>
  <c r="N11" i="16"/>
  <c r="N12" i="16"/>
  <c r="O12" i="16"/>
  <c r="O17" i="16"/>
  <c r="N18" i="16"/>
  <c r="O18" i="16"/>
  <c r="N19" i="16"/>
  <c r="O19" i="16"/>
  <c r="N20" i="16"/>
  <c r="O20" i="16"/>
  <c r="P20" i="16"/>
  <c r="N21" i="16"/>
  <c r="O21" i="16"/>
  <c r="N22" i="16"/>
  <c r="O22" i="16"/>
  <c r="N23" i="16"/>
  <c r="O23" i="16"/>
  <c r="N24" i="16"/>
  <c r="O24" i="16"/>
  <c r="P24" i="16"/>
  <c r="N13" i="16"/>
  <c r="O13" i="16"/>
  <c r="N14" i="16"/>
  <c r="O14" i="16"/>
  <c r="N15" i="16"/>
  <c r="O15" i="16"/>
  <c r="N16" i="16"/>
  <c r="O16" i="16"/>
  <c r="P16" i="16"/>
  <c r="N72" i="17"/>
  <c r="N64" i="17"/>
  <c r="N65" i="17"/>
  <c r="N66" i="17"/>
  <c r="N67" i="17"/>
  <c r="O67" i="17"/>
  <c r="O72" i="17"/>
  <c r="N73" i="17"/>
  <c r="O73" i="17"/>
  <c r="N74" i="17"/>
  <c r="O74" i="17"/>
  <c r="N75" i="17"/>
  <c r="O75" i="17"/>
  <c r="P75" i="17"/>
  <c r="N76" i="17"/>
  <c r="O76" i="17"/>
  <c r="N77" i="17"/>
  <c r="O77" i="17"/>
  <c r="N78" i="17"/>
  <c r="O78" i="17"/>
  <c r="N79" i="17"/>
  <c r="O79" i="17"/>
  <c r="P79" i="17"/>
  <c r="N68" i="17"/>
  <c r="O68" i="17"/>
  <c r="N69" i="17"/>
  <c r="O69" i="17"/>
  <c r="N70" i="17"/>
  <c r="O70" i="17"/>
  <c r="N71" i="17"/>
  <c r="O71" i="17"/>
  <c r="P71" i="17"/>
  <c r="N39" i="17"/>
  <c r="N31" i="17"/>
  <c r="N32" i="17"/>
  <c r="N33" i="17"/>
  <c r="N34" i="17"/>
  <c r="O34" i="17"/>
  <c r="O39" i="17"/>
  <c r="N40" i="17"/>
  <c r="O40" i="17"/>
  <c r="N41" i="17"/>
  <c r="O41" i="17"/>
  <c r="N42" i="17"/>
  <c r="O42" i="17"/>
  <c r="P42" i="17"/>
  <c r="N43" i="17"/>
  <c r="O43" i="17"/>
  <c r="N44" i="17"/>
  <c r="O44" i="17"/>
  <c r="N45" i="17"/>
  <c r="O45" i="17"/>
  <c r="N46" i="17"/>
  <c r="O46" i="17"/>
  <c r="P46" i="17"/>
  <c r="N47" i="17"/>
  <c r="O47" i="17"/>
  <c r="N48" i="17"/>
  <c r="O48" i="17"/>
  <c r="N49" i="17"/>
  <c r="O49" i="17"/>
  <c r="N50" i="17"/>
  <c r="O50" i="17"/>
  <c r="P50" i="17"/>
  <c r="N51" i="17"/>
  <c r="O51" i="17"/>
  <c r="N52" i="17"/>
  <c r="O52" i="17"/>
  <c r="N53" i="17"/>
  <c r="O53" i="17"/>
  <c r="N54" i="17"/>
  <c r="O54" i="17"/>
  <c r="P54" i="17"/>
  <c r="N55" i="17"/>
  <c r="O55" i="17"/>
  <c r="N56" i="17"/>
  <c r="O56" i="17"/>
  <c r="N57" i="17"/>
  <c r="O57" i="17"/>
  <c r="N58" i="17"/>
  <c r="O58" i="17"/>
  <c r="P58" i="17"/>
  <c r="N35" i="17"/>
  <c r="O35" i="17"/>
  <c r="N36" i="17"/>
  <c r="O36" i="17"/>
  <c r="N37" i="17"/>
  <c r="O37" i="17"/>
  <c r="N38" i="17"/>
  <c r="O38" i="17"/>
  <c r="P38" i="17"/>
  <c r="N17" i="17"/>
  <c r="N9" i="17"/>
  <c r="N10" i="17"/>
  <c r="N11" i="17"/>
  <c r="N12" i="17"/>
  <c r="O12" i="17"/>
  <c r="O17" i="17"/>
  <c r="N18" i="17"/>
  <c r="O18" i="17"/>
  <c r="N19" i="17"/>
  <c r="O19" i="17"/>
  <c r="N20" i="17"/>
  <c r="O20" i="17"/>
  <c r="P20" i="17"/>
  <c r="N21" i="17"/>
  <c r="O21" i="17"/>
  <c r="N22" i="17"/>
  <c r="O22" i="17"/>
  <c r="N23" i="17"/>
  <c r="O23" i="17"/>
  <c r="N24" i="17"/>
  <c r="O24" i="17"/>
  <c r="P24" i="17"/>
  <c r="N13" i="17"/>
  <c r="O13" i="17"/>
  <c r="N14" i="17"/>
  <c r="O14" i="17"/>
  <c r="N15" i="17"/>
  <c r="O15" i="17"/>
  <c r="N16" i="17"/>
  <c r="O16" i="17"/>
  <c r="P16" i="17"/>
  <c r="N51" i="10"/>
  <c r="N43" i="10"/>
  <c r="N44" i="10"/>
  <c r="N45" i="10"/>
  <c r="N46" i="10"/>
  <c r="O46" i="10"/>
  <c r="O51" i="10"/>
  <c r="N52" i="10"/>
  <c r="O52" i="10"/>
  <c r="N53" i="10"/>
  <c r="O53" i="10"/>
  <c r="N54" i="10"/>
  <c r="O54" i="10"/>
  <c r="P54" i="10"/>
  <c r="N55" i="10"/>
  <c r="O55" i="10"/>
  <c r="N56" i="10"/>
  <c r="O56" i="10"/>
  <c r="N57" i="10"/>
  <c r="O57" i="10"/>
  <c r="N58" i="10"/>
  <c r="O58" i="10"/>
  <c r="P58" i="10"/>
  <c r="N59" i="10"/>
  <c r="O59" i="10"/>
  <c r="N60" i="10"/>
  <c r="O60" i="10"/>
  <c r="N61" i="10"/>
  <c r="O61" i="10"/>
  <c r="N62" i="10"/>
  <c r="O62" i="10"/>
  <c r="P62" i="10"/>
  <c r="N63" i="10"/>
  <c r="O63" i="10"/>
  <c r="N64" i="10"/>
  <c r="O64" i="10"/>
  <c r="N65" i="10"/>
  <c r="O65" i="10"/>
  <c r="N66" i="10"/>
  <c r="O66" i="10"/>
  <c r="P66" i="10"/>
  <c r="N67" i="10"/>
  <c r="O67" i="10"/>
  <c r="N68" i="10"/>
  <c r="O68" i="10"/>
  <c r="N69" i="10"/>
  <c r="O69" i="10"/>
  <c r="N70" i="10"/>
  <c r="O70" i="10"/>
  <c r="P70" i="10"/>
  <c r="N47" i="10"/>
  <c r="O47" i="10"/>
  <c r="N48" i="10"/>
  <c r="O48" i="10"/>
  <c r="N49" i="10"/>
  <c r="O49" i="10"/>
  <c r="N50" i="10"/>
  <c r="O50" i="10"/>
  <c r="P50" i="10"/>
  <c r="N18" i="10"/>
  <c r="N10" i="10"/>
  <c r="N11" i="10"/>
  <c r="N12" i="10"/>
  <c r="N13" i="10"/>
  <c r="O18" i="10"/>
  <c r="N19" i="10"/>
  <c r="O19" i="10"/>
  <c r="N20" i="10"/>
  <c r="O20" i="10"/>
  <c r="N21" i="10"/>
  <c r="O21" i="10"/>
  <c r="P21" i="10"/>
  <c r="N22" i="10"/>
  <c r="O22" i="10"/>
  <c r="N23" i="10"/>
  <c r="O23" i="10"/>
  <c r="N24" i="10"/>
  <c r="O24" i="10"/>
  <c r="N25" i="10"/>
  <c r="O25" i="10"/>
  <c r="P25" i="10"/>
  <c r="N26" i="10"/>
  <c r="O26" i="10"/>
  <c r="N27" i="10"/>
  <c r="O27" i="10"/>
  <c r="N28" i="10"/>
  <c r="O28" i="10"/>
  <c r="N29" i="10"/>
  <c r="O29" i="10"/>
  <c r="P29" i="10"/>
  <c r="N30" i="10"/>
  <c r="O30" i="10"/>
  <c r="N31" i="10"/>
  <c r="O31" i="10"/>
  <c r="N32" i="10"/>
  <c r="O32" i="10"/>
  <c r="N33" i="10"/>
  <c r="O33" i="10"/>
  <c r="P33" i="10"/>
  <c r="N34" i="10"/>
  <c r="O34" i="10"/>
  <c r="N35" i="10"/>
  <c r="O35" i="10"/>
  <c r="N36" i="10"/>
  <c r="O36" i="10"/>
  <c r="N37" i="10"/>
  <c r="O37" i="10"/>
  <c r="P37" i="10"/>
  <c r="N14" i="10"/>
  <c r="O14" i="10"/>
  <c r="N15" i="10"/>
  <c r="O15" i="10"/>
  <c r="N16" i="10"/>
  <c r="O16" i="10"/>
  <c r="N17" i="10"/>
  <c r="O17" i="10"/>
  <c r="P17" i="10"/>
  <c r="X9" i="20"/>
  <c r="Y12" i="7"/>
  <c r="Y13" i="7"/>
  <c r="Y14" i="7"/>
  <c r="Y15" i="7"/>
  <c r="Y16" i="7"/>
  <c r="Y17" i="7"/>
  <c r="Y18" i="7"/>
  <c r="Y19" i="7"/>
  <c r="Y20" i="7"/>
  <c r="Y21" i="7"/>
  <c r="Y22" i="7"/>
  <c r="Y11" i="7"/>
  <c r="Z15" i="12"/>
  <c r="Z16" i="12"/>
  <c r="Z14" i="12"/>
  <c r="Z12" i="12"/>
  <c r="Z13" i="12"/>
  <c r="Z11" i="12"/>
  <c r="Y15" i="12"/>
  <c r="Y16" i="12"/>
  <c r="Y14" i="12"/>
  <c r="Y12" i="12"/>
  <c r="Y13" i="12"/>
  <c r="Y11" i="12"/>
  <c r="M13" i="5"/>
  <c r="M14" i="5"/>
  <c r="M15" i="5"/>
  <c r="M16" i="5"/>
  <c r="N16" i="5"/>
  <c r="M17" i="5"/>
  <c r="M18" i="5"/>
  <c r="M19" i="5"/>
  <c r="M20" i="5"/>
  <c r="N20" i="5"/>
  <c r="M21" i="5"/>
  <c r="M22" i="5"/>
  <c r="M23" i="5"/>
  <c r="M24" i="5"/>
  <c r="N24" i="5"/>
  <c r="M10" i="5"/>
  <c r="M11" i="5"/>
  <c r="M12" i="5"/>
  <c r="N12" i="5"/>
  <c r="M36" i="5"/>
  <c r="M37" i="5"/>
  <c r="M38" i="5"/>
  <c r="M39" i="5"/>
  <c r="N39" i="5"/>
  <c r="M40" i="5"/>
  <c r="M41" i="5"/>
  <c r="M42" i="5"/>
  <c r="M43" i="5"/>
  <c r="N43" i="5"/>
  <c r="M44" i="5"/>
  <c r="M45" i="5"/>
  <c r="M46" i="5"/>
  <c r="M47" i="5"/>
  <c r="N47" i="5"/>
  <c r="M32" i="5"/>
  <c r="M33" i="5"/>
  <c r="M34" i="5"/>
  <c r="M35" i="5"/>
  <c r="N35" i="5"/>
  <c r="M60" i="6"/>
  <c r="M61" i="6"/>
  <c r="M62" i="6"/>
  <c r="M63" i="6"/>
  <c r="N63" i="6"/>
  <c r="M56" i="6"/>
  <c r="M57" i="6"/>
  <c r="M58" i="6"/>
  <c r="M59" i="6"/>
  <c r="N59" i="6"/>
  <c r="M52" i="6"/>
  <c r="M53" i="6"/>
  <c r="M54" i="6"/>
  <c r="M55" i="6"/>
  <c r="N55" i="6"/>
  <c r="M48" i="6"/>
  <c r="M49" i="6"/>
  <c r="M50" i="6"/>
  <c r="M51" i="6"/>
  <c r="N51" i="6"/>
  <c r="M44" i="6"/>
  <c r="M45" i="6"/>
  <c r="M46" i="6"/>
  <c r="M47" i="6"/>
  <c r="N47" i="6"/>
  <c r="M40" i="6"/>
  <c r="M41" i="6"/>
  <c r="M42" i="6"/>
  <c r="M43" i="6"/>
  <c r="N43" i="6"/>
  <c r="M31" i="6"/>
  <c r="M32" i="6"/>
  <c r="M33" i="6"/>
  <c r="M34" i="6"/>
  <c r="N34" i="6"/>
  <c r="M27" i="6"/>
  <c r="M28" i="6"/>
  <c r="M29" i="6"/>
  <c r="M30" i="6"/>
  <c r="N30" i="6"/>
  <c r="M23" i="6"/>
  <c r="M24" i="6"/>
  <c r="M25" i="6"/>
  <c r="M26" i="6"/>
  <c r="N26" i="6"/>
  <c r="M19" i="6"/>
  <c r="M20" i="6"/>
  <c r="M21" i="6"/>
  <c r="M22" i="6"/>
  <c r="N22" i="6"/>
  <c r="M15" i="6"/>
  <c r="M16" i="6"/>
  <c r="M17" i="6"/>
  <c r="M18" i="6"/>
  <c r="N18" i="6"/>
  <c r="M11" i="6"/>
  <c r="M12" i="6"/>
  <c r="M13" i="6"/>
  <c r="M14" i="6"/>
  <c r="N14" i="6"/>
</calcChain>
</file>

<file path=xl/sharedStrings.xml><?xml version="1.0" encoding="utf-8"?>
<sst xmlns="http://schemas.openxmlformats.org/spreadsheetml/2006/main" count="5411" uniqueCount="355">
  <si>
    <t>E01</t>
  </si>
  <si>
    <t>F01</t>
  </si>
  <si>
    <t>G01</t>
  </si>
  <si>
    <t>H01</t>
  </si>
  <si>
    <t>G04</t>
  </si>
  <si>
    <t>G05</t>
  </si>
  <si>
    <t>H04</t>
  </si>
  <si>
    <t>H05</t>
  </si>
  <si>
    <t>C02</t>
  </si>
  <si>
    <t>D02</t>
  </si>
  <si>
    <t>E02</t>
  </si>
  <si>
    <t>F02</t>
  </si>
  <si>
    <t>G02</t>
  </si>
  <si>
    <t>H02</t>
  </si>
  <si>
    <t>B03</t>
  </si>
  <si>
    <t>C03</t>
  </si>
  <si>
    <t>D03</t>
  </si>
  <si>
    <t>E03</t>
  </si>
  <si>
    <t>F03</t>
  </si>
  <si>
    <t>G03</t>
  </si>
  <si>
    <t>H03</t>
  </si>
  <si>
    <t>Spz</t>
  </si>
  <si>
    <t>5 hrs</t>
  </si>
  <si>
    <t>RT</t>
  </si>
  <si>
    <t>B05</t>
  </si>
  <si>
    <t>C05</t>
  </si>
  <si>
    <t>D05</t>
  </si>
  <si>
    <t>E05</t>
  </si>
  <si>
    <t>F05</t>
  </si>
  <si>
    <t>Fresh/cryo</t>
  </si>
  <si>
    <t>Total</t>
  </si>
  <si>
    <t>File name</t>
  </si>
  <si>
    <t>SPZ</t>
  </si>
  <si>
    <t>Infection</t>
  </si>
  <si>
    <t>HCO4</t>
  </si>
  <si>
    <t>Percent</t>
  </si>
  <si>
    <t>Expt</t>
  </si>
  <si>
    <t>Date</t>
  </si>
  <si>
    <t>HCO4/well</t>
  </si>
  <si>
    <t>SPZ/well</t>
  </si>
  <si>
    <t>Incubation</t>
  </si>
  <si>
    <t>Infectivity</t>
  </si>
  <si>
    <t>A01</t>
  </si>
  <si>
    <t>A02</t>
  </si>
  <si>
    <t>A03</t>
  </si>
  <si>
    <t>A04</t>
  </si>
  <si>
    <t>A05</t>
  </si>
  <si>
    <t>A06</t>
  </si>
  <si>
    <t>B01</t>
  </si>
  <si>
    <t>Control</t>
  </si>
  <si>
    <t>B02</t>
  </si>
  <si>
    <t>96well</t>
  </si>
  <si>
    <t>Cryo</t>
  </si>
  <si>
    <t>plate</t>
  </si>
  <si>
    <t>Average</t>
  </si>
  <si>
    <t>SD</t>
  </si>
  <si>
    <t>FRESH</t>
  </si>
  <si>
    <t>3 hrs</t>
  </si>
  <si>
    <t>B04</t>
  </si>
  <si>
    <t>B06</t>
  </si>
  <si>
    <t>C06</t>
  </si>
  <si>
    <t>D06</t>
  </si>
  <si>
    <t>E06</t>
  </si>
  <si>
    <t>F06</t>
  </si>
  <si>
    <t>G06</t>
  </si>
  <si>
    <t>H06</t>
  </si>
  <si>
    <t>Voluven</t>
  </si>
  <si>
    <t>A07</t>
  </si>
  <si>
    <t>B07</t>
  </si>
  <si>
    <t>C07</t>
  </si>
  <si>
    <t>D07</t>
  </si>
  <si>
    <t>E07</t>
  </si>
  <si>
    <t>F07</t>
  </si>
  <si>
    <t>G07</t>
  </si>
  <si>
    <t>H07</t>
  </si>
  <si>
    <t>CS2</t>
  </si>
  <si>
    <t>A08</t>
  </si>
  <si>
    <t>B08</t>
  </si>
  <si>
    <t>C08</t>
  </si>
  <si>
    <t>D08</t>
  </si>
  <si>
    <t>E08</t>
  </si>
  <si>
    <t>F08</t>
  </si>
  <si>
    <t>G08</t>
  </si>
  <si>
    <t>H08</t>
  </si>
  <si>
    <t>A09</t>
  </si>
  <si>
    <t>B09</t>
  </si>
  <si>
    <t>C09</t>
  </si>
  <si>
    <t>D09</t>
  </si>
  <si>
    <t>E09</t>
  </si>
  <si>
    <t>F09</t>
  </si>
  <si>
    <t>G09</t>
  </si>
  <si>
    <t>H09</t>
  </si>
  <si>
    <t>C04</t>
  </si>
  <si>
    <t>D04</t>
  </si>
  <si>
    <t>E04</t>
  </si>
  <si>
    <t>F04</t>
  </si>
  <si>
    <t>A10</t>
  </si>
  <si>
    <t>B10</t>
  </si>
  <si>
    <t>C10</t>
  </si>
  <si>
    <t>D10</t>
  </si>
  <si>
    <t>E10</t>
  </si>
  <si>
    <t>F10</t>
  </si>
  <si>
    <t>G10</t>
  </si>
  <si>
    <t>H10</t>
  </si>
  <si>
    <t>A11</t>
  </si>
  <si>
    <t>B11</t>
  </si>
  <si>
    <t>C11</t>
  </si>
  <si>
    <t>D11</t>
  </si>
  <si>
    <t>E11</t>
  </si>
  <si>
    <t>F11</t>
  </si>
  <si>
    <t>G11</t>
  </si>
  <si>
    <t>H11</t>
  </si>
  <si>
    <t>A12</t>
  </si>
  <si>
    <t>B12</t>
  </si>
  <si>
    <t>C12</t>
  </si>
  <si>
    <t>D12</t>
  </si>
  <si>
    <t>E12</t>
  </si>
  <si>
    <t>F12</t>
  </si>
  <si>
    <t>G12</t>
  </si>
  <si>
    <t>H12</t>
  </si>
  <si>
    <t>C01</t>
  </si>
  <si>
    <t>D01</t>
  </si>
  <si>
    <t>Manual</t>
  </si>
  <si>
    <t>Fresh</t>
  </si>
  <si>
    <t>1 hrs</t>
  </si>
  <si>
    <t>2 hrs</t>
  </si>
  <si>
    <t>4 hrs</t>
  </si>
  <si>
    <t>Expt 1</t>
  </si>
  <si>
    <t>Expt 2</t>
  </si>
  <si>
    <t>MC</t>
  </si>
  <si>
    <t>Day 1</t>
  </si>
  <si>
    <t>Day 2</t>
  </si>
  <si>
    <t>DX5</t>
  </si>
  <si>
    <t>Spz/well</t>
  </si>
  <si>
    <t>30min</t>
  </si>
  <si>
    <t>Time points</t>
  </si>
  <si>
    <t>Day 3</t>
  </si>
  <si>
    <t>Day 4</t>
  </si>
  <si>
    <t>Viability</t>
  </si>
  <si>
    <t>Raw data</t>
  </si>
  <si>
    <t>RP:G57 ratio</t>
  </si>
  <si>
    <t>Infection incubation time points</t>
  </si>
  <si>
    <t>Fresh vs Cryo</t>
  </si>
  <si>
    <t>CS2 cryo spz infectivity to mice</t>
  </si>
  <si>
    <t>Ratio</t>
  </si>
  <si>
    <t xml:space="preserve"> 1:1</t>
  </si>
  <si>
    <t xml:space="preserve"> 1:3</t>
  </si>
  <si>
    <t xml:space="preserve"> 3:1</t>
  </si>
  <si>
    <t>1:3, 1:1, 3:1</t>
  </si>
  <si>
    <t>Sporozoites</t>
  </si>
  <si>
    <t>Mice</t>
  </si>
  <si>
    <t>RPMIspz(ul)</t>
  </si>
  <si>
    <t>Spz/mice</t>
  </si>
  <si>
    <t>Fresh spz</t>
  </si>
  <si>
    <t>Day 5</t>
  </si>
  <si>
    <t>Day 6</t>
  </si>
  <si>
    <t>Day 7</t>
  </si>
  <si>
    <t>Day 8</t>
  </si>
  <si>
    <t>Day 9</t>
  </si>
  <si>
    <t>0.5, 0</t>
  </si>
  <si>
    <t>2.5, 0.1</t>
  </si>
  <si>
    <t>10, 3</t>
  </si>
  <si>
    <t>2, 1</t>
  </si>
  <si>
    <t>10, 8</t>
  </si>
  <si>
    <t>0.1, 0.1</t>
  </si>
  <si>
    <t>0.5, 0.5</t>
  </si>
  <si>
    <t>6, 5</t>
  </si>
  <si>
    <t>0, 0</t>
  </si>
  <si>
    <t>0.1, 0.5</t>
  </si>
  <si>
    <t>1, 2</t>
  </si>
  <si>
    <t>2, 3</t>
  </si>
  <si>
    <t>4,6</t>
  </si>
  <si>
    <t>6, 6</t>
  </si>
  <si>
    <t>5, 2</t>
  </si>
  <si>
    <t>3, 4</t>
  </si>
  <si>
    <t>23,16</t>
  </si>
  <si>
    <t>3, 2</t>
  </si>
  <si>
    <t>5, 7</t>
  </si>
  <si>
    <t>0.5, 0.2</t>
  </si>
  <si>
    <t>2, 2</t>
  </si>
  <si>
    <t>5, 8</t>
  </si>
  <si>
    <t>4, 8</t>
  </si>
  <si>
    <t>CS2(ul)</t>
  </si>
  <si>
    <t>MC(ul)</t>
  </si>
  <si>
    <t>Spz/vial</t>
  </si>
  <si>
    <t xml:space="preserve">3 hrs </t>
  </si>
  <si>
    <t>Read file 12/17/15</t>
  </si>
  <si>
    <t>Fresh G57 Toxicity</t>
  </si>
  <si>
    <t>Cryopreserved</t>
  </si>
  <si>
    <t>Fresh CS2</t>
  </si>
  <si>
    <t>Fresh Sporozoites</t>
  </si>
  <si>
    <t>Fresh Sporozoites with CS2</t>
  </si>
  <si>
    <t>Cryopreserved Sporozoites with CS2</t>
  </si>
  <si>
    <t>5,5</t>
  </si>
  <si>
    <t>4,5</t>
  </si>
  <si>
    <t>4,4</t>
  </si>
  <si>
    <t>Day 1/3 hrs</t>
  </si>
  <si>
    <t>Day2/Day1</t>
  </si>
  <si>
    <t>Day3/Day2</t>
  </si>
  <si>
    <t>0.5, 0.1</t>
  </si>
  <si>
    <t>3, 1</t>
  </si>
  <si>
    <t>8, 3</t>
  </si>
  <si>
    <t>20, 5</t>
  </si>
  <si>
    <t>No of</t>
  </si>
  <si>
    <t>SPZ/mice</t>
  </si>
  <si>
    <t>(Day)</t>
  </si>
  <si>
    <t>Sporozoites/vial test</t>
  </si>
  <si>
    <t>(Millions)</t>
  </si>
  <si>
    <t>Flow Reading</t>
  </si>
  <si>
    <t>Infected</t>
  </si>
  <si>
    <t>All</t>
  </si>
  <si>
    <t>Spz dilution</t>
  </si>
  <si>
    <t>day</t>
  </si>
  <si>
    <t>Sporozoites/</t>
  </si>
  <si>
    <t>mosquito</t>
  </si>
  <si>
    <t>96 well</t>
  </si>
  <si>
    <t>Infection incubation time points, toxicity and developement</t>
  </si>
  <si>
    <t>Development</t>
  </si>
  <si>
    <t>Thaw at RT</t>
  </si>
  <si>
    <t>Spz With CS2</t>
  </si>
  <si>
    <t>Day</t>
  </si>
  <si>
    <t>Mosquito</t>
  </si>
  <si>
    <t>Post thaw</t>
  </si>
  <si>
    <t>Recovery</t>
  </si>
  <si>
    <t>(%)</t>
  </si>
  <si>
    <t>RPMIspz:HESTAR200 ratio</t>
  </si>
  <si>
    <t>RPMIspz:CS2 ratio</t>
  </si>
  <si>
    <t>RPMIspz:Glycerolyte 57 ratio</t>
  </si>
  <si>
    <t>Fresh G57 toxicity</t>
  </si>
  <si>
    <t>RPMIspzG57 1:3</t>
  </si>
  <si>
    <t>RPMIspzG57 1:1</t>
  </si>
  <si>
    <t>RPMIspzG57 3:1</t>
  </si>
  <si>
    <t>RPMIspz:MC ratio</t>
  </si>
  <si>
    <t>RPMIspz:MC, 1:3</t>
  </si>
  <si>
    <t>RPMIspz:MC, 1:1</t>
  </si>
  <si>
    <t>RPMIspz:MC, 3:1</t>
  </si>
  <si>
    <t>RPMIspz:DX5 ratio</t>
  </si>
  <si>
    <t>RPMIspz:DX5, 1:3</t>
  </si>
  <si>
    <t>RPMIspz:DX5, 1:1</t>
  </si>
  <si>
    <t>RPMIspz:DX5, 3:1</t>
  </si>
  <si>
    <t>RPMIspz:Hetastarch ratio</t>
  </si>
  <si>
    <t>RPMIspz:Heta 1:3</t>
  </si>
  <si>
    <t>RPMIspz:Heta 1:1</t>
  </si>
  <si>
    <t>RPMIspz:Heta 3:1</t>
  </si>
  <si>
    <t>RPMIspz:Voluven ratio</t>
  </si>
  <si>
    <t>RPMIspz:Vol, 1:3</t>
  </si>
  <si>
    <t>RPMIspz:Vol, 1:1</t>
  </si>
  <si>
    <t>RPMIspz:Vol, 3:1</t>
  </si>
  <si>
    <t>RPMIspz:CS2 1:3</t>
  </si>
  <si>
    <t>Spz/vial 0.25 M</t>
  </si>
  <si>
    <t>Spz/vial 0.5 M</t>
  </si>
  <si>
    <t>Spz/vial 1.0 M</t>
  </si>
  <si>
    <t>RPMIspz:HESTAR ratio</t>
  </si>
  <si>
    <t>RPMIspz:HES 1:3</t>
  </si>
  <si>
    <t>RPMIspz:HES 1:1</t>
  </si>
  <si>
    <t>RPMIspz:HES 3:1</t>
  </si>
  <si>
    <t>RPMIspz:CS2 1:1</t>
  </si>
  <si>
    <t>RPMIspz:CS2 3:1</t>
  </si>
  <si>
    <t>Cryo RPMIspz:CS2 1:3, manual</t>
  </si>
  <si>
    <t>37C</t>
  </si>
  <si>
    <t>Thaw</t>
  </si>
  <si>
    <t>Glycerolyte 57</t>
  </si>
  <si>
    <t>Thaw at 37C</t>
  </si>
  <si>
    <t>RPMIspz:DX5 1:3</t>
  </si>
  <si>
    <t>RPMIspz:MC 1:3</t>
  </si>
  <si>
    <t>RPMIspz:Hestar200 1:3</t>
  </si>
  <si>
    <t>RPMIspz:Voluven 1:3</t>
  </si>
  <si>
    <t>3/17/14</t>
  </si>
  <si>
    <t>RPMIspz:Hetastarch 1:3</t>
  </si>
  <si>
    <t>RPMIspz:Glycerolyte57 1:3</t>
  </si>
  <si>
    <t>Cryogenic</t>
  </si>
  <si>
    <t>Solution</t>
  </si>
  <si>
    <t>Method</t>
  </si>
  <si>
    <t>(millions)</t>
  </si>
  <si>
    <t>Cryopreservation manual</t>
  </si>
  <si>
    <t>Table 4</t>
  </si>
  <si>
    <t>Figure 5</t>
  </si>
  <si>
    <t>Figure 4G</t>
  </si>
  <si>
    <t>Figure 4F</t>
  </si>
  <si>
    <t>Figure 4E</t>
  </si>
  <si>
    <t>Figure 4D</t>
  </si>
  <si>
    <t>Figure 4C</t>
  </si>
  <si>
    <t>Figure 4B</t>
  </si>
  <si>
    <t>Figure 4A</t>
  </si>
  <si>
    <t>Table 3</t>
  </si>
  <si>
    <t>Hetastarch</t>
  </si>
  <si>
    <t>Hestar 200</t>
  </si>
  <si>
    <t>Average or</t>
  </si>
  <si>
    <t>Sporozites</t>
  </si>
  <si>
    <t>Prepatent</t>
  </si>
  <si>
    <t>Period</t>
  </si>
  <si>
    <t>Percent parasitemia on days/mice</t>
  </si>
  <si>
    <t>End</t>
  </si>
  <si>
    <t>Sporozoites viability (% control)</t>
  </si>
  <si>
    <t>Set 1</t>
  </si>
  <si>
    <t>Set 2</t>
  </si>
  <si>
    <t>DX5(ul)</t>
  </si>
  <si>
    <t>Voluven(ul)</t>
  </si>
  <si>
    <t>(Days)</t>
  </si>
  <si>
    <t>Spz no CS2</t>
  </si>
  <si>
    <t>% control</t>
  </si>
  <si>
    <t>Calculation</t>
  </si>
  <si>
    <t>method</t>
  </si>
  <si>
    <t>Progression</t>
  </si>
  <si>
    <t>rate (%)</t>
  </si>
  <si>
    <t>Analyzed data</t>
  </si>
  <si>
    <t>Group</t>
  </si>
  <si>
    <t>Spz with CS2</t>
  </si>
  <si>
    <t>Fresh Spz No CS2</t>
  </si>
  <si>
    <t>Fresh Spz with CS2</t>
  </si>
  <si>
    <t>Pool expt 1 and 2, 8 replicated (same as data used for stat calculation)</t>
  </si>
  <si>
    <t>HC-04</t>
  </si>
  <si>
    <t>Sporozoite Viability</t>
  </si>
  <si>
    <t>Storage in</t>
  </si>
  <si>
    <t>LNVP</t>
  </si>
  <si>
    <t>(days)</t>
  </si>
  <si>
    <t>7</t>
  </si>
  <si>
    <t>8</t>
  </si>
  <si>
    <t>3</t>
  </si>
  <si>
    <t>2</t>
  </si>
  <si>
    <t>6</t>
  </si>
  <si>
    <t>11</t>
  </si>
  <si>
    <t>1</t>
  </si>
  <si>
    <t>0</t>
  </si>
  <si>
    <t>(x10,000)</t>
  </si>
  <si>
    <t>Figure 1B</t>
  </si>
  <si>
    <t>Figure 1A</t>
  </si>
  <si>
    <t>(hrs)</t>
  </si>
  <si>
    <t>HC-04/well</t>
  </si>
  <si>
    <t>Pb GFP spz dilution and infection in HC-04</t>
  </si>
  <si>
    <t>Table 2</t>
  </si>
  <si>
    <t>P. berghei ANKA GFP spz after cryopreservation and infection in HC-04</t>
  </si>
  <si>
    <t>P. berghei ANKA GFP spz after cryopreservation and infection in Mice</t>
  </si>
  <si>
    <t>All 7 Cryogenic solutions</t>
  </si>
  <si>
    <t>Pooled data</t>
  </si>
  <si>
    <t>from 2 expt.</t>
  </si>
  <si>
    <t>Hep_infect/fresh (normal) and no diff</t>
  </si>
  <si>
    <t>Hep_infect/cryo (non-normal) and diff (A=control,  B=1:3, 1:1, C=3:1)</t>
  </si>
  <si>
    <t xml:space="preserve">Statistical Results: </t>
  </si>
  <si>
    <t>Hep_infect/fresh (non-normal) and no diff</t>
  </si>
  <si>
    <t>Hep_infect/cryo (non-normal) and diff (A=control,  B=1:3, 1:1,3:1)</t>
  </si>
  <si>
    <t>Hep_infect/fresh (non-normal) and diff (A=control, B= B=1:3, 1:1,3:1)</t>
  </si>
  <si>
    <t>Hep_infect/fresh (non-normal) and diff (A=3:1, control, B=control, 1:1, C=1:3)</t>
  </si>
  <si>
    <t>HC04</t>
  </si>
  <si>
    <t xml:space="preserve">Relative </t>
  </si>
  <si>
    <t xml:space="preserve">sporozoite </t>
  </si>
  <si>
    <t>infectivity</t>
  </si>
  <si>
    <t xml:space="preserve">Average </t>
  </si>
  <si>
    <t>.</t>
  </si>
  <si>
    <t>HC-04 Infectivity</t>
  </si>
  <si>
    <t>Hepatocyte</t>
  </si>
  <si>
    <t>HESTAR(ul)</t>
  </si>
  <si>
    <t>Hetastach(ul)</t>
  </si>
  <si>
    <t>Glycerolyte(ul)</t>
  </si>
  <si>
    <t>p-value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</si>
</sst>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0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sz val="11"/>
      <color rgb="FF00B050"/>
      <name val="Calibri"/>
      <family val="2"/>
      <scheme val="minor"/>
    </font>
    <font>
      <b/>
      <sz val="10"/>
      <name val="Verdana"/>
    </font>
    <font>
      <b/>
      <sz val="10"/>
      <color rgb="FF0000FF"/>
      <name val="Verdana"/>
    </font>
    <font>
      <sz val="10"/>
      <name val="Arial"/>
    </font>
    <font>
      <b/>
      <sz val="10"/>
      <name val="Arial"/>
    </font>
    <font>
      <sz val="10"/>
      <color rgb="FF00B050"/>
      <name val="Arial"/>
    </font>
    <font>
      <sz val="10"/>
      <color rgb="FFFF0000"/>
      <name val="Arial"/>
    </font>
    <font>
      <sz val="10"/>
      <color rgb="FF008000"/>
      <name val="Arial"/>
    </font>
    <font>
      <sz val="10"/>
      <color rgb="FF3366FF"/>
      <name val="Arial"/>
    </font>
    <font>
      <sz val="10"/>
      <color rgb="FF92D050"/>
      <name val="Arial"/>
    </font>
    <font>
      <b/>
      <sz val="10"/>
      <color rgb="FFFF0000"/>
      <name val="Arial"/>
    </font>
    <font>
      <sz val="10"/>
      <color rgb="FF0000FF"/>
      <name val="Arial"/>
    </font>
    <font>
      <sz val="10"/>
      <color theme="1"/>
      <name val="Arial"/>
    </font>
    <font>
      <sz val="10"/>
      <color indexed="206"/>
      <name val="Arial"/>
    </font>
    <font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3366FF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724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2">
    <xf numFmtId="0" fontId="0" fillId="0" borderId="0" xfId="0"/>
    <xf numFmtId="14" fontId="0" fillId="0" borderId="0" xfId="0" applyNumberFormat="1"/>
    <xf numFmtId="3" fontId="0" fillId="0" borderId="0" xfId="0" applyNumberFormat="1" applyAlignment="1">
      <alignment horizontal="left"/>
    </xf>
    <xf numFmtId="3" fontId="0" fillId="0" borderId="0" xfId="0" applyNumberFormat="1"/>
    <xf numFmtId="0" fontId="3" fillId="0" borderId="0" xfId="0" applyFont="1"/>
    <xf numFmtId="3" fontId="3" fillId="0" borderId="0" xfId="0" applyNumberFormat="1" applyFont="1" applyAlignment="1">
      <alignment horizontal="left"/>
    </xf>
    <xf numFmtId="0" fontId="0" fillId="0" borderId="0" xfId="0" applyFont="1"/>
    <xf numFmtId="0" fontId="4" fillId="0" borderId="0" xfId="0" applyFont="1"/>
    <xf numFmtId="14" fontId="4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1" xfId="0" applyFont="1" applyBorder="1"/>
    <xf numFmtId="0" fontId="7" fillId="0" borderId="2" xfId="0" applyFont="1" applyBorder="1"/>
    <xf numFmtId="3" fontId="7" fillId="0" borderId="2" xfId="0" applyNumberFormat="1" applyFont="1" applyBorder="1" applyAlignment="1">
      <alignment horizontal="left"/>
    </xf>
    <xf numFmtId="0" fontId="7" fillId="0" borderId="5" xfId="0" applyFont="1" applyBorder="1"/>
    <xf numFmtId="0" fontId="7" fillId="0" borderId="0" xfId="0" applyFont="1" applyBorder="1"/>
    <xf numFmtId="3" fontId="7" fillId="0" borderId="0" xfId="0" applyNumberFormat="1" applyFont="1" applyBorder="1" applyAlignment="1">
      <alignment horizontal="left"/>
    </xf>
    <xf numFmtId="0" fontId="7" fillId="0" borderId="0" xfId="0" applyFont="1"/>
    <xf numFmtId="0" fontId="7" fillId="0" borderId="3" xfId="0" applyFont="1" applyBorder="1"/>
    <xf numFmtId="0" fontId="7" fillId="0" borderId="4" xfId="0" applyFont="1" applyBorder="1"/>
    <xf numFmtId="3" fontId="7" fillId="0" borderId="4" xfId="0" applyNumberFormat="1" applyFont="1" applyBorder="1" applyAlignment="1">
      <alignment horizontal="left"/>
    </xf>
    <xf numFmtId="14" fontId="6" fillId="0" borderId="0" xfId="0" applyNumberFormat="1" applyFont="1"/>
    <xf numFmtId="3" fontId="6" fillId="0" borderId="0" xfId="0" applyNumberFormat="1" applyFont="1" applyAlignment="1">
      <alignment horizontal="left"/>
    </xf>
    <xf numFmtId="0" fontId="6" fillId="0" borderId="2" xfId="0" applyFont="1" applyBorder="1"/>
    <xf numFmtId="0" fontId="6" fillId="0" borderId="0" xfId="0" applyFont="1" applyBorder="1"/>
    <xf numFmtId="3" fontId="8" fillId="0" borderId="0" xfId="0" applyNumberFormat="1" applyFont="1" applyAlignment="1">
      <alignment horizontal="left"/>
    </xf>
    <xf numFmtId="0" fontId="8" fillId="0" borderId="0" xfId="0" applyFont="1"/>
    <xf numFmtId="3" fontId="6" fillId="0" borderId="0" xfId="0" applyNumberFormat="1" applyFont="1"/>
    <xf numFmtId="0" fontId="6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left"/>
    </xf>
    <xf numFmtId="0" fontId="9" fillId="0" borderId="0" xfId="0" applyFont="1" applyBorder="1"/>
    <xf numFmtId="0" fontId="6" fillId="0" borderId="0" xfId="0" applyFont="1" applyFill="1" applyBorder="1"/>
    <xf numFmtId="0" fontId="12" fillId="0" borderId="0" xfId="0" applyFont="1"/>
    <xf numFmtId="20" fontId="6" fillId="0" borderId="0" xfId="0" applyNumberFormat="1" applyFont="1"/>
    <xf numFmtId="0" fontId="13" fillId="0" borderId="0" xfId="0" applyFont="1" applyBorder="1"/>
    <xf numFmtId="0" fontId="8" fillId="0" borderId="0" xfId="0" applyFont="1" applyBorder="1"/>
    <xf numFmtId="0" fontId="13" fillId="0" borderId="4" xfId="0" applyFont="1" applyBorder="1"/>
    <xf numFmtId="0" fontId="14" fillId="0" borderId="5" xfId="0" applyFont="1" applyBorder="1"/>
    <xf numFmtId="2" fontId="6" fillId="0" borderId="0" xfId="0" applyNumberFormat="1" applyFont="1"/>
    <xf numFmtId="0" fontId="9" fillId="2" borderId="0" xfId="0" applyFont="1" applyFill="1"/>
    <xf numFmtId="0" fontId="6" fillId="2" borderId="0" xfId="0" applyFont="1" applyFill="1"/>
    <xf numFmtId="0" fontId="6" fillId="0" borderId="0" xfId="0" applyNumberFormat="1" applyFont="1"/>
    <xf numFmtId="0" fontId="6" fillId="3" borderId="0" xfId="0" applyFont="1" applyFill="1"/>
    <xf numFmtId="0" fontId="7" fillId="3" borderId="2" xfId="0" applyFont="1" applyFill="1" applyBorder="1"/>
    <xf numFmtId="0" fontId="7" fillId="3" borderId="0" xfId="0" applyFont="1" applyFill="1" applyBorder="1"/>
    <xf numFmtId="0" fontId="7" fillId="3" borderId="4" xfId="0" applyFont="1" applyFill="1" applyBorder="1"/>
    <xf numFmtId="0" fontId="6" fillId="3" borderId="2" xfId="0" applyFont="1" applyFill="1" applyBorder="1"/>
    <xf numFmtId="0" fontId="9" fillId="3" borderId="0" xfId="0" applyFont="1" applyFill="1" applyBorder="1"/>
    <xf numFmtId="0" fontId="13" fillId="3" borderId="0" xfId="0" applyFont="1" applyFill="1" applyBorder="1"/>
    <xf numFmtId="0" fontId="13" fillId="3" borderId="4" xfId="0" applyFont="1" applyFill="1" applyBorder="1"/>
    <xf numFmtId="0" fontId="0" fillId="3" borderId="0" xfId="0" applyFill="1"/>
    <xf numFmtId="0" fontId="6" fillId="3" borderId="0" xfId="0" applyFont="1" applyFill="1" applyBorder="1"/>
    <xf numFmtId="0" fontId="9" fillId="3" borderId="0" xfId="0" applyFont="1" applyFill="1"/>
    <xf numFmtId="0" fontId="7" fillId="3" borderId="0" xfId="0" applyFont="1" applyFill="1"/>
    <xf numFmtId="0" fontId="10" fillId="3" borderId="0" xfId="0" applyFont="1" applyFill="1"/>
    <xf numFmtId="0" fontId="15" fillId="0" borderId="0" xfId="0" applyFont="1"/>
    <xf numFmtId="0" fontId="16" fillId="0" borderId="0" xfId="0" applyFont="1"/>
    <xf numFmtId="49" fontId="6" fillId="0" borderId="0" xfId="0" applyNumberFormat="1" applyFont="1"/>
    <xf numFmtId="49" fontId="7" fillId="0" borderId="2" xfId="0" applyNumberFormat="1" applyFont="1" applyBorder="1"/>
    <xf numFmtId="49" fontId="7" fillId="0" borderId="0" xfId="0" applyNumberFormat="1" applyFont="1" applyBorder="1"/>
    <xf numFmtId="49" fontId="7" fillId="0" borderId="4" xfId="0" applyNumberFormat="1" applyFont="1" applyBorder="1"/>
    <xf numFmtId="49" fontId="6" fillId="2" borderId="0" xfId="0" applyNumberFormat="1" applyFont="1" applyFill="1"/>
    <xf numFmtId="49" fontId="9" fillId="2" borderId="0" xfId="0" applyNumberFormat="1" applyFont="1" applyFill="1"/>
    <xf numFmtId="49" fontId="0" fillId="0" borderId="0" xfId="0" applyNumberFormat="1"/>
    <xf numFmtId="49" fontId="6" fillId="0" borderId="0" xfId="0" applyNumberFormat="1" applyFont="1" applyAlignment="1">
      <alignment horizontal="right"/>
    </xf>
    <xf numFmtId="49" fontId="7" fillId="0" borderId="0" xfId="0" applyNumberFormat="1" applyFont="1"/>
    <xf numFmtId="49" fontId="4" fillId="0" borderId="0" xfId="0" applyNumberFormat="1" applyFont="1"/>
    <xf numFmtId="0" fontId="6" fillId="0" borderId="0" xfId="0" applyFont="1" applyAlignment="1">
      <alignment horizontal="right"/>
    </xf>
    <xf numFmtId="0" fontId="0" fillId="2" borderId="0" xfId="0" applyFill="1"/>
    <xf numFmtId="49" fontId="0" fillId="2" borderId="0" xfId="0" applyNumberFormat="1" applyFill="1"/>
    <xf numFmtId="3" fontId="0" fillId="2" borderId="0" xfId="0" applyNumberFormat="1" applyFill="1" applyAlignment="1">
      <alignment horizontal="left"/>
    </xf>
    <xf numFmtId="3" fontId="0" fillId="2" borderId="0" xfId="0" applyNumberFormat="1" applyFill="1"/>
    <xf numFmtId="0" fontId="9" fillId="0" borderId="2" xfId="0" applyFont="1" applyBorder="1"/>
    <xf numFmtId="0" fontId="6" fillId="0" borderId="6" xfId="0" applyFont="1" applyBorder="1"/>
    <xf numFmtId="0" fontId="6" fillId="0" borderId="5" xfId="0" applyFont="1" applyBorder="1"/>
    <xf numFmtId="0" fontId="6" fillId="0" borderId="7" xfId="0" applyFont="1" applyBorder="1"/>
    <xf numFmtId="0" fontId="6" fillId="0" borderId="3" xfId="0" applyFont="1" applyBorder="1"/>
    <xf numFmtId="0" fontId="9" fillId="0" borderId="4" xfId="0" applyFont="1" applyBorder="1"/>
    <xf numFmtId="0" fontId="6" fillId="0" borderId="4" xfId="0" applyFont="1" applyBorder="1"/>
    <xf numFmtId="0" fontId="6" fillId="0" borderId="8" xfId="0" applyFont="1" applyBorder="1"/>
    <xf numFmtId="0" fontId="9" fillId="0" borderId="1" xfId="0" applyFont="1" applyBorder="1" applyAlignment="1">
      <alignment wrapText="1"/>
    </xf>
    <xf numFmtId="164" fontId="6" fillId="0" borderId="0" xfId="0" applyNumberFormat="1" applyFont="1"/>
    <xf numFmtId="164" fontId="7" fillId="0" borderId="2" xfId="0" applyNumberFormat="1" applyFont="1" applyBorder="1"/>
    <xf numFmtId="164" fontId="6" fillId="2" borderId="0" xfId="0" applyNumberFormat="1" applyFont="1" applyFill="1"/>
    <xf numFmtId="164" fontId="0" fillId="0" borderId="0" xfId="0" applyNumberFormat="1"/>
    <xf numFmtId="0" fontId="7" fillId="0" borderId="0" xfId="0" applyFont="1" applyFill="1" applyBorder="1"/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</cellXfs>
  <cellStyles count="72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690" builtinId="9" hidden="1"/>
    <cellStyle name="Followed Hyperlink" xfId="1692" builtinId="9" hidden="1"/>
    <cellStyle name="Followed Hyperlink" xfId="1694" builtinId="9" hidden="1"/>
    <cellStyle name="Followed Hyperlink" xfId="1696" builtinId="9" hidden="1"/>
    <cellStyle name="Followed Hyperlink" xfId="1698" builtinId="9" hidden="1"/>
    <cellStyle name="Followed Hyperlink" xfId="1700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Followed Hyperlink" xfId="1710" builtinId="9" hidden="1"/>
    <cellStyle name="Followed Hyperlink" xfId="1712" builtinId="9" hidden="1"/>
    <cellStyle name="Followed Hyperlink" xfId="1714" builtinId="9" hidden="1"/>
    <cellStyle name="Followed Hyperlink" xfId="1716" builtinId="9" hidden="1"/>
    <cellStyle name="Followed Hyperlink" xfId="1718" builtinId="9" hidden="1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806" builtinId="9" hidden="1"/>
    <cellStyle name="Followed Hyperlink" xfId="1808" builtinId="9" hidden="1"/>
    <cellStyle name="Followed Hyperlink" xfId="1810" builtinId="9" hidden="1"/>
    <cellStyle name="Followed Hyperlink" xfId="1812" builtinId="9" hidden="1"/>
    <cellStyle name="Followed Hyperlink" xfId="1814" builtinId="9" hidden="1"/>
    <cellStyle name="Followed Hyperlink" xfId="1816" builtinId="9" hidden="1"/>
    <cellStyle name="Followed Hyperlink" xfId="1818" builtinId="9" hidden="1"/>
    <cellStyle name="Followed Hyperlink" xfId="1820" builtinId="9" hidden="1"/>
    <cellStyle name="Followed Hyperlink" xfId="1822" builtinId="9" hidden="1"/>
    <cellStyle name="Followed Hyperlink" xfId="1824" builtinId="9" hidden="1"/>
    <cellStyle name="Followed Hyperlink" xfId="1826" builtinId="9" hidden="1"/>
    <cellStyle name="Followed Hyperlink" xfId="1828" builtinId="9" hidden="1"/>
    <cellStyle name="Followed Hyperlink" xfId="1830" builtinId="9" hidden="1"/>
    <cellStyle name="Followed Hyperlink" xfId="1832" builtinId="9" hidden="1"/>
    <cellStyle name="Followed Hyperlink" xfId="1834" builtinId="9" hidden="1"/>
    <cellStyle name="Followed Hyperlink" xfId="1836" builtinId="9" hidden="1"/>
    <cellStyle name="Followed Hyperlink" xfId="1838" builtinId="9" hidden="1"/>
    <cellStyle name="Followed Hyperlink" xfId="1840" builtinId="9" hidden="1"/>
    <cellStyle name="Followed Hyperlink" xfId="1842" builtinId="9" hidden="1"/>
    <cellStyle name="Followed Hyperlink" xfId="1844" builtinId="9" hidden="1"/>
    <cellStyle name="Followed Hyperlink" xfId="1846" builtinId="9" hidden="1"/>
    <cellStyle name="Followed Hyperlink" xfId="1848" builtinId="9" hidden="1"/>
    <cellStyle name="Followed Hyperlink" xfId="1850" builtinId="9" hidden="1"/>
    <cellStyle name="Followed Hyperlink" xfId="1852" builtinId="9" hidden="1"/>
    <cellStyle name="Followed Hyperlink" xfId="1854" builtinId="9" hidden="1"/>
    <cellStyle name="Followed Hyperlink" xfId="1856" builtinId="9" hidden="1"/>
    <cellStyle name="Followed Hyperlink" xfId="1858" builtinId="9" hidden="1"/>
    <cellStyle name="Followed Hyperlink" xfId="1860" builtinId="9" hidden="1"/>
    <cellStyle name="Followed Hyperlink" xfId="1862" builtinId="9" hidden="1"/>
    <cellStyle name="Followed Hyperlink" xfId="1864" builtinId="9" hidden="1"/>
    <cellStyle name="Followed Hyperlink" xfId="1866" builtinId="9" hidden="1"/>
    <cellStyle name="Followed Hyperlink" xfId="1868" builtinId="9" hidden="1"/>
    <cellStyle name="Followed Hyperlink" xfId="1870" builtinId="9" hidden="1"/>
    <cellStyle name="Followed Hyperlink" xfId="1872" builtinId="9" hidden="1"/>
    <cellStyle name="Followed Hyperlink" xfId="1874" builtinId="9" hidden="1"/>
    <cellStyle name="Followed Hyperlink" xfId="1876" builtinId="9" hidden="1"/>
    <cellStyle name="Followed Hyperlink" xfId="1878" builtinId="9" hidden="1"/>
    <cellStyle name="Followed Hyperlink" xfId="1880" builtinId="9" hidden="1"/>
    <cellStyle name="Followed Hyperlink" xfId="1882" builtinId="9" hidden="1"/>
    <cellStyle name="Followed Hyperlink" xfId="1884" builtinId="9" hidden="1"/>
    <cellStyle name="Followed Hyperlink" xfId="1886" builtinId="9" hidden="1"/>
    <cellStyle name="Followed Hyperlink" xfId="1888" builtinId="9" hidden="1"/>
    <cellStyle name="Followed Hyperlink" xfId="1890" builtinId="9" hidden="1"/>
    <cellStyle name="Followed Hyperlink" xfId="1892" builtinId="9" hidden="1"/>
    <cellStyle name="Followed Hyperlink" xfId="1894" builtinId="9" hidden="1"/>
    <cellStyle name="Followed Hyperlink" xfId="1896" builtinId="9" hidden="1"/>
    <cellStyle name="Followed Hyperlink" xfId="1898" builtinId="9" hidden="1"/>
    <cellStyle name="Followed Hyperlink" xfId="1900" builtinId="9" hidden="1"/>
    <cellStyle name="Followed Hyperlink" xfId="1902" builtinId="9" hidden="1"/>
    <cellStyle name="Followed Hyperlink" xfId="1904" builtinId="9" hidden="1"/>
    <cellStyle name="Followed Hyperlink" xfId="1906" builtinId="9" hidden="1"/>
    <cellStyle name="Followed Hyperlink" xfId="1908" builtinId="9" hidden="1"/>
    <cellStyle name="Followed Hyperlink" xfId="1910" builtinId="9" hidden="1"/>
    <cellStyle name="Followed Hyperlink" xfId="1912" builtinId="9" hidden="1"/>
    <cellStyle name="Followed Hyperlink" xfId="1914" builtinId="9" hidden="1"/>
    <cellStyle name="Followed Hyperlink" xfId="1916" builtinId="9" hidden="1"/>
    <cellStyle name="Followed Hyperlink" xfId="1918" builtinId="9" hidden="1"/>
    <cellStyle name="Followed Hyperlink" xfId="1920" builtinId="9" hidden="1"/>
    <cellStyle name="Followed Hyperlink" xfId="1922" builtinId="9" hidden="1"/>
    <cellStyle name="Followed Hyperlink" xfId="1924" builtinId="9" hidden="1"/>
    <cellStyle name="Followed Hyperlink" xfId="1926" builtinId="9" hidden="1"/>
    <cellStyle name="Followed Hyperlink" xfId="1928" builtinId="9" hidden="1"/>
    <cellStyle name="Followed Hyperlink" xfId="1930" builtinId="9" hidden="1"/>
    <cellStyle name="Followed Hyperlink" xfId="1932" builtinId="9" hidden="1"/>
    <cellStyle name="Followed Hyperlink" xfId="1934" builtinId="9" hidden="1"/>
    <cellStyle name="Followed Hyperlink" xfId="1936" builtinId="9" hidden="1"/>
    <cellStyle name="Followed Hyperlink" xfId="1938" builtinId="9" hidden="1"/>
    <cellStyle name="Followed Hyperlink" xfId="1940" builtinId="9" hidden="1"/>
    <cellStyle name="Followed Hyperlink" xfId="1942" builtinId="9" hidden="1"/>
    <cellStyle name="Followed Hyperlink" xfId="1944" builtinId="9" hidden="1"/>
    <cellStyle name="Followed Hyperlink" xfId="1946" builtinId="9" hidden="1"/>
    <cellStyle name="Followed Hyperlink" xfId="1948" builtinId="9" hidden="1"/>
    <cellStyle name="Followed Hyperlink" xfId="1950" builtinId="9" hidden="1"/>
    <cellStyle name="Followed Hyperlink" xfId="1952" builtinId="9" hidden="1"/>
    <cellStyle name="Followed Hyperlink" xfId="1954" builtinId="9" hidden="1"/>
    <cellStyle name="Followed Hyperlink" xfId="1956" builtinId="9" hidden="1"/>
    <cellStyle name="Followed Hyperlink" xfId="1958" builtinId="9" hidden="1"/>
    <cellStyle name="Followed Hyperlink" xfId="1960" builtinId="9" hidden="1"/>
    <cellStyle name="Followed Hyperlink" xfId="1962" builtinId="9" hidden="1"/>
    <cellStyle name="Followed Hyperlink" xfId="1964" builtinId="9" hidden="1"/>
    <cellStyle name="Followed Hyperlink" xfId="1966" builtinId="9" hidden="1"/>
    <cellStyle name="Followed Hyperlink" xfId="1968" builtinId="9" hidden="1"/>
    <cellStyle name="Followed Hyperlink" xfId="1970" builtinId="9" hidden="1"/>
    <cellStyle name="Followed Hyperlink" xfId="1972" builtinId="9" hidden="1"/>
    <cellStyle name="Followed Hyperlink" xfId="1974" builtinId="9" hidden="1"/>
    <cellStyle name="Followed Hyperlink" xfId="1976" builtinId="9" hidden="1"/>
    <cellStyle name="Followed Hyperlink" xfId="1978" builtinId="9" hidden="1"/>
    <cellStyle name="Followed Hyperlink" xfId="1980" builtinId="9" hidden="1"/>
    <cellStyle name="Followed Hyperlink" xfId="1982" builtinId="9" hidden="1"/>
    <cellStyle name="Followed Hyperlink" xfId="1984" builtinId="9" hidden="1"/>
    <cellStyle name="Followed Hyperlink" xfId="1986" builtinId="9" hidden="1"/>
    <cellStyle name="Followed Hyperlink" xfId="1988" builtinId="9" hidden="1"/>
    <cellStyle name="Followed Hyperlink" xfId="1990" builtinId="9" hidden="1"/>
    <cellStyle name="Followed Hyperlink" xfId="1992" builtinId="9" hidden="1"/>
    <cellStyle name="Followed Hyperlink" xfId="1994" builtinId="9" hidden="1"/>
    <cellStyle name="Followed Hyperlink" xfId="1996" builtinId="9" hidden="1"/>
    <cellStyle name="Followed Hyperlink" xfId="1998" builtinId="9" hidden="1"/>
    <cellStyle name="Followed Hyperlink" xfId="2000" builtinId="9" hidden="1"/>
    <cellStyle name="Followed Hyperlink" xfId="2002" builtinId="9" hidden="1"/>
    <cellStyle name="Followed Hyperlink" xfId="2004" builtinId="9" hidden="1"/>
    <cellStyle name="Followed Hyperlink" xfId="2006" builtinId="9" hidden="1"/>
    <cellStyle name="Followed Hyperlink" xfId="2008" builtinId="9" hidden="1"/>
    <cellStyle name="Followed Hyperlink" xfId="2010" builtinId="9" hidden="1"/>
    <cellStyle name="Followed Hyperlink" xfId="2012" builtinId="9" hidden="1"/>
    <cellStyle name="Followed Hyperlink" xfId="2014" builtinId="9" hidden="1"/>
    <cellStyle name="Followed Hyperlink" xfId="2016" builtinId="9" hidden="1"/>
    <cellStyle name="Followed Hyperlink" xfId="2018" builtinId="9" hidden="1"/>
    <cellStyle name="Followed Hyperlink" xfId="2020" builtinId="9" hidden="1"/>
    <cellStyle name="Followed Hyperlink" xfId="2022" builtinId="9" hidden="1"/>
    <cellStyle name="Followed Hyperlink" xfId="2024" builtinId="9" hidden="1"/>
    <cellStyle name="Followed Hyperlink" xfId="2026" builtinId="9" hidden="1"/>
    <cellStyle name="Followed Hyperlink" xfId="2028" builtinId="9" hidden="1"/>
    <cellStyle name="Followed Hyperlink" xfId="2030" builtinId="9" hidden="1"/>
    <cellStyle name="Followed Hyperlink" xfId="2032" builtinId="9" hidden="1"/>
    <cellStyle name="Followed Hyperlink" xfId="2034" builtinId="9" hidden="1"/>
    <cellStyle name="Followed Hyperlink" xfId="2036" builtinId="9" hidden="1"/>
    <cellStyle name="Followed Hyperlink" xfId="2038" builtinId="9" hidden="1"/>
    <cellStyle name="Followed Hyperlink" xfId="2040" builtinId="9" hidden="1"/>
    <cellStyle name="Followed Hyperlink" xfId="2042" builtinId="9" hidden="1"/>
    <cellStyle name="Followed Hyperlink" xfId="2044" builtinId="9" hidden="1"/>
    <cellStyle name="Followed Hyperlink" xfId="2046" builtinId="9" hidden="1"/>
    <cellStyle name="Followed Hyperlink" xfId="2048" builtinId="9" hidden="1"/>
    <cellStyle name="Followed Hyperlink" xfId="2050" builtinId="9" hidden="1"/>
    <cellStyle name="Followed Hyperlink" xfId="2052" builtinId="9" hidden="1"/>
    <cellStyle name="Followed Hyperlink" xfId="2054" builtinId="9" hidden="1"/>
    <cellStyle name="Followed Hyperlink" xfId="2056" builtinId="9" hidden="1"/>
    <cellStyle name="Followed Hyperlink" xfId="2058" builtinId="9" hidden="1"/>
    <cellStyle name="Followed Hyperlink" xfId="2060" builtinId="9" hidden="1"/>
    <cellStyle name="Followed Hyperlink" xfId="2062" builtinId="9" hidden="1"/>
    <cellStyle name="Followed Hyperlink" xfId="2064" builtinId="9" hidden="1"/>
    <cellStyle name="Followed Hyperlink" xfId="2066" builtinId="9" hidden="1"/>
    <cellStyle name="Followed Hyperlink" xfId="2068" builtinId="9" hidden="1"/>
    <cellStyle name="Followed Hyperlink" xfId="2070" builtinId="9" hidden="1"/>
    <cellStyle name="Followed Hyperlink" xfId="2072" builtinId="9" hidden="1"/>
    <cellStyle name="Followed Hyperlink" xfId="2074" builtinId="9" hidden="1"/>
    <cellStyle name="Followed Hyperlink" xfId="2076" builtinId="9" hidden="1"/>
    <cellStyle name="Followed Hyperlink" xfId="2078" builtinId="9" hidden="1"/>
    <cellStyle name="Followed Hyperlink" xfId="2080" builtinId="9" hidden="1"/>
    <cellStyle name="Followed Hyperlink" xfId="2082" builtinId="9" hidden="1"/>
    <cellStyle name="Followed Hyperlink" xfId="2084" builtinId="9" hidden="1"/>
    <cellStyle name="Followed Hyperlink" xfId="2086" builtinId="9" hidden="1"/>
    <cellStyle name="Followed Hyperlink" xfId="2088" builtinId="9" hidden="1"/>
    <cellStyle name="Followed Hyperlink" xfId="2090" builtinId="9" hidden="1"/>
    <cellStyle name="Followed Hyperlink" xfId="2092" builtinId="9" hidden="1"/>
    <cellStyle name="Followed Hyperlink" xfId="2094" builtinId="9" hidden="1"/>
    <cellStyle name="Followed Hyperlink" xfId="2096" builtinId="9" hidden="1"/>
    <cellStyle name="Followed Hyperlink" xfId="2098" builtinId="9" hidden="1"/>
    <cellStyle name="Followed Hyperlink" xfId="2100" builtinId="9" hidden="1"/>
    <cellStyle name="Followed Hyperlink" xfId="2102" builtinId="9" hidden="1"/>
    <cellStyle name="Followed Hyperlink" xfId="2104" builtinId="9" hidden="1"/>
    <cellStyle name="Followed Hyperlink" xfId="2106" builtinId="9" hidden="1"/>
    <cellStyle name="Followed Hyperlink" xfId="2108" builtinId="9" hidden="1"/>
    <cellStyle name="Followed Hyperlink" xfId="2110" builtinId="9" hidden="1"/>
    <cellStyle name="Followed Hyperlink" xfId="2112" builtinId="9" hidden="1"/>
    <cellStyle name="Followed Hyperlink" xfId="2114" builtinId="9" hidden="1"/>
    <cellStyle name="Followed Hyperlink" xfId="2116" builtinId="9" hidden="1"/>
    <cellStyle name="Followed Hyperlink" xfId="2118" builtinId="9" hidden="1"/>
    <cellStyle name="Followed Hyperlink" xfId="2120" builtinId="9" hidden="1"/>
    <cellStyle name="Followed Hyperlink" xfId="2122" builtinId="9" hidden="1"/>
    <cellStyle name="Followed Hyperlink" xfId="2124" builtinId="9" hidden="1"/>
    <cellStyle name="Followed Hyperlink" xfId="2126" builtinId="9" hidden="1"/>
    <cellStyle name="Followed Hyperlink" xfId="2128" builtinId="9" hidden="1"/>
    <cellStyle name="Followed Hyperlink" xfId="2130" builtinId="9" hidden="1"/>
    <cellStyle name="Followed Hyperlink" xfId="2132" builtinId="9" hidden="1"/>
    <cellStyle name="Followed Hyperlink" xfId="2134" builtinId="9" hidden="1"/>
    <cellStyle name="Followed Hyperlink" xfId="2136" builtinId="9" hidden="1"/>
    <cellStyle name="Followed Hyperlink" xfId="2138" builtinId="9" hidden="1"/>
    <cellStyle name="Followed Hyperlink" xfId="2140" builtinId="9" hidden="1"/>
    <cellStyle name="Followed Hyperlink" xfId="2142" builtinId="9" hidden="1"/>
    <cellStyle name="Followed Hyperlink" xfId="2144" builtinId="9" hidden="1"/>
    <cellStyle name="Followed Hyperlink" xfId="2146" builtinId="9" hidden="1"/>
    <cellStyle name="Followed Hyperlink" xfId="2148" builtinId="9" hidden="1"/>
    <cellStyle name="Followed Hyperlink" xfId="2150" builtinId="9" hidden="1"/>
    <cellStyle name="Followed Hyperlink" xfId="2152" builtinId="9" hidden="1"/>
    <cellStyle name="Followed Hyperlink" xfId="2154" builtinId="9" hidden="1"/>
    <cellStyle name="Followed Hyperlink" xfId="2156" builtinId="9" hidden="1"/>
    <cellStyle name="Followed Hyperlink" xfId="2158" builtinId="9" hidden="1"/>
    <cellStyle name="Followed Hyperlink" xfId="2160" builtinId="9" hidden="1"/>
    <cellStyle name="Followed Hyperlink" xfId="2162" builtinId="9" hidden="1"/>
    <cellStyle name="Followed Hyperlink" xfId="2164" builtinId="9" hidden="1"/>
    <cellStyle name="Followed Hyperlink" xfId="2166" builtinId="9" hidden="1"/>
    <cellStyle name="Followed Hyperlink" xfId="2168" builtinId="9" hidden="1"/>
    <cellStyle name="Followed Hyperlink" xfId="2170" builtinId="9" hidden="1"/>
    <cellStyle name="Followed Hyperlink" xfId="2172" builtinId="9" hidden="1"/>
    <cellStyle name="Followed Hyperlink" xfId="2174" builtinId="9" hidden="1"/>
    <cellStyle name="Followed Hyperlink" xfId="2176" builtinId="9" hidden="1"/>
    <cellStyle name="Followed Hyperlink" xfId="2178" builtinId="9" hidden="1"/>
    <cellStyle name="Followed Hyperlink" xfId="2180" builtinId="9" hidden="1"/>
    <cellStyle name="Followed Hyperlink" xfId="2182" builtinId="9" hidden="1"/>
    <cellStyle name="Followed Hyperlink" xfId="2184" builtinId="9" hidden="1"/>
    <cellStyle name="Followed Hyperlink" xfId="2186" builtinId="9" hidden="1"/>
    <cellStyle name="Followed Hyperlink" xfId="2188" builtinId="9" hidden="1"/>
    <cellStyle name="Followed Hyperlink" xfId="2190" builtinId="9" hidden="1"/>
    <cellStyle name="Followed Hyperlink" xfId="2192" builtinId="9" hidden="1"/>
    <cellStyle name="Followed Hyperlink" xfId="2194" builtinId="9" hidden="1"/>
    <cellStyle name="Followed Hyperlink" xfId="2196" builtinId="9" hidden="1"/>
    <cellStyle name="Followed Hyperlink" xfId="2198" builtinId="9" hidden="1"/>
    <cellStyle name="Followed Hyperlink" xfId="2200" builtinId="9" hidden="1"/>
    <cellStyle name="Followed Hyperlink" xfId="2202" builtinId="9" hidden="1"/>
    <cellStyle name="Followed Hyperlink" xfId="2204" builtinId="9" hidden="1"/>
    <cellStyle name="Followed Hyperlink" xfId="2206" builtinId="9" hidden="1"/>
    <cellStyle name="Followed Hyperlink" xfId="2208" builtinId="9" hidden="1"/>
    <cellStyle name="Followed Hyperlink" xfId="2210" builtinId="9" hidden="1"/>
    <cellStyle name="Followed Hyperlink" xfId="2212" builtinId="9" hidden="1"/>
    <cellStyle name="Followed Hyperlink" xfId="2214" builtinId="9" hidden="1"/>
    <cellStyle name="Followed Hyperlink" xfId="2216" builtinId="9" hidden="1"/>
    <cellStyle name="Followed Hyperlink" xfId="2218" builtinId="9" hidden="1"/>
    <cellStyle name="Followed Hyperlink" xfId="2220" builtinId="9" hidden="1"/>
    <cellStyle name="Followed Hyperlink" xfId="2222" builtinId="9" hidden="1"/>
    <cellStyle name="Followed Hyperlink" xfId="2224" builtinId="9" hidden="1"/>
    <cellStyle name="Followed Hyperlink" xfId="2226" builtinId="9" hidden="1"/>
    <cellStyle name="Followed Hyperlink" xfId="2228" builtinId="9" hidden="1"/>
    <cellStyle name="Followed Hyperlink" xfId="2230" builtinId="9" hidden="1"/>
    <cellStyle name="Followed Hyperlink" xfId="2232" builtinId="9" hidden="1"/>
    <cellStyle name="Followed Hyperlink" xfId="2234" builtinId="9" hidden="1"/>
    <cellStyle name="Followed Hyperlink" xfId="2236" builtinId="9" hidden="1"/>
    <cellStyle name="Followed Hyperlink" xfId="2238" builtinId="9" hidden="1"/>
    <cellStyle name="Followed Hyperlink" xfId="2240" builtinId="9" hidden="1"/>
    <cellStyle name="Followed Hyperlink" xfId="2242" builtinId="9" hidden="1"/>
    <cellStyle name="Followed Hyperlink" xfId="2244" builtinId="9" hidden="1"/>
    <cellStyle name="Followed Hyperlink" xfId="2246" builtinId="9" hidden="1"/>
    <cellStyle name="Followed Hyperlink" xfId="2248" builtinId="9" hidden="1"/>
    <cellStyle name="Followed Hyperlink" xfId="2250" builtinId="9" hidden="1"/>
    <cellStyle name="Followed Hyperlink" xfId="2252" builtinId="9" hidden="1"/>
    <cellStyle name="Followed Hyperlink" xfId="2254" builtinId="9" hidden="1"/>
    <cellStyle name="Followed Hyperlink" xfId="2256" builtinId="9" hidden="1"/>
    <cellStyle name="Followed Hyperlink" xfId="2258" builtinId="9" hidden="1"/>
    <cellStyle name="Followed Hyperlink" xfId="2260" builtinId="9" hidden="1"/>
    <cellStyle name="Followed Hyperlink" xfId="2262" builtinId="9" hidden="1"/>
    <cellStyle name="Followed Hyperlink" xfId="2264" builtinId="9" hidden="1"/>
    <cellStyle name="Followed Hyperlink" xfId="2266" builtinId="9" hidden="1"/>
    <cellStyle name="Followed Hyperlink" xfId="2268" builtinId="9" hidden="1"/>
    <cellStyle name="Followed Hyperlink" xfId="2270" builtinId="9" hidden="1"/>
    <cellStyle name="Followed Hyperlink" xfId="2272" builtinId="9" hidden="1"/>
    <cellStyle name="Followed Hyperlink" xfId="2274" builtinId="9" hidden="1"/>
    <cellStyle name="Followed Hyperlink" xfId="2276" builtinId="9" hidden="1"/>
    <cellStyle name="Followed Hyperlink" xfId="2278" builtinId="9" hidden="1"/>
    <cellStyle name="Followed Hyperlink" xfId="2280" builtinId="9" hidden="1"/>
    <cellStyle name="Followed Hyperlink" xfId="2282" builtinId="9" hidden="1"/>
    <cellStyle name="Followed Hyperlink" xfId="2284" builtinId="9" hidden="1"/>
    <cellStyle name="Followed Hyperlink" xfId="2286" builtinId="9" hidden="1"/>
    <cellStyle name="Followed Hyperlink" xfId="2288" builtinId="9" hidden="1"/>
    <cellStyle name="Followed Hyperlink" xfId="2290" builtinId="9" hidden="1"/>
    <cellStyle name="Followed Hyperlink" xfId="2292" builtinId="9" hidden="1"/>
    <cellStyle name="Followed Hyperlink" xfId="2294" builtinId="9" hidden="1"/>
    <cellStyle name="Followed Hyperlink" xfId="2296" builtinId="9" hidden="1"/>
    <cellStyle name="Followed Hyperlink" xfId="2298" builtinId="9" hidden="1"/>
    <cellStyle name="Followed Hyperlink" xfId="2300" builtinId="9" hidden="1"/>
    <cellStyle name="Followed Hyperlink" xfId="2302" builtinId="9" hidden="1"/>
    <cellStyle name="Followed Hyperlink" xfId="2304" builtinId="9" hidden="1"/>
    <cellStyle name="Followed Hyperlink" xfId="2306" builtinId="9" hidden="1"/>
    <cellStyle name="Followed Hyperlink" xfId="2308" builtinId="9" hidden="1"/>
    <cellStyle name="Followed Hyperlink" xfId="2310" builtinId="9" hidden="1"/>
    <cellStyle name="Followed Hyperlink" xfId="2312" builtinId="9" hidden="1"/>
    <cellStyle name="Followed Hyperlink" xfId="2314" builtinId="9" hidden="1"/>
    <cellStyle name="Followed Hyperlink" xfId="2316" builtinId="9" hidden="1"/>
    <cellStyle name="Followed Hyperlink" xfId="2318" builtinId="9" hidden="1"/>
    <cellStyle name="Followed Hyperlink" xfId="2320" builtinId="9" hidden="1"/>
    <cellStyle name="Followed Hyperlink" xfId="2322" builtinId="9" hidden="1"/>
    <cellStyle name="Followed Hyperlink" xfId="2324" builtinId="9" hidden="1"/>
    <cellStyle name="Followed Hyperlink" xfId="2326" builtinId="9" hidden="1"/>
    <cellStyle name="Followed Hyperlink" xfId="2328" builtinId="9" hidden="1"/>
    <cellStyle name="Followed Hyperlink" xfId="2330" builtinId="9" hidden="1"/>
    <cellStyle name="Followed Hyperlink" xfId="2332" builtinId="9" hidden="1"/>
    <cellStyle name="Followed Hyperlink" xfId="2334" builtinId="9" hidden="1"/>
    <cellStyle name="Followed Hyperlink" xfId="2336" builtinId="9" hidden="1"/>
    <cellStyle name="Followed Hyperlink" xfId="2338" builtinId="9" hidden="1"/>
    <cellStyle name="Followed Hyperlink" xfId="2340" builtinId="9" hidden="1"/>
    <cellStyle name="Followed Hyperlink" xfId="2342" builtinId="9" hidden="1"/>
    <cellStyle name="Followed Hyperlink" xfId="2344" builtinId="9" hidden="1"/>
    <cellStyle name="Followed Hyperlink" xfId="2346" builtinId="9" hidden="1"/>
    <cellStyle name="Followed Hyperlink" xfId="2348" builtinId="9" hidden="1"/>
    <cellStyle name="Followed Hyperlink" xfId="2350" builtinId="9" hidden="1"/>
    <cellStyle name="Followed Hyperlink" xfId="2352" builtinId="9" hidden="1"/>
    <cellStyle name="Followed Hyperlink" xfId="2354" builtinId="9" hidden="1"/>
    <cellStyle name="Followed Hyperlink" xfId="2356" builtinId="9" hidden="1"/>
    <cellStyle name="Followed Hyperlink" xfId="2358" builtinId="9" hidden="1"/>
    <cellStyle name="Followed Hyperlink" xfId="2360" builtinId="9" hidden="1"/>
    <cellStyle name="Followed Hyperlink" xfId="2362" builtinId="9" hidden="1"/>
    <cellStyle name="Followed Hyperlink" xfId="2364" builtinId="9" hidden="1"/>
    <cellStyle name="Followed Hyperlink" xfId="2366" builtinId="9" hidden="1"/>
    <cellStyle name="Followed Hyperlink" xfId="2368" builtinId="9" hidden="1"/>
    <cellStyle name="Followed Hyperlink" xfId="2370" builtinId="9" hidden="1"/>
    <cellStyle name="Followed Hyperlink" xfId="2372" builtinId="9" hidden="1"/>
    <cellStyle name="Followed Hyperlink" xfId="2374" builtinId="9" hidden="1"/>
    <cellStyle name="Followed Hyperlink" xfId="2376" builtinId="9" hidden="1"/>
    <cellStyle name="Followed Hyperlink" xfId="2378" builtinId="9" hidden="1"/>
    <cellStyle name="Followed Hyperlink" xfId="2380" builtinId="9" hidden="1"/>
    <cellStyle name="Followed Hyperlink" xfId="2382" builtinId="9" hidden="1"/>
    <cellStyle name="Followed Hyperlink" xfId="2384" builtinId="9" hidden="1"/>
    <cellStyle name="Followed Hyperlink" xfId="2386" builtinId="9" hidden="1"/>
    <cellStyle name="Followed Hyperlink" xfId="2388" builtinId="9" hidden="1"/>
    <cellStyle name="Followed Hyperlink" xfId="2390" builtinId="9" hidden="1"/>
    <cellStyle name="Followed Hyperlink" xfId="2392" builtinId="9" hidden="1"/>
    <cellStyle name="Followed Hyperlink" xfId="2394" builtinId="9" hidden="1"/>
    <cellStyle name="Followed Hyperlink" xfId="2396" builtinId="9" hidden="1"/>
    <cellStyle name="Followed Hyperlink" xfId="2398" builtinId="9" hidden="1"/>
    <cellStyle name="Followed Hyperlink" xfId="2400" builtinId="9" hidden="1"/>
    <cellStyle name="Followed Hyperlink" xfId="2402" builtinId="9" hidden="1"/>
    <cellStyle name="Followed Hyperlink" xfId="2404" builtinId="9" hidden="1"/>
    <cellStyle name="Followed Hyperlink" xfId="2406" builtinId="9" hidden="1"/>
    <cellStyle name="Followed Hyperlink" xfId="2408" builtinId="9" hidden="1"/>
    <cellStyle name="Followed Hyperlink" xfId="2410" builtinId="9" hidden="1"/>
    <cellStyle name="Followed Hyperlink" xfId="2412" builtinId="9" hidden="1"/>
    <cellStyle name="Followed Hyperlink" xfId="2414" builtinId="9" hidden="1"/>
    <cellStyle name="Followed Hyperlink" xfId="2416" builtinId="9" hidden="1"/>
    <cellStyle name="Followed Hyperlink" xfId="2418" builtinId="9" hidden="1"/>
    <cellStyle name="Followed Hyperlink" xfId="2420" builtinId="9" hidden="1"/>
    <cellStyle name="Followed Hyperlink" xfId="2422" builtinId="9" hidden="1"/>
    <cellStyle name="Followed Hyperlink" xfId="2424" builtinId="9" hidden="1"/>
    <cellStyle name="Followed Hyperlink" xfId="2426" builtinId="9" hidden="1"/>
    <cellStyle name="Followed Hyperlink" xfId="2428" builtinId="9" hidden="1"/>
    <cellStyle name="Followed Hyperlink" xfId="2430" builtinId="9" hidden="1"/>
    <cellStyle name="Followed Hyperlink" xfId="2432" builtinId="9" hidden="1"/>
    <cellStyle name="Followed Hyperlink" xfId="2434" builtinId="9" hidden="1"/>
    <cellStyle name="Followed Hyperlink" xfId="2436" builtinId="9" hidden="1"/>
    <cellStyle name="Followed Hyperlink" xfId="2438" builtinId="9" hidden="1"/>
    <cellStyle name="Followed Hyperlink" xfId="2440" builtinId="9" hidden="1"/>
    <cellStyle name="Followed Hyperlink" xfId="2442" builtinId="9" hidden="1"/>
    <cellStyle name="Followed Hyperlink" xfId="2444" builtinId="9" hidden="1"/>
    <cellStyle name="Followed Hyperlink" xfId="2446" builtinId="9" hidden="1"/>
    <cellStyle name="Followed Hyperlink" xfId="2448" builtinId="9" hidden="1"/>
    <cellStyle name="Followed Hyperlink" xfId="2450" builtinId="9" hidden="1"/>
    <cellStyle name="Followed Hyperlink" xfId="2452" builtinId="9" hidden="1"/>
    <cellStyle name="Followed Hyperlink" xfId="2454" builtinId="9" hidden="1"/>
    <cellStyle name="Followed Hyperlink" xfId="2456" builtinId="9" hidden="1"/>
    <cellStyle name="Followed Hyperlink" xfId="2458" builtinId="9" hidden="1"/>
    <cellStyle name="Followed Hyperlink" xfId="2460" builtinId="9" hidden="1"/>
    <cellStyle name="Followed Hyperlink" xfId="2462" builtinId="9" hidden="1"/>
    <cellStyle name="Followed Hyperlink" xfId="2464" builtinId="9" hidden="1"/>
    <cellStyle name="Followed Hyperlink" xfId="2466" builtinId="9" hidden="1"/>
    <cellStyle name="Followed Hyperlink" xfId="2468" builtinId="9" hidden="1"/>
    <cellStyle name="Followed Hyperlink" xfId="2470" builtinId="9" hidden="1"/>
    <cellStyle name="Followed Hyperlink" xfId="2472" builtinId="9" hidden="1"/>
    <cellStyle name="Followed Hyperlink" xfId="2474" builtinId="9" hidden="1"/>
    <cellStyle name="Followed Hyperlink" xfId="2476" builtinId="9" hidden="1"/>
    <cellStyle name="Followed Hyperlink" xfId="2478" builtinId="9" hidden="1"/>
    <cellStyle name="Followed Hyperlink" xfId="2480" builtinId="9" hidden="1"/>
    <cellStyle name="Followed Hyperlink" xfId="2482" builtinId="9" hidden="1"/>
    <cellStyle name="Followed Hyperlink" xfId="2484" builtinId="9" hidden="1"/>
    <cellStyle name="Followed Hyperlink" xfId="2486" builtinId="9" hidden="1"/>
    <cellStyle name="Followed Hyperlink" xfId="2488" builtinId="9" hidden="1"/>
    <cellStyle name="Followed Hyperlink" xfId="2490" builtinId="9" hidden="1"/>
    <cellStyle name="Followed Hyperlink" xfId="2492" builtinId="9" hidden="1"/>
    <cellStyle name="Followed Hyperlink" xfId="2494" builtinId="9" hidden="1"/>
    <cellStyle name="Followed Hyperlink" xfId="2496" builtinId="9" hidden="1"/>
    <cellStyle name="Followed Hyperlink" xfId="2498" builtinId="9" hidden="1"/>
    <cellStyle name="Followed Hyperlink" xfId="2500" builtinId="9" hidden="1"/>
    <cellStyle name="Followed Hyperlink" xfId="2502" builtinId="9" hidden="1"/>
    <cellStyle name="Followed Hyperlink" xfId="2504" builtinId="9" hidden="1"/>
    <cellStyle name="Followed Hyperlink" xfId="2506" builtinId="9" hidden="1"/>
    <cellStyle name="Followed Hyperlink" xfId="2508" builtinId="9" hidden="1"/>
    <cellStyle name="Followed Hyperlink" xfId="2510" builtinId="9" hidden="1"/>
    <cellStyle name="Followed Hyperlink" xfId="2512" builtinId="9" hidden="1"/>
    <cellStyle name="Followed Hyperlink" xfId="2514" builtinId="9" hidden="1"/>
    <cellStyle name="Followed Hyperlink" xfId="2516" builtinId="9" hidden="1"/>
    <cellStyle name="Followed Hyperlink" xfId="2518" builtinId="9" hidden="1"/>
    <cellStyle name="Followed Hyperlink" xfId="2520" builtinId="9" hidden="1"/>
    <cellStyle name="Followed Hyperlink" xfId="2522" builtinId="9" hidden="1"/>
    <cellStyle name="Followed Hyperlink" xfId="2524" builtinId="9" hidden="1"/>
    <cellStyle name="Followed Hyperlink" xfId="2526" builtinId="9" hidden="1"/>
    <cellStyle name="Followed Hyperlink" xfId="2528" builtinId="9" hidden="1"/>
    <cellStyle name="Followed Hyperlink" xfId="2530" builtinId="9" hidden="1"/>
    <cellStyle name="Followed Hyperlink" xfId="2532" builtinId="9" hidden="1"/>
    <cellStyle name="Followed Hyperlink" xfId="2534" builtinId="9" hidden="1"/>
    <cellStyle name="Followed Hyperlink" xfId="2536" builtinId="9" hidden="1"/>
    <cellStyle name="Followed Hyperlink" xfId="2538" builtinId="9" hidden="1"/>
    <cellStyle name="Followed Hyperlink" xfId="2540" builtinId="9" hidden="1"/>
    <cellStyle name="Followed Hyperlink" xfId="2542" builtinId="9" hidden="1"/>
    <cellStyle name="Followed Hyperlink" xfId="2544" builtinId="9" hidden="1"/>
    <cellStyle name="Followed Hyperlink" xfId="2546" builtinId="9" hidden="1"/>
    <cellStyle name="Followed Hyperlink" xfId="2548" builtinId="9" hidden="1"/>
    <cellStyle name="Followed Hyperlink" xfId="2550" builtinId="9" hidden="1"/>
    <cellStyle name="Followed Hyperlink" xfId="2552" builtinId="9" hidden="1"/>
    <cellStyle name="Followed Hyperlink" xfId="2554" builtinId="9" hidden="1"/>
    <cellStyle name="Followed Hyperlink" xfId="2556" builtinId="9" hidden="1"/>
    <cellStyle name="Followed Hyperlink" xfId="2558" builtinId="9" hidden="1"/>
    <cellStyle name="Followed Hyperlink" xfId="2560" builtinId="9" hidden="1"/>
    <cellStyle name="Followed Hyperlink" xfId="2562" builtinId="9" hidden="1"/>
    <cellStyle name="Followed Hyperlink" xfId="2564" builtinId="9" hidden="1"/>
    <cellStyle name="Followed Hyperlink" xfId="2566" builtinId="9" hidden="1"/>
    <cellStyle name="Followed Hyperlink" xfId="2568" builtinId="9" hidden="1"/>
    <cellStyle name="Followed Hyperlink" xfId="2570" builtinId="9" hidden="1"/>
    <cellStyle name="Followed Hyperlink" xfId="2572" builtinId="9" hidden="1"/>
    <cellStyle name="Followed Hyperlink" xfId="2574" builtinId="9" hidden="1"/>
    <cellStyle name="Followed Hyperlink" xfId="2576" builtinId="9" hidden="1"/>
    <cellStyle name="Followed Hyperlink" xfId="2578" builtinId="9" hidden="1"/>
    <cellStyle name="Followed Hyperlink" xfId="2580" builtinId="9" hidden="1"/>
    <cellStyle name="Followed Hyperlink" xfId="2582" builtinId="9" hidden="1"/>
    <cellStyle name="Followed Hyperlink" xfId="2584" builtinId="9" hidden="1"/>
    <cellStyle name="Followed Hyperlink" xfId="2586" builtinId="9" hidden="1"/>
    <cellStyle name="Followed Hyperlink" xfId="2588" builtinId="9" hidden="1"/>
    <cellStyle name="Followed Hyperlink" xfId="2590" builtinId="9" hidden="1"/>
    <cellStyle name="Followed Hyperlink" xfId="2592" builtinId="9" hidden="1"/>
    <cellStyle name="Followed Hyperlink" xfId="2594" builtinId="9" hidden="1"/>
    <cellStyle name="Followed Hyperlink" xfId="2596" builtinId="9" hidden="1"/>
    <cellStyle name="Followed Hyperlink" xfId="2598" builtinId="9" hidden="1"/>
    <cellStyle name="Followed Hyperlink" xfId="2600" builtinId="9" hidden="1"/>
    <cellStyle name="Followed Hyperlink" xfId="2602" builtinId="9" hidden="1"/>
    <cellStyle name="Followed Hyperlink" xfId="2604" builtinId="9" hidden="1"/>
    <cellStyle name="Followed Hyperlink" xfId="2606" builtinId="9" hidden="1"/>
    <cellStyle name="Followed Hyperlink" xfId="2608" builtinId="9" hidden="1"/>
    <cellStyle name="Followed Hyperlink" xfId="2610" builtinId="9" hidden="1"/>
    <cellStyle name="Followed Hyperlink" xfId="2612" builtinId="9" hidden="1"/>
    <cellStyle name="Followed Hyperlink" xfId="2614" builtinId="9" hidden="1"/>
    <cellStyle name="Followed Hyperlink" xfId="2616" builtinId="9" hidden="1"/>
    <cellStyle name="Followed Hyperlink" xfId="2618" builtinId="9" hidden="1"/>
    <cellStyle name="Followed Hyperlink" xfId="2620" builtinId="9" hidden="1"/>
    <cellStyle name="Followed Hyperlink" xfId="2622" builtinId="9" hidden="1"/>
    <cellStyle name="Followed Hyperlink" xfId="2624" builtinId="9" hidden="1"/>
    <cellStyle name="Followed Hyperlink" xfId="2626" builtinId="9" hidden="1"/>
    <cellStyle name="Followed Hyperlink" xfId="2628" builtinId="9" hidden="1"/>
    <cellStyle name="Followed Hyperlink" xfId="2630" builtinId="9" hidden="1"/>
    <cellStyle name="Followed Hyperlink" xfId="2632" builtinId="9" hidden="1"/>
    <cellStyle name="Followed Hyperlink" xfId="2634" builtinId="9" hidden="1"/>
    <cellStyle name="Followed Hyperlink" xfId="2636" builtinId="9" hidden="1"/>
    <cellStyle name="Followed Hyperlink" xfId="2638" builtinId="9" hidden="1"/>
    <cellStyle name="Followed Hyperlink" xfId="2640" builtinId="9" hidden="1"/>
    <cellStyle name="Followed Hyperlink" xfId="2642" builtinId="9" hidden="1"/>
    <cellStyle name="Followed Hyperlink" xfId="2644" builtinId="9" hidden="1"/>
    <cellStyle name="Followed Hyperlink" xfId="2646" builtinId="9" hidden="1"/>
    <cellStyle name="Followed Hyperlink" xfId="2648" builtinId="9" hidden="1"/>
    <cellStyle name="Followed Hyperlink" xfId="2650" builtinId="9" hidden="1"/>
    <cellStyle name="Followed Hyperlink" xfId="2652" builtinId="9" hidden="1"/>
    <cellStyle name="Followed Hyperlink" xfId="2654" builtinId="9" hidden="1"/>
    <cellStyle name="Followed Hyperlink" xfId="2656" builtinId="9" hidden="1"/>
    <cellStyle name="Followed Hyperlink" xfId="2658" builtinId="9" hidden="1"/>
    <cellStyle name="Followed Hyperlink" xfId="2660" builtinId="9" hidden="1"/>
    <cellStyle name="Followed Hyperlink" xfId="2662" builtinId="9" hidden="1"/>
    <cellStyle name="Followed Hyperlink" xfId="2664" builtinId="9" hidden="1"/>
    <cellStyle name="Followed Hyperlink" xfId="2666" builtinId="9" hidden="1"/>
    <cellStyle name="Followed Hyperlink" xfId="2668" builtinId="9" hidden="1"/>
    <cellStyle name="Followed Hyperlink" xfId="2670" builtinId="9" hidden="1"/>
    <cellStyle name="Followed Hyperlink" xfId="2672" builtinId="9" hidden="1"/>
    <cellStyle name="Followed Hyperlink" xfId="2674" builtinId="9" hidden="1"/>
    <cellStyle name="Followed Hyperlink" xfId="2676" builtinId="9" hidden="1"/>
    <cellStyle name="Followed Hyperlink" xfId="2678" builtinId="9" hidden="1"/>
    <cellStyle name="Followed Hyperlink" xfId="2680" builtinId="9" hidden="1"/>
    <cellStyle name="Followed Hyperlink" xfId="2682" builtinId="9" hidden="1"/>
    <cellStyle name="Followed Hyperlink" xfId="2684" builtinId="9" hidden="1"/>
    <cellStyle name="Followed Hyperlink" xfId="2686" builtinId="9" hidden="1"/>
    <cellStyle name="Followed Hyperlink" xfId="2688" builtinId="9" hidden="1"/>
    <cellStyle name="Followed Hyperlink" xfId="2690" builtinId="9" hidden="1"/>
    <cellStyle name="Followed Hyperlink" xfId="2692" builtinId="9" hidden="1"/>
    <cellStyle name="Followed Hyperlink" xfId="2694" builtinId="9" hidden="1"/>
    <cellStyle name="Followed Hyperlink" xfId="2696" builtinId="9" hidden="1"/>
    <cellStyle name="Followed Hyperlink" xfId="2698" builtinId="9" hidden="1"/>
    <cellStyle name="Followed Hyperlink" xfId="2700" builtinId="9" hidden="1"/>
    <cellStyle name="Followed Hyperlink" xfId="2702" builtinId="9" hidden="1"/>
    <cellStyle name="Followed Hyperlink" xfId="2704" builtinId="9" hidden="1"/>
    <cellStyle name="Followed Hyperlink" xfId="2706" builtinId="9" hidden="1"/>
    <cellStyle name="Followed Hyperlink" xfId="2708" builtinId="9" hidden="1"/>
    <cellStyle name="Followed Hyperlink" xfId="2710" builtinId="9" hidden="1"/>
    <cellStyle name="Followed Hyperlink" xfId="2712" builtinId="9" hidden="1"/>
    <cellStyle name="Followed Hyperlink" xfId="2714" builtinId="9" hidden="1"/>
    <cellStyle name="Followed Hyperlink" xfId="2716" builtinId="9" hidden="1"/>
    <cellStyle name="Followed Hyperlink" xfId="2718" builtinId="9" hidden="1"/>
    <cellStyle name="Followed Hyperlink" xfId="2720" builtinId="9" hidden="1"/>
    <cellStyle name="Followed Hyperlink" xfId="2722" builtinId="9" hidden="1"/>
    <cellStyle name="Followed Hyperlink" xfId="2724" builtinId="9" hidden="1"/>
    <cellStyle name="Followed Hyperlink" xfId="2726" builtinId="9" hidden="1"/>
    <cellStyle name="Followed Hyperlink" xfId="2728" builtinId="9" hidden="1"/>
    <cellStyle name="Followed Hyperlink" xfId="2730" builtinId="9" hidden="1"/>
    <cellStyle name="Followed Hyperlink" xfId="2732" builtinId="9" hidden="1"/>
    <cellStyle name="Followed Hyperlink" xfId="2734" builtinId="9" hidden="1"/>
    <cellStyle name="Followed Hyperlink" xfId="2736" builtinId="9" hidden="1"/>
    <cellStyle name="Followed Hyperlink" xfId="2738" builtinId="9" hidden="1"/>
    <cellStyle name="Followed Hyperlink" xfId="2740" builtinId="9" hidden="1"/>
    <cellStyle name="Followed Hyperlink" xfId="2742" builtinId="9" hidden="1"/>
    <cellStyle name="Followed Hyperlink" xfId="2744" builtinId="9" hidden="1"/>
    <cellStyle name="Followed Hyperlink" xfId="2746" builtinId="9" hidden="1"/>
    <cellStyle name="Followed Hyperlink" xfId="2748" builtinId="9" hidden="1"/>
    <cellStyle name="Followed Hyperlink" xfId="2750" builtinId="9" hidden="1"/>
    <cellStyle name="Followed Hyperlink" xfId="2752" builtinId="9" hidden="1"/>
    <cellStyle name="Followed Hyperlink" xfId="2754" builtinId="9" hidden="1"/>
    <cellStyle name="Followed Hyperlink" xfId="2756" builtinId="9" hidden="1"/>
    <cellStyle name="Followed Hyperlink" xfId="2758" builtinId="9" hidden="1"/>
    <cellStyle name="Followed Hyperlink" xfId="2760" builtinId="9" hidden="1"/>
    <cellStyle name="Followed Hyperlink" xfId="2762" builtinId="9" hidden="1"/>
    <cellStyle name="Followed Hyperlink" xfId="2764" builtinId="9" hidden="1"/>
    <cellStyle name="Followed Hyperlink" xfId="2766" builtinId="9" hidden="1"/>
    <cellStyle name="Followed Hyperlink" xfId="2768" builtinId="9" hidden="1"/>
    <cellStyle name="Followed Hyperlink" xfId="2770" builtinId="9" hidden="1"/>
    <cellStyle name="Followed Hyperlink" xfId="2772" builtinId="9" hidden="1"/>
    <cellStyle name="Followed Hyperlink" xfId="2774" builtinId="9" hidden="1"/>
    <cellStyle name="Followed Hyperlink" xfId="2776" builtinId="9" hidden="1"/>
    <cellStyle name="Followed Hyperlink" xfId="2778" builtinId="9" hidden="1"/>
    <cellStyle name="Followed Hyperlink" xfId="2780" builtinId="9" hidden="1"/>
    <cellStyle name="Followed Hyperlink" xfId="2782" builtinId="9" hidden="1"/>
    <cellStyle name="Followed Hyperlink" xfId="2784" builtinId="9" hidden="1"/>
    <cellStyle name="Followed Hyperlink" xfId="2786" builtinId="9" hidden="1"/>
    <cellStyle name="Followed Hyperlink" xfId="2788" builtinId="9" hidden="1"/>
    <cellStyle name="Followed Hyperlink" xfId="2790" builtinId="9" hidden="1"/>
    <cellStyle name="Followed Hyperlink" xfId="2792" builtinId="9" hidden="1"/>
    <cellStyle name="Followed Hyperlink" xfId="2794" builtinId="9" hidden="1"/>
    <cellStyle name="Followed Hyperlink" xfId="2796" builtinId="9" hidden="1"/>
    <cellStyle name="Followed Hyperlink" xfId="2798" builtinId="9" hidden="1"/>
    <cellStyle name="Followed Hyperlink" xfId="2800" builtinId="9" hidden="1"/>
    <cellStyle name="Followed Hyperlink" xfId="2802" builtinId="9" hidden="1"/>
    <cellStyle name="Followed Hyperlink" xfId="2804" builtinId="9" hidden="1"/>
    <cellStyle name="Followed Hyperlink" xfId="2806" builtinId="9" hidden="1"/>
    <cellStyle name="Followed Hyperlink" xfId="2808" builtinId="9" hidden="1"/>
    <cellStyle name="Followed Hyperlink" xfId="2810" builtinId="9" hidden="1"/>
    <cellStyle name="Followed Hyperlink" xfId="2812" builtinId="9" hidden="1"/>
    <cellStyle name="Followed Hyperlink" xfId="2814" builtinId="9" hidden="1"/>
    <cellStyle name="Followed Hyperlink" xfId="2816" builtinId="9" hidden="1"/>
    <cellStyle name="Followed Hyperlink" xfId="2818" builtinId="9" hidden="1"/>
    <cellStyle name="Followed Hyperlink" xfId="2820" builtinId="9" hidden="1"/>
    <cellStyle name="Followed Hyperlink" xfId="2822" builtinId="9" hidden="1"/>
    <cellStyle name="Followed Hyperlink" xfId="2824" builtinId="9" hidden="1"/>
    <cellStyle name="Followed Hyperlink" xfId="2826" builtinId="9" hidden="1"/>
    <cellStyle name="Followed Hyperlink" xfId="2828" builtinId="9" hidden="1"/>
    <cellStyle name="Followed Hyperlink" xfId="2830" builtinId="9" hidden="1"/>
    <cellStyle name="Followed Hyperlink" xfId="2832" builtinId="9" hidden="1"/>
    <cellStyle name="Followed Hyperlink" xfId="2834" builtinId="9" hidden="1"/>
    <cellStyle name="Followed Hyperlink" xfId="2836" builtinId="9" hidden="1"/>
    <cellStyle name="Followed Hyperlink" xfId="2838" builtinId="9" hidden="1"/>
    <cellStyle name="Followed Hyperlink" xfId="2840" builtinId="9" hidden="1"/>
    <cellStyle name="Followed Hyperlink" xfId="2842" builtinId="9" hidden="1"/>
    <cellStyle name="Followed Hyperlink" xfId="2844" builtinId="9" hidden="1"/>
    <cellStyle name="Followed Hyperlink" xfId="2846" builtinId="9" hidden="1"/>
    <cellStyle name="Followed Hyperlink" xfId="2848" builtinId="9" hidden="1"/>
    <cellStyle name="Followed Hyperlink" xfId="2850" builtinId="9" hidden="1"/>
    <cellStyle name="Followed Hyperlink" xfId="2852" builtinId="9" hidden="1"/>
    <cellStyle name="Followed Hyperlink" xfId="2854" builtinId="9" hidden="1"/>
    <cellStyle name="Followed Hyperlink" xfId="2856" builtinId="9" hidden="1"/>
    <cellStyle name="Followed Hyperlink" xfId="2858" builtinId="9" hidden="1"/>
    <cellStyle name="Followed Hyperlink" xfId="2860" builtinId="9" hidden="1"/>
    <cellStyle name="Followed Hyperlink" xfId="2862" builtinId="9" hidden="1"/>
    <cellStyle name="Followed Hyperlink" xfId="2864" builtinId="9" hidden="1"/>
    <cellStyle name="Followed Hyperlink" xfId="2866" builtinId="9" hidden="1"/>
    <cellStyle name="Followed Hyperlink" xfId="2868" builtinId="9" hidden="1"/>
    <cellStyle name="Followed Hyperlink" xfId="2870" builtinId="9" hidden="1"/>
    <cellStyle name="Followed Hyperlink" xfId="2872" builtinId="9" hidden="1"/>
    <cellStyle name="Followed Hyperlink" xfId="2874" builtinId="9" hidden="1"/>
    <cellStyle name="Followed Hyperlink" xfId="2876" builtinId="9" hidden="1"/>
    <cellStyle name="Followed Hyperlink" xfId="2878" builtinId="9" hidden="1"/>
    <cellStyle name="Followed Hyperlink" xfId="2880" builtinId="9" hidden="1"/>
    <cellStyle name="Followed Hyperlink" xfId="2882" builtinId="9" hidden="1"/>
    <cellStyle name="Followed Hyperlink" xfId="2884" builtinId="9" hidden="1"/>
    <cellStyle name="Followed Hyperlink" xfId="2886" builtinId="9" hidden="1"/>
    <cellStyle name="Followed Hyperlink" xfId="2888" builtinId="9" hidden="1"/>
    <cellStyle name="Followed Hyperlink" xfId="2890" builtinId="9" hidden="1"/>
    <cellStyle name="Followed Hyperlink" xfId="2892" builtinId="9" hidden="1"/>
    <cellStyle name="Followed Hyperlink" xfId="2894" builtinId="9" hidden="1"/>
    <cellStyle name="Followed Hyperlink" xfId="2896" builtinId="9" hidden="1"/>
    <cellStyle name="Followed Hyperlink" xfId="2898" builtinId="9" hidden="1"/>
    <cellStyle name="Followed Hyperlink" xfId="2900" builtinId="9" hidden="1"/>
    <cellStyle name="Followed Hyperlink" xfId="2902" builtinId="9" hidden="1"/>
    <cellStyle name="Followed Hyperlink" xfId="2904" builtinId="9" hidden="1"/>
    <cellStyle name="Followed Hyperlink" xfId="2906" builtinId="9" hidden="1"/>
    <cellStyle name="Followed Hyperlink" xfId="2908" builtinId="9" hidden="1"/>
    <cellStyle name="Followed Hyperlink" xfId="2910" builtinId="9" hidden="1"/>
    <cellStyle name="Followed Hyperlink" xfId="2912" builtinId="9" hidden="1"/>
    <cellStyle name="Followed Hyperlink" xfId="2914" builtinId="9" hidden="1"/>
    <cellStyle name="Followed Hyperlink" xfId="2916" builtinId="9" hidden="1"/>
    <cellStyle name="Followed Hyperlink" xfId="2918" builtinId="9" hidden="1"/>
    <cellStyle name="Followed Hyperlink" xfId="2920" builtinId="9" hidden="1"/>
    <cellStyle name="Followed Hyperlink" xfId="2922" builtinId="9" hidden="1"/>
    <cellStyle name="Followed Hyperlink" xfId="2924" builtinId="9" hidden="1"/>
    <cellStyle name="Followed Hyperlink" xfId="2926" builtinId="9" hidden="1"/>
    <cellStyle name="Followed Hyperlink" xfId="2928" builtinId="9" hidden="1"/>
    <cellStyle name="Followed Hyperlink" xfId="2930" builtinId="9" hidden="1"/>
    <cellStyle name="Followed Hyperlink" xfId="2932" builtinId="9" hidden="1"/>
    <cellStyle name="Followed Hyperlink" xfId="2934" builtinId="9" hidden="1"/>
    <cellStyle name="Followed Hyperlink" xfId="2936" builtinId="9" hidden="1"/>
    <cellStyle name="Followed Hyperlink" xfId="2938" builtinId="9" hidden="1"/>
    <cellStyle name="Followed Hyperlink" xfId="2940" builtinId="9" hidden="1"/>
    <cellStyle name="Followed Hyperlink" xfId="2942" builtinId="9" hidden="1"/>
    <cellStyle name="Followed Hyperlink" xfId="2944" builtinId="9" hidden="1"/>
    <cellStyle name="Followed Hyperlink" xfId="2946" builtinId="9" hidden="1"/>
    <cellStyle name="Followed Hyperlink" xfId="2948" builtinId="9" hidden="1"/>
    <cellStyle name="Followed Hyperlink" xfId="2950" builtinId="9" hidden="1"/>
    <cellStyle name="Followed Hyperlink" xfId="2952" builtinId="9" hidden="1"/>
    <cellStyle name="Followed Hyperlink" xfId="2954" builtinId="9" hidden="1"/>
    <cellStyle name="Followed Hyperlink" xfId="2956" builtinId="9" hidden="1"/>
    <cellStyle name="Followed Hyperlink" xfId="2958" builtinId="9" hidden="1"/>
    <cellStyle name="Followed Hyperlink" xfId="2960" builtinId="9" hidden="1"/>
    <cellStyle name="Followed Hyperlink" xfId="2962" builtinId="9" hidden="1"/>
    <cellStyle name="Followed Hyperlink" xfId="2964" builtinId="9" hidden="1"/>
    <cellStyle name="Followed Hyperlink" xfId="2966" builtinId="9" hidden="1"/>
    <cellStyle name="Followed Hyperlink" xfId="2968" builtinId="9" hidden="1"/>
    <cellStyle name="Followed Hyperlink" xfId="2970" builtinId="9" hidden="1"/>
    <cellStyle name="Followed Hyperlink" xfId="2972" builtinId="9" hidden="1"/>
    <cellStyle name="Followed Hyperlink" xfId="2974" builtinId="9" hidden="1"/>
    <cellStyle name="Followed Hyperlink" xfId="2976" builtinId="9" hidden="1"/>
    <cellStyle name="Followed Hyperlink" xfId="2978" builtinId="9" hidden="1"/>
    <cellStyle name="Followed Hyperlink" xfId="2980" builtinId="9" hidden="1"/>
    <cellStyle name="Followed Hyperlink" xfId="2982" builtinId="9" hidden="1"/>
    <cellStyle name="Followed Hyperlink" xfId="2984" builtinId="9" hidden="1"/>
    <cellStyle name="Followed Hyperlink" xfId="2986" builtinId="9" hidden="1"/>
    <cellStyle name="Followed Hyperlink" xfId="2988" builtinId="9" hidden="1"/>
    <cellStyle name="Followed Hyperlink" xfId="2990" builtinId="9" hidden="1"/>
    <cellStyle name="Followed Hyperlink" xfId="2992" builtinId="9" hidden="1"/>
    <cellStyle name="Followed Hyperlink" xfId="2994" builtinId="9" hidden="1"/>
    <cellStyle name="Followed Hyperlink" xfId="2996" builtinId="9" hidden="1"/>
    <cellStyle name="Followed Hyperlink" xfId="2998" builtinId="9" hidden="1"/>
    <cellStyle name="Followed Hyperlink" xfId="3000" builtinId="9" hidden="1"/>
    <cellStyle name="Followed Hyperlink" xfId="3002" builtinId="9" hidden="1"/>
    <cellStyle name="Followed Hyperlink" xfId="3004" builtinId="9" hidden="1"/>
    <cellStyle name="Followed Hyperlink" xfId="3006" builtinId="9" hidden="1"/>
    <cellStyle name="Followed Hyperlink" xfId="3008" builtinId="9" hidden="1"/>
    <cellStyle name="Followed Hyperlink" xfId="3010" builtinId="9" hidden="1"/>
    <cellStyle name="Followed Hyperlink" xfId="3012" builtinId="9" hidden="1"/>
    <cellStyle name="Followed Hyperlink" xfId="3014" builtinId="9" hidden="1"/>
    <cellStyle name="Followed Hyperlink" xfId="3016" builtinId="9" hidden="1"/>
    <cellStyle name="Followed Hyperlink" xfId="3018" builtinId="9" hidden="1"/>
    <cellStyle name="Followed Hyperlink" xfId="3020" builtinId="9" hidden="1"/>
    <cellStyle name="Followed Hyperlink" xfId="3022" builtinId="9" hidden="1"/>
    <cellStyle name="Followed Hyperlink" xfId="3024" builtinId="9" hidden="1"/>
    <cellStyle name="Followed Hyperlink" xfId="3026" builtinId="9" hidden="1"/>
    <cellStyle name="Followed Hyperlink" xfId="3028" builtinId="9" hidden="1"/>
    <cellStyle name="Followed Hyperlink" xfId="3030" builtinId="9" hidden="1"/>
    <cellStyle name="Followed Hyperlink" xfId="3032" builtinId="9" hidden="1"/>
    <cellStyle name="Followed Hyperlink" xfId="3034" builtinId="9" hidden="1"/>
    <cellStyle name="Followed Hyperlink" xfId="3036" builtinId="9" hidden="1"/>
    <cellStyle name="Followed Hyperlink" xfId="3038" builtinId="9" hidden="1"/>
    <cellStyle name="Followed Hyperlink" xfId="3040" builtinId="9" hidden="1"/>
    <cellStyle name="Followed Hyperlink" xfId="3042" builtinId="9" hidden="1"/>
    <cellStyle name="Followed Hyperlink" xfId="3044" builtinId="9" hidden="1"/>
    <cellStyle name="Followed Hyperlink" xfId="3046" builtinId="9" hidden="1"/>
    <cellStyle name="Followed Hyperlink" xfId="3048" builtinId="9" hidden="1"/>
    <cellStyle name="Followed Hyperlink" xfId="3050" builtinId="9" hidden="1"/>
    <cellStyle name="Followed Hyperlink" xfId="3052" builtinId="9" hidden="1"/>
    <cellStyle name="Followed Hyperlink" xfId="3054" builtinId="9" hidden="1"/>
    <cellStyle name="Followed Hyperlink" xfId="3056" builtinId="9" hidden="1"/>
    <cellStyle name="Followed Hyperlink" xfId="3058" builtinId="9" hidden="1"/>
    <cellStyle name="Followed Hyperlink" xfId="3060" builtinId="9" hidden="1"/>
    <cellStyle name="Followed Hyperlink" xfId="3062" builtinId="9" hidden="1"/>
    <cellStyle name="Followed Hyperlink" xfId="3064" builtinId="9" hidden="1"/>
    <cellStyle name="Followed Hyperlink" xfId="3066" builtinId="9" hidden="1"/>
    <cellStyle name="Followed Hyperlink" xfId="3068" builtinId="9" hidden="1"/>
    <cellStyle name="Followed Hyperlink" xfId="3070" builtinId="9" hidden="1"/>
    <cellStyle name="Followed Hyperlink" xfId="3072" builtinId="9" hidden="1"/>
    <cellStyle name="Followed Hyperlink" xfId="3074" builtinId="9" hidden="1"/>
    <cellStyle name="Followed Hyperlink" xfId="3076" builtinId="9" hidden="1"/>
    <cellStyle name="Followed Hyperlink" xfId="3078" builtinId="9" hidden="1"/>
    <cellStyle name="Followed Hyperlink" xfId="3080" builtinId="9" hidden="1"/>
    <cellStyle name="Followed Hyperlink" xfId="3082" builtinId="9" hidden="1"/>
    <cellStyle name="Followed Hyperlink" xfId="3084" builtinId="9" hidden="1"/>
    <cellStyle name="Followed Hyperlink" xfId="3086" builtinId="9" hidden="1"/>
    <cellStyle name="Followed Hyperlink" xfId="3088" builtinId="9" hidden="1"/>
    <cellStyle name="Followed Hyperlink" xfId="3090" builtinId="9" hidden="1"/>
    <cellStyle name="Followed Hyperlink" xfId="3092" builtinId="9" hidden="1"/>
    <cellStyle name="Followed Hyperlink" xfId="3094" builtinId="9" hidden="1"/>
    <cellStyle name="Followed Hyperlink" xfId="3096" builtinId="9" hidden="1"/>
    <cellStyle name="Followed Hyperlink" xfId="3098" builtinId="9" hidden="1"/>
    <cellStyle name="Followed Hyperlink" xfId="3100" builtinId="9" hidden="1"/>
    <cellStyle name="Followed Hyperlink" xfId="3102" builtinId="9" hidden="1"/>
    <cellStyle name="Followed Hyperlink" xfId="3104" builtinId="9" hidden="1"/>
    <cellStyle name="Followed Hyperlink" xfId="3106" builtinId="9" hidden="1"/>
    <cellStyle name="Followed Hyperlink" xfId="3108" builtinId="9" hidden="1"/>
    <cellStyle name="Followed Hyperlink" xfId="3110" builtinId="9" hidden="1"/>
    <cellStyle name="Followed Hyperlink" xfId="3112" builtinId="9" hidden="1"/>
    <cellStyle name="Followed Hyperlink" xfId="3114" builtinId="9" hidden="1"/>
    <cellStyle name="Followed Hyperlink" xfId="3116" builtinId="9" hidden="1"/>
    <cellStyle name="Followed Hyperlink" xfId="3118" builtinId="9" hidden="1"/>
    <cellStyle name="Followed Hyperlink" xfId="3120" builtinId="9" hidden="1"/>
    <cellStyle name="Followed Hyperlink" xfId="3122" builtinId="9" hidden="1"/>
    <cellStyle name="Followed Hyperlink" xfId="3124" builtinId="9" hidden="1"/>
    <cellStyle name="Followed Hyperlink" xfId="3126" builtinId="9" hidden="1"/>
    <cellStyle name="Followed Hyperlink" xfId="3128" builtinId="9" hidden="1"/>
    <cellStyle name="Followed Hyperlink" xfId="3130" builtinId="9" hidden="1"/>
    <cellStyle name="Followed Hyperlink" xfId="3132" builtinId="9" hidden="1"/>
    <cellStyle name="Followed Hyperlink" xfId="3134" builtinId="9" hidden="1"/>
    <cellStyle name="Followed Hyperlink" xfId="3136" builtinId="9" hidden="1"/>
    <cellStyle name="Followed Hyperlink" xfId="3138" builtinId="9" hidden="1"/>
    <cellStyle name="Followed Hyperlink" xfId="3140" builtinId="9" hidden="1"/>
    <cellStyle name="Followed Hyperlink" xfId="3142" builtinId="9" hidden="1"/>
    <cellStyle name="Followed Hyperlink" xfId="3144" builtinId="9" hidden="1"/>
    <cellStyle name="Followed Hyperlink" xfId="3146" builtinId="9" hidden="1"/>
    <cellStyle name="Followed Hyperlink" xfId="3148" builtinId="9" hidden="1"/>
    <cellStyle name="Followed Hyperlink" xfId="3150" builtinId="9" hidden="1"/>
    <cellStyle name="Followed Hyperlink" xfId="3152" builtinId="9" hidden="1"/>
    <cellStyle name="Followed Hyperlink" xfId="3154" builtinId="9" hidden="1"/>
    <cellStyle name="Followed Hyperlink" xfId="3156" builtinId="9" hidden="1"/>
    <cellStyle name="Followed Hyperlink" xfId="3158" builtinId="9" hidden="1"/>
    <cellStyle name="Followed Hyperlink" xfId="3160" builtinId="9" hidden="1"/>
    <cellStyle name="Followed Hyperlink" xfId="3162" builtinId="9" hidden="1"/>
    <cellStyle name="Followed Hyperlink" xfId="3164" builtinId="9" hidden="1"/>
    <cellStyle name="Followed Hyperlink" xfId="3166" builtinId="9" hidden="1"/>
    <cellStyle name="Followed Hyperlink" xfId="3168" builtinId="9" hidden="1"/>
    <cellStyle name="Followed Hyperlink" xfId="3170" builtinId="9" hidden="1"/>
    <cellStyle name="Followed Hyperlink" xfId="3172" builtinId="9" hidden="1"/>
    <cellStyle name="Followed Hyperlink" xfId="3174" builtinId="9" hidden="1"/>
    <cellStyle name="Followed Hyperlink" xfId="3176" builtinId="9" hidden="1"/>
    <cellStyle name="Followed Hyperlink" xfId="3178" builtinId="9" hidden="1"/>
    <cellStyle name="Followed Hyperlink" xfId="3180" builtinId="9" hidden="1"/>
    <cellStyle name="Followed Hyperlink" xfId="3182" builtinId="9" hidden="1"/>
    <cellStyle name="Followed Hyperlink" xfId="3184" builtinId="9" hidden="1"/>
    <cellStyle name="Followed Hyperlink" xfId="3186" builtinId="9" hidden="1"/>
    <cellStyle name="Followed Hyperlink" xfId="3188" builtinId="9" hidden="1"/>
    <cellStyle name="Followed Hyperlink" xfId="3190" builtinId="9" hidden="1"/>
    <cellStyle name="Followed Hyperlink" xfId="3192" builtinId="9" hidden="1"/>
    <cellStyle name="Followed Hyperlink" xfId="3194" builtinId="9" hidden="1"/>
    <cellStyle name="Followed Hyperlink" xfId="3196" builtinId="9" hidden="1"/>
    <cellStyle name="Followed Hyperlink" xfId="3198" builtinId="9" hidden="1"/>
    <cellStyle name="Followed Hyperlink" xfId="3200" builtinId="9" hidden="1"/>
    <cellStyle name="Followed Hyperlink" xfId="3202" builtinId="9" hidden="1"/>
    <cellStyle name="Followed Hyperlink" xfId="3204" builtinId="9" hidden="1"/>
    <cellStyle name="Followed Hyperlink" xfId="3206" builtinId="9" hidden="1"/>
    <cellStyle name="Followed Hyperlink" xfId="3208" builtinId="9" hidden="1"/>
    <cellStyle name="Followed Hyperlink" xfId="3210" builtinId="9" hidden="1"/>
    <cellStyle name="Followed Hyperlink" xfId="3212" builtinId="9" hidden="1"/>
    <cellStyle name="Followed Hyperlink" xfId="3214" builtinId="9" hidden="1"/>
    <cellStyle name="Followed Hyperlink" xfId="3216" builtinId="9" hidden="1"/>
    <cellStyle name="Followed Hyperlink" xfId="3218" builtinId="9" hidden="1"/>
    <cellStyle name="Followed Hyperlink" xfId="3220" builtinId="9" hidden="1"/>
    <cellStyle name="Followed Hyperlink" xfId="3222" builtinId="9" hidden="1"/>
    <cellStyle name="Followed Hyperlink" xfId="3224" builtinId="9" hidden="1"/>
    <cellStyle name="Followed Hyperlink" xfId="3226" builtinId="9" hidden="1"/>
    <cellStyle name="Followed Hyperlink" xfId="3228" builtinId="9" hidden="1"/>
    <cellStyle name="Followed Hyperlink" xfId="3230" builtinId="9" hidden="1"/>
    <cellStyle name="Followed Hyperlink" xfId="3232" builtinId="9" hidden="1"/>
    <cellStyle name="Followed Hyperlink" xfId="3234" builtinId="9" hidden="1"/>
    <cellStyle name="Followed Hyperlink" xfId="3236" builtinId="9" hidden="1"/>
    <cellStyle name="Followed Hyperlink" xfId="3238" builtinId="9" hidden="1"/>
    <cellStyle name="Followed Hyperlink" xfId="3240" builtinId="9" hidden="1"/>
    <cellStyle name="Followed Hyperlink" xfId="3242" builtinId="9" hidden="1"/>
    <cellStyle name="Followed Hyperlink" xfId="3244" builtinId="9" hidden="1"/>
    <cellStyle name="Followed Hyperlink" xfId="3246" builtinId="9" hidden="1"/>
    <cellStyle name="Followed Hyperlink" xfId="3248" builtinId="9" hidden="1"/>
    <cellStyle name="Followed Hyperlink" xfId="3250" builtinId="9" hidden="1"/>
    <cellStyle name="Followed Hyperlink" xfId="3252" builtinId="9" hidden="1"/>
    <cellStyle name="Followed Hyperlink" xfId="3254" builtinId="9" hidden="1"/>
    <cellStyle name="Followed Hyperlink" xfId="3256" builtinId="9" hidden="1"/>
    <cellStyle name="Followed Hyperlink" xfId="3258" builtinId="9" hidden="1"/>
    <cellStyle name="Followed Hyperlink" xfId="3260" builtinId="9" hidden="1"/>
    <cellStyle name="Followed Hyperlink" xfId="3262" builtinId="9" hidden="1"/>
    <cellStyle name="Followed Hyperlink" xfId="3264" builtinId="9" hidden="1"/>
    <cellStyle name="Followed Hyperlink" xfId="3266" builtinId="9" hidden="1"/>
    <cellStyle name="Followed Hyperlink" xfId="3268" builtinId="9" hidden="1"/>
    <cellStyle name="Followed Hyperlink" xfId="3270" builtinId="9" hidden="1"/>
    <cellStyle name="Followed Hyperlink" xfId="3272" builtinId="9" hidden="1"/>
    <cellStyle name="Followed Hyperlink" xfId="3274" builtinId="9" hidden="1"/>
    <cellStyle name="Followed Hyperlink" xfId="3276" builtinId="9" hidden="1"/>
    <cellStyle name="Followed Hyperlink" xfId="3278" builtinId="9" hidden="1"/>
    <cellStyle name="Followed Hyperlink" xfId="3280" builtinId="9" hidden="1"/>
    <cellStyle name="Followed Hyperlink" xfId="3282" builtinId="9" hidden="1"/>
    <cellStyle name="Followed Hyperlink" xfId="3284" builtinId="9" hidden="1"/>
    <cellStyle name="Followed Hyperlink" xfId="3286" builtinId="9" hidden="1"/>
    <cellStyle name="Followed Hyperlink" xfId="3288" builtinId="9" hidden="1"/>
    <cellStyle name="Followed Hyperlink" xfId="3290" builtinId="9" hidden="1"/>
    <cellStyle name="Followed Hyperlink" xfId="3292" builtinId="9" hidden="1"/>
    <cellStyle name="Followed Hyperlink" xfId="3294" builtinId="9" hidden="1"/>
    <cellStyle name="Followed Hyperlink" xfId="3296" builtinId="9" hidden="1"/>
    <cellStyle name="Followed Hyperlink" xfId="3298" builtinId="9" hidden="1"/>
    <cellStyle name="Followed Hyperlink" xfId="3300" builtinId="9" hidden="1"/>
    <cellStyle name="Followed Hyperlink" xfId="3302" builtinId="9" hidden="1"/>
    <cellStyle name="Followed Hyperlink" xfId="3304" builtinId="9" hidden="1"/>
    <cellStyle name="Followed Hyperlink" xfId="3306" builtinId="9" hidden="1"/>
    <cellStyle name="Followed Hyperlink" xfId="3308" builtinId="9" hidden="1"/>
    <cellStyle name="Followed Hyperlink" xfId="3310" builtinId="9" hidden="1"/>
    <cellStyle name="Followed Hyperlink" xfId="3312" builtinId="9" hidden="1"/>
    <cellStyle name="Followed Hyperlink" xfId="3314" builtinId="9" hidden="1"/>
    <cellStyle name="Followed Hyperlink" xfId="3316" builtinId="9" hidden="1"/>
    <cellStyle name="Followed Hyperlink" xfId="3318" builtinId="9" hidden="1"/>
    <cellStyle name="Followed Hyperlink" xfId="3320" builtinId="9" hidden="1"/>
    <cellStyle name="Followed Hyperlink" xfId="3322" builtinId="9" hidden="1"/>
    <cellStyle name="Followed Hyperlink" xfId="3324" builtinId="9" hidden="1"/>
    <cellStyle name="Followed Hyperlink" xfId="3326" builtinId="9" hidden="1"/>
    <cellStyle name="Followed Hyperlink" xfId="3328" builtinId="9" hidden="1"/>
    <cellStyle name="Followed Hyperlink" xfId="3330" builtinId="9" hidden="1"/>
    <cellStyle name="Followed Hyperlink" xfId="3332" builtinId="9" hidden="1"/>
    <cellStyle name="Followed Hyperlink" xfId="3334" builtinId="9" hidden="1"/>
    <cellStyle name="Followed Hyperlink" xfId="3336" builtinId="9" hidden="1"/>
    <cellStyle name="Followed Hyperlink" xfId="3338" builtinId="9" hidden="1"/>
    <cellStyle name="Followed Hyperlink" xfId="3340" builtinId="9" hidden="1"/>
    <cellStyle name="Followed Hyperlink" xfId="3342" builtinId="9" hidden="1"/>
    <cellStyle name="Followed Hyperlink" xfId="3344" builtinId="9" hidden="1"/>
    <cellStyle name="Followed Hyperlink" xfId="3346" builtinId="9" hidden="1"/>
    <cellStyle name="Followed Hyperlink" xfId="3348" builtinId="9" hidden="1"/>
    <cellStyle name="Followed Hyperlink" xfId="3350" builtinId="9" hidden="1"/>
    <cellStyle name="Followed Hyperlink" xfId="3352" builtinId="9" hidden="1"/>
    <cellStyle name="Followed Hyperlink" xfId="3354" builtinId="9" hidden="1"/>
    <cellStyle name="Followed Hyperlink" xfId="3356" builtinId="9" hidden="1"/>
    <cellStyle name="Followed Hyperlink" xfId="3358" builtinId="9" hidden="1"/>
    <cellStyle name="Followed Hyperlink" xfId="3360" builtinId="9" hidden="1"/>
    <cellStyle name="Followed Hyperlink" xfId="3362" builtinId="9" hidden="1"/>
    <cellStyle name="Followed Hyperlink" xfId="3364" builtinId="9" hidden="1"/>
    <cellStyle name="Followed Hyperlink" xfId="3366" builtinId="9" hidden="1"/>
    <cellStyle name="Followed Hyperlink" xfId="3368" builtinId="9" hidden="1"/>
    <cellStyle name="Followed Hyperlink" xfId="3370" builtinId="9" hidden="1"/>
    <cellStyle name="Followed Hyperlink" xfId="3372" builtinId="9" hidden="1"/>
    <cellStyle name="Followed Hyperlink" xfId="3374" builtinId="9" hidden="1"/>
    <cellStyle name="Followed Hyperlink" xfId="3376" builtinId="9" hidden="1"/>
    <cellStyle name="Followed Hyperlink" xfId="3378" builtinId="9" hidden="1"/>
    <cellStyle name="Followed Hyperlink" xfId="3380" builtinId="9" hidden="1"/>
    <cellStyle name="Followed Hyperlink" xfId="3382" builtinId="9" hidden="1"/>
    <cellStyle name="Followed Hyperlink" xfId="3384" builtinId="9" hidden="1"/>
    <cellStyle name="Followed Hyperlink" xfId="3386" builtinId="9" hidden="1"/>
    <cellStyle name="Followed Hyperlink" xfId="3388" builtinId="9" hidden="1"/>
    <cellStyle name="Followed Hyperlink" xfId="3390" builtinId="9" hidden="1"/>
    <cellStyle name="Followed Hyperlink" xfId="3392" builtinId="9" hidden="1"/>
    <cellStyle name="Followed Hyperlink" xfId="3394" builtinId="9" hidden="1"/>
    <cellStyle name="Followed Hyperlink" xfId="3396" builtinId="9" hidden="1"/>
    <cellStyle name="Followed Hyperlink" xfId="3398" builtinId="9" hidden="1"/>
    <cellStyle name="Followed Hyperlink" xfId="3400" builtinId="9" hidden="1"/>
    <cellStyle name="Followed Hyperlink" xfId="3402" builtinId="9" hidden="1"/>
    <cellStyle name="Followed Hyperlink" xfId="3404" builtinId="9" hidden="1"/>
    <cellStyle name="Followed Hyperlink" xfId="3406" builtinId="9" hidden="1"/>
    <cellStyle name="Followed Hyperlink" xfId="3408" builtinId="9" hidden="1"/>
    <cellStyle name="Followed Hyperlink" xfId="3410" builtinId="9" hidden="1"/>
    <cellStyle name="Followed Hyperlink" xfId="3412" builtinId="9" hidden="1"/>
    <cellStyle name="Followed Hyperlink" xfId="3414" builtinId="9" hidden="1"/>
    <cellStyle name="Followed Hyperlink" xfId="3416" builtinId="9" hidden="1"/>
    <cellStyle name="Followed Hyperlink" xfId="3418" builtinId="9" hidden="1"/>
    <cellStyle name="Followed Hyperlink" xfId="3420" builtinId="9" hidden="1"/>
    <cellStyle name="Followed Hyperlink" xfId="3422" builtinId="9" hidden="1"/>
    <cellStyle name="Followed Hyperlink" xfId="3424" builtinId="9" hidden="1"/>
    <cellStyle name="Followed Hyperlink" xfId="3426" builtinId="9" hidden="1"/>
    <cellStyle name="Followed Hyperlink" xfId="3428" builtinId="9" hidden="1"/>
    <cellStyle name="Followed Hyperlink" xfId="3430" builtinId="9" hidden="1"/>
    <cellStyle name="Followed Hyperlink" xfId="3432" builtinId="9" hidden="1"/>
    <cellStyle name="Followed Hyperlink" xfId="3434" builtinId="9" hidden="1"/>
    <cellStyle name="Followed Hyperlink" xfId="3436" builtinId="9" hidden="1"/>
    <cellStyle name="Followed Hyperlink" xfId="3438" builtinId="9" hidden="1"/>
    <cellStyle name="Followed Hyperlink" xfId="3440" builtinId="9" hidden="1"/>
    <cellStyle name="Followed Hyperlink" xfId="3442" builtinId="9" hidden="1"/>
    <cellStyle name="Followed Hyperlink" xfId="3444" builtinId="9" hidden="1"/>
    <cellStyle name="Followed Hyperlink" xfId="3446" builtinId="9" hidden="1"/>
    <cellStyle name="Followed Hyperlink" xfId="3448" builtinId="9" hidden="1"/>
    <cellStyle name="Followed Hyperlink" xfId="3450" builtinId="9" hidden="1"/>
    <cellStyle name="Followed Hyperlink" xfId="3452" builtinId="9" hidden="1"/>
    <cellStyle name="Followed Hyperlink" xfId="3454" builtinId="9" hidden="1"/>
    <cellStyle name="Followed Hyperlink" xfId="3456" builtinId="9" hidden="1"/>
    <cellStyle name="Followed Hyperlink" xfId="3458" builtinId="9" hidden="1"/>
    <cellStyle name="Followed Hyperlink" xfId="3460" builtinId="9" hidden="1"/>
    <cellStyle name="Followed Hyperlink" xfId="3462" builtinId="9" hidden="1"/>
    <cellStyle name="Followed Hyperlink" xfId="3464" builtinId="9" hidden="1"/>
    <cellStyle name="Followed Hyperlink" xfId="3466" builtinId="9" hidden="1"/>
    <cellStyle name="Followed Hyperlink" xfId="3468" builtinId="9" hidden="1"/>
    <cellStyle name="Followed Hyperlink" xfId="3470" builtinId="9" hidden="1"/>
    <cellStyle name="Followed Hyperlink" xfId="3472" builtinId="9" hidden="1"/>
    <cellStyle name="Followed Hyperlink" xfId="3474" builtinId="9" hidden="1"/>
    <cellStyle name="Followed Hyperlink" xfId="3476" builtinId="9" hidden="1"/>
    <cellStyle name="Followed Hyperlink" xfId="3478" builtinId="9" hidden="1"/>
    <cellStyle name="Followed Hyperlink" xfId="3480" builtinId="9" hidden="1"/>
    <cellStyle name="Followed Hyperlink" xfId="3482" builtinId="9" hidden="1"/>
    <cellStyle name="Followed Hyperlink" xfId="3484" builtinId="9" hidden="1"/>
    <cellStyle name="Followed Hyperlink" xfId="3486" builtinId="9" hidden="1"/>
    <cellStyle name="Followed Hyperlink" xfId="3488" builtinId="9" hidden="1"/>
    <cellStyle name="Followed Hyperlink" xfId="3490" builtinId="9" hidden="1"/>
    <cellStyle name="Followed Hyperlink" xfId="3492" builtinId="9" hidden="1"/>
    <cellStyle name="Followed Hyperlink" xfId="3494" builtinId="9" hidden="1"/>
    <cellStyle name="Followed Hyperlink" xfId="3496" builtinId="9" hidden="1"/>
    <cellStyle name="Followed Hyperlink" xfId="3498" builtinId="9" hidden="1"/>
    <cellStyle name="Followed Hyperlink" xfId="3500" builtinId="9" hidden="1"/>
    <cellStyle name="Followed Hyperlink" xfId="3502" builtinId="9" hidden="1"/>
    <cellStyle name="Followed Hyperlink" xfId="3504" builtinId="9" hidden="1"/>
    <cellStyle name="Followed Hyperlink" xfId="3506" builtinId="9" hidden="1"/>
    <cellStyle name="Followed Hyperlink" xfId="3508" builtinId="9" hidden="1"/>
    <cellStyle name="Followed Hyperlink" xfId="3510" builtinId="9" hidden="1"/>
    <cellStyle name="Followed Hyperlink" xfId="3512" builtinId="9" hidden="1"/>
    <cellStyle name="Followed Hyperlink" xfId="3514" builtinId="9" hidden="1"/>
    <cellStyle name="Followed Hyperlink" xfId="3516" builtinId="9" hidden="1"/>
    <cellStyle name="Followed Hyperlink" xfId="3518" builtinId="9" hidden="1"/>
    <cellStyle name="Followed Hyperlink" xfId="3520" builtinId="9" hidden="1"/>
    <cellStyle name="Followed Hyperlink" xfId="3522" builtinId="9" hidden="1"/>
    <cellStyle name="Followed Hyperlink" xfId="3524" builtinId="9" hidden="1"/>
    <cellStyle name="Followed Hyperlink" xfId="3526" builtinId="9" hidden="1"/>
    <cellStyle name="Followed Hyperlink" xfId="3528" builtinId="9" hidden="1"/>
    <cellStyle name="Followed Hyperlink" xfId="3530" builtinId="9" hidden="1"/>
    <cellStyle name="Followed Hyperlink" xfId="3532" builtinId="9" hidden="1"/>
    <cellStyle name="Followed Hyperlink" xfId="3534" builtinId="9" hidden="1"/>
    <cellStyle name="Followed Hyperlink" xfId="3536" builtinId="9" hidden="1"/>
    <cellStyle name="Followed Hyperlink" xfId="3538" builtinId="9" hidden="1"/>
    <cellStyle name="Followed Hyperlink" xfId="3540" builtinId="9" hidden="1"/>
    <cellStyle name="Followed Hyperlink" xfId="3542" builtinId="9" hidden="1"/>
    <cellStyle name="Followed Hyperlink" xfId="3544" builtinId="9" hidden="1"/>
    <cellStyle name="Followed Hyperlink" xfId="3546" builtinId="9" hidden="1"/>
    <cellStyle name="Followed Hyperlink" xfId="3548" builtinId="9" hidden="1"/>
    <cellStyle name="Followed Hyperlink" xfId="3550" builtinId="9" hidden="1"/>
    <cellStyle name="Followed Hyperlink" xfId="3552" builtinId="9" hidden="1"/>
    <cellStyle name="Followed Hyperlink" xfId="3554" builtinId="9" hidden="1"/>
    <cellStyle name="Followed Hyperlink" xfId="3556" builtinId="9" hidden="1"/>
    <cellStyle name="Followed Hyperlink" xfId="3558" builtinId="9" hidden="1"/>
    <cellStyle name="Followed Hyperlink" xfId="3560" builtinId="9" hidden="1"/>
    <cellStyle name="Followed Hyperlink" xfId="3562" builtinId="9" hidden="1"/>
    <cellStyle name="Followed Hyperlink" xfId="3564" builtinId="9" hidden="1"/>
    <cellStyle name="Followed Hyperlink" xfId="3566" builtinId="9" hidden="1"/>
    <cellStyle name="Followed Hyperlink" xfId="3568" builtinId="9" hidden="1"/>
    <cellStyle name="Followed Hyperlink" xfId="3570" builtinId="9" hidden="1"/>
    <cellStyle name="Followed Hyperlink" xfId="3572" builtinId="9" hidden="1"/>
    <cellStyle name="Followed Hyperlink" xfId="3574" builtinId="9" hidden="1"/>
    <cellStyle name="Followed Hyperlink" xfId="3576" builtinId="9" hidden="1"/>
    <cellStyle name="Followed Hyperlink" xfId="3578" builtinId="9" hidden="1"/>
    <cellStyle name="Followed Hyperlink" xfId="3580" builtinId="9" hidden="1"/>
    <cellStyle name="Followed Hyperlink" xfId="3582" builtinId="9" hidden="1"/>
    <cellStyle name="Followed Hyperlink" xfId="3584" builtinId="9" hidden="1"/>
    <cellStyle name="Followed Hyperlink" xfId="3586" builtinId="9" hidden="1"/>
    <cellStyle name="Followed Hyperlink" xfId="3588" builtinId="9" hidden="1"/>
    <cellStyle name="Followed Hyperlink" xfId="3590" builtinId="9" hidden="1"/>
    <cellStyle name="Followed Hyperlink" xfId="3592" builtinId="9" hidden="1"/>
    <cellStyle name="Followed Hyperlink" xfId="3594" builtinId="9" hidden="1"/>
    <cellStyle name="Followed Hyperlink" xfId="3596" builtinId="9" hidden="1"/>
    <cellStyle name="Followed Hyperlink" xfId="3598" builtinId="9" hidden="1"/>
    <cellStyle name="Followed Hyperlink" xfId="3600" builtinId="9" hidden="1"/>
    <cellStyle name="Followed Hyperlink" xfId="3602" builtinId="9" hidden="1"/>
    <cellStyle name="Followed Hyperlink" xfId="3604" builtinId="9" hidden="1"/>
    <cellStyle name="Followed Hyperlink" xfId="3606" builtinId="9" hidden="1"/>
    <cellStyle name="Followed Hyperlink" xfId="3608" builtinId="9" hidden="1"/>
    <cellStyle name="Followed Hyperlink" xfId="3610" builtinId="9" hidden="1"/>
    <cellStyle name="Followed Hyperlink" xfId="3612" builtinId="9" hidden="1"/>
    <cellStyle name="Followed Hyperlink" xfId="3614" builtinId="9" hidden="1"/>
    <cellStyle name="Followed Hyperlink" xfId="3616" builtinId="9" hidden="1"/>
    <cellStyle name="Followed Hyperlink" xfId="3618" builtinId="9" hidden="1"/>
    <cellStyle name="Followed Hyperlink" xfId="3620" builtinId="9" hidden="1"/>
    <cellStyle name="Followed Hyperlink" xfId="3622" builtinId="9" hidden="1"/>
    <cellStyle name="Followed Hyperlink" xfId="3624" builtinId="9" hidden="1"/>
    <cellStyle name="Followed Hyperlink" xfId="3626" builtinId="9" hidden="1"/>
    <cellStyle name="Followed Hyperlink" xfId="3628" builtinId="9" hidden="1"/>
    <cellStyle name="Followed Hyperlink" xfId="3630" builtinId="9" hidden="1"/>
    <cellStyle name="Followed Hyperlink" xfId="3632" builtinId="9" hidden="1"/>
    <cellStyle name="Followed Hyperlink" xfId="3634" builtinId="9" hidden="1"/>
    <cellStyle name="Followed Hyperlink" xfId="3636" builtinId="9" hidden="1"/>
    <cellStyle name="Followed Hyperlink" xfId="3638" builtinId="9" hidden="1"/>
    <cellStyle name="Followed Hyperlink" xfId="3640" builtinId="9" hidden="1"/>
    <cellStyle name="Followed Hyperlink" xfId="3642" builtinId="9" hidden="1"/>
    <cellStyle name="Followed Hyperlink" xfId="3644" builtinId="9" hidden="1"/>
    <cellStyle name="Followed Hyperlink" xfId="3646" builtinId="9" hidden="1"/>
    <cellStyle name="Followed Hyperlink" xfId="3648" builtinId="9" hidden="1"/>
    <cellStyle name="Followed Hyperlink" xfId="3650" builtinId="9" hidden="1"/>
    <cellStyle name="Followed Hyperlink" xfId="3652" builtinId="9" hidden="1"/>
    <cellStyle name="Followed Hyperlink" xfId="3654" builtinId="9" hidden="1"/>
    <cellStyle name="Followed Hyperlink" xfId="3656" builtinId="9" hidden="1"/>
    <cellStyle name="Followed Hyperlink" xfId="3658" builtinId="9" hidden="1"/>
    <cellStyle name="Followed Hyperlink" xfId="3660" builtinId="9" hidden="1"/>
    <cellStyle name="Followed Hyperlink" xfId="3662" builtinId="9" hidden="1"/>
    <cellStyle name="Followed Hyperlink" xfId="3664" builtinId="9" hidden="1"/>
    <cellStyle name="Followed Hyperlink" xfId="3666" builtinId="9" hidden="1"/>
    <cellStyle name="Followed Hyperlink" xfId="3668" builtinId="9" hidden="1"/>
    <cellStyle name="Followed Hyperlink" xfId="3670" builtinId="9" hidden="1"/>
    <cellStyle name="Followed Hyperlink" xfId="3672" builtinId="9" hidden="1"/>
    <cellStyle name="Followed Hyperlink" xfId="3674" builtinId="9" hidden="1"/>
    <cellStyle name="Followed Hyperlink" xfId="3676" builtinId="9" hidden="1"/>
    <cellStyle name="Followed Hyperlink" xfId="3678" builtinId="9" hidden="1"/>
    <cellStyle name="Followed Hyperlink" xfId="3680" builtinId="9" hidden="1"/>
    <cellStyle name="Followed Hyperlink" xfId="3682" builtinId="9" hidden="1"/>
    <cellStyle name="Followed Hyperlink" xfId="3684" builtinId="9" hidden="1"/>
    <cellStyle name="Followed Hyperlink" xfId="3686" builtinId="9" hidden="1"/>
    <cellStyle name="Followed Hyperlink" xfId="3688" builtinId="9" hidden="1"/>
    <cellStyle name="Followed Hyperlink" xfId="3690" builtinId="9" hidden="1"/>
    <cellStyle name="Followed Hyperlink" xfId="3692" builtinId="9" hidden="1"/>
    <cellStyle name="Followed Hyperlink" xfId="3694" builtinId="9" hidden="1"/>
    <cellStyle name="Followed Hyperlink" xfId="3696" builtinId="9" hidden="1"/>
    <cellStyle name="Followed Hyperlink" xfId="3698" builtinId="9" hidden="1"/>
    <cellStyle name="Followed Hyperlink" xfId="3700" builtinId="9" hidden="1"/>
    <cellStyle name="Followed Hyperlink" xfId="3702" builtinId="9" hidden="1"/>
    <cellStyle name="Followed Hyperlink" xfId="3704" builtinId="9" hidden="1"/>
    <cellStyle name="Followed Hyperlink" xfId="3706" builtinId="9" hidden="1"/>
    <cellStyle name="Followed Hyperlink" xfId="3708" builtinId="9" hidden="1"/>
    <cellStyle name="Followed Hyperlink" xfId="3710" builtinId="9" hidden="1"/>
    <cellStyle name="Followed Hyperlink" xfId="3712" builtinId="9" hidden="1"/>
    <cellStyle name="Followed Hyperlink" xfId="3714" builtinId="9" hidden="1"/>
    <cellStyle name="Followed Hyperlink" xfId="3716" builtinId="9" hidden="1"/>
    <cellStyle name="Followed Hyperlink" xfId="3718" builtinId="9" hidden="1"/>
    <cellStyle name="Followed Hyperlink" xfId="3720" builtinId="9" hidden="1"/>
    <cellStyle name="Followed Hyperlink" xfId="3722" builtinId="9" hidden="1"/>
    <cellStyle name="Followed Hyperlink" xfId="3724" builtinId="9" hidden="1"/>
    <cellStyle name="Followed Hyperlink" xfId="3726" builtinId="9" hidden="1"/>
    <cellStyle name="Followed Hyperlink" xfId="3728" builtinId="9" hidden="1"/>
    <cellStyle name="Followed Hyperlink" xfId="3730" builtinId="9" hidden="1"/>
    <cellStyle name="Followed Hyperlink" xfId="3732" builtinId="9" hidden="1"/>
    <cellStyle name="Followed Hyperlink" xfId="3734" builtinId="9" hidden="1"/>
    <cellStyle name="Followed Hyperlink" xfId="3736" builtinId="9" hidden="1"/>
    <cellStyle name="Followed Hyperlink" xfId="3738" builtinId="9" hidden="1"/>
    <cellStyle name="Followed Hyperlink" xfId="3740" builtinId="9" hidden="1"/>
    <cellStyle name="Followed Hyperlink" xfId="3742" builtinId="9" hidden="1"/>
    <cellStyle name="Followed Hyperlink" xfId="3744" builtinId="9" hidden="1"/>
    <cellStyle name="Followed Hyperlink" xfId="3746" builtinId="9" hidden="1"/>
    <cellStyle name="Followed Hyperlink" xfId="3748" builtinId="9" hidden="1"/>
    <cellStyle name="Followed Hyperlink" xfId="3750" builtinId="9" hidden="1"/>
    <cellStyle name="Followed Hyperlink" xfId="3752" builtinId="9" hidden="1"/>
    <cellStyle name="Followed Hyperlink" xfId="3754" builtinId="9" hidden="1"/>
    <cellStyle name="Followed Hyperlink" xfId="3756" builtinId="9" hidden="1"/>
    <cellStyle name="Followed Hyperlink" xfId="3758" builtinId="9" hidden="1"/>
    <cellStyle name="Followed Hyperlink" xfId="3760" builtinId="9" hidden="1"/>
    <cellStyle name="Followed Hyperlink" xfId="3762" builtinId="9" hidden="1"/>
    <cellStyle name="Followed Hyperlink" xfId="3764" builtinId="9" hidden="1"/>
    <cellStyle name="Followed Hyperlink" xfId="3766" builtinId="9" hidden="1"/>
    <cellStyle name="Followed Hyperlink" xfId="3768" builtinId="9" hidden="1"/>
    <cellStyle name="Followed Hyperlink" xfId="3770" builtinId="9" hidden="1"/>
    <cellStyle name="Followed Hyperlink" xfId="3772" builtinId="9" hidden="1"/>
    <cellStyle name="Followed Hyperlink" xfId="3774" builtinId="9" hidden="1"/>
    <cellStyle name="Followed Hyperlink" xfId="3776" builtinId="9" hidden="1"/>
    <cellStyle name="Followed Hyperlink" xfId="3778" builtinId="9" hidden="1"/>
    <cellStyle name="Followed Hyperlink" xfId="3780" builtinId="9" hidden="1"/>
    <cellStyle name="Followed Hyperlink" xfId="3782" builtinId="9" hidden="1"/>
    <cellStyle name="Followed Hyperlink" xfId="3784" builtinId="9" hidden="1"/>
    <cellStyle name="Followed Hyperlink" xfId="3786" builtinId="9" hidden="1"/>
    <cellStyle name="Followed Hyperlink" xfId="3788" builtinId="9" hidden="1"/>
    <cellStyle name="Followed Hyperlink" xfId="3790" builtinId="9" hidden="1"/>
    <cellStyle name="Followed Hyperlink" xfId="3792" builtinId="9" hidden="1"/>
    <cellStyle name="Followed Hyperlink" xfId="3794" builtinId="9" hidden="1"/>
    <cellStyle name="Followed Hyperlink" xfId="3796" builtinId="9" hidden="1"/>
    <cellStyle name="Followed Hyperlink" xfId="3798" builtinId="9" hidden="1"/>
    <cellStyle name="Followed Hyperlink" xfId="3800" builtinId="9" hidden="1"/>
    <cellStyle name="Followed Hyperlink" xfId="3802" builtinId="9" hidden="1"/>
    <cellStyle name="Followed Hyperlink" xfId="3804" builtinId="9" hidden="1"/>
    <cellStyle name="Followed Hyperlink" xfId="3806" builtinId="9" hidden="1"/>
    <cellStyle name="Followed Hyperlink" xfId="3808" builtinId="9" hidden="1"/>
    <cellStyle name="Followed Hyperlink" xfId="3810" builtinId="9" hidden="1"/>
    <cellStyle name="Followed Hyperlink" xfId="3812" builtinId="9" hidden="1"/>
    <cellStyle name="Followed Hyperlink" xfId="3814" builtinId="9" hidden="1"/>
    <cellStyle name="Followed Hyperlink" xfId="3816" builtinId="9" hidden="1"/>
    <cellStyle name="Followed Hyperlink" xfId="3818" builtinId="9" hidden="1"/>
    <cellStyle name="Followed Hyperlink" xfId="3820" builtinId="9" hidden="1"/>
    <cellStyle name="Followed Hyperlink" xfId="3822" builtinId="9" hidden="1"/>
    <cellStyle name="Followed Hyperlink" xfId="3824" builtinId="9" hidden="1"/>
    <cellStyle name="Followed Hyperlink" xfId="3826" builtinId="9" hidden="1"/>
    <cellStyle name="Followed Hyperlink" xfId="3828" builtinId="9" hidden="1"/>
    <cellStyle name="Followed Hyperlink" xfId="3830" builtinId="9" hidden="1"/>
    <cellStyle name="Followed Hyperlink" xfId="3832" builtinId="9" hidden="1"/>
    <cellStyle name="Followed Hyperlink" xfId="3834" builtinId="9" hidden="1"/>
    <cellStyle name="Followed Hyperlink" xfId="3836" builtinId="9" hidden="1"/>
    <cellStyle name="Followed Hyperlink" xfId="3838" builtinId="9" hidden="1"/>
    <cellStyle name="Followed Hyperlink" xfId="3840" builtinId="9" hidden="1"/>
    <cellStyle name="Followed Hyperlink" xfId="3842" builtinId="9" hidden="1"/>
    <cellStyle name="Followed Hyperlink" xfId="3844" builtinId="9" hidden="1"/>
    <cellStyle name="Followed Hyperlink" xfId="3846" builtinId="9" hidden="1"/>
    <cellStyle name="Followed Hyperlink" xfId="3848" builtinId="9" hidden="1"/>
    <cellStyle name="Followed Hyperlink" xfId="3850" builtinId="9" hidden="1"/>
    <cellStyle name="Followed Hyperlink" xfId="3852" builtinId="9" hidden="1"/>
    <cellStyle name="Followed Hyperlink" xfId="3854" builtinId="9" hidden="1"/>
    <cellStyle name="Followed Hyperlink" xfId="3856" builtinId="9" hidden="1"/>
    <cellStyle name="Followed Hyperlink" xfId="3858" builtinId="9" hidden="1"/>
    <cellStyle name="Followed Hyperlink" xfId="3860" builtinId="9" hidden="1"/>
    <cellStyle name="Followed Hyperlink" xfId="3862" builtinId="9" hidden="1"/>
    <cellStyle name="Followed Hyperlink" xfId="3864" builtinId="9" hidden="1"/>
    <cellStyle name="Followed Hyperlink" xfId="3866" builtinId="9" hidden="1"/>
    <cellStyle name="Followed Hyperlink" xfId="3868" builtinId="9" hidden="1"/>
    <cellStyle name="Followed Hyperlink" xfId="3870" builtinId="9" hidden="1"/>
    <cellStyle name="Followed Hyperlink" xfId="3872" builtinId="9" hidden="1"/>
    <cellStyle name="Followed Hyperlink" xfId="3874" builtinId="9" hidden="1"/>
    <cellStyle name="Followed Hyperlink" xfId="3876" builtinId="9" hidden="1"/>
    <cellStyle name="Followed Hyperlink" xfId="3878" builtinId="9" hidden="1"/>
    <cellStyle name="Followed Hyperlink" xfId="3880" builtinId="9" hidden="1"/>
    <cellStyle name="Followed Hyperlink" xfId="3882" builtinId="9" hidden="1"/>
    <cellStyle name="Followed Hyperlink" xfId="3884" builtinId="9" hidden="1"/>
    <cellStyle name="Followed Hyperlink" xfId="3886" builtinId="9" hidden="1"/>
    <cellStyle name="Followed Hyperlink" xfId="3888" builtinId="9" hidden="1"/>
    <cellStyle name="Followed Hyperlink" xfId="3890" builtinId="9" hidden="1"/>
    <cellStyle name="Followed Hyperlink" xfId="3892" builtinId="9" hidden="1"/>
    <cellStyle name="Followed Hyperlink" xfId="3894" builtinId="9" hidden="1"/>
    <cellStyle name="Followed Hyperlink" xfId="3896" builtinId="9" hidden="1"/>
    <cellStyle name="Followed Hyperlink" xfId="3898" builtinId="9" hidden="1"/>
    <cellStyle name="Followed Hyperlink" xfId="3900" builtinId="9" hidden="1"/>
    <cellStyle name="Followed Hyperlink" xfId="3902" builtinId="9" hidden="1"/>
    <cellStyle name="Followed Hyperlink" xfId="3904" builtinId="9" hidden="1"/>
    <cellStyle name="Followed Hyperlink" xfId="3906" builtinId="9" hidden="1"/>
    <cellStyle name="Followed Hyperlink" xfId="3908" builtinId="9" hidden="1"/>
    <cellStyle name="Followed Hyperlink" xfId="3910" builtinId="9" hidden="1"/>
    <cellStyle name="Followed Hyperlink" xfId="3912" builtinId="9" hidden="1"/>
    <cellStyle name="Followed Hyperlink" xfId="3914" builtinId="9" hidden="1"/>
    <cellStyle name="Followed Hyperlink" xfId="3916" builtinId="9" hidden="1"/>
    <cellStyle name="Followed Hyperlink" xfId="3918" builtinId="9" hidden="1"/>
    <cellStyle name="Followed Hyperlink" xfId="3920" builtinId="9" hidden="1"/>
    <cellStyle name="Followed Hyperlink" xfId="3922" builtinId="9" hidden="1"/>
    <cellStyle name="Followed Hyperlink" xfId="3924" builtinId="9" hidden="1"/>
    <cellStyle name="Followed Hyperlink" xfId="3926" builtinId="9" hidden="1"/>
    <cellStyle name="Followed Hyperlink" xfId="3928" builtinId="9" hidden="1"/>
    <cellStyle name="Followed Hyperlink" xfId="3930" builtinId="9" hidden="1"/>
    <cellStyle name="Followed Hyperlink" xfId="3932" builtinId="9" hidden="1"/>
    <cellStyle name="Followed Hyperlink" xfId="3934" builtinId="9" hidden="1"/>
    <cellStyle name="Followed Hyperlink" xfId="3936" builtinId="9" hidden="1"/>
    <cellStyle name="Followed Hyperlink" xfId="3938" builtinId="9" hidden="1"/>
    <cellStyle name="Followed Hyperlink" xfId="3940" builtinId="9" hidden="1"/>
    <cellStyle name="Followed Hyperlink" xfId="3942" builtinId="9" hidden="1"/>
    <cellStyle name="Followed Hyperlink" xfId="3944" builtinId="9" hidden="1"/>
    <cellStyle name="Followed Hyperlink" xfId="3946" builtinId="9" hidden="1"/>
    <cellStyle name="Followed Hyperlink" xfId="3948" builtinId="9" hidden="1"/>
    <cellStyle name="Followed Hyperlink" xfId="3950" builtinId="9" hidden="1"/>
    <cellStyle name="Followed Hyperlink" xfId="3952" builtinId="9" hidden="1"/>
    <cellStyle name="Followed Hyperlink" xfId="3954" builtinId="9" hidden="1"/>
    <cellStyle name="Followed Hyperlink" xfId="3956" builtinId="9" hidden="1"/>
    <cellStyle name="Followed Hyperlink" xfId="3958" builtinId="9" hidden="1"/>
    <cellStyle name="Followed Hyperlink" xfId="3960" builtinId="9" hidden="1"/>
    <cellStyle name="Followed Hyperlink" xfId="3962" builtinId="9" hidden="1"/>
    <cellStyle name="Followed Hyperlink" xfId="3964" builtinId="9" hidden="1"/>
    <cellStyle name="Followed Hyperlink" xfId="3966" builtinId="9" hidden="1"/>
    <cellStyle name="Followed Hyperlink" xfId="3968" builtinId="9" hidden="1"/>
    <cellStyle name="Followed Hyperlink" xfId="3970" builtinId="9" hidden="1"/>
    <cellStyle name="Followed Hyperlink" xfId="3972" builtinId="9" hidden="1"/>
    <cellStyle name="Followed Hyperlink" xfId="3974" builtinId="9" hidden="1"/>
    <cellStyle name="Followed Hyperlink" xfId="3976" builtinId="9" hidden="1"/>
    <cellStyle name="Followed Hyperlink" xfId="3978" builtinId="9" hidden="1"/>
    <cellStyle name="Followed Hyperlink" xfId="3980" builtinId="9" hidden="1"/>
    <cellStyle name="Followed Hyperlink" xfId="3982" builtinId="9" hidden="1"/>
    <cellStyle name="Followed Hyperlink" xfId="3984" builtinId="9" hidden="1"/>
    <cellStyle name="Followed Hyperlink" xfId="3986" builtinId="9" hidden="1"/>
    <cellStyle name="Followed Hyperlink" xfId="3988" builtinId="9" hidden="1"/>
    <cellStyle name="Followed Hyperlink" xfId="3990" builtinId="9" hidden="1"/>
    <cellStyle name="Followed Hyperlink" xfId="3992" builtinId="9" hidden="1"/>
    <cellStyle name="Followed Hyperlink" xfId="3994" builtinId="9" hidden="1"/>
    <cellStyle name="Followed Hyperlink" xfId="3996" builtinId="9" hidden="1"/>
    <cellStyle name="Followed Hyperlink" xfId="3998" builtinId="9" hidden="1"/>
    <cellStyle name="Followed Hyperlink" xfId="4000" builtinId="9" hidden="1"/>
    <cellStyle name="Followed Hyperlink" xfId="4002" builtinId="9" hidden="1"/>
    <cellStyle name="Followed Hyperlink" xfId="4004" builtinId="9" hidden="1"/>
    <cellStyle name="Followed Hyperlink" xfId="4006" builtinId="9" hidden="1"/>
    <cellStyle name="Followed Hyperlink" xfId="4008" builtinId="9" hidden="1"/>
    <cellStyle name="Followed Hyperlink" xfId="4010" builtinId="9" hidden="1"/>
    <cellStyle name="Followed Hyperlink" xfId="4012" builtinId="9" hidden="1"/>
    <cellStyle name="Followed Hyperlink" xfId="4014" builtinId="9" hidden="1"/>
    <cellStyle name="Followed Hyperlink" xfId="4016" builtinId="9" hidden="1"/>
    <cellStyle name="Followed Hyperlink" xfId="4018" builtinId="9" hidden="1"/>
    <cellStyle name="Followed Hyperlink" xfId="4020" builtinId="9" hidden="1"/>
    <cellStyle name="Followed Hyperlink" xfId="4022" builtinId="9" hidden="1"/>
    <cellStyle name="Followed Hyperlink" xfId="4024" builtinId="9" hidden="1"/>
    <cellStyle name="Followed Hyperlink" xfId="4026" builtinId="9" hidden="1"/>
    <cellStyle name="Followed Hyperlink" xfId="4028" builtinId="9" hidden="1"/>
    <cellStyle name="Followed Hyperlink" xfId="4030" builtinId="9" hidden="1"/>
    <cellStyle name="Followed Hyperlink" xfId="4032" builtinId="9" hidden="1"/>
    <cellStyle name="Followed Hyperlink" xfId="4034" builtinId="9" hidden="1"/>
    <cellStyle name="Followed Hyperlink" xfId="4036" builtinId="9" hidden="1"/>
    <cellStyle name="Followed Hyperlink" xfId="4038" builtinId="9" hidden="1"/>
    <cellStyle name="Followed Hyperlink" xfId="4040" builtinId="9" hidden="1"/>
    <cellStyle name="Followed Hyperlink" xfId="4042" builtinId="9" hidden="1"/>
    <cellStyle name="Followed Hyperlink" xfId="4044" builtinId="9" hidden="1"/>
    <cellStyle name="Followed Hyperlink" xfId="4046" builtinId="9" hidden="1"/>
    <cellStyle name="Followed Hyperlink" xfId="4048" builtinId="9" hidden="1"/>
    <cellStyle name="Followed Hyperlink" xfId="4050" builtinId="9" hidden="1"/>
    <cellStyle name="Followed Hyperlink" xfId="4052" builtinId="9" hidden="1"/>
    <cellStyle name="Followed Hyperlink" xfId="4054" builtinId="9" hidden="1"/>
    <cellStyle name="Followed Hyperlink" xfId="4056" builtinId="9" hidden="1"/>
    <cellStyle name="Followed Hyperlink" xfId="4058" builtinId="9" hidden="1"/>
    <cellStyle name="Followed Hyperlink" xfId="4060" builtinId="9" hidden="1"/>
    <cellStyle name="Followed Hyperlink" xfId="4062" builtinId="9" hidden="1"/>
    <cellStyle name="Followed Hyperlink" xfId="4064" builtinId="9" hidden="1"/>
    <cellStyle name="Followed Hyperlink" xfId="4066" builtinId="9" hidden="1"/>
    <cellStyle name="Followed Hyperlink" xfId="4068" builtinId="9" hidden="1"/>
    <cellStyle name="Followed Hyperlink" xfId="4070" builtinId="9" hidden="1"/>
    <cellStyle name="Followed Hyperlink" xfId="4072" builtinId="9" hidden="1"/>
    <cellStyle name="Followed Hyperlink" xfId="4074" builtinId="9" hidden="1"/>
    <cellStyle name="Followed Hyperlink" xfId="4076" builtinId="9" hidden="1"/>
    <cellStyle name="Followed Hyperlink" xfId="4078" builtinId="9" hidden="1"/>
    <cellStyle name="Followed Hyperlink" xfId="4080" builtinId="9" hidden="1"/>
    <cellStyle name="Followed Hyperlink" xfId="4082" builtinId="9" hidden="1"/>
    <cellStyle name="Followed Hyperlink" xfId="4084" builtinId="9" hidden="1"/>
    <cellStyle name="Followed Hyperlink" xfId="4086" builtinId="9" hidden="1"/>
    <cellStyle name="Followed Hyperlink" xfId="4088" builtinId="9" hidden="1"/>
    <cellStyle name="Followed Hyperlink" xfId="4090" builtinId="9" hidden="1"/>
    <cellStyle name="Followed Hyperlink" xfId="4092" builtinId="9" hidden="1"/>
    <cellStyle name="Followed Hyperlink" xfId="4094" builtinId="9" hidden="1"/>
    <cellStyle name="Followed Hyperlink" xfId="4096" builtinId="9" hidden="1"/>
    <cellStyle name="Followed Hyperlink" xfId="4098" builtinId="9" hidden="1"/>
    <cellStyle name="Followed Hyperlink" xfId="4100" builtinId="9" hidden="1"/>
    <cellStyle name="Followed Hyperlink" xfId="4102" builtinId="9" hidden="1"/>
    <cellStyle name="Followed Hyperlink" xfId="4104" builtinId="9" hidden="1"/>
    <cellStyle name="Followed Hyperlink" xfId="4106" builtinId="9" hidden="1"/>
    <cellStyle name="Followed Hyperlink" xfId="4108" builtinId="9" hidden="1"/>
    <cellStyle name="Followed Hyperlink" xfId="4110" builtinId="9" hidden="1"/>
    <cellStyle name="Followed Hyperlink" xfId="4112" builtinId="9" hidden="1"/>
    <cellStyle name="Followed Hyperlink" xfId="4114" builtinId="9" hidden="1"/>
    <cellStyle name="Followed Hyperlink" xfId="4116" builtinId="9" hidden="1"/>
    <cellStyle name="Followed Hyperlink" xfId="4118" builtinId="9" hidden="1"/>
    <cellStyle name="Followed Hyperlink" xfId="4120" builtinId="9" hidden="1"/>
    <cellStyle name="Followed Hyperlink" xfId="4122" builtinId="9" hidden="1"/>
    <cellStyle name="Followed Hyperlink" xfId="4124" builtinId="9" hidden="1"/>
    <cellStyle name="Followed Hyperlink" xfId="4126" builtinId="9" hidden="1"/>
    <cellStyle name="Followed Hyperlink" xfId="4128" builtinId="9" hidden="1"/>
    <cellStyle name="Followed Hyperlink" xfId="4130" builtinId="9" hidden="1"/>
    <cellStyle name="Followed Hyperlink" xfId="4132" builtinId="9" hidden="1"/>
    <cellStyle name="Followed Hyperlink" xfId="4134" builtinId="9" hidden="1"/>
    <cellStyle name="Followed Hyperlink" xfId="4136" builtinId="9" hidden="1"/>
    <cellStyle name="Followed Hyperlink" xfId="4138" builtinId="9" hidden="1"/>
    <cellStyle name="Followed Hyperlink" xfId="4140" builtinId="9" hidden="1"/>
    <cellStyle name="Followed Hyperlink" xfId="4142" builtinId="9" hidden="1"/>
    <cellStyle name="Followed Hyperlink" xfId="4144" builtinId="9" hidden="1"/>
    <cellStyle name="Followed Hyperlink" xfId="4146" builtinId="9" hidden="1"/>
    <cellStyle name="Followed Hyperlink" xfId="4148" builtinId="9" hidden="1"/>
    <cellStyle name="Followed Hyperlink" xfId="4150" builtinId="9" hidden="1"/>
    <cellStyle name="Followed Hyperlink" xfId="4152" builtinId="9" hidden="1"/>
    <cellStyle name="Followed Hyperlink" xfId="4154" builtinId="9" hidden="1"/>
    <cellStyle name="Followed Hyperlink" xfId="4156" builtinId="9" hidden="1"/>
    <cellStyle name="Followed Hyperlink" xfId="4158" builtinId="9" hidden="1"/>
    <cellStyle name="Followed Hyperlink" xfId="4160" builtinId="9" hidden="1"/>
    <cellStyle name="Followed Hyperlink" xfId="4162" builtinId="9" hidden="1"/>
    <cellStyle name="Followed Hyperlink" xfId="4164" builtinId="9" hidden="1"/>
    <cellStyle name="Followed Hyperlink" xfId="4166" builtinId="9" hidden="1"/>
    <cellStyle name="Followed Hyperlink" xfId="4168" builtinId="9" hidden="1"/>
    <cellStyle name="Followed Hyperlink" xfId="4170" builtinId="9" hidden="1"/>
    <cellStyle name="Followed Hyperlink" xfId="4172" builtinId="9" hidden="1"/>
    <cellStyle name="Followed Hyperlink" xfId="4174" builtinId="9" hidden="1"/>
    <cellStyle name="Followed Hyperlink" xfId="4176" builtinId="9" hidden="1"/>
    <cellStyle name="Followed Hyperlink" xfId="4178" builtinId="9" hidden="1"/>
    <cellStyle name="Followed Hyperlink" xfId="4180" builtinId="9" hidden="1"/>
    <cellStyle name="Followed Hyperlink" xfId="4182" builtinId="9" hidden="1"/>
    <cellStyle name="Followed Hyperlink" xfId="4184" builtinId="9" hidden="1"/>
    <cellStyle name="Followed Hyperlink" xfId="4186" builtinId="9" hidden="1"/>
    <cellStyle name="Followed Hyperlink" xfId="4188" builtinId="9" hidden="1"/>
    <cellStyle name="Followed Hyperlink" xfId="4190" builtinId="9" hidden="1"/>
    <cellStyle name="Followed Hyperlink" xfId="4192" builtinId="9" hidden="1"/>
    <cellStyle name="Followed Hyperlink" xfId="4194" builtinId="9" hidden="1"/>
    <cellStyle name="Followed Hyperlink" xfId="4196" builtinId="9" hidden="1"/>
    <cellStyle name="Followed Hyperlink" xfId="4198" builtinId="9" hidden="1"/>
    <cellStyle name="Followed Hyperlink" xfId="4200" builtinId="9" hidden="1"/>
    <cellStyle name="Followed Hyperlink" xfId="4202" builtinId="9" hidden="1"/>
    <cellStyle name="Followed Hyperlink" xfId="4204" builtinId="9" hidden="1"/>
    <cellStyle name="Followed Hyperlink" xfId="4206" builtinId="9" hidden="1"/>
    <cellStyle name="Followed Hyperlink" xfId="4208" builtinId="9" hidden="1"/>
    <cellStyle name="Followed Hyperlink" xfId="4210" builtinId="9" hidden="1"/>
    <cellStyle name="Followed Hyperlink" xfId="4212" builtinId="9" hidden="1"/>
    <cellStyle name="Followed Hyperlink" xfId="4214" builtinId="9" hidden="1"/>
    <cellStyle name="Followed Hyperlink" xfId="4216" builtinId="9" hidden="1"/>
    <cellStyle name="Followed Hyperlink" xfId="4218" builtinId="9" hidden="1"/>
    <cellStyle name="Followed Hyperlink" xfId="4220" builtinId="9" hidden="1"/>
    <cellStyle name="Followed Hyperlink" xfId="4222" builtinId="9" hidden="1"/>
    <cellStyle name="Followed Hyperlink" xfId="4224" builtinId="9" hidden="1"/>
    <cellStyle name="Followed Hyperlink" xfId="4226" builtinId="9" hidden="1"/>
    <cellStyle name="Followed Hyperlink" xfId="4228" builtinId="9" hidden="1"/>
    <cellStyle name="Followed Hyperlink" xfId="4230" builtinId="9" hidden="1"/>
    <cellStyle name="Followed Hyperlink" xfId="4232" builtinId="9" hidden="1"/>
    <cellStyle name="Followed Hyperlink" xfId="4234" builtinId="9" hidden="1"/>
    <cellStyle name="Followed Hyperlink" xfId="4236" builtinId="9" hidden="1"/>
    <cellStyle name="Followed Hyperlink" xfId="4238" builtinId="9" hidden="1"/>
    <cellStyle name="Followed Hyperlink" xfId="4240" builtinId="9" hidden="1"/>
    <cellStyle name="Followed Hyperlink" xfId="4242" builtinId="9" hidden="1"/>
    <cellStyle name="Followed Hyperlink" xfId="4244" builtinId="9" hidden="1"/>
    <cellStyle name="Followed Hyperlink" xfId="4246" builtinId="9" hidden="1"/>
    <cellStyle name="Followed Hyperlink" xfId="4248" builtinId="9" hidden="1"/>
    <cellStyle name="Followed Hyperlink" xfId="4250" builtinId="9" hidden="1"/>
    <cellStyle name="Followed Hyperlink" xfId="4252" builtinId="9" hidden="1"/>
    <cellStyle name="Followed Hyperlink" xfId="4254" builtinId="9" hidden="1"/>
    <cellStyle name="Followed Hyperlink" xfId="4256" builtinId="9" hidden="1"/>
    <cellStyle name="Followed Hyperlink" xfId="4258" builtinId="9" hidden="1"/>
    <cellStyle name="Followed Hyperlink" xfId="4260" builtinId="9" hidden="1"/>
    <cellStyle name="Followed Hyperlink" xfId="4262" builtinId="9" hidden="1"/>
    <cellStyle name="Followed Hyperlink" xfId="4264" builtinId="9" hidden="1"/>
    <cellStyle name="Followed Hyperlink" xfId="4266" builtinId="9" hidden="1"/>
    <cellStyle name="Followed Hyperlink" xfId="4268" builtinId="9" hidden="1"/>
    <cellStyle name="Followed Hyperlink" xfId="4270" builtinId="9" hidden="1"/>
    <cellStyle name="Followed Hyperlink" xfId="4272" builtinId="9" hidden="1"/>
    <cellStyle name="Followed Hyperlink" xfId="4274" builtinId="9" hidden="1"/>
    <cellStyle name="Followed Hyperlink" xfId="4276" builtinId="9" hidden="1"/>
    <cellStyle name="Followed Hyperlink" xfId="4278" builtinId="9" hidden="1"/>
    <cellStyle name="Followed Hyperlink" xfId="4280" builtinId="9" hidden="1"/>
    <cellStyle name="Followed Hyperlink" xfId="4282" builtinId="9" hidden="1"/>
    <cellStyle name="Followed Hyperlink" xfId="4284" builtinId="9" hidden="1"/>
    <cellStyle name="Followed Hyperlink" xfId="4286" builtinId="9" hidden="1"/>
    <cellStyle name="Followed Hyperlink" xfId="4288" builtinId="9" hidden="1"/>
    <cellStyle name="Followed Hyperlink" xfId="4290" builtinId="9" hidden="1"/>
    <cellStyle name="Followed Hyperlink" xfId="4292" builtinId="9" hidden="1"/>
    <cellStyle name="Followed Hyperlink" xfId="4294" builtinId="9" hidden="1"/>
    <cellStyle name="Followed Hyperlink" xfId="4296" builtinId="9" hidden="1"/>
    <cellStyle name="Followed Hyperlink" xfId="4298" builtinId="9" hidden="1"/>
    <cellStyle name="Followed Hyperlink" xfId="4300" builtinId="9" hidden="1"/>
    <cellStyle name="Followed Hyperlink" xfId="4302" builtinId="9" hidden="1"/>
    <cellStyle name="Followed Hyperlink" xfId="4304" builtinId="9" hidden="1"/>
    <cellStyle name="Followed Hyperlink" xfId="4306" builtinId="9" hidden="1"/>
    <cellStyle name="Followed Hyperlink" xfId="4308" builtinId="9" hidden="1"/>
    <cellStyle name="Followed Hyperlink" xfId="4310" builtinId="9" hidden="1"/>
    <cellStyle name="Followed Hyperlink" xfId="4312" builtinId="9" hidden="1"/>
    <cellStyle name="Followed Hyperlink" xfId="4314" builtinId="9" hidden="1"/>
    <cellStyle name="Followed Hyperlink" xfId="4316" builtinId="9" hidden="1"/>
    <cellStyle name="Followed Hyperlink" xfId="4318" builtinId="9" hidden="1"/>
    <cellStyle name="Followed Hyperlink" xfId="4320" builtinId="9" hidden="1"/>
    <cellStyle name="Followed Hyperlink" xfId="4322" builtinId="9" hidden="1"/>
    <cellStyle name="Followed Hyperlink" xfId="4324" builtinId="9" hidden="1"/>
    <cellStyle name="Followed Hyperlink" xfId="4326" builtinId="9" hidden="1"/>
    <cellStyle name="Followed Hyperlink" xfId="4328" builtinId="9" hidden="1"/>
    <cellStyle name="Followed Hyperlink" xfId="4330" builtinId="9" hidden="1"/>
    <cellStyle name="Followed Hyperlink" xfId="4332" builtinId="9" hidden="1"/>
    <cellStyle name="Followed Hyperlink" xfId="4334" builtinId="9" hidden="1"/>
    <cellStyle name="Followed Hyperlink" xfId="4336" builtinId="9" hidden="1"/>
    <cellStyle name="Followed Hyperlink" xfId="4338" builtinId="9" hidden="1"/>
    <cellStyle name="Followed Hyperlink" xfId="4340" builtinId="9" hidden="1"/>
    <cellStyle name="Followed Hyperlink" xfId="4342" builtinId="9" hidden="1"/>
    <cellStyle name="Followed Hyperlink" xfId="4344" builtinId="9" hidden="1"/>
    <cellStyle name="Followed Hyperlink" xfId="4346" builtinId="9" hidden="1"/>
    <cellStyle name="Followed Hyperlink" xfId="4348" builtinId="9" hidden="1"/>
    <cellStyle name="Followed Hyperlink" xfId="4350" builtinId="9" hidden="1"/>
    <cellStyle name="Followed Hyperlink" xfId="4352" builtinId="9" hidden="1"/>
    <cellStyle name="Followed Hyperlink" xfId="4354" builtinId="9" hidden="1"/>
    <cellStyle name="Followed Hyperlink" xfId="4356" builtinId="9" hidden="1"/>
    <cellStyle name="Followed Hyperlink" xfId="4358" builtinId="9" hidden="1"/>
    <cellStyle name="Followed Hyperlink" xfId="4360" builtinId="9" hidden="1"/>
    <cellStyle name="Followed Hyperlink" xfId="4362" builtinId="9" hidden="1"/>
    <cellStyle name="Followed Hyperlink" xfId="4364" builtinId="9" hidden="1"/>
    <cellStyle name="Followed Hyperlink" xfId="4366" builtinId="9" hidden="1"/>
    <cellStyle name="Followed Hyperlink" xfId="4368" builtinId="9" hidden="1"/>
    <cellStyle name="Followed Hyperlink" xfId="4370" builtinId="9" hidden="1"/>
    <cellStyle name="Followed Hyperlink" xfId="4372" builtinId="9" hidden="1"/>
    <cellStyle name="Followed Hyperlink" xfId="4374" builtinId="9" hidden="1"/>
    <cellStyle name="Followed Hyperlink" xfId="4376" builtinId="9" hidden="1"/>
    <cellStyle name="Followed Hyperlink" xfId="4378" builtinId="9" hidden="1"/>
    <cellStyle name="Followed Hyperlink" xfId="4380" builtinId="9" hidden="1"/>
    <cellStyle name="Followed Hyperlink" xfId="4382" builtinId="9" hidden="1"/>
    <cellStyle name="Followed Hyperlink" xfId="4384" builtinId="9" hidden="1"/>
    <cellStyle name="Followed Hyperlink" xfId="4386" builtinId="9" hidden="1"/>
    <cellStyle name="Followed Hyperlink" xfId="4388" builtinId="9" hidden="1"/>
    <cellStyle name="Followed Hyperlink" xfId="4390" builtinId="9" hidden="1"/>
    <cellStyle name="Followed Hyperlink" xfId="4392" builtinId="9" hidden="1"/>
    <cellStyle name="Followed Hyperlink" xfId="4394" builtinId="9" hidden="1"/>
    <cellStyle name="Followed Hyperlink" xfId="4396" builtinId="9" hidden="1"/>
    <cellStyle name="Followed Hyperlink" xfId="4398" builtinId="9" hidden="1"/>
    <cellStyle name="Followed Hyperlink" xfId="4400" builtinId="9" hidden="1"/>
    <cellStyle name="Followed Hyperlink" xfId="4402" builtinId="9" hidden="1"/>
    <cellStyle name="Followed Hyperlink" xfId="4404" builtinId="9" hidden="1"/>
    <cellStyle name="Followed Hyperlink" xfId="4406" builtinId="9" hidden="1"/>
    <cellStyle name="Followed Hyperlink" xfId="4408" builtinId="9" hidden="1"/>
    <cellStyle name="Followed Hyperlink" xfId="4410" builtinId="9" hidden="1"/>
    <cellStyle name="Followed Hyperlink" xfId="4412" builtinId="9" hidden="1"/>
    <cellStyle name="Followed Hyperlink" xfId="4414" builtinId="9" hidden="1"/>
    <cellStyle name="Followed Hyperlink" xfId="4416" builtinId="9" hidden="1"/>
    <cellStyle name="Followed Hyperlink" xfId="4418" builtinId="9" hidden="1"/>
    <cellStyle name="Followed Hyperlink" xfId="4420" builtinId="9" hidden="1"/>
    <cellStyle name="Followed Hyperlink" xfId="4422" builtinId="9" hidden="1"/>
    <cellStyle name="Followed Hyperlink" xfId="4424" builtinId="9" hidden="1"/>
    <cellStyle name="Followed Hyperlink" xfId="4426" builtinId="9" hidden="1"/>
    <cellStyle name="Followed Hyperlink" xfId="4428" builtinId="9" hidden="1"/>
    <cellStyle name="Followed Hyperlink" xfId="4430" builtinId="9" hidden="1"/>
    <cellStyle name="Followed Hyperlink" xfId="4432" builtinId="9" hidden="1"/>
    <cellStyle name="Followed Hyperlink" xfId="4434" builtinId="9" hidden="1"/>
    <cellStyle name="Followed Hyperlink" xfId="4436" builtinId="9" hidden="1"/>
    <cellStyle name="Followed Hyperlink" xfId="4438" builtinId="9" hidden="1"/>
    <cellStyle name="Followed Hyperlink" xfId="4440" builtinId="9" hidden="1"/>
    <cellStyle name="Followed Hyperlink" xfId="4442" builtinId="9" hidden="1"/>
    <cellStyle name="Followed Hyperlink" xfId="4444" builtinId="9" hidden="1"/>
    <cellStyle name="Followed Hyperlink" xfId="4446" builtinId="9" hidden="1"/>
    <cellStyle name="Followed Hyperlink" xfId="4448" builtinId="9" hidden="1"/>
    <cellStyle name="Followed Hyperlink" xfId="4450" builtinId="9" hidden="1"/>
    <cellStyle name="Followed Hyperlink" xfId="4452" builtinId="9" hidden="1"/>
    <cellStyle name="Followed Hyperlink" xfId="4454" builtinId="9" hidden="1"/>
    <cellStyle name="Followed Hyperlink" xfId="4456" builtinId="9" hidden="1"/>
    <cellStyle name="Followed Hyperlink" xfId="4458" builtinId="9" hidden="1"/>
    <cellStyle name="Followed Hyperlink" xfId="4460" builtinId="9" hidden="1"/>
    <cellStyle name="Followed Hyperlink" xfId="4462" builtinId="9" hidden="1"/>
    <cellStyle name="Followed Hyperlink" xfId="4464" builtinId="9" hidden="1"/>
    <cellStyle name="Followed Hyperlink" xfId="4466" builtinId="9" hidden="1"/>
    <cellStyle name="Followed Hyperlink" xfId="4468" builtinId="9" hidden="1"/>
    <cellStyle name="Followed Hyperlink" xfId="4470" builtinId="9" hidden="1"/>
    <cellStyle name="Followed Hyperlink" xfId="4472" builtinId="9" hidden="1"/>
    <cellStyle name="Followed Hyperlink" xfId="4474" builtinId="9" hidden="1"/>
    <cellStyle name="Followed Hyperlink" xfId="4476" builtinId="9" hidden="1"/>
    <cellStyle name="Followed Hyperlink" xfId="4478" builtinId="9" hidden="1"/>
    <cellStyle name="Followed Hyperlink" xfId="4480" builtinId="9" hidden="1"/>
    <cellStyle name="Followed Hyperlink" xfId="4482" builtinId="9" hidden="1"/>
    <cellStyle name="Followed Hyperlink" xfId="4484" builtinId="9" hidden="1"/>
    <cellStyle name="Followed Hyperlink" xfId="4486" builtinId="9" hidden="1"/>
    <cellStyle name="Followed Hyperlink" xfId="4488" builtinId="9" hidden="1"/>
    <cellStyle name="Followed Hyperlink" xfId="4490" builtinId="9" hidden="1"/>
    <cellStyle name="Followed Hyperlink" xfId="4492" builtinId="9" hidden="1"/>
    <cellStyle name="Followed Hyperlink" xfId="4494" builtinId="9" hidden="1"/>
    <cellStyle name="Followed Hyperlink" xfId="4496" builtinId="9" hidden="1"/>
    <cellStyle name="Followed Hyperlink" xfId="4498" builtinId="9" hidden="1"/>
    <cellStyle name="Followed Hyperlink" xfId="4500" builtinId="9" hidden="1"/>
    <cellStyle name="Followed Hyperlink" xfId="4502" builtinId="9" hidden="1"/>
    <cellStyle name="Followed Hyperlink" xfId="4504" builtinId="9" hidden="1"/>
    <cellStyle name="Followed Hyperlink" xfId="4506" builtinId="9" hidden="1"/>
    <cellStyle name="Followed Hyperlink" xfId="4508" builtinId="9" hidden="1"/>
    <cellStyle name="Followed Hyperlink" xfId="4510" builtinId="9" hidden="1"/>
    <cellStyle name="Followed Hyperlink" xfId="4512" builtinId="9" hidden="1"/>
    <cellStyle name="Followed Hyperlink" xfId="4514" builtinId="9" hidden="1"/>
    <cellStyle name="Followed Hyperlink" xfId="4516" builtinId="9" hidden="1"/>
    <cellStyle name="Followed Hyperlink" xfId="4518" builtinId="9" hidden="1"/>
    <cellStyle name="Followed Hyperlink" xfId="4520" builtinId="9" hidden="1"/>
    <cellStyle name="Followed Hyperlink" xfId="4522" builtinId="9" hidden="1"/>
    <cellStyle name="Followed Hyperlink" xfId="4524" builtinId="9" hidden="1"/>
    <cellStyle name="Followed Hyperlink" xfId="4526" builtinId="9" hidden="1"/>
    <cellStyle name="Followed Hyperlink" xfId="4528" builtinId="9" hidden="1"/>
    <cellStyle name="Followed Hyperlink" xfId="4530" builtinId="9" hidden="1"/>
    <cellStyle name="Followed Hyperlink" xfId="4532" builtinId="9" hidden="1"/>
    <cellStyle name="Followed Hyperlink" xfId="4534" builtinId="9" hidden="1"/>
    <cellStyle name="Followed Hyperlink" xfId="4536" builtinId="9" hidden="1"/>
    <cellStyle name="Followed Hyperlink" xfId="4538" builtinId="9" hidden="1"/>
    <cellStyle name="Followed Hyperlink" xfId="4540" builtinId="9" hidden="1"/>
    <cellStyle name="Followed Hyperlink" xfId="4542" builtinId="9" hidden="1"/>
    <cellStyle name="Followed Hyperlink" xfId="4544" builtinId="9" hidden="1"/>
    <cellStyle name="Followed Hyperlink" xfId="4546" builtinId="9" hidden="1"/>
    <cellStyle name="Followed Hyperlink" xfId="4548" builtinId="9" hidden="1"/>
    <cellStyle name="Followed Hyperlink" xfId="4550" builtinId="9" hidden="1"/>
    <cellStyle name="Followed Hyperlink" xfId="4552" builtinId="9" hidden="1"/>
    <cellStyle name="Followed Hyperlink" xfId="4554" builtinId="9" hidden="1"/>
    <cellStyle name="Followed Hyperlink" xfId="4556" builtinId="9" hidden="1"/>
    <cellStyle name="Followed Hyperlink" xfId="4558" builtinId="9" hidden="1"/>
    <cellStyle name="Followed Hyperlink" xfId="4560" builtinId="9" hidden="1"/>
    <cellStyle name="Followed Hyperlink" xfId="4562" builtinId="9" hidden="1"/>
    <cellStyle name="Followed Hyperlink" xfId="4564" builtinId="9" hidden="1"/>
    <cellStyle name="Followed Hyperlink" xfId="4566" builtinId="9" hidden="1"/>
    <cellStyle name="Followed Hyperlink" xfId="4568" builtinId="9" hidden="1"/>
    <cellStyle name="Followed Hyperlink" xfId="4570" builtinId="9" hidden="1"/>
    <cellStyle name="Followed Hyperlink" xfId="4572" builtinId="9" hidden="1"/>
    <cellStyle name="Followed Hyperlink" xfId="4574" builtinId="9" hidden="1"/>
    <cellStyle name="Followed Hyperlink" xfId="4576" builtinId="9" hidden="1"/>
    <cellStyle name="Followed Hyperlink" xfId="4578" builtinId="9" hidden="1"/>
    <cellStyle name="Followed Hyperlink" xfId="4580" builtinId="9" hidden="1"/>
    <cellStyle name="Followed Hyperlink" xfId="4582" builtinId="9" hidden="1"/>
    <cellStyle name="Followed Hyperlink" xfId="4584" builtinId="9" hidden="1"/>
    <cellStyle name="Followed Hyperlink" xfId="4586" builtinId="9" hidden="1"/>
    <cellStyle name="Followed Hyperlink" xfId="4588" builtinId="9" hidden="1"/>
    <cellStyle name="Followed Hyperlink" xfId="4590" builtinId="9" hidden="1"/>
    <cellStyle name="Followed Hyperlink" xfId="4592" builtinId="9" hidden="1"/>
    <cellStyle name="Followed Hyperlink" xfId="4594" builtinId="9" hidden="1"/>
    <cellStyle name="Followed Hyperlink" xfId="4596" builtinId="9" hidden="1"/>
    <cellStyle name="Followed Hyperlink" xfId="4598" builtinId="9" hidden="1"/>
    <cellStyle name="Followed Hyperlink" xfId="4600" builtinId="9" hidden="1"/>
    <cellStyle name="Followed Hyperlink" xfId="4602" builtinId="9" hidden="1"/>
    <cellStyle name="Followed Hyperlink" xfId="4604" builtinId="9" hidden="1"/>
    <cellStyle name="Followed Hyperlink" xfId="4606" builtinId="9" hidden="1"/>
    <cellStyle name="Followed Hyperlink" xfId="4608" builtinId="9" hidden="1"/>
    <cellStyle name="Followed Hyperlink" xfId="4610" builtinId="9" hidden="1"/>
    <cellStyle name="Followed Hyperlink" xfId="4612" builtinId="9" hidden="1"/>
    <cellStyle name="Followed Hyperlink" xfId="4614" builtinId="9" hidden="1"/>
    <cellStyle name="Followed Hyperlink" xfId="4616" builtinId="9" hidden="1"/>
    <cellStyle name="Followed Hyperlink" xfId="4618" builtinId="9" hidden="1"/>
    <cellStyle name="Followed Hyperlink" xfId="4620" builtinId="9" hidden="1"/>
    <cellStyle name="Followed Hyperlink" xfId="4622" builtinId="9" hidden="1"/>
    <cellStyle name="Followed Hyperlink" xfId="4624" builtinId="9" hidden="1"/>
    <cellStyle name="Followed Hyperlink" xfId="4626" builtinId="9" hidden="1"/>
    <cellStyle name="Followed Hyperlink" xfId="4628" builtinId="9" hidden="1"/>
    <cellStyle name="Followed Hyperlink" xfId="4630" builtinId="9" hidden="1"/>
    <cellStyle name="Followed Hyperlink" xfId="4632" builtinId="9" hidden="1"/>
    <cellStyle name="Followed Hyperlink" xfId="4634" builtinId="9" hidden="1"/>
    <cellStyle name="Followed Hyperlink" xfId="4636" builtinId="9" hidden="1"/>
    <cellStyle name="Followed Hyperlink" xfId="4638" builtinId="9" hidden="1"/>
    <cellStyle name="Followed Hyperlink" xfId="4640" builtinId="9" hidden="1"/>
    <cellStyle name="Followed Hyperlink" xfId="4642" builtinId="9" hidden="1"/>
    <cellStyle name="Followed Hyperlink" xfId="4644" builtinId="9" hidden="1"/>
    <cellStyle name="Followed Hyperlink" xfId="4646" builtinId="9" hidden="1"/>
    <cellStyle name="Followed Hyperlink" xfId="4648" builtinId="9" hidden="1"/>
    <cellStyle name="Followed Hyperlink" xfId="4650" builtinId="9" hidden="1"/>
    <cellStyle name="Followed Hyperlink" xfId="4652" builtinId="9" hidden="1"/>
    <cellStyle name="Followed Hyperlink" xfId="4654" builtinId="9" hidden="1"/>
    <cellStyle name="Followed Hyperlink" xfId="4656" builtinId="9" hidden="1"/>
    <cellStyle name="Followed Hyperlink" xfId="4658" builtinId="9" hidden="1"/>
    <cellStyle name="Followed Hyperlink" xfId="4660" builtinId="9" hidden="1"/>
    <cellStyle name="Followed Hyperlink" xfId="4662" builtinId="9" hidden="1"/>
    <cellStyle name="Followed Hyperlink" xfId="4664" builtinId="9" hidden="1"/>
    <cellStyle name="Followed Hyperlink" xfId="4666" builtinId="9" hidden="1"/>
    <cellStyle name="Followed Hyperlink" xfId="4668" builtinId="9" hidden="1"/>
    <cellStyle name="Followed Hyperlink" xfId="4670" builtinId="9" hidden="1"/>
    <cellStyle name="Followed Hyperlink" xfId="4672" builtinId="9" hidden="1"/>
    <cellStyle name="Followed Hyperlink" xfId="4674" builtinId="9" hidden="1"/>
    <cellStyle name="Followed Hyperlink" xfId="4676" builtinId="9" hidden="1"/>
    <cellStyle name="Followed Hyperlink" xfId="4678" builtinId="9" hidden="1"/>
    <cellStyle name="Followed Hyperlink" xfId="4680" builtinId="9" hidden="1"/>
    <cellStyle name="Followed Hyperlink" xfId="4682" builtinId="9" hidden="1"/>
    <cellStyle name="Followed Hyperlink" xfId="4684" builtinId="9" hidden="1"/>
    <cellStyle name="Followed Hyperlink" xfId="4686" builtinId="9" hidden="1"/>
    <cellStyle name="Followed Hyperlink" xfId="4688" builtinId="9" hidden="1"/>
    <cellStyle name="Followed Hyperlink" xfId="4690" builtinId="9" hidden="1"/>
    <cellStyle name="Followed Hyperlink" xfId="4692" builtinId="9" hidden="1"/>
    <cellStyle name="Followed Hyperlink" xfId="4694" builtinId="9" hidden="1"/>
    <cellStyle name="Followed Hyperlink" xfId="4696" builtinId="9" hidden="1"/>
    <cellStyle name="Followed Hyperlink" xfId="4698" builtinId="9" hidden="1"/>
    <cellStyle name="Followed Hyperlink" xfId="4700" builtinId="9" hidden="1"/>
    <cellStyle name="Followed Hyperlink" xfId="4702" builtinId="9" hidden="1"/>
    <cellStyle name="Followed Hyperlink" xfId="4704" builtinId="9" hidden="1"/>
    <cellStyle name="Followed Hyperlink" xfId="4706" builtinId="9" hidden="1"/>
    <cellStyle name="Followed Hyperlink" xfId="4708" builtinId="9" hidden="1"/>
    <cellStyle name="Followed Hyperlink" xfId="4710" builtinId="9" hidden="1"/>
    <cellStyle name="Followed Hyperlink" xfId="4712" builtinId="9" hidden="1"/>
    <cellStyle name="Followed Hyperlink" xfId="4714" builtinId="9" hidden="1"/>
    <cellStyle name="Followed Hyperlink" xfId="4716" builtinId="9" hidden="1"/>
    <cellStyle name="Followed Hyperlink" xfId="4718" builtinId="9" hidden="1"/>
    <cellStyle name="Followed Hyperlink" xfId="4720" builtinId="9" hidden="1"/>
    <cellStyle name="Followed Hyperlink" xfId="4722" builtinId="9" hidden="1"/>
    <cellStyle name="Followed Hyperlink" xfId="4724" builtinId="9" hidden="1"/>
    <cellStyle name="Followed Hyperlink" xfId="4726" builtinId="9" hidden="1"/>
    <cellStyle name="Followed Hyperlink" xfId="4728" builtinId="9" hidden="1"/>
    <cellStyle name="Followed Hyperlink" xfId="4730" builtinId="9" hidden="1"/>
    <cellStyle name="Followed Hyperlink" xfId="4732" builtinId="9" hidden="1"/>
    <cellStyle name="Followed Hyperlink" xfId="4734" builtinId="9" hidden="1"/>
    <cellStyle name="Followed Hyperlink" xfId="4736" builtinId="9" hidden="1"/>
    <cellStyle name="Followed Hyperlink" xfId="4738" builtinId="9" hidden="1"/>
    <cellStyle name="Followed Hyperlink" xfId="4740" builtinId="9" hidden="1"/>
    <cellStyle name="Followed Hyperlink" xfId="4742" builtinId="9" hidden="1"/>
    <cellStyle name="Followed Hyperlink" xfId="4744" builtinId="9" hidden="1"/>
    <cellStyle name="Followed Hyperlink" xfId="4746" builtinId="9" hidden="1"/>
    <cellStyle name="Followed Hyperlink" xfId="4748" builtinId="9" hidden="1"/>
    <cellStyle name="Followed Hyperlink" xfId="4750" builtinId="9" hidden="1"/>
    <cellStyle name="Followed Hyperlink" xfId="4752" builtinId="9" hidden="1"/>
    <cellStyle name="Followed Hyperlink" xfId="4754" builtinId="9" hidden="1"/>
    <cellStyle name="Followed Hyperlink" xfId="4756" builtinId="9" hidden="1"/>
    <cellStyle name="Followed Hyperlink" xfId="4758" builtinId="9" hidden="1"/>
    <cellStyle name="Followed Hyperlink" xfId="4760" builtinId="9" hidden="1"/>
    <cellStyle name="Followed Hyperlink" xfId="4762" builtinId="9" hidden="1"/>
    <cellStyle name="Followed Hyperlink" xfId="4764" builtinId="9" hidden="1"/>
    <cellStyle name="Followed Hyperlink" xfId="4766" builtinId="9" hidden="1"/>
    <cellStyle name="Followed Hyperlink" xfId="4768" builtinId="9" hidden="1"/>
    <cellStyle name="Followed Hyperlink" xfId="4770" builtinId="9" hidden="1"/>
    <cellStyle name="Followed Hyperlink" xfId="4772" builtinId="9" hidden="1"/>
    <cellStyle name="Followed Hyperlink" xfId="4774" builtinId="9" hidden="1"/>
    <cellStyle name="Followed Hyperlink" xfId="4776" builtinId="9" hidden="1"/>
    <cellStyle name="Followed Hyperlink" xfId="4778" builtinId="9" hidden="1"/>
    <cellStyle name="Followed Hyperlink" xfId="4780" builtinId="9" hidden="1"/>
    <cellStyle name="Followed Hyperlink" xfId="4782" builtinId="9" hidden="1"/>
    <cellStyle name="Followed Hyperlink" xfId="4784" builtinId="9" hidden="1"/>
    <cellStyle name="Followed Hyperlink" xfId="4786" builtinId="9" hidden="1"/>
    <cellStyle name="Followed Hyperlink" xfId="4788" builtinId="9" hidden="1"/>
    <cellStyle name="Followed Hyperlink" xfId="4790" builtinId="9" hidden="1"/>
    <cellStyle name="Followed Hyperlink" xfId="4792" builtinId="9" hidden="1"/>
    <cellStyle name="Followed Hyperlink" xfId="4794" builtinId="9" hidden="1"/>
    <cellStyle name="Followed Hyperlink" xfId="4796" builtinId="9" hidden="1"/>
    <cellStyle name="Followed Hyperlink" xfId="4798" builtinId="9" hidden="1"/>
    <cellStyle name="Followed Hyperlink" xfId="4800" builtinId="9" hidden="1"/>
    <cellStyle name="Followed Hyperlink" xfId="4802" builtinId="9" hidden="1"/>
    <cellStyle name="Followed Hyperlink" xfId="4804" builtinId="9" hidden="1"/>
    <cellStyle name="Followed Hyperlink" xfId="4806" builtinId="9" hidden="1"/>
    <cellStyle name="Followed Hyperlink" xfId="4808" builtinId="9" hidden="1"/>
    <cellStyle name="Followed Hyperlink" xfId="4810" builtinId="9" hidden="1"/>
    <cellStyle name="Followed Hyperlink" xfId="4812" builtinId="9" hidden="1"/>
    <cellStyle name="Followed Hyperlink" xfId="4814" builtinId="9" hidden="1"/>
    <cellStyle name="Followed Hyperlink" xfId="4816" builtinId="9" hidden="1"/>
    <cellStyle name="Followed Hyperlink" xfId="4818" builtinId="9" hidden="1"/>
    <cellStyle name="Followed Hyperlink" xfId="4820" builtinId="9" hidden="1"/>
    <cellStyle name="Followed Hyperlink" xfId="4822" builtinId="9" hidden="1"/>
    <cellStyle name="Followed Hyperlink" xfId="4824" builtinId="9" hidden="1"/>
    <cellStyle name="Followed Hyperlink" xfId="4826" builtinId="9" hidden="1"/>
    <cellStyle name="Followed Hyperlink" xfId="4828" builtinId="9" hidden="1"/>
    <cellStyle name="Followed Hyperlink" xfId="4830" builtinId="9" hidden="1"/>
    <cellStyle name="Followed Hyperlink" xfId="4832" builtinId="9" hidden="1"/>
    <cellStyle name="Followed Hyperlink" xfId="4834" builtinId="9" hidden="1"/>
    <cellStyle name="Followed Hyperlink" xfId="4836" builtinId="9" hidden="1"/>
    <cellStyle name="Followed Hyperlink" xfId="4838" builtinId="9" hidden="1"/>
    <cellStyle name="Followed Hyperlink" xfId="4840" builtinId="9" hidden="1"/>
    <cellStyle name="Followed Hyperlink" xfId="4842" builtinId="9" hidden="1"/>
    <cellStyle name="Followed Hyperlink" xfId="4844" builtinId="9" hidden="1"/>
    <cellStyle name="Followed Hyperlink" xfId="4846" builtinId="9" hidden="1"/>
    <cellStyle name="Followed Hyperlink" xfId="4848" builtinId="9" hidden="1"/>
    <cellStyle name="Followed Hyperlink" xfId="4850" builtinId="9" hidden="1"/>
    <cellStyle name="Followed Hyperlink" xfId="4852" builtinId="9" hidden="1"/>
    <cellStyle name="Followed Hyperlink" xfId="4854" builtinId="9" hidden="1"/>
    <cellStyle name="Followed Hyperlink" xfId="4856" builtinId="9" hidden="1"/>
    <cellStyle name="Followed Hyperlink" xfId="4858" builtinId="9" hidden="1"/>
    <cellStyle name="Followed Hyperlink" xfId="4860" builtinId="9" hidden="1"/>
    <cellStyle name="Followed Hyperlink" xfId="4862" builtinId="9" hidden="1"/>
    <cellStyle name="Followed Hyperlink" xfId="4864" builtinId="9" hidden="1"/>
    <cellStyle name="Followed Hyperlink" xfId="4866" builtinId="9" hidden="1"/>
    <cellStyle name="Followed Hyperlink" xfId="4868" builtinId="9" hidden="1"/>
    <cellStyle name="Followed Hyperlink" xfId="4870" builtinId="9" hidden="1"/>
    <cellStyle name="Followed Hyperlink" xfId="4872" builtinId="9" hidden="1"/>
    <cellStyle name="Followed Hyperlink" xfId="4874" builtinId="9" hidden="1"/>
    <cellStyle name="Followed Hyperlink" xfId="4876" builtinId="9" hidden="1"/>
    <cellStyle name="Followed Hyperlink" xfId="4878" builtinId="9" hidden="1"/>
    <cellStyle name="Followed Hyperlink" xfId="4880" builtinId="9" hidden="1"/>
    <cellStyle name="Followed Hyperlink" xfId="4882" builtinId="9" hidden="1"/>
    <cellStyle name="Followed Hyperlink" xfId="4884" builtinId="9" hidden="1"/>
    <cellStyle name="Followed Hyperlink" xfId="4886" builtinId="9" hidden="1"/>
    <cellStyle name="Followed Hyperlink" xfId="4888" builtinId="9" hidden="1"/>
    <cellStyle name="Followed Hyperlink" xfId="4890" builtinId="9" hidden="1"/>
    <cellStyle name="Followed Hyperlink" xfId="4892" builtinId="9" hidden="1"/>
    <cellStyle name="Followed Hyperlink" xfId="4894" builtinId="9" hidden="1"/>
    <cellStyle name="Followed Hyperlink" xfId="4896" builtinId="9" hidden="1"/>
    <cellStyle name="Followed Hyperlink" xfId="4898" builtinId="9" hidden="1"/>
    <cellStyle name="Followed Hyperlink" xfId="4900" builtinId="9" hidden="1"/>
    <cellStyle name="Followed Hyperlink" xfId="4902" builtinId="9" hidden="1"/>
    <cellStyle name="Followed Hyperlink" xfId="4904" builtinId="9" hidden="1"/>
    <cellStyle name="Followed Hyperlink" xfId="4906" builtinId="9" hidden="1"/>
    <cellStyle name="Followed Hyperlink" xfId="4908" builtinId="9" hidden="1"/>
    <cellStyle name="Followed Hyperlink" xfId="4910" builtinId="9" hidden="1"/>
    <cellStyle name="Followed Hyperlink" xfId="4912" builtinId="9" hidden="1"/>
    <cellStyle name="Followed Hyperlink" xfId="4914" builtinId="9" hidden="1"/>
    <cellStyle name="Followed Hyperlink" xfId="4916" builtinId="9" hidden="1"/>
    <cellStyle name="Followed Hyperlink" xfId="4918" builtinId="9" hidden="1"/>
    <cellStyle name="Followed Hyperlink" xfId="4920" builtinId="9" hidden="1"/>
    <cellStyle name="Followed Hyperlink" xfId="4922" builtinId="9" hidden="1"/>
    <cellStyle name="Followed Hyperlink" xfId="4924" builtinId="9" hidden="1"/>
    <cellStyle name="Followed Hyperlink" xfId="4926" builtinId="9" hidden="1"/>
    <cellStyle name="Followed Hyperlink" xfId="4928" builtinId="9" hidden="1"/>
    <cellStyle name="Followed Hyperlink" xfId="4930" builtinId="9" hidden="1"/>
    <cellStyle name="Followed Hyperlink" xfId="4932" builtinId="9" hidden="1"/>
    <cellStyle name="Followed Hyperlink" xfId="4934" builtinId="9" hidden="1"/>
    <cellStyle name="Followed Hyperlink" xfId="4936" builtinId="9" hidden="1"/>
    <cellStyle name="Followed Hyperlink" xfId="4938" builtinId="9" hidden="1"/>
    <cellStyle name="Followed Hyperlink" xfId="4940" builtinId="9" hidden="1"/>
    <cellStyle name="Followed Hyperlink" xfId="4942" builtinId="9" hidden="1"/>
    <cellStyle name="Followed Hyperlink" xfId="4944" builtinId="9" hidden="1"/>
    <cellStyle name="Followed Hyperlink" xfId="4946" builtinId="9" hidden="1"/>
    <cellStyle name="Followed Hyperlink" xfId="4948" builtinId="9" hidden="1"/>
    <cellStyle name="Followed Hyperlink" xfId="4950" builtinId="9" hidden="1"/>
    <cellStyle name="Followed Hyperlink" xfId="4952" builtinId="9" hidden="1"/>
    <cellStyle name="Followed Hyperlink" xfId="4954" builtinId="9" hidden="1"/>
    <cellStyle name="Followed Hyperlink" xfId="4956" builtinId="9" hidden="1"/>
    <cellStyle name="Followed Hyperlink" xfId="4958" builtinId="9" hidden="1"/>
    <cellStyle name="Followed Hyperlink" xfId="4960" builtinId="9" hidden="1"/>
    <cellStyle name="Followed Hyperlink" xfId="4962" builtinId="9" hidden="1"/>
    <cellStyle name="Followed Hyperlink" xfId="4964" builtinId="9" hidden="1"/>
    <cellStyle name="Followed Hyperlink" xfId="4966" builtinId="9" hidden="1"/>
    <cellStyle name="Followed Hyperlink" xfId="4968" builtinId="9" hidden="1"/>
    <cellStyle name="Followed Hyperlink" xfId="4970" builtinId="9" hidden="1"/>
    <cellStyle name="Followed Hyperlink" xfId="4972" builtinId="9" hidden="1"/>
    <cellStyle name="Followed Hyperlink" xfId="4974" builtinId="9" hidden="1"/>
    <cellStyle name="Followed Hyperlink" xfId="4976" builtinId="9" hidden="1"/>
    <cellStyle name="Followed Hyperlink" xfId="4978" builtinId="9" hidden="1"/>
    <cellStyle name="Followed Hyperlink" xfId="4980" builtinId="9" hidden="1"/>
    <cellStyle name="Followed Hyperlink" xfId="4982" builtinId="9" hidden="1"/>
    <cellStyle name="Followed Hyperlink" xfId="4984" builtinId="9" hidden="1"/>
    <cellStyle name="Followed Hyperlink" xfId="4986" builtinId="9" hidden="1"/>
    <cellStyle name="Followed Hyperlink" xfId="4988" builtinId="9" hidden="1"/>
    <cellStyle name="Followed Hyperlink" xfId="4990" builtinId="9" hidden="1"/>
    <cellStyle name="Followed Hyperlink" xfId="4992" builtinId="9" hidden="1"/>
    <cellStyle name="Followed Hyperlink" xfId="4994" builtinId="9" hidden="1"/>
    <cellStyle name="Followed Hyperlink" xfId="4996" builtinId="9" hidden="1"/>
    <cellStyle name="Followed Hyperlink" xfId="4998" builtinId="9" hidden="1"/>
    <cellStyle name="Followed Hyperlink" xfId="5000" builtinId="9" hidden="1"/>
    <cellStyle name="Followed Hyperlink" xfId="5002" builtinId="9" hidden="1"/>
    <cellStyle name="Followed Hyperlink" xfId="5004" builtinId="9" hidden="1"/>
    <cellStyle name="Followed Hyperlink" xfId="5006" builtinId="9" hidden="1"/>
    <cellStyle name="Followed Hyperlink" xfId="5008" builtinId="9" hidden="1"/>
    <cellStyle name="Followed Hyperlink" xfId="5010" builtinId="9" hidden="1"/>
    <cellStyle name="Followed Hyperlink" xfId="5012" builtinId="9" hidden="1"/>
    <cellStyle name="Followed Hyperlink" xfId="5014" builtinId="9" hidden="1"/>
    <cellStyle name="Followed Hyperlink" xfId="5016" builtinId="9" hidden="1"/>
    <cellStyle name="Followed Hyperlink" xfId="5018" builtinId="9" hidden="1"/>
    <cellStyle name="Followed Hyperlink" xfId="5020" builtinId="9" hidden="1"/>
    <cellStyle name="Followed Hyperlink" xfId="5022" builtinId="9" hidden="1"/>
    <cellStyle name="Followed Hyperlink" xfId="5024" builtinId="9" hidden="1"/>
    <cellStyle name="Followed Hyperlink" xfId="5026" builtinId="9" hidden="1"/>
    <cellStyle name="Followed Hyperlink" xfId="5028" builtinId="9" hidden="1"/>
    <cellStyle name="Followed Hyperlink" xfId="5030" builtinId="9" hidden="1"/>
    <cellStyle name="Followed Hyperlink" xfId="5032" builtinId="9" hidden="1"/>
    <cellStyle name="Followed Hyperlink" xfId="5034" builtinId="9" hidden="1"/>
    <cellStyle name="Followed Hyperlink" xfId="5036" builtinId="9" hidden="1"/>
    <cellStyle name="Followed Hyperlink" xfId="5038" builtinId="9" hidden="1"/>
    <cellStyle name="Followed Hyperlink" xfId="5040" builtinId="9" hidden="1"/>
    <cellStyle name="Followed Hyperlink" xfId="5042" builtinId="9" hidden="1"/>
    <cellStyle name="Followed Hyperlink" xfId="5044" builtinId="9" hidden="1"/>
    <cellStyle name="Followed Hyperlink" xfId="5046" builtinId="9" hidden="1"/>
    <cellStyle name="Followed Hyperlink" xfId="5048" builtinId="9" hidden="1"/>
    <cellStyle name="Followed Hyperlink" xfId="5050" builtinId="9" hidden="1"/>
    <cellStyle name="Followed Hyperlink" xfId="5052" builtinId="9" hidden="1"/>
    <cellStyle name="Followed Hyperlink" xfId="5054" builtinId="9" hidden="1"/>
    <cellStyle name="Followed Hyperlink" xfId="5056" builtinId="9" hidden="1"/>
    <cellStyle name="Followed Hyperlink" xfId="5058" builtinId="9" hidden="1"/>
    <cellStyle name="Followed Hyperlink" xfId="5060" builtinId="9" hidden="1"/>
    <cellStyle name="Followed Hyperlink" xfId="5062" builtinId="9" hidden="1"/>
    <cellStyle name="Followed Hyperlink" xfId="5064" builtinId="9" hidden="1"/>
    <cellStyle name="Followed Hyperlink" xfId="5066" builtinId="9" hidden="1"/>
    <cellStyle name="Followed Hyperlink" xfId="5068" builtinId="9" hidden="1"/>
    <cellStyle name="Followed Hyperlink" xfId="5070" builtinId="9" hidden="1"/>
    <cellStyle name="Followed Hyperlink" xfId="5072" builtinId="9" hidden="1"/>
    <cellStyle name="Followed Hyperlink" xfId="5074" builtinId="9" hidden="1"/>
    <cellStyle name="Followed Hyperlink" xfId="5076" builtinId="9" hidden="1"/>
    <cellStyle name="Followed Hyperlink" xfId="5078" builtinId="9" hidden="1"/>
    <cellStyle name="Followed Hyperlink" xfId="5080" builtinId="9" hidden="1"/>
    <cellStyle name="Followed Hyperlink" xfId="5082" builtinId="9" hidden="1"/>
    <cellStyle name="Followed Hyperlink" xfId="5084" builtinId="9" hidden="1"/>
    <cellStyle name="Followed Hyperlink" xfId="5086" builtinId="9" hidden="1"/>
    <cellStyle name="Followed Hyperlink" xfId="5088" builtinId="9" hidden="1"/>
    <cellStyle name="Followed Hyperlink" xfId="5090" builtinId="9" hidden="1"/>
    <cellStyle name="Followed Hyperlink" xfId="5092" builtinId="9" hidden="1"/>
    <cellStyle name="Followed Hyperlink" xfId="5094" builtinId="9" hidden="1"/>
    <cellStyle name="Followed Hyperlink" xfId="5096" builtinId="9" hidden="1"/>
    <cellStyle name="Followed Hyperlink" xfId="5098" builtinId="9" hidden="1"/>
    <cellStyle name="Followed Hyperlink" xfId="5100" builtinId="9" hidden="1"/>
    <cellStyle name="Followed Hyperlink" xfId="5102" builtinId="9" hidden="1"/>
    <cellStyle name="Followed Hyperlink" xfId="5104" builtinId="9" hidden="1"/>
    <cellStyle name="Followed Hyperlink" xfId="5106" builtinId="9" hidden="1"/>
    <cellStyle name="Followed Hyperlink" xfId="5108" builtinId="9" hidden="1"/>
    <cellStyle name="Followed Hyperlink" xfId="5110" builtinId="9" hidden="1"/>
    <cellStyle name="Followed Hyperlink" xfId="5112" builtinId="9" hidden="1"/>
    <cellStyle name="Followed Hyperlink" xfId="5114" builtinId="9" hidden="1"/>
    <cellStyle name="Followed Hyperlink" xfId="5116" builtinId="9" hidden="1"/>
    <cellStyle name="Followed Hyperlink" xfId="5118" builtinId="9" hidden="1"/>
    <cellStyle name="Followed Hyperlink" xfId="5120" builtinId="9" hidden="1"/>
    <cellStyle name="Followed Hyperlink" xfId="5122" builtinId="9" hidden="1"/>
    <cellStyle name="Followed Hyperlink" xfId="5124" builtinId="9" hidden="1"/>
    <cellStyle name="Followed Hyperlink" xfId="5126" builtinId="9" hidden="1"/>
    <cellStyle name="Followed Hyperlink" xfId="5128" builtinId="9" hidden="1"/>
    <cellStyle name="Followed Hyperlink" xfId="5130" builtinId="9" hidden="1"/>
    <cellStyle name="Followed Hyperlink" xfId="5132" builtinId="9" hidden="1"/>
    <cellStyle name="Followed Hyperlink" xfId="5134" builtinId="9" hidden="1"/>
    <cellStyle name="Followed Hyperlink" xfId="5136" builtinId="9" hidden="1"/>
    <cellStyle name="Followed Hyperlink" xfId="5138" builtinId="9" hidden="1"/>
    <cellStyle name="Followed Hyperlink" xfId="5140" builtinId="9" hidden="1"/>
    <cellStyle name="Followed Hyperlink" xfId="5142" builtinId="9" hidden="1"/>
    <cellStyle name="Followed Hyperlink" xfId="5144" builtinId="9" hidden="1"/>
    <cellStyle name="Followed Hyperlink" xfId="5146" builtinId="9" hidden="1"/>
    <cellStyle name="Followed Hyperlink" xfId="5148" builtinId="9" hidden="1"/>
    <cellStyle name="Followed Hyperlink" xfId="5150" builtinId="9" hidden="1"/>
    <cellStyle name="Followed Hyperlink" xfId="5152" builtinId="9" hidden="1"/>
    <cellStyle name="Followed Hyperlink" xfId="5154" builtinId="9" hidden="1"/>
    <cellStyle name="Followed Hyperlink" xfId="5156" builtinId="9" hidden="1"/>
    <cellStyle name="Followed Hyperlink" xfId="5158" builtinId="9" hidden="1"/>
    <cellStyle name="Followed Hyperlink" xfId="5160" builtinId="9" hidden="1"/>
    <cellStyle name="Followed Hyperlink" xfId="5162" builtinId="9" hidden="1"/>
    <cellStyle name="Followed Hyperlink" xfId="5164" builtinId="9" hidden="1"/>
    <cellStyle name="Followed Hyperlink" xfId="5166" builtinId="9" hidden="1"/>
    <cellStyle name="Followed Hyperlink" xfId="5168" builtinId="9" hidden="1"/>
    <cellStyle name="Followed Hyperlink" xfId="5170" builtinId="9" hidden="1"/>
    <cellStyle name="Followed Hyperlink" xfId="5172" builtinId="9" hidden="1"/>
    <cellStyle name="Followed Hyperlink" xfId="5174" builtinId="9" hidden="1"/>
    <cellStyle name="Followed Hyperlink" xfId="5176" builtinId="9" hidden="1"/>
    <cellStyle name="Followed Hyperlink" xfId="5178" builtinId="9" hidden="1"/>
    <cellStyle name="Followed Hyperlink" xfId="5180" builtinId="9" hidden="1"/>
    <cellStyle name="Followed Hyperlink" xfId="5182" builtinId="9" hidden="1"/>
    <cellStyle name="Followed Hyperlink" xfId="5184" builtinId="9" hidden="1"/>
    <cellStyle name="Followed Hyperlink" xfId="5186" builtinId="9" hidden="1"/>
    <cellStyle name="Followed Hyperlink" xfId="5188" builtinId="9" hidden="1"/>
    <cellStyle name="Followed Hyperlink" xfId="5190" builtinId="9" hidden="1"/>
    <cellStyle name="Followed Hyperlink" xfId="5192" builtinId="9" hidden="1"/>
    <cellStyle name="Followed Hyperlink" xfId="5194" builtinId="9" hidden="1"/>
    <cellStyle name="Followed Hyperlink" xfId="5196" builtinId="9" hidden="1"/>
    <cellStyle name="Followed Hyperlink" xfId="5198" builtinId="9" hidden="1"/>
    <cellStyle name="Followed Hyperlink" xfId="5200" builtinId="9" hidden="1"/>
    <cellStyle name="Followed Hyperlink" xfId="5202" builtinId="9" hidden="1"/>
    <cellStyle name="Followed Hyperlink" xfId="5204" builtinId="9" hidden="1"/>
    <cellStyle name="Followed Hyperlink" xfId="5206" builtinId="9" hidden="1"/>
    <cellStyle name="Followed Hyperlink" xfId="5208" builtinId="9" hidden="1"/>
    <cellStyle name="Followed Hyperlink" xfId="5210" builtinId="9" hidden="1"/>
    <cellStyle name="Followed Hyperlink" xfId="5212" builtinId="9" hidden="1"/>
    <cellStyle name="Followed Hyperlink" xfId="5214" builtinId="9" hidden="1"/>
    <cellStyle name="Followed Hyperlink" xfId="5216" builtinId="9" hidden="1"/>
    <cellStyle name="Followed Hyperlink" xfId="5218" builtinId="9" hidden="1"/>
    <cellStyle name="Followed Hyperlink" xfId="5220" builtinId="9" hidden="1"/>
    <cellStyle name="Followed Hyperlink" xfId="5222" builtinId="9" hidden="1"/>
    <cellStyle name="Followed Hyperlink" xfId="5224" builtinId="9" hidden="1"/>
    <cellStyle name="Followed Hyperlink" xfId="5226" builtinId="9" hidden="1"/>
    <cellStyle name="Followed Hyperlink" xfId="5228" builtinId="9" hidden="1"/>
    <cellStyle name="Followed Hyperlink" xfId="5230" builtinId="9" hidden="1"/>
    <cellStyle name="Followed Hyperlink" xfId="5232" builtinId="9" hidden="1"/>
    <cellStyle name="Followed Hyperlink" xfId="5234" builtinId="9" hidden="1"/>
    <cellStyle name="Followed Hyperlink" xfId="5236" builtinId="9" hidden="1"/>
    <cellStyle name="Followed Hyperlink" xfId="5238" builtinId="9" hidden="1"/>
    <cellStyle name="Followed Hyperlink" xfId="5240" builtinId="9" hidden="1"/>
    <cellStyle name="Followed Hyperlink" xfId="5242" builtinId="9" hidden="1"/>
    <cellStyle name="Followed Hyperlink" xfId="5244" builtinId="9" hidden="1"/>
    <cellStyle name="Followed Hyperlink" xfId="5246" builtinId="9" hidden="1"/>
    <cellStyle name="Followed Hyperlink" xfId="5248" builtinId="9" hidden="1"/>
    <cellStyle name="Followed Hyperlink" xfId="5250" builtinId="9" hidden="1"/>
    <cellStyle name="Followed Hyperlink" xfId="5252" builtinId="9" hidden="1"/>
    <cellStyle name="Followed Hyperlink" xfId="5254" builtinId="9" hidden="1"/>
    <cellStyle name="Followed Hyperlink" xfId="5256" builtinId="9" hidden="1"/>
    <cellStyle name="Followed Hyperlink" xfId="5258" builtinId="9" hidden="1"/>
    <cellStyle name="Followed Hyperlink" xfId="5260" builtinId="9" hidden="1"/>
    <cellStyle name="Followed Hyperlink" xfId="5262" builtinId="9" hidden="1"/>
    <cellStyle name="Followed Hyperlink" xfId="5264" builtinId="9" hidden="1"/>
    <cellStyle name="Followed Hyperlink" xfId="5266" builtinId="9" hidden="1"/>
    <cellStyle name="Followed Hyperlink" xfId="5268" builtinId="9" hidden="1"/>
    <cellStyle name="Followed Hyperlink" xfId="5270" builtinId="9" hidden="1"/>
    <cellStyle name="Followed Hyperlink" xfId="5272" builtinId="9" hidden="1"/>
    <cellStyle name="Followed Hyperlink" xfId="5274" builtinId="9" hidden="1"/>
    <cellStyle name="Followed Hyperlink" xfId="5276" builtinId="9" hidden="1"/>
    <cellStyle name="Followed Hyperlink" xfId="5278" builtinId="9" hidden="1"/>
    <cellStyle name="Followed Hyperlink" xfId="5280" builtinId="9" hidden="1"/>
    <cellStyle name="Followed Hyperlink" xfId="5282" builtinId="9" hidden="1"/>
    <cellStyle name="Followed Hyperlink" xfId="5284" builtinId="9" hidden="1"/>
    <cellStyle name="Followed Hyperlink" xfId="5286" builtinId="9" hidden="1"/>
    <cellStyle name="Followed Hyperlink" xfId="5288" builtinId="9" hidden="1"/>
    <cellStyle name="Followed Hyperlink" xfId="5290" builtinId="9" hidden="1"/>
    <cellStyle name="Followed Hyperlink" xfId="5292" builtinId="9" hidden="1"/>
    <cellStyle name="Followed Hyperlink" xfId="5294" builtinId="9" hidden="1"/>
    <cellStyle name="Followed Hyperlink" xfId="5296" builtinId="9" hidden="1"/>
    <cellStyle name="Followed Hyperlink" xfId="5298" builtinId="9" hidden="1"/>
    <cellStyle name="Followed Hyperlink" xfId="5300" builtinId="9" hidden="1"/>
    <cellStyle name="Followed Hyperlink" xfId="5302" builtinId="9" hidden="1"/>
    <cellStyle name="Followed Hyperlink" xfId="5304" builtinId="9" hidden="1"/>
    <cellStyle name="Followed Hyperlink" xfId="5306" builtinId="9" hidden="1"/>
    <cellStyle name="Followed Hyperlink" xfId="5308" builtinId="9" hidden="1"/>
    <cellStyle name="Followed Hyperlink" xfId="5310" builtinId="9" hidden="1"/>
    <cellStyle name="Followed Hyperlink" xfId="5312" builtinId="9" hidden="1"/>
    <cellStyle name="Followed Hyperlink" xfId="5314" builtinId="9" hidden="1"/>
    <cellStyle name="Followed Hyperlink" xfId="5316" builtinId="9" hidden="1"/>
    <cellStyle name="Followed Hyperlink" xfId="5318" builtinId="9" hidden="1"/>
    <cellStyle name="Followed Hyperlink" xfId="5320" builtinId="9" hidden="1"/>
    <cellStyle name="Followed Hyperlink" xfId="5322" builtinId="9" hidden="1"/>
    <cellStyle name="Followed Hyperlink" xfId="5324" builtinId="9" hidden="1"/>
    <cellStyle name="Followed Hyperlink" xfId="5326" builtinId="9" hidden="1"/>
    <cellStyle name="Followed Hyperlink" xfId="5328" builtinId="9" hidden="1"/>
    <cellStyle name="Followed Hyperlink" xfId="5330" builtinId="9" hidden="1"/>
    <cellStyle name="Followed Hyperlink" xfId="5332" builtinId="9" hidden="1"/>
    <cellStyle name="Followed Hyperlink" xfId="5334" builtinId="9" hidden="1"/>
    <cellStyle name="Followed Hyperlink" xfId="5336" builtinId="9" hidden="1"/>
    <cellStyle name="Followed Hyperlink" xfId="5338" builtinId="9" hidden="1"/>
    <cellStyle name="Followed Hyperlink" xfId="5340" builtinId="9" hidden="1"/>
    <cellStyle name="Followed Hyperlink" xfId="5342" builtinId="9" hidden="1"/>
    <cellStyle name="Followed Hyperlink" xfId="5344" builtinId="9" hidden="1"/>
    <cellStyle name="Followed Hyperlink" xfId="5346" builtinId="9" hidden="1"/>
    <cellStyle name="Followed Hyperlink" xfId="5348" builtinId="9" hidden="1"/>
    <cellStyle name="Followed Hyperlink" xfId="5350" builtinId="9" hidden="1"/>
    <cellStyle name="Followed Hyperlink" xfId="5352" builtinId="9" hidden="1"/>
    <cellStyle name="Followed Hyperlink" xfId="5354" builtinId="9" hidden="1"/>
    <cellStyle name="Followed Hyperlink" xfId="5356" builtinId="9" hidden="1"/>
    <cellStyle name="Followed Hyperlink" xfId="5358" builtinId="9" hidden="1"/>
    <cellStyle name="Followed Hyperlink" xfId="5360" builtinId="9" hidden="1"/>
    <cellStyle name="Followed Hyperlink" xfId="5362" builtinId="9" hidden="1"/>
    <cellStyle name="Followed Hyperlink" xfId="5364" builtinId="9" hidden="1"/>
    <cellStyle name="Followed Hyperlink" xfId="5366" builtinId="9" hidden="1"/>
    <cellStyle name="Followed Hyperlink" xfId="5368" builtinId="9" hidden="1"/>
    <cellStyle name="Followed Hyperlink" xfId="5370" builtinId="9" hidden="1"/>
    <cellStyle name="Followed Hyperlink" xfId="5372" builtinId="9" hidden="1"/>
    <cellStyle name="Followed Hyperlink" xfId="5374" builtinId="9" hidden="1"/>
    <cellStyle name="Followed Hyperlink" xfId="5376" builtinId="9" hidden="1"/>
    <cellStyle name="Followed Hyperlink" xfId="5378" builtinId="9" hidden="1"/>
    <cellStyle name="Followed Hyperlink" xfId="5380" builtinId="9" hidden="1"/>
    <cellStyle name="Followed Hyperlink" xfId="5382" builtinId="9" hidden="1"/>
    <cellStyle name="Followed Hyperlink" xfId="5384" builtinId="9" hidden="1"/>
    <cellStyle name="Followed Hyperlink" xfId="5386" builtinId="9" hidden="1"/>
    <cellStyle name="Followed Hyperlink" xfId="5388" builtinId="9" hidden="1"/>
    <cellStyle name="Followed Hyperlink" xfId="5390" builtinId="9" hidden="1"/>
    <cellStyle name="Followed Hyperlink" xfId="5392" builtinId="9" hidden="1"/>
    <cellStyle name="Followed Hyperlink" xfId="5394" builtinId="9" hidden="1"/>
    <cellStyle name="Followed Hyperlink" xfId="5396" builtinId="9" hidden="1"/>
    <cellStyle name="Followed Hyperlink" xfId="5398" builtinId="9" hidden="1"/>
    <cellStyle name="Followed Hyperlink" xfId="5400" builtinId="9" hidden="1"/>
    <cellStyle name="Followed Hyperlink" xfId="5402" builtinId="9" hidden="1"/>
    <cellStyle name="Followed Hyperlink" xfId="5404" builtinId="9" hidden="1"/>
    <cellStyle name="Followed Hyperlink" xfId="5406" builtinId="9" hidden="1"/>
    <cellStyle name="Followed Hyperlink" xfId="5408" builtinId="9" hidden="1"/>
    <cellStyle name="Followed Hyperlink" xfId="5410" builtinId="9" hidden="1"/>
    <cellStyle name="Followed Hyperlink" xfId="5412" builtinId="9" hidden="1"/>
    <cellStyle name="Followed Hyperlink" xfId="5414" builtinId="9" hidden="1"/>
    <cellStyle name="Followed Hyperlink" xfId="5416" builtinId="9" hidden="1"/>
    <cellStyle name="Followed Hyperlink" xfId="5418" builtinId="9" hidden="1"/>
    <cellStyle name="Followed Hyperlink" xfId="5420" builtinId="9" hidden="1"/>
    <cellStyle name="Followed Hyperlink" xfId="5422" builtinId="9" hidden="1"/>
    <cellStyle name="Followed Hyperlink" xfId="5424" builtinId="9" hidden="1"/>
    <cellStyle name="Followed Hyperlink" xfId="5426" builtinId="9" hidden="1"/>
    <cellStyle name="Followed Hyperlink" xfId="5428" builtinId="9" hidden="1"/>
    <cellStyle name="Followed Hyperlink" xfId="5430" builtinId="9" hidden="1"/>
    <cellStyle name="Followed Hyperlink" xfId="5432" builtinId="9" hidden="1"/>
    <cellStyle name="Followed Hyperlink" xfId="5434" builtinId="9" hidden="1"/>
    <cellStyle name="Followed Hyperlink" xfId="5436" builtinId="9" hidden="1"/>
    <cellStyle name="Followed Hyperlink" xfId="5438" builtinId="9" hidden="1"/>
    <cellStyle name="Followed Hyperlink" xfId="5440" builtinId="9" hidden="1"/>
    <cellStyle name="Followed Hyperlink" xfId="5442" builtinId="9" hidden="1"/>
    <cellStyle name="Followed Hyperlink" xfId="5444" builtinId="9" hidden="1"/>
    <cellStyle name="Followed Hyperlink" xfId="5446" builtinId="9" hidden="1"/>
    <cellStyle name="Followed Hyperlink" xfId="5448" builtinId="9" hidden="1"/>
    <cellStyle name="Followed Hyperlink" xfId="5450" builtinId="9" hidden="1"/>
    <cellStyle name="Followed Hyperlink" xfId="5452" builtinId="9" hidden="1"/>
    <cellStyle name="Followed Hyperlink" xfId="5454" builtinId="9" hidden="1"/>
    <cellStyle name="Followed Hyperlink" xfId="5456" builtinId="9" hidden="1"/>
    <cellStyle name="Followed Hyperlink" xfId="5458" builtinId="9" hidden="1"/>
    <cellStyle name="Followed Hyperlink" xfId="5460" builtinId="9" hidden="1"/>
    <cellStyle name="Followed Hyperlink" xfId="5462" builtinId="9" hidden="1"/>
    <cellStyle name="Followed Hyperlink" xfId="5464" builtinId="9" hidden="1"/>
    <cellStyle name="Followed Hyperlink" xfId="5466" builtinId="9" hidden="1"/>
    <cellStyle name="Followed Hyperlink" xfId="5468" builtinId="9" hidden="1"/>
    <cellStyle name="Followed Hyperlink" xfId="5470" builtinId="9" hidden="1"/>
    <cellStyle name="Followed Hyperlink" xfId="5472" builtinId="9" hidden="1"/>
    <cellStyle name="Followed Hyperlink" xfId="5474" builtinId="9" hidden="1"/>
    <cellStyle name="Followed Hyperlink" xfId="5476" builtinId="9" hidden="1"/>
    <cellStyle name="Followed Hyperlink" xfId="5478" builtinId="9" hidden="1"/>
    <cellStyle name="Followed Hyperlink" xfId="5480" builtinId="9" hidden="1"/>
    <cellStyle name="Followed Hyperlink" xfId="5482" builtinId="9" hidden="1"/>
    <cellStyle name="Followed Hyperlink" xfId="5484" builtinId="9" hidden="1"/>
    <cellStyle name="Followed Hyperlink" xfId="5486" builtinId="9" hidden="1"/>
    <cellStyle name="Followed Hyperlink" xfId="5488" builtinId="9" hidden="1"/>
    <cellStyle name="Followed Hyperlink" xfId="5490" builtinId="9" hidden="1"/>
    <cellStyle name="Followed Hyperlink" xfId="5492" builtinId="9" hidden="1"/>
    <cellStyle name="Followed Hyperlink" xfId="5494" builtinId="9" hidden="1"/>
    <cellStyle name="Followed Hyperlink" xfId="5496" builtinId="9" hidden="1"/>
    <cellStyle name="Followed Hyperlink" xfId="5498" builtinId="9" hidden="1"/>
    <cellStyle name="Followed Hyperlink" xfId="5500" builtinId="9" hidden="1"/>
    <cellStyle name="Followed Hyperlink" xfId="5502" builtinId="9" hidden="1"/>
    <cellStyle name="Followed Hyperlink" xfId="5504" builtinId="9" hidden="1"/>
    <cellStyle name="Followed Hyperlink" xfId="5506" builtinId="9" hidden="1"/>
    <cellStyle name="Followed Hyperlink" xfId="5508" builtinId="9" hidden="1"/>
    <cellStyle name="Followed Hyperlink" xfId="5510" builtinId="9" hidden="1"/>
    <cellStyle name="Followed Hyperlink" xfId="5512" builtinId="9" hidden="1"/>
    <cellStyle name="Followed Hyperlink" xfId="5514" builtinId="9" hidden="1"/>
    <cellStyle name="Followed Hyperlink" xfId="5516" builtinId="9" hidden="1"/>
    <cellStyle name="Followed Hyperlink" xfId="5518" builtinId="9" hidden="1"/>
    <cellStyle name="Followed Hyperlink" xfId="5520" builtinId="9" hidden="1"/>
    <cellStyle name="Followed Hyperlink" xfId="5522" builtinId="9" hidden="1"/>
    <cellStyle name="Followed Hyperlink" xfId="5524" builtinId="9" hidden="1"/>
    <cellStyle name="Followed Hyperlink" xfId="5526" builtinId="9" hidden="1"/>
    <cellStyle name="Followed Hyperlink" xfId="5528" builtinId="9" hidden="1"/>
    <cellStyle name="Followed Hyperlink" xfId="5530" builtinId="9" hidden="1"/>
    <cellStyle name="Followed Hyperlink" xfId="5532" builtinId="9" hidden="1"/>
    <cellStyle name="Followed Hyperlink" xfId="5534" builtinId="9" hidden="1"/>
    <cellStyle name="Followed Hyperlink" xfId="5536" builtinId="9" hidden="1"/>
    <cellStyle name="Followed Hyperlink" xfId="5538" builtinId="9" hidden="1"/>
    <cellStyle name="Followed Hyperlink" xfId="5540" builtinId="9" hidden="1"/>
    <cellStyle name="Followed Hyperlink" xfId="5542" builtinId="9" hidden="1"/>
    <cellStyle name="Followed Hyperlink" xfId="5544" builtinId="9" hidden="1"/>
    <cellStyle name="Followed Hyperlink" xfId="5546" builtinId="9" hidden="1"/>
    <cellStyle name="Followed Hyperlink" xfId="5548" builtinId="9" hidden="1"/>
    <cellStyle name="Followed Hyperlink" xfId="5550" builtinId="9" hidden="1"/>
    <cellStyle name="Followed Hyperlink" xfId="5552" builtinId="9" hidden="1"/>
    <cellStyle name="Followed Hyperlink" xfId="5554" builtinId="9" hidden="1"/>
    <cellStyle name="Followed Hyperlink" xfId="5556" builtinId="9" hidden="1"/>
    <cellStyle name="Followed Hyperlink" xfId="5558" builtinId="9" hidden="1"/>
    <cellStyle name="Followed Hyperlink" xfId="5560" builtinId="9" hidden="1"/>
    <cellStyle name="Followed Hyperlink" xfId="5562" builtinId="9" hidden="1"/>
    <cellStyle name="Followed Hyperlink" xfId="5564" builtinId="9" hidden="1"/>
    <cellStyle name="Followed Hyperlink" xfId="5566" builtinId="9" hidden="1"/>
    <cellStyle name="Followed Hyperlink" xfId="5568" builtinId="9" hidden="1"/>
    <cellStyle name="Followed Hyperlink" xfId="5570" builtinId="9" hidden="1"/>
    <cellStyle name="Followed Hyperlink" xfId="5572" builtinId="9" hidden="1"/>
    <cellStyle name="Followed Hyperlink" xfId="5574" builtinId="9" hidden="1"/>
    <cellStyle name="Followed Hyperlink" xfId="5576" builtinId="9" hidden="1"/>
    <cellStyle name="Followed Hyperlink" xfId="5578" builtinId="9" hidden="1"/>
    <cellStyle name="Followed Hyperlink" xfId="5580" builtinId="9" hidden="1"/>
    <cellStyle name="Followed Hyperlink" xfId="5582" builtinId="9" hidden="1"/>
    <cellStyle name="Followed Hyperlink" xfId="5584" builtinId="9" hidden="1"/>
    <cellStyle name="Followed Hyperlink" xfId="5586" builtinId="9" hidden="1"/>
    <cellStyle name="Followed Hyperlink" xfId="5588" builtinId="9" hidden="1"/>
    <cellStyle name="Followed Hyperlink" xfId="5590" builtinId="9" hidden="1"/>
    <cellStyle name="Followed Hyperlink" xfId="5592" builtinId="9" hidden="1"/>
    <cellStyle name="Followed Hyperlink" xfId="5594" builtinId="9" hidden="1"/>
    <cellStyle name="Followed Hyperlink" xfId="5596" builtinId="9" hidden="1"/>
    <cellStyle name="Followed Hyperlink" xfId="5598" builtinId="9" hidden="1"/>
    <cellStyle name="Followed Hyperlink" xfId="5600" builtinId="9" hidden="1"/>
    <cellStyle name="Followed Hyperlink" xfId="5602" builtinId="9" hidden="1"/>
    <cellStyle name="Followed Hyperlink" xfId="5604" builtinId="9" hidden="1"/>
    <cellStyle name="Followed Hyperlink" xfId="5606" builtinId="9" hidden="1"/>
    <cellStyle name="Followed Hyperlink" xfId="5608" builtinId="9" hidden="1"/>
    <cellStyle name="Followed Hyperlink" xfId="5610" builtinId="9" hidden="1"/>
    <cellStyle name="Followed Hyperlink" xfId="5612" builtinId="9" hidden="1"/>
    <cellStyle name="Followed Hyperlink" xfId="5614" builtinId="9" hidden="1"/>
    <cellStyle name="Followed Hyperlink" xfId="5616" builtinId="9" hidden="1"/>
    <cellStyle name="Followed Hyperlink" xfId="5618" builtinId="9" hidden="1"/>
    <cellStyle name="Followed Hyperlink" xfId="5620" builtinId="9" hidden="1"/>
    <cellStyle name="Followed Hyperlink" xfId="5622" builtinId="9" hidden="1"/>
    <cellStyle name="Followed Hyperlink" xfId="5624" builtinId="9" hidden="1"/>
    <cellStyle name="Followed Hyperlink" xfId="5626" builtinId="9" hidden="1"/>
    <cellStyle name="Followed Hyperlink" xfId="5628" builtinId="9" hidden="1"/>
    <cellStyle name="Followed Hyperlink" xfId="5630" builtinId="9" hidden="1"/>
    <cellStyle name="Followed Hyperlink" xfId="5632" builtinId="9" hidden="1"/>
    <cellStyle name="Followed Hyperlink" xfId="5634" builtinId="9" hidden="1"/>
    <cellStyle name="Followed Hyperlink" xfId="5636" builtinId="9" hidden="1"/>
    <cellStyle name="Followed Hyperlink" xfId="5638" builtinId="9" hidden="1"/>
    <cellStyle name="Followed Hyperlink" xfId="5640" builtinId="9" hidden="1"/>
    <cellStyle name="Followed Hyperlink" xfId="5642" builtinId="9" hidden="1"/>
    <cellStyle name="Followed Hyperlink" xfId="5644" builtinId="9" hidden="1"/>
    <cellStyle name="Followed Hyperlink" xfId="5646" builtinId="9" hidden="1"/>
    <cellStyle name="Followed Hyperlink" xfId="5648" builtinId="9" hidden="1"/>
    <cellStyle name="Followed Hyperlink" xfId="5650" builtinId="9" hidden="1"/>
    <cellStyle name="Followed Hyperlink" xfId="5652" builtinId="9" hidden="1"/>
    <cellStyle name="Followed Hyperlink" xfId="5654" builtinId="9" hidden="1"/>
    <cellStyle name="Followed Hyperlink" xfId="5656" builtinId="9" hidden="1"/>
    <cellStyle name="Followed Hyperlink" xfId="5658" builtinId="9" hidden="1"/>
    <cellStyle name="Followed Hyperlink" xfId="5660" builtinId="9" hidden="1"/>
    <cellStyle name="Followed Hyperlink" xfId="5662" builtinId="9" hidden="1"/>
    <cellStyle name="Followed Hyperlink" xfId="5664" builtinId="9" hidden="1"/>
    <cellStyle name="Followed Hyperlink" xfId="5666" builtinId="9" hidden="1"/>
    <cellStyle name="Followed Hyperlink" xfId="5668" builtinId="9" hidden="1"/>
    <cellStyle name="Followed Hyperlink" xfId="5670" builtinId="9" hidden="1"/>
    <cellStyle name="Followed Hyperlink" xfId="5672" builtinId="9" hidden="1"/>
    <cellStyle name="Followed Hyperlink" xfId="5674" builtinId="9" hidden="1"/>
    <cellStyle name="Followed Hyperlink" xfId="5676" builtinId="9" hidden="1"/>
    <cellStyle name="Followed Hyperlink" xfId="5678" builtinId="9" hidden="1"/>
    <cellStyle name="Followed Hyperlink" xfId="5680" builtinId="9" hidden="1"/>
    <cellStyle name="Followed Hyperlink" xfId="5682" builtinId="9" hidden="1"/>
    <cellStyle name="Followed Hyperlink" xfId="5684" builtinId="9" hidden="1"/>
    <cellStyle name="Followed Hyperlink" xfId="5686" builtinId="9" hidden="1"/>
    <cellStyle name="Followed Hyperlink" xfId="5688" builtinId="9" hidden="1"/>
    <cellStyle name="Followed Hyperlink" xfId="5690" builtinId="9" hidden="1"/>
    <cellStyle name="Followed Hyperlink" xfId="5692" builtinId="9" hidden="1"/>
    <cellStyle name="Followed Hyperlink" xfId="5694" builtinId="9" hidden="1"/>
    <cellStyle name="Followed Hyperlink" xfId="5696" builtinId="9" hidden="1"/>
    <cellStyle name="Followed Hyperlink" xfId="5698" builtinId="9" hidden="1"/>
    <cellStyle name="Followed Hyperlink" xfId="5700" builtinId="9" hidden="1"/>
    <cellStyle name="Followed Hyperlink" xfId="5702" builtinId="9" hidden="1"/>
    <cellStyle name="Followed Hyperlink" xfId="5704" builtinId="9" hidden="1"/>
    <cellStyle name="Followed Hyperlink" xfId="5706" builtinId="9" hidden="1"/>
    <cellStyle name="Followed Hyperlink" xfId="5708" builtinId="9" hidden="1"/>
    <cellStyle name="Followed Hyperlink" xfId="5710" builtinId="9" hidden="1"/>
    <cellStyle name="Followed Hyperlink" xfId="5712" builtinId="9" hidden="1"/>
    <cellStyle name="Followed Hyperlink" xfId="5714" builtinId="9" hidden="1"/>
    <cellStyle name="Followed Hyperlink" xfId="5716" builtinId="9" hidden="1"/>
    <cellStyle name="Followed Hyperlink" xfId="5718" builtinId="9" hidden="1"/>
    <cellStyle name="Followed Hyperlink" xfId="5720" builtinId="9" hidden="1"/>
    <cellStyle name="Followed Hyperlink" xfId="5722" builtinId="9" hidden="1"/>
    <cellStyle name="Followed Hyperlink" xfId="5724" builtinId="9" hidden="1"/>
    <cellStyle name="Followed Hyperlink" xfId="5726" builtinId="9" hidden="1"/>
    <cellStyle name="Followed Hyperlink" xfId="5728" builtinId="9" hidden="1"/>
    <cellStyle name="Followed Hyperlink" xfId="5730" builtinId="9" hidden="1"/>
    <cellStyle name="Followed Hyperlink" xfId="5732" builtinId="9" hidden="1"/>
    <cellStyle name="Followed Hyperlink" xfId="5734" builtinId="9" hidden="1"/>
    <cellStyle name="Followed Hyperlink" xfId="5736" builtinId="9" hidden="1"/>
    <cellStyle name="Followed Hyperlink" xfId="5738" builtinId="9" hidden="1"/>
    <cellStyle name="Followed Hyperlink" xfId="5740" builtinId="9" hidden="1"/>
    <cellStyle name="Followed Hyperlink" xfId="5742" builtinId="9" hidden="1"/>
    <cellStyle name="Followed Hyperlink" xfId="5744" builtinId="9" hidden="1"/>
    <cellStyle name="Followed Hyperlink" xfId="5746" builtinId="9" hidden="1"/>
    <cellStyle name="Followed Hyperlink" xfId="5748" builtinId="9" hidden="1"/>
    <cellStyle name="Followed Hyperlink" xfId="5750" builtinId="9" hidden="1"/>
    <cellStyle name="Followed Hyperlink" xfId="5752" builtinId="9" hidden="1"/>
    <cellStyle name="Followed Hyperlink" xfId="5754" builtinId="9" hidden="1"/>
    <cellStyle name="Followed Hyperlink" xfId="5756" builtinId="9" hidden="1"/>
    <cellStyle name="Followed Hyperlink" xfId="5758" builtinId="9" hidden="1"/>
    <cellStyle name="Followed Hyperlink" xfId="5760" builtinId="9" hidden="1"/>
    <cellStyle name="Followed Hyperlink" xfId="5762" builtinId="9" hidden="1"/>
    <cellStyle name="Followed Hyperlink" xfId="5764" builtinId="9" hidden="1"/>
    <cellStyle name="Followed Hyperlink" xfId="5766" builtinId="9" hidden="1"/>
    <cellStyle name="Followed Hyperlink" xfId="5768" builtinId="9" hidden="1"/>
    <cellStyle name="Followed Hyperlink" xfId="5770" builtinId="9" hidden="1"/>
    <cellStyle name="Followed Hyperlink" xfId="5772" builtinId="9" hidden="1"/>
    <cellStyle name="Followed Hyperlink" xfId="5774" builtinId="9" hidden="1"/>
    <cellStyle name="Followed Hyperlink" xfId="5776" builtinId="9" hidden="1"/>
    <cellStyle name="Followed Hyperlink" xfId="5778" builtinId="9" hidden="1"/>
    <cellStyle name="Followed Hyperlink" xfId="5780" builtinId="9" hidden="1"/>
    <cellStyle name="Followed Hyperlink" xfId="5782" builtinId="9" hidden="1"/>
    <cellStyle name="Followed Hyperlink" xfId="5784" builtinId="9" hidden="1"/>
    <cellStyle name="Followed Hyperlink" xfId="5786" builtinId="9" hidden="1"/>
    <cellStyle name="Followed Hyperlink" xfId="5788" builtinId="9" hidden="1"/>
    <cellStyle name="Followed Hyperlink" xfId="5790" builtinId="9" hidden="1"/>
    <cellStyle name="Followed Hyperlink" xfId="5792" builtinId="9" hidden="1"/>
    <cellStyle name="Followed Hyperlink" xfId="5794" builtinId="9" hidden="1"/>
    <cellStyle name="Followed Hyperlink" xfId="5796" builtinId="9" hidden="1"/>
    <cellStyle name="Followed Hyperlink" xfId="5798" builtinId="9" hidden="1"/>
    <cellStyle name="Followed Hyperlink" xfId="5800" builtinId="9" hidden="1"/>
    <cellStyle name="Followed Hyperlink" xfId="5802" builtinId="9" hidden="1"/>
    <cellStyle name="Followed Hyperlink" xfId="5804" builtinId="9" hidden="1"/>
    <cellStyle name="Followed Hyperlink" xfId="5806" builtinId="9" hidden="1"/>
    <cellStyle name="Followed Hyperlink" xfId="5808" builtinId="9" hidden="1"/>
    <cellStyle name="Followed Hyperlink" xfId="5810" builtinId="9" hidden="1"/>
    <cellStyle name="Followed Hyperlink" xfId="5812" builtinId="9" hidden="1"/>
    <cellStyle name="Followed Hyperlink" xfId="5814" builtinId="9" hidden="1"/>
    <cellStyle name="Followed Hyperlink" xfId="5816" builtinId="9" hidden="1"/>
    <cellStyle name="Followed Hyperlink" xfId="5818" builtinId="9" hidden="1"/>
    <cellStyle name="Followed Hyperlink" xfId="5820" builtinId="9" hidden="1"/>
    <cellStyle name="Followed Hyperlink" xfId="5822" builtinId="9" hidden="1"/>
    <cellStyle name="Followed Hyperlink" xfId="5824" builtinId="9" hidden="1"/>
    <cellStyle name="Followed Hyperlink" xfId="5826" builtinId="9" hidden="1"/>
    <cellStyle name="Followed Hyperlink" xfId="5828" builtinId="9" hidden="1"/>
    <cellStyle name="Followed Hyperlink" xfId="5830" builtinId="9" hidden="1"/>
    <cellStyle name="Followed Hyperlink" xfId="5832" builtinId="9" hidden="1"/>
    <cellStyle name="Followed Hyperlink" xfId="5834" builtinId="9" hidden="1"/>
    <cellStyle name="Followed Hyperlink" xfId="5836" builtinId="9" hidden="1"/>
    <cellStyle name="Followed Hyperlink" xfId="5838" builtinId="9" hidden="1"/>
    <cellStyle name="Followed Hyperlink" xfId="5840" builtinId="9" hidden="1"/>
    <cellStyle name="Followed Hyperlink" xfId="5842" builtinId="9" hidden="1"/>
    <cellStyle name="Followed Hyperlink" xfId="5844" builtinId="9" hidden="1"/>
    <cellStyle name="Followed Hyperlink" xfId="5846" builtinId="9" hidden="1"/>
    <cellStyle name="Followed Hyperlink" xfId="5848" builtinId="9" hidden="1"/>
    <cellStyle name="Followed Hyperlink" xfId="5850" builtinId="9" hidden="1"/>
    <cellStyle name="Followed Hyperlink" xfId="5852" builtinId="9" hidden="1"/>
    <cellStyle name="Followed Hyperlink" xfId="5854" builtinId="9" hidden="1"/>
    <cellStyle name="Followed Hyperlink" xfId="5856" builtinId="9" hidden="1"/>
    <cellStyle name="Followed Hyperlink" xfId="5858" builtinId="9" hidden="1"/>
    <cellStyle name="Followed Hyperlink" xfId="5860" builtinId="9" hidden="1"/>
    <cellStyle name="Followed Hyperlink" xfId="5862" builtinId="9" hidden="1"/>
    <cellStyle name="Followed Hyperlink" xfId="5864" builtinId="9" hidden="1"/>
    <cellStyle name="Followed Hyperlink" xfId="5866" builtinId="9" hidden="1"/>
    <cellStyle name="Followed Hyperlink" xfId="5868" builtinId="9" hidden="1"/>
    <cellStyle name="Followed Hyperlink" xfId="5870" builtinId="9" hidden="1"/>
    <cellStyle name="Followed Hyperlink" xfId="5872" builtinId="9" hidden="1"/>
    <cellStyle name="Followed Hyperlink" xfId="5874" builtinId="9" hidden="1"/>
    <cellStyle name="Followed Hyperlink" xfId="5876" builtinId="9" hidden="1"/>
    <cellStyle name="Followed Hyperlink" xfId="5878" builtinId="9" hidden="1"/>
    <cellStyle name="Followed Hyperlink" xfId="5880" builtinId="9" hidden="1"/>
    <cellStyle name="Followed Hyperlink" xfId="5882" builtinId="9" hidden="1"/>
    <cellStyle name="Followed Hyperlink" xfId="5884" builtinId="9" hidden="1"/>
    <cellStyle name="Followed Hyperlink" xfId="5886" builtinId="9" hidden="1"/>
    <cellStyle name="Followed Hyperlink" xfId="5888" builtinId="9" hidden="1"/>
    <cellStyle name="Followed Hyperlink" xfId="5890" builtinId="9" hidden="1"/>
    <cellStyle name="Followed Hyperlink" xfId="5892" builtinId="9" hidden="1"/>
    <cellStyle name="Followed Hyperlink" xfId="5894" builtinId="9" hidden="1"/>
    <cellStyle name="Followed Hyperlink" xfId="5896" builtinId="9" hidden="1"/>
    <cellStyle name="Followed Hyperlink" xfId="5898" builtinId="9" hidden="1"/>
    <cellStyle name="Followed Hyperlink" xfId="5900" builtinId="9" hidden="1"/>
    <cellStyle name="Followed Hyperlink" xfId="5902" builtinId="9" hidden="1"/>
    <cellStyle name="Followed Hyperlink" xfId="5904" builtinId="9" hidden="1"/>
    <cellStyle name="Followed Hyperlink" xfId="5906" builtinId="9" hidden="1"/>
    <cellStyle name="Followed Hyperlink" xfId="5908" builtinId="9" hidden="1"/>
    <cellStyle name="Followed Hyperlink" xfId="5910" builtinId="9" hidden="1"/>
    <cellStyle name="Followed Hyperlink" xfId="5912" builtinId="9" hidden="1"/>
    <cellStyle name="Followed Hyperlink" xfId="5914" builtinId="9" hidden="1"/>
    <cellStyle name="Followed Hyperlink" xfId="5916" builtinId="9" hidden="1"/>
    <cellStyle name="Followed Hyperlink" xfId="5918" builtinId="9" hidden="1"/>
    <cellStyle name="Followed Hyperlink" xfId="5920" builtinId="9" hidden="1"/>
    <cellStyle name="Followed Hyperlink" xfId="5922" builtinId="9" hidden="1"/>
    <cellStyle name="Followed Hyperlink" xfId="5924" builtinId="9" hidden="1"/>
    <cellStyle name="Followed Hyperlink" xfId="5926" builtinId="9" hidden="1"/>
    <cellStyle name="Followed Hyperlink" xfId="5928" builtinId="9" hidden="1"/>
    <cellStyle name="Followed Hyperlink" xfId="5930" builtinId="9" hidden="1"/>
    <cellStyle name="Followed Hyperlink" xfId="5932" builtinId="9" hidden="1"/>
    <cellStyle name="Followed Hyperlink" xfId="5934" builtinId="9" hidden="1"/>
    <cellStyle name="Followed Hyperlink" xfId="5936" builtinId="9" hidden="1"/>
    <cellStyle name="Followed Hyperlink" xfId="5938" builtinId="9" hidden="1"/>
    <cellStyle name="Followed Hyperlink" xfId="5940" builtinId="9" hidden="1"/>
    <cellStyle name="Followed Hyperlink" xfId="5942" builtinId="9" hidden="1"/>
    <cellStyle name="Followed Hyperlink" xfId="5944" builtinId="9" hidden="1"/>
    <cellStyle name="Followed Hyperlink" xfId="5946" builtinId="9" hidden="1"/>
    <cellStyle name="Followed Hyperlink" xfId="5948" builtinId="9" hidden="1"/>
    <cellStyle name="Followed Hyperlink" xfId="5950" builtinId="9" hidden="1"/>
    <cellStyle name="Followed Hyperlink" xfId="5952" builtinId="9" hidden="1"/>
    <cellStyle name="Followed Hyperlink" xfId="5954" builtinId="9" hidden="1"/>
    <cellStyle name="Followed Hyperlink" xfId="5956" builtinId="9" hidden="1"/>
    <cellStyle name="Followed Hyperlink" xfId="5958" builtinId="9" hidden="1"/>
    <cellStyle name="Followed Hyperlink" xfId="5960" builtinId="9" hidden="1"/>
    <cellStyle name="Followed Hyperlink" xfId="5962" builtinId="9" hidden="1"/>
    <cellStyle name="Followed Hyperlink" xfId="5964" builtinId="9" hidden="1"/>
    <cellStyle name="Followed Hyperlink" xfId="5966" builtinId="9" hidden="1"/>
    <cellStyle name="Followed Hyperlink" xfId="5968" builtinId="9" hidden="1"/>
    <cellStyle name="Followed Hyperlink" xfId="5970" builtinId="9" hidden="1"/>
    <cellStyle name="Followed Hyperlink" xfId="5972" builtinId="9" hidden="1"/>
    <cellStyle name="Followed Hyperlink" xfId="5974" builtinId="9" hidden="1"/>
    <cellStyle name="Followed Hyperlink" xfId="5976" builtinId="9" hidden="1"/>
    <cellStyle name="Followed Hyperlink" xfId="5978" builtinId="9" hidden="1"/>
    <cellStyle name="Followed Hyperlink" xfId="5980" builtinId="9" hidden="1"/>
    <cellStyle name="Followed Hyperlink" xfId="5982" builtinId="9" hidden="1"/>
    <cellStyle name="Followed Hyperlink" xfId="5984" builtinId="9" hidden="1"/>
    <cellStyle name="Followed Hyperlink" xfId="5986" builtinId="9" hidden="1"/>
    <cellStyle name="Followed Hyperlink" xfId="5988" builtinId="9" hidden="1"/>
    <cellStyle name="Followed Hyperlink" xfId="5990" builtinId="9" hidden="1"/>
    <cellStyle name="Followed Hyperlink" xfId="5992" builtinId="9" hidden="1"/>
    <cellStyle name="Followed Hyperlink" xfId="5994" builtinId="9" hidden="1"/>
    <cellStyle name="Followed Hyperlink" xfId="5996" builtinId="9" hidden="1"/>
    <cellStyle name="Followed Hyperlink" xfId="5998" builtinId="9" hidden="1"/>
    <cellStyle name="Followed Hyperlink" xfId="6000" builtinId="9" hidden="1"/>
    <cellStyle name="Followed Hyperlink" xfId="6002" builtinId="9" hidden="1"/>
    <cellStyle name="Followed Hyperlink" xfId="6004" builtinId="9" hidden="1"/>
    <cellStyle name="Followed Hyperlink" xfId="6006" builtinId="9" hidden="1"/>
    <cellStyle name="Followed Hyperlink" xfId="6008" builtinId="9" hidden="1"/>
    <cellStyle name="Followed Hyperlink" xfId="6010" builtinId="9" hidden="1"/>
    <cellStyle name="Followed Hyperlink" xfId="6012" builtinId="9" hidden="1"/>
    <cellStyle name="Followed Hyperlink" xfId="6014" builtinId="9" hidden="1"/>
    <cellStyle name="Followed Hyperlink" xfId="6016" builtinId="9" hidden="1"/>
    <cellStyle name="Followed Hyperlink" xfId="6018" builtinId="9" hidden="1"/>
    <cellStyle name="Followed Hyperlink" xfId="6020" builtinId="9" hidden="1"/>
    <cellStyle name="Followed Hyperlink" xfId="6022" builtinId="9" hidden="1"/>
    <cellStyle name="Followed Hyperlink" xfId="6024" builtinId="9" hidden="1"/>
    <cellStyle name="Followed Hyperlink" xfId="6026" builtinId="9" hidden="1"/>
    <cellStyle name="Followed Hyperlink" xfId="6028" builtinId="9" hidden="1"/>
    <cellStyle name="Followed Hyperlink" xfId="6030" builtinId="9" hidden="1"/>
    <cellStyle name="Followed Hyperlink" xfId="6032" builtinId="9" hidden="1"/>
    <cellStyle name="Followed Hyperlink" xfId="6034" builtinId="9" hidden="1"/>
    <cellStyle name="Followed Hyperlink" xfId="6036" builtinId="9" hidden="1"/>
    <cellStyle name="Followed Hyperlink" xfId="6038" builtinId="9" hidden="1"/>
    <cellStyle name="Followed Hyperlink" xfId="6040" builtinId="9" hidden="1"/>
    <cellStyle name="Followed Hyperlink" xfId="6042" builtinId="9" hidden="1"/>
    <cellStyle name="Followed Hyperlink" xfId="6044" builtinId="9" hidden="1"/>
    <cellStyle name="Followed Hyperlink" xfId="6046" builtinId="9" hidden="1"/>
    <cellStyle name="Followed Hyperlink" xfId="6048" builtinId="9" hidden="1"/>
    <cellStyle name="Followed Hyperlink" xfId="6050" builtinId="9" hidden="1"/>
    <cellStyle name="Followed Hyperlink" xfId="6052" builtinId="9" hidden="1"/>
    <cellStyle name="Followed Hyperlink" xfId="6054" builtinId="9" hidden="1"/>
    <cellStyle name="Followed Hyperlink" xfId="6056" builtinId="9" hidden="1"/>
    <cellStyle name="Followed Hyperlink" xfId="6058" builtinId="9" hidden="1"/>
    <cellStyle name="Followed Hyperlink" xfId="6060" builtinId="9" hidden="1"/>
    <cellStyle name="Followed Hyperlink" xfId="6062" builtinId="9" hidden="1"/>
    <cellStyle name="Followed Hyperlink" xfId="6064" builtinId="9" hidden="1"/>
    <cellStyle name="Followed Hyperlink" xfId="6066" builtinId="9" hidden="1"/>
    <cellStyle name="Followed Hyperlink" xfId="6068" builtinId="9" hidden="1"/>
    <cellStyle name="Followed Hyperlink" xfId="6070" builtinId="9" hidden="1"/>
    <cellStyle name="Followed Hyperlink" xfId="6072" builtinId="9" hidden="1"/>
    <cellStyle name="Followed Hyperlink" xfId="6074" builtinId="9" hidden="1"/>
    <cellStyle name="Followed Hyperlink" xfId="6076" builtinId="9" hidden="1"/>
    <cellStyle name="Followed Hyperlink" xfId="6078" builtinId="9" hidden="1"/>
    <cellStyle name="Followed Hyperlink" xfId="6080" builtinId="9" hidden="1"/>
    <cellStyle name="Followed Hyperlink" xfId="6082" builtinId="9" hidden="1"/>
    <cellStyle name="Followed Hyperlink" xfId="6084" builtinId="9" hidden="1"/>
    <cellStyle name="Followed Hyperlink" xfId="6086" builtinId="9" hidden="1"/>
    <cellStyle name="Followed Hyperlink" xfId="6088" builtinId="9" hidden="1"/>
    <cellStyle name="Followed Hyperlink" xfId="6090" builtinId="9" hidden="1"/>
    <cellStyle name="Followed Hyperlink" xfId="6092" builtinId="9" hidden="1"/>
    <cellStyle name="Followed Hyperlink" xfId="6094" builtinId="9" hidden="1"/>
    <cellStyle name="Followed Hyperlink" xfId="6096" builtinId="9" hidden="1"/>
    <cellStyle name="Followed Hyperlink" xfId="6098" builtinId="9" hidden="1"/>
    <cellStyle name="Followed Hyperlink" xfId="6100" builtinId="9" hidden="1"/>
    <cellStyle name="Followed Hyperlink" xfId="6102" builtinId="9" hidden="1"/>
    <cellStyle name="Followed Hyperlink" xfId="6104" builtinId="9" hidden="1"/>
    <cellStyle name="Followed Hyperlink" xfId="6106" builtinId="9" hidden="1"/>
    <cellStyle name="Followed Hyperlink" xfId="6108" builtinId="9" hidden="1"/>
    <cellStyle name="Followed Hyperlink" xfId="6110" builtinId="9" hidden="1"/>
    <cellStyle name="Followed Hyperlink" xfId="6112" builtinId="9" hidden="1"/>
    <cellStyle name="Followed Hyperlink" xfId="6114" builtinId="9" hidden="1"/>
    <cellStyle name="Followed Hyperlink" xfId="6116" builtinId="9" hidden="1"/>
    <cellStyle name="Followed Hyperlink" xfId="6118" builtinId="9" hidden="1"/>
    <cellStyle name="Followed Hyperlink" xfId="6120" builtinId="9" hidden="1"/>
    <cellStyle name="Followed Hyperlink" xfId="6122" builtinId="9" hidden="1"/>
    <cellStyle name="Followed Hyperlink" xfId="6124" builtinId="9" hidden="1"/>
    <cellStyle name="Followed Hyperlink" xfId="6126" builtinId="9" hidden="1"/>
    <cellStyle name="Followed Hyperlink" xfId="6128" builtinId="9" hidden="1"/>
    <cellStyle name="Followed Hyperlink" xfId="6130" builtinId="9" hidden="1"/>
    <cellStyle name="Followed Hyperlink" xfId="6132" builtinId="9" hidden="1"/>
    <cellStyle name="Followed Hyperlink" xfId="6134" builtinId="9" hidden="1"/>
    <cellStyle name="Followed Hyperlink" xfId="6136" builtinId="9" hidden="1"/>
    <cellStyle name="Followed Hyperlink" xfId="6138" builtinId="9" hidden="1"/>
    <cellStyle name="Followed Hyperlink" xfId="6140" builtinId="9" hidden="1"/>
    <cellStyle name="Followed Hyperlink" xfId="6142" builtinId="9" hidden="1"/>
    <cellStyle name="Followed Hyperlink" xfId="6144" builtinId="9" hidden="1"/>
    <cellStyle name="Followed Hyperlink" xfId="6146" builtinId="9" hidden="1"/>
    <cellStyle name="Followed Hyperlink" xfId="6148" builtinId="9" hidden="1"/>
    <cellStyle name="Followed Hyperlink" xfId="6150" builtinId="9" hidden="1"/>
    <cellStyle name="Followed Hyperlink" xfId="6152" builtinId="9" hidden="1"/>
    <cellStyle name="Followed Hyperlink" xfId="6154" builtinId="9" hidden="1"/>
    <cellStyle name="Followed Hyperlink" xfId="6156" builtinId="9" hidden="1"/>
    <cellStyle name="Followed Hyperlink" xfId="6158" builtinId="9" hidden="1"/>
    <cellStyle name="Followed Hyperlink" xfId="6160" builtinId="9" hidden="1"/>
    <cellStyle name="Followed Hyperlink" xfId="6162" builtinId="9" hidden="1"/>
    <cellStyle name="Followed Hyperlink" xfId="6164" builtinId="9" hidden="1"/>
    <cellStyle name="Followed Hyperlink" xfId="6166" builtinId="9" hidden="1"/>
    <cellStyle name="Followed Hyperlink" xfId="6168" builtinId="9" hidden="1"/>
    <cellStyle name="Followed Hyperlink" xfId="6170" builtinId="9" hidden="1"/>
    <cellStyle name="Followed Hyperlink" xfId="6172" builtinId="9" hidden="1"/>
    <cellStyle name="Followed Hyperlink" xfId="6174" builtinId="9" hidden="1"/>
    <cellStyle name="Followed Hyperlink" xfId="6176" builtinId="9" hidden="1"/>
    <cellStyle name="Followed Hyperlink" xfId="6178" builtinId="9" hidden="1"/>
    <cellStyle name="Followed Hyperlink" xfId="6180" builtinId="9" hidden="1"/>
    <cellStyle name="Followed Hyperlink" xfId="6182" builtinId="9" hidden="1"/>
    <cellStyle name="Followed Hyperlink" xfId="6184" builtinId="9" hidden="1"/>
    <cellStyle name="Followed Hyperlink" xfId="6186" builtinId="9" hidden="1"/>
    <cellStyle name="Followed Hyperlink" xfId="6188" builtinId="9" hidden="1"/>
    <cellStyle name="Followed Hyperlink" xfId="6190" builtinId="9" hidden="1"/>
    <cellStyle name="Followed Hyperlink" xfId="6192" builtinId="9" hidden="1"/>
    <cellStyle name="Followed Hyperlink" xfId="6194" builtinId="9" hidden="1"/>
    <cellStyle name="Followed Hyperlink" xfId="6196" builtinId="9" hidden="1"/>
    <cellStyle name="Followed Hyperlink" xfId="6198" builtinId="9" hidden="1"/>
    <cellStyle name="Followed Hyperlink" xfId="6200" builtinId="9" hidden="1"/>
    <cellStyle name="Followed Hyperlink" xfId="6202" builtinId="9" hidden="1"/>
    <cellStyle name="Followed Hyperlink" xfId="6204" builtinId="9" hidden="1"/>
    <cellStyle name="Followed Hyperlink" xfId="6206" builtinId="9" hidden="1"/>
    <cellStyle name="Followed Hyperlink" xfId="6208" builtinId="9" hidden="1"/>
    <cellStyle name="Followed Hyperlink" xfId="6210" builtinId="9" hidden="1"/>
    <cellStyle name="Followed Hyperlink" xfId="6212" builtinId="9" hidden="1"/>
    <cellStyle name="Followed Hyperlink" xfId="6214" builtinId="9" hidden="1"/>
    <cellStyle name="Followed Hyperlink" xfId="6216" builtinId="9" hidden="1"/>
    <cellStyle name="Followed Hyperlink" xfId="6218" builtinId="9" hidden="1"/>
    <cellStyle name="Followed Hyperlink" xfId="6220" builtinId="9" hidden="1"/>
    <cellStyle name="Followed Hyperlink" xfId="6222" builtinId="9" hidden="1"/>
    <cellStyle name="Followed Hyperlink" xfId="6224" builtinId="9" hidden="1"/>
    <cellStyle name="Followed Hyperlink" xfId="6226" builtinId="9" hidden="1"/>
    <cellStyle name="Followed Hyperlink" xfId="6228" builtinId="9" hidden="1"/>
    <cellStyle name="Followed Hyperlink" xfId="6230" builtinId="9" hidden="1"/>
    <cellStyle name="Followed Hyperlink" xfId="6232" builtinId="9" hidden="1"/>
    <cellStyle name="Followed Hyperlink" xfId="6234" builtinId="9" hidden="1"/>
    <cellStyle name="Followed Hyperlink" xfId="6236" builtinId="9" hidden="1"/>
    <cellStyle name="Followed Hyperlink" xfId="6238" builtinId="9" hidden="1"/>
    <cellStyle name="Followed Hyperlink" xfId="6240" builtinId="9" hidden="1"/>
    <cellStyle name="Followed Hyperlink" xfId="6242" builtinId="9" hidden="1"/>
    <cellStyle name="Followed Hyperlink" xfId="6244" builtinId="9" hidden="1"/>
    <cellStyle name="Followed Hyperlink" xfId="6246" builtinId="9" hidden="1"/>
    <cellStyle name="Followed Hyperlink" xfId="6248" builtinId="9" hidden="1"/>
    <cellStyle name="Followed Hyperlink" xfId="6250" builtinId="9" hidden="1"/>
    <cellStyle name="Followed Hyperlink" xfId="6252" builtinId="9" hidden="1"/>
    <cellStyle name="Followed Hyperlink" xfId="6254" builtinId="9" hidden="1"/>
    <cellStyle name="Followed Hyperlink" xfId="6256" builtinId="9" hidden="1"/>
    <cellStyle name="Followed Hyperlink" xfId="6258" builtinId="9" hidden="1"/>
    <cellStyle name="Followed Hyperlink" xfId="6260" builtinId="9" hidden="1"/>
    <cellStyle name="Followed Hyperlink" xfId="6262" builtinId="9" hidden="1"/>
    <cellStyle name="Followed Hyperlink" xfId="6264" builtinId="9" hidden="1"/>
    <cellStyle name="Followed Hyperlink" xfId="6266" builtinId="9" hidden="1"/>
    <cellStyle name="Followed Hyperlink" xfId="6268" builtinId="9" hidden="1"/>
    <cellStyle name="Followed Hyperlink" xfId="6270" builtinId="9" hidden="1"/>
    <cellStyle name="Followed Hyperlink" xfId="6272" builtinId="9" hidden="1"/>
    <cellStyle name="Followed Hyperlink" xfId="6274" builtinId="9" hidden="1"/>
    <cellStyle name="Followed Hyperlink" xfId="6276" builtinId="9" hidden="1"/>
    <cellStyle name="Followed Hyperlink" xfId="6278" builtinId="9" hidden="1"/>
    <cellStyle name="Followed Hyperlink" xfId="6280" builtinId="9" hidden="1"/>
    <cellStyle name="Followed Hyperlink" xfId="6282" builtinId="9" hidden="1"/>
    <cellStyle name="Followed Hyperlink" xfId="6284" builtinId="9" hidden="1"/>
    <cellStyle name="Followed Hyperlink" xfId="6286" builtinId="9" hidden="1"/>
    <cellStyle name="Followed Hyperlink" xfId="6288" builtinId="9" hidden="1"/>
    <cellStyle name="Followed Hyperlink" xfId="6290" builtinId="9" hidden="1"/>
    <cellStyle name="Followed Hyperlink" xfId="6292" builtinId="9" hidden="1"/>
    <cellStyle name="Followed Hyperlink" xfId="6294" builtinId="9" hidden="1"/>
    <cellStyle name="Followed Hyperlink" xfId="6296" builtinId="9" hidden="1"/>
    <cellStyle name="Followed Hyperlink" xfId="6298" builtinId="9" hidden="1"/>
    <cellStyle name="Followed Hyperlink" xfId="6300" builtinId="9" hidden="1"/>
    <cellStyle name="Followed Hyperlink" xfId="6302" builtinId="9" hidden="1"/>
    <cellStyle name="Followed Hyperlink" xfId="6304" builtinId="9" hidden="1"/>
    <cellStyle name="Followed Hyperlink" xfId="6306" builtinId="9" hidden="1"/>
    <cellStyle name="Followed Hyperlink" xfId="6308" builtinId="9" hidden="1"/>
    <cellStyle name="Followed Hyperlink" xfId="6310" builtinId="9" hidden="1"/>
    <cellStyle name="Followed Hyperlink" xfId="6312" builtinId="9" hidden="1"/>
    <cellStyle name="Followed Hyperlink" xfId="6314" builtinId="9" hidden="1"/>
    <cellStyle name="Followed Hyperlink" xfId="6316" builtinId="9" hidden="1"/>
    <cellStyle name="Followed Hyperlink" xfId="6318" builtinId="9" hidden="1"/>
    <cellStyle name="Followed Hyperlink" xfId="6320" builtinId="9" hidden="1"/>
    <cellStyle name="Followed Hyperlink" xfId="6322" builtinId="9" hidden="1"/>
    <cellStyle name="Followed Hyperlink" xfId="6324" builtinId="9" hidden="1"/>
    <cellStyle name="Followed Hyperlink" xfId="6326" builtinId="9" hidden="1"/>
    <cellStyle name="Followed Hyperlink" xfId="6328" builtinId="9" hidden="1"/>
    <cellStyle name="Followed Hyperlink" xfId="6330" builtinId="9" hidden="1"/>
    <cellStyle name="Followed Hyperlink" xfId="6332" builtinId="9" hidden="1"/>
    <cellStyle name="Followed Hyperlink" xfId="6334" builtinId="9" hidden="1"/>
    <cellStyle name="Followed Hyperlink" xfId="6336" builtinId="9" hidden="1"/>
    <cellStyle name="Followed Hyperlink" xfId="6338" builtinId="9" hidden="1"/>
    <cellStyle name="Followed Hyperlink" xfId="6340" builtinId="9" hidden="1"/>
    <cellStyle name="Followed Hyperlink" xfId="6342" builtinId="9" hidden="1"/>
    <cellStyle name="Followed Hyperlink" xfId="6344" builtinId="9" hidden="1"/>
    <cellStyle name="Followed Hyperlink" xfId="6346" builtinId="9" hidden="1"/>
    <cellStyle name="Followed Hyperlink" xfId="6348" builtinId="9" hidden="1"/>
    <cellStyle name="Followed Hyperlink" xfId="6350" builtinId="9" hidden="1"/>
    <cellStyle name="Followed Hyperlink" xfId="6352" builtinId="9" hidden="1"/>
    <cellStyle name="Followed Hyperlink" xfId="6354" builtinId="9" hidden="1"/>
    <cellStyle name="Followed Hyperlink" xfId="6356" builtinId="9" hidden="1"/>
    <cellStyle name="Followed Hyperlink" xfId="6358" builtinId="9" hidden="1"/>
    <cellStyle name="Followed Hyperlink" xfId="6360" builtinId="9" hidden="1"/>
    <cellStyle name="Followed Hyperlink" xfId="6362" builtinId="9" hidden="1"/>
    <cellStyle name="Followed Hyperlink" xfId="6364" builtinId="9" hidden="1"/>
    <cellStyle name="Followed Hyperlink" xfId="6366" builtinId="9" hidden="1"/>
    <cellStyle name="Followed Hyperlink" xfId="6368" builtinId="9" hidden="1"/>
    <cellStyle name="Followed Hyperlink" xfId="6370" builtinId="9" hidden="1"/>
    <cellStyle name="Followed Hyperlink" xfId="6372" builtinId="9" hidden="1"/>
    <cellStyle name="Followed Hyperlink" xfId="6374" builtinId="9" hidden="1"/>
    <cellStyle name="Followed Hyperlink" xfId="6376" builtinId="9" hidden="1"/>
    <cellStyle name="Followed Hyperlink" xfId="6378" builtinId="9" hidden="1"/>
    <cellStyle name="Followed Hyperlink" xfId="6380" builtinId="9" hidden="1"/>
    <cellStyle name="Followed Hyperlink" xfId="6382" builtinId="9" hidden="1"/>
    <cellStyle name="Followed Hyperlink" xfId="6384" builtinId="9" hidden="1"/>
    <cellStyle name="Followed Hyperlink" xfId="6386" builtinId="9" hidden="1"/>
    <cellStyle name="Followed Hyperlink" xfId="6388" builtinId="9" hidden="1"/>
    <cellStyle name="Followed Hyperlink" xfId="6390" builtinId="9" hidden="1"/>
    <cellStyle name="Followed Hyperlink" xfId="6392" builtinId="9" hidden="1"/>
    <cellStyle name="Followed Hyperlink" xfId="6394" builtinId="9" hidden="1"/>
    <cellStyle name="Followed Hyperlink" xfId="6396" builtinId="9" hidden="1"/>
    <cellStyle name="Followed Hyperlink" xfId="6398" builtinId="9" hidden="1"/>
    <cellStyle name="Followed Hyperlink" xfId="6400" builtinId="9" hidden="1"/>
    <cellStyle name="Followed Hyperlink" xfId="6402" builtinId="9" hidden="1"/>
    <cellStyle name="Followed Hyperlink" xfId="6404" builtinId="9" hidden="1"/>
    <cellStyle name="Followed Hyperlink" xfId="6406" builtinId="9" hidden="1"/>
    <cellStyle name="Followed Hyperlink" xfId="6408" builtinId="9" hidden="1"/>
    <cellStyle name="Followed Hyperlink" xfId="6410" builtinId="9" hidden="1"/>
    <cellStyle name="Followed Hyperlink" xfId="6412" builtinId="9" hidden="1"/>
    <cellStyle name="Followed Hyperlink" xfId="6414" builtinId="9" hidden="1"/>
    <cellStyle name="Followed Hyperlink" xfId="6416" builtinId="9" hidden="1"/>
    <cellStyle name="Followed Hyperlink" xfId="6418" builtinId="9" hidden="1"/>
    <cellStyle name="Followed Hyperlink" xfId="6420" builtinId="9" hidden="1"/>
    <cellStyle name="Followed Hyperlink" xfId="6422" builtinId="9" hidden="1"/>
    <cellStyle name="Followed Hyperlink" xfId="6424" builtinId="9" hidden="1"/>
    <cellStyle name="Followed Hyperlink" xfId="6426" builtinId="9" hidden="1"/>
    <cellStyle name="Followed Hyperlink" xfId="6428" builtinId="9" hidden="1"/>
    <cellStyle name="Followed Hyperlink" xfId="6430" builtinId="9" hidden="1"/>
    <cellStyle name="Followed Hyperlink" xfId="6432" builtinId="9" hidden="1"/>
    <cellStyle name="Followed Hyperlink" xfId="6434" builtinId="9" hidden="1"/>
    <cellStyle name="Followed Hyperlink" xfId="6436" builtinId="9" hidden="1"/>
    <cellStyle name="Followed Hyperlink" xfId="6438" builtinId="9" hidden="1"/>
    <cellStyle name="Followed Hyperlink" xfId="6440" builtinId="9" hidden="1"/>
    <cellStyle name="Followed Hyperlink" xfId="6442" builtinId="9" hidden="1"/>
    <cellStyle name="Followed Hyperlink" xfId="6444" builtinId="9" hidden="1"/>
    <cellStyle name="Followed Hyperlink" xfId="6446" builtinId="9" hidden="1"/>
    <cellStyle name="Followed Hyperlink" xfId="6448" builtinId="9" hidden="1"/>
    <cellStyle name="Followed Hyperlink" xfId="6450" builtinId="9" hidden="1"/>
    <cellStyle name="Followed Hyperlink" xfId="6452" builtinId="9" hidden="1"/>
    <cellStyle name="Followed Hyperlink" xfId="6454" builtinId="9" hidden="1"/>
    <cellStyle name="Followed Hyperlink" xfId="6456" builtinId="9" hidden="1"/>
    <cellStyle name="Followed Hyperlink" xfId="6458" builtinId="9" hidden="1"/>
    <cellStyle name="Followed Hyperlink" xfId="6460" builtinId="9" hidden="1"/>
    <cellStyle name="Followed Hyperlink" xfId="6462" builtinId="9" hidden="1"/>
    <cellStyle name="Followed Hyperlink" xfId="6464" builtinId="9" hidden="1"/>
    <cellStyle name="Followed Hyperlink" xfId="6466" builtinId="9" hidden="1"/>
    <cellStyle name="Followed Hyperlink" xfId="6468" builtinId="9" hidden="1"/>
    <cellStyle name="Followed Hyperlink" xfId="6470" builtinId="9" hidden="1"/>
    <cellStyle name="Followed Hyperlink" xfId="6472" builtinId="9" hidden="1"/>
    <cellStyle name="Followed Hyperlink" xfId="6474" builtinId="9" hidden="1"/>
    <cellStyle name="Followed Hyperlink" xfId="6476" builtinId="9" hidden="1"/>
    <cellStyle name="Followed Hyperlink" xfId="6478" builtinId="9" hidden="1"/>
    <cellStyle name="Followed Hyperlink" xfId="6480" builtinId="9" hidden="1"/>
    <cellStyle name="Followed Hyperlink" xfId="6482" builtinId="9" hidden="1"/>
    <cellStyle name="Followed Hyperlink" xfId="6484" builtinId="9" hidden="1"/>
    <cellStyle name="Followed Hyperlink" xfId="6486" builtinId="9" hidden="1"/>
    <cellStyle name="Followed Hyperlink" xfId="6488" builtinId="9" hidden="1"/>
    <cellStyle name="Followed Hyperlink" xfId="6490" builtinId="9" hidden="1"/>
    <cellStyle name="Followed Hyperlink" xfId="6492" builtinId="9" hidden="1"/>
    <cellStyle name="Followed Hyperlink" xfId="6494" builtinId="9" hidden="1"/>
    <cellStyle name="Followed Hyperlink" xfId="6496" builtinId="9" hidden="1"/>
    <cellStyle name="Followed Hyperlink" xfId="6498" builtinId="9" hidden="1"/>
    <cellStyle name="Followed Hyperlink" xfId="6500" builtinId="9" hidden="1"/>
    <cellStyle name="Followed Hyperlink" xfId="6502" builtinId="9" hidden="1"/>
    <cellStyle name="Followed Hyperlink" xfId="6504" builtinId="9" hidden="1"/>
    <cellStyle name="Followed Hyperlink" xfId="6506" builtinId="9" hidden="1"/>
    <cellStyle name="Followed Hyperlink" xfId="6508" builtinId="9" hidden="1"/>
    <cellStyle name="Followed Hyperlink" xfId="6510" builtinId="9" hidden="1"/>
    <cellStyle name="Followed Hyperlink" xfId="6512" builtinId="9" hidden="1"/>
    <cellStyle name="Followed Hyperlink" xfId="6514" builtinId="9" hidden="1"/>
    <cellStyle name="Followed Hyperlink" xfId="6516" builtinId="9" hidden="1"/>
    <cellStyle name="Followed Hyperlink" xfId="6518" builtinId="9" hidden="1"/>
    <cellStyle name="Followed Hyperlink" xfId="6520" builtinId="9" hidden="1"/>
    <cellStyle name="Followed Hyperlink" xfId="6522" builtinId="9" hidden="1"/>
    <cellStyle name="Followed Hyperlink" xfId="6524" builtinId="9" hidden="1"/>
    <cellStyle name="Followed Hyperlink" xfId="6526" builtinId="9" hidden="1"/>
    <cellStyle name="Followed Hyperlink" xfId="6528" builtinId="9" hidden="1"/>
    <cellStyle name="Followed Hyperlink" xfId="6530" builtinId="9" hidden="1"/>
    <cellStyle name="Followed Hyperlink" xfId="6532" builtinId="9" hidden="1"/>
    <cellStyle name="Followed Hyperlink" xfId="6534" builtinId="9" hidden="1"/>
    <cellStyle name="Followed Hyperlink" xfId="6536" builtinId="9" hidden="1"/>
    <cellStyle name="Followed Hyperlink" xfId="6538" builtinId="9" hidden="1"/>
    <cellStyle name="Followed Hyperlink" xfId="6540" builtinId="9" hidden="1"/>
    <cellStyle name="Followed Hyperlink" xfId="6542" builtinId="9" hidden="1"/>
    <cellStyle name="Followed Hyperlink" xfId="6544" builtinId="9" hidden="1"/>
    <cellStyle name="Followed Hyperlink" xfId="6546" builtinId="9" hidden="1"/>
    <cellStyle name="Followed Hyperlink" xfId="6548" builtinId="9" hidden="1"/>
    <cellStyle name="Followed Hyperlink" xfId="6550" builtinId="9" hidden="1"/>
    <cellStyle name="Followed Hyperlink" xfId="6552" builtinId="9" hidden="1"/>
    <cellStyle name="Followed Hyperlink" xfId="6554" builtinId="9" hidden="1"/>
    <cellStyle name="Followed Hyperlink" xfId="6556" builtinId="9" hidden="1"/>
    <cellStyle name="Followed Hyperlink" xfId="6558" builtinId="9" hidden="1"/>
    <cellStyle name="Followed Hyperlink" xfId="6560" builtinId="9" hidden="1"/>
    <cellStyle name="Followed Hyperlink" xfId="6562" builtinId="9" hidden="1"/>
    <cellStyle name="Followed Hyperlink" xfId="6564" builtinId="9" hidden="1"/>
    <cellStyle name="Followed Hyperlink" xfId="6566" builtinId="9" hidden="1"/>
    <cellStyle name="Followed Hyperlink" xfId="6568" builtinId="9" hidden="1"/>
    <cellStyle name="Followed Hyperlink" xfId="6570" builtinId="9" hidden="1"/>
    <cellStyle name="Followed Hyperlink" xfId="6572" builtinId="9" hidden="1"/>
    <cellStyle name="Followed Hyperlink" xfId="6574" builtinId="9" hidden="1"/>
    <cellStyle name="Followed Hyperlink" xfId="6576" builtinId="9" hidden="1"/>
    <cellStyle name="Followed Hyperlink" xfId="6578" builtinId="9" hidden="1"/>
    <cellStyle name="Followed Hyperlink" xfId="6580" builtinId="9" hidden="1"/>
    <cellStyle name="Followed Hyperlink" xfId="6582" builtinId="9" hidden="1"/>
    <cellStyle name="Followed Hyperlink" xfId="6584" builtinId="9" hidden="1"/>
    <cellStyle name="Followed Hyperlink" xfId="6586" builtinId="9" hidden="1"/>
    <cellStyle name="Followed Hyperlink" xfId="6588" builtinId="9" hidden="1"/>
    <cellStyle name="Followed Hyperlink" xfId="6590" builtinId="9" hidden="1"/>
    <cellStyle name="Followed Hyperlink" xfId="6592" builtinId="9" hidden="1"/>
    <cellStyle name="Followed Hyperlink" xfId="6594" builtinId="9" hidden="1"/>
    <cellStyle name="Followed Hyperlink" xfId="6596" builtinId="9" hidden="1"/>
    <cellStyle name="Followed Hyperlink" xfId="6598" builtinId="9" hidden="1"/>
    <cellStyle name="Followed Hyperlink" xfId="6600" builtinId="9" hidden="1"/>
    <cellStyle name="Followed Hyperlink" xfId="6602" builtinId="9" hidden="1"/>
    <cellStyle name="Followed Hyperlink" xfId="6604" builtinId="9" hidden="1"/>
    <cellStyle name="Followed Hyperlink" xfId="6606" builtinId="9" hidden="1"/>
    <cellStyle name="Followed Hyperlink" xfId="6608" builtinId="9" hidden="1"/>
    <cellStyle name="Followed Hyperlink" xfId="6610" builtinId="9" hidden="1"/>
    <cellStyle name="Followed Hyperlink" xfId="6612" builtinId="9" hidden="1"/>
    <cellStyle name="Followed Hyperlink" xfId="6614" builtinId="9" hidden="1"/>
    <cellStyle name="Followed Hyperlink" xfId="6616" builtinId="9" hidden="1"/>
    <cellStyle name="Followed Hyperlink" xfId="6618" builtinId="9" hidden="1"/>
    <cellStyle name="Followed Hyperlink" xfId="6620" builtinId="9" hidden="1"/>
    <cellStyle name="Followed Hyperlink" xfId="6622" builtinId="9" hidden="1"/>
    <cellStyle name="Followed Hyperlink" xfId="6624" builtinId="9" hidden="1"/>
    <cellStyle name="Followed Hyperlink" xfId="6626" builtinId="9" hidden="1"/>
    <cellStyle name="Followed Hyperlink" xfId="6628" builtinId="9" hidden="1"/>
    <cellStyle name="Followed Hyperlink" xfId="6630" builtinId="9" hidden="1"/>
    <cellStyle name="Followed Hyperlink" xfId="6632" builtinId="9" hidden="1"/>
    <cellStyle name="Followed Hyperlink" xfId="6634" builtinId="9" hidden="1"/>
    <cellStyle name="Followed Hyperlink" xfId="6636" builtinId="9" hidden="1"/>
    <cellStyle name="Followed Hyperlink" xfId="6638" builtinId="9" hidden="1"/>
    <cellStyle name="Followed Hyperlink" xfId="6640" builtinId="9" hidden="1"/>
    <cellStyle name="Followed Hyperlink" xfId="6642" builtinId="9" hidden="1"/>
    <cellStyle name="Followed Hyperlink" xfId="6644" builtinId="9" hidden="1"/>
    <cellStyle name="Followed Hyperlink" xfId="6646" builtinId="9" hidden="1"/>
    <cellStyle name="Followed Hyperlink" xfId="6648" builtinId="9" hidden="1"/>
    <cellStyle name="Followed Hyperlink" xfId="6650" builtinId="9" hidden="1"/>
    <cellStyle name="Followed Hyperlink" xfId="6652" builtinId="9" hidden="1"/>
    <cellStyle name="Followed Hyperlink" xfId="6654" builtinId="9" hidden="1"/>
    <cellStyle name="Followed Hyperlink" xfId="6656" builtinId="9" hidden="1"/>
    <cellStyle name="Followed Hyperlink" xfId="6658" builtinId="9" hidden="1"/>
    <cellStyle name="Followed Hyperlink" xfId="6660" builtinId="9" hidden="1"/>
    <cellStyle name="Followed Hyperlink" xfId="6662" builtinId="9" hidden="1"/>
    <cellStyle name="Followed Hyperlink" xfId="6664" builtinId="9" hidden="1"/>
    <cellStyle name="Followed Hyperlink" xfId="6666" builtinId="9" hidden="1"/>
    <cellStyle name="Followed Hyperlink" xfId="6668" builtinId="9" hidden="1"/>
    <cellStyle name="Followed Hyperlink" xfId="6670" builtinId="9" hidden="1"/>
    <cellStyle name="Followed Hyperlink" xfId="6672" builtinId="9" hidden="1"/>
    <cellStyle name="Followed Hyperlink" xfId="6674" builtinId="9" hidden="1"/>
    <cellStyle name="Followed Hyperlink" xfId="6676" builtinId="9" hidden="1"/>
    <cellStyle name="Followed Hyperlink" xfId="6678" builtinId="9" hidden="1"/>
    <cellStyle name="Followed Hyperlink" xfId="6680" builtinId="9" hidden="1"/>
    <cellStyle name="Followed Hyperlink" xfId="6682" builtinId="9" hidden="1"/>
    <cellStyle name="Followed Hyperlink" xfId="6684" builtinId="9" hidden="1"/>
    <cellStyle name="Followed Hyperlink" xfId="6686" builtinId="9" hidden="1"/>
    <cellStyle name="Followed Hyperlink" xfId="6688" builtinId="9" hidden="1"/>
    <cellStyle name="Followed Hyperlink" xfId="6690" builtinId="9" hidden="1"/>
    <cellStyle name="Followed Hyperlink" xfId="6692" builtinId="9" hidden="1"/>
    <cellStyle name="Followed Hyperlink" xfId="6694" builtinId="9" hidden="1"/>
    <cellStyle name="Followed Hyperlink" xfId="6696" builtinId="9" hidden="1"/>
    <cellStyle name="Followed Hyperlink" xfId="6698" builtinId="9" hidden="1"/>
    <cellStyle name="Followed Hyperlink" xfId="6700" builtinId="9" hidden="1"/>
    <cellStyle name="Followed Hyperlink" xfId="6702" builtinId="9" hidden="1"/>
    <cellStyle name="Followed Hyperlink" xfId="6704" builtinId="9" hidden="1"/>
    <cellStyle name="Followed Hyperlink" xfId="6706" builtinId="9" hidden="1"/>
    <cellStyle name="Followed Hyperlink" xfId="6708" builtinId="9" hidden="1"/>
    <cellStyle name="Followed Hyperlink" xfId="6710" builtinId="9" hidden="1"/>
    <cellStyle name="Followed Hyperlink" xfId="6712" builtinId="9" hidden="1"/>
    <cellStyle name="Followed Hyperlink" xfId="6714" builtinId="9" hidden="1"/>
    <cellStyle name="Followed Hyperlink" xfId="6716" builtinId="9" hidden="1"/>
    <cellStyle name="Followed Hyperlink" xfId="6718" builtinId="9" hidden="1"/>
    <cellStyle name="Followed Hyperlink" xfId="6720" builtinId="9" hidden="1"/>
    <cellStyle name="Followed Hyperlink" xfId="6722" builtinId="9" hidden="1"/>
    <cellStyle name="Followed Hyperlink" xfId="6724" builtinId="9" hidden="1"/>
    <cellStyle name="Followed Hyperlink" xfId="6726" builtinId="9" hidden="1"/>
    <cellStyle name="Followed Hyperlink" xfId="6728" builtinId="9" hidden="1"/>
    <cellStyle name="Followed Hyperlink" xfId="6730" builtinId="9" hidden="1"/>
    <cellStyle name="Followed Hyperlink" xfId="6732" builtinId="9" hidden="1"/>
    <cellStyle name="Followed Hyperlink" xfId="6734" builtinId="9" hidden="1"/>
    <cellStyle name="Followed Hyperlink" xfId="6736" builtinId="9" hidden="1"/>
    <cellStyle name="Followed Hyperlink" xfId="6738" builtinId="9" hidden="1"/>
    <cellStyle name="Followed Hyperlink" xfId="6740" builtinId="9" hidden="1"/>
    <cellStyle name="Followed Hyperlink" xfId="6742" builtinId="9" hidden="1"/>
    <cellStyle name="Followed Hyperlink" xfId="6744" builtinId="9" hidden="1"/>
    <cellStyle name="Followed Hyperlink" xfId="6746" builtinId="9" hidden="1"/>
    <cellStyle name="Followed Hyperlink" xfId="6748" builtinId="9" hidden="1"/>
    <cellStyle name="Followed Hyperlink" xfId="6750" builtinId="9" hidden="1"/>
    <cellStyle name="Followed Hyperlink" xfId="6752" builtinId="9" hidden="1"/>
    <cellStyle name="Followed Hyperlink" xfId="6754" builtinId="9" hidden="1"/>
    <cellStyle name="Followed Hyperlink" xfId="6756" builtinId="9" hidden="1"/>
    <cellStyle name="Followed Hyperlink" xfId="6758" builtinId="9" hidden="1"/>
    <cellStyle name="Followed Hyperlink" xfId="6760" builtinId="9" hidden="1"/>
    <cellStyle name="Followed Hyperlink" xfId="6762" builtinId="9" hidden="1"/>
    <cellStyle name="Followed Hyperlink" xfId="6764" builtinId="9" hidden="1"/>
    <cellStyle name="Followed Hyperlink" xfId="6766" builtinId="9" hidden="1"/>
    <cellStyle name="Followed Hyperlink" xfId="6768" builtinId="9" hidden="1"/>
    <cellStyle name="Followed Hyperlink" xfId="6770" builtinId="9" hidden="1"/>
    <cellStyle name="Followed Hyperlink" xfId="6772" builtinId="9" hidden="1"/>
    <cellStyle name="Followed Hyperlink" xfId="6774" builtinId="9" hidden="1"/>
    <cellStyle name="Followed Hyperlink" xfId="6776" builtinId="9" hidden="1"/>
    <cellStyle name="Followed Hyperlink" xfId="6778" builtinId="9" hidden="1"/>
    <cellStyle name="Followed Hyperlink" xfId="6780" builtinId="9" hidden="1"/>
    <cellStyle name="Followed Hyperlink" xfId="6782" builtinId="9" hidden="1"/>
    <cellStyle name="Followed Hyperlink" xfId="6784" builtinId="9" hidden="1"/>
    <cellStyle name="Followed Hyperlink" xfId="6786" builtinId="9" hidden="1"/>
    <cellStyle name="Followed Hyperlink" xfId="6788" builtinId="9" hidden="1"/>
    <cellStyle name="Followed Hyperlink" xfId="6790" builtinId="9" hidden="1"/>
    <cellStyle name="Followed Hyperlink" xfId="6792" builtinId="9" hidden="1"/>
    <cellStyle name="Followed Hyperlink" xfId="6794" builtinId="9" hidden="1"/>
    <cellStyle name="Followed Hyperlink" xfId="6796" builtinId="9" hidden="1"/>
    <cellStyle name="Followed Hyperlink" xfId="6798" builtinId="9" hidden="1"/>
    <cellStyle name="Followed Hyperlink" xfId="6800" builtinId="9" hidden="1"/>
    <cellStyle name="Followed Hyperlink" xfId="6802" builtinId="9" hidden="1"/>
    <cellStyle name="Followed Hyperlink" xfId="6804" builtinId="9" hidden="1"/>
    <cellStyle name="Followed Hyperlink" xfId="6806" builtinId="9" hidden="1"/>
    <cellStyle name="Followed Hyperlink" xfId="6808" builtinId="9" hidden="1"/>
    <cellStyle name="Followed Hyperlink" xfId="6810" builtinId="9" hidden="1"/>
    <cellStyle name="Followed Hyperlink" xfId="6812" builtinId="9" hidden="1"/>
    <cellStyle name="Followed Hyperlink" xfId="6814" builtinId="9" hidden="1"/>
    <cellStyle name="Followed Hyperlink" xfId="6816" builtinId="9" hidden="1"/>
    <cellStyle name="Followed Hyperlink" xfId="6818" builtinId="9" hidden="1"/>
    <cellStyle name="Followed Hyperlink" xfId="6820" builtinId="9" hidden="1"/>
    <cellStyle name="Followed Hyperlink" xfId="6822" builtinId="9" hidden="1"/>
    <cellStyle name="Followed Hyperlink" xfId="6824" builtinId="9" hidden="1"/>
    <cellStyle name="Followed Hyperlink" xfId="6826" builtinId="9" hidden="1"/>
    <cellStyle name="Followed Hyperlink" xfId="6828" builtinId="9" hidden="1"/>
    <cellStyle name="Followed Hyperlink" xfId="6830" builtinId="9" hidden="1"/>
    <cellStyle name="Followed Hyperlink" xfId="6832" builtinId="9" hidden="1"/>
    <cellStyle name="Followed Hyperlink" xfId="6834" builtinId="9" hidden="1"/>
    <cellStyle name="Followed Hyperlink" xfId="6836" builtinId="9" hidden="1"/>
    <cellStyle name="Followed Hyperlink" xfId="6838" builtinId="9" hidden="1"/>
    <cellStyle name="Followed Hyperlink" xfId="6840" builtinId="9" hidden="1"/>
    <cellStyle name="Followed Hyperlink" xfId="6842" builtinId="9" hidden="1"/>
    <cellStyle name="Followed Hyperlink" xfId="6844" builtinId="9" hidden="1"/>
    <cellStyle name="Followed Hyperlink" xfId="6846" builtinId="9" hidden="1"/>
    <cellStyle name="Followed Hyperlink" xfId="6848" builtinId="9" hidden="1"/>
    <cellStyle name="Followed Hyperlink" xfId="6850" builtinId="9" hidden="1"/>
    <cellStyle name="Followed Hyperlink" xfId="6852" builtinId="9" hidden="1"/>
    <cellStyle name="Followed Hyperlink" xfId="6854" builtinId="9" hidden="1"/>
    <cellStyle name="Followed Hyperlink" xfId="6856" builtinId="9" hidden="1"/>
    <cellStyle name="Followed Hyperlink" xfId="6858" builtinId="9" hidden="1"/>
    <cellStyle name="Followed Hyperlink" xfId="6860" builtinId="9" hidden="1"/>
    <cellStyle name="Followed Hyperlink" xfId="6862" builtinId="9" hidden="1"/>
    <cellStyle name="Followed Hyperlink" xfId="6864" builtinId="9" hidden="1"/>
    <cellStyle name="Followed Hyperlink" xfId="6866" builtinId="9" hidden="1"/>
    <cellStyle name="Followed Hyperlink" xfId="6868" builtinId="9" hidden="1"/>
    <cellStyle name="Followed Hyperlink" xfId="6870" builtinId="9" hidden="1"/>
    <cellStyle name="Followed Hyperlink" xfId="6872" builtinId="9" hidden="1"/>
    <cellStyle name="Followed Hyperlink" xfId="6874" builtinId="9" hidden="1"/>
    <cellStyle name="Followed Hyperlink" xfId="6876" builtinId="9" hidden="1"/>
    <cellStyle name="Followed Hyperlink" xfId="6878" builtinId="9" hidden="1"/>
    <cellStyle name="Followed Hyperlink" xfId="6880" builtinId="9" hidden="1"/>
    <cellStyle name="Followed Hyperlink" xfId="6882" builtinId="9" hidden="1"/>
    <cellStyle name="Followed Hyperlink" xfId="6884" builtinId="9" hidden="1"/>
    <cellStyle name="Followed Hyperlink" xfId="6886" builtinId="9" hidden="1"/>
    <cellStyle name="Followed Hyperlink" xfId="6888" builtinId="9" hidden="1"/>
    <cellStyle name="Followed Hyperlink" xfId="6890" builtinId="9" hidden="1"/>
    <cellStyle name="Followed Hyperlink" xfId="6892" builtinId="9" hidden="1"/>
    <cellStyle name="Followed Hyperlink" xfId="6894" builtinId="9" hidden="1"/>
    <cellStyle name="Followed Hyperlink" xfId="6896" builtinId="9" hidden="1"/>
    <cellStyle name="Followed Hyperlink" xfId="6898" builtinId="9" hidden="1"/>
    <cellStyle name="Followed Hyperlink" xfId="6900" builtinId="9" hidden="1"/>
    <cellStyle name="Followed Hyperlink" xfId="6902" builtinId="9" hidden="1"/>
    <cellStyle name="Followed Hyperlink" xfId="6904" builtinId="9" hidden="1"/>
    <cellStyle name="Followed Hyperlink" xfId="6906" builtinId="9" hidden="1"/>
    <cellStyle name="Followed Hyperlink" xfId="6908" builtinId="9" hidden="1"/>
    <cellStyle name="Followed Hyperlink" xfId="6910" builtinId="9" hidden="1"/>
    <cellStyle name="Followed Hyperlink" xfId="6912" builtinId="9" hidden="1"/>
    <cellStyle name="Followed Hyperlink" xfId="6914" builtinId="9" hidden="1"/>
    <cellStyle name="Followed Hyperlink" xfId="6916" builtinId="9" hidden="1"/>
    <cellStyle name="Followed Hyperlink" xfId="6918" builtinId="9" hidden="1"/>
    <cellStyle name="Followed Hyperlink" xfId="6920" builtinId="9" hidden="1"/>
    <cellStyle name="Followed Hyperlink" xfId="6922" builtinId="9" hidden="1"/>
    <cellStyle name="Followed Hyperlink" xfId="6924" builtinId="9" hidden="1"/>
    <cellStyle name="Followed Hyperlink" xfId="6926" builtinId="9" hidden="1"/>
    <cellStyle name="Followed Hyperlink" xfId="6928" builtinId="9" hidden="1"/>
    <cellStyle name="Followed Hyperlink" xfId="6930" builtinId="9" hidden="1"/>
    <cellStyle name="Followed Hyperlink" xfId="6932" builtinId="9" hidden="1"/>
    <cellStyle name="Followed Hyperlink" xfId="6934" builtinId="9" hidden="1"/>
    <cellStyle name="Followed Hyperlink" xfId="6936" builtinId="9" hidden="1"/>
    <cellStyle name="Followed Hyperlink" xfId="6938" builtinId="9" hidden="1"/>
    <cellStyle name="Followed Hyperlink" xfId="6940" builtinId="9" hidden="1"/>
    <cellStyle name="Followed Hyperlink" xfId="6942" builtinId="9" hidden="1"/>
    <cellStyle name="Followed Hyperlink" xfId="6944" builtinId="9" hidden="1"/>
    <cellStyle name="Followed Hyperlink" xfId="6946" builtinId="9" hidden="1"/>
    <cellStyle name="Followed Hyperlink" xfId="6948" builtinId="9" hidden="1"/>
    <cellStyle name="Followed Hyperlink" xfId="6950" builtinId="9" hidden="1"/>
    <cellStyle name="Followed Hyperlink" xfId="6952" builtinId="9" hidden="1"/>
    <cellStyle name="Followed Hyperlink" xfId="6954" builtinId="9" hidden="1"/>
    <cellStyle name="Followed Hyperlink" xfId="6956" builtinId="9" hidden="1"/>
    <cellStyle name="Followed Hyperlink" xfId="6958" builtinId="9" hidden="1"/>
    <cellStyle name="Followed Hyperlink" xfId="6960" builtinId="9" hidden="1"/>
    <cellStyle name="Followed Hyperlink" xfId="6962" builtinId="9" hidden="1"/>
    <cellStyle name="Followed Hyperlink" xfId="6964" builtinId="9" hidden="1"/>
    <cellStyle name="Followed Hyperlink" xfId="6966" builtinId="9" hidden="1"/>
    <cellStyle name="Followed Hyperlink" xfId="6968" builtinId="9" hidden="1"/>
    <cellStyle name="Followed Hyperlink" xfId="6970" builtinId="9" hidden="1"/>
    <cellStyle name="Followed Hyperlink" xfId="6972" builtinId="9" hidden="1"/>
    <cellStyle name="Followed Hyperlink" xfId="6974" builtinId="9" hidden="1"/>
    <cellStyle name="Followed Hyperlink" xfId="6976" builtinId="9" hidden="1"/>
    <cellStyle name="Followed Hyperlink" xfId="6978" builtinId="9" hidden="1"/>
    <cellStyle name="Followed Hyperlink" xfId="6980" builtinId="9" hidden="1"/>
    <cellStyle name="Followed Hyperlink" xfId="6982" builtinId="9" hidden="1"/>
    <cellStyle name="Followed Hyperlink" xfId="6984" builtinId="9" hidden="1"/>
    <cellStyle name="Followed Hyperlink" xfId="6986" builtinId="9" hidden="1"/>
    <cellStyle name="Followed Hyperlink" xfId="6988" builtinId="9" hidden="1"/>
    <cellStyle name="Followed Hyperlink" xfId="6990" builtinId="9" hidden="1"/>
    <cellStyle name="Followed Hyperlink" xfId="6992" builtinId="9" hidden="1"/>
    <cellStyle name="Followed Hyperlink" xfId="6994" builtinId="9" hidden="1"/>
    <cellStyle name="Followed Hyperlink" xfId="6996" builtinId="9" hidden="1"/>
    <cellStyle name="Followed Hyperlink" xfId="6998" builtinId="9" hidden="1"/>
    <cellStyle name="Followed Hyperlink" xfId="7000" builtinId="9" hidden="1"/>
    <cellStyle name="Followed Hyperlink" xfId="7002" builtinId="9" hidden="1"/>
    <cellStyle name="Followed Hyperlink" xfId="7004" builtinId="9" hidden="1"/>
    <cellStyle name="Followed Hyperlink" xfId="7006" builtinId="9" hidden="1"/>
    <cellStyle name="Followed Hyperlink" xfId="7008" builtinId="9" hidden="1"/>
    <cellStyle name="Followed Hyperlink" xfId="7010" builtinId="9" hidden="1"/>
    <cellStyle name="Followed Hyperlink" xfId="7012" builtinId="9" hidden="1"/>
    <cellStyle name="Followed Hyperlink" xfId="7014" builtinId="9" hidden="1"/>
    <cellStyle name="Followed Hyperlink" xfId="7016" builtinId="9" hidden="1"/>
    <cellStyle name="Followed Hyperlink" xfId="7018" builtinId="9" hidden="1"/>
    <cellStyle name="Followed Hyperlink" xfId="7020" builtinId="9" hidden="1"/>
    <cellStyle name="Followed Hyperlink" xfId="7022" builtinId="9" hidden="1"/>
    <cellStyle name="Followed Hyperlink" xfId="7024" builtinId="9" hidden="1"/>
    <cellStyle name="Followed Hyperlink" xfId="7026" builtinId="9" hidden="1"/>
    <cellStyle name="Followed Hyperlink" xfId="7028" builtinId="9" hidden="1"/>
    <cellStyle name="Followed Hyperlink" xfId="7030" builtinId="9" hidden="1"/>
    <cellStyle name="Followed Hyperlink" xfId="7032" builtinId="9" hidden="1"/>
    <cellStyle name="Followed Hyperlink" xfId="7034" builtinId="9" hidden="1"/>
    <cellStyle name="Followed Hyperlink" xfId="7036" builtinId="9" hidden="1"/>
    <cellStyle name="Followed Hyperlink" xfId="7038" builtinId="9" hidden="1"/>
    <cellStyle name="Followed Hyperlink" xfId="7040" builtinId="9" hidden="1"/>
    <cellStyle name="Followed Hyperlink" xfId="7042" builtinId="9" hidden="1"/>
    <cellStyle name="Followed Hyperlink" xfId="7044" builtinId="9" hidden="1"/>
    <cellStyle name="Followed Hyperlink" xfId="7046" builtinId="9" hidden="1"/>
    <cellStyle name="Followed Hyperlink" xfId="7048" builtinId="9" hidden="1"/>
    <cellStyle name="Followed Hyperlink" xfId="7050" builtinId="9" hidden="1"/>
    <cellStyle name="Followed Hyperlink" xfId="7052" builtinId="9" hidden="1"/>
    <cellStyle name="Followed Hyperlink" xfId="7054" builtinId="9" hidden="1"/>
    <cellStyle name="Followed Hyperlink" xfId="7056" builtinId="9" hidden="1"/>
    <cellStyle name="Followed Hyperlink" xfId="7058" builtinId="9" hidden="1"/>
    <cellStyle name="Followed Hyperlink" xfId="7060" builtinId="9" hidden="1"/>
    <cellStyle name="Followed Hyperlink" xfId="7062" builtinId="9" hidden="1"/>
    <cellStyle name="Followed Hyperlink" xfId="7064" builtinId="9" hidden="1"/>
    <cellStyle name="Followed Hyperlink" xfId="7066" builtinId="9" hidden="1"/>
    <cellStyle name="Followed Hyperlink" xfId="7068" builtinId="9" hidden="1"/>
    <cellStyle name="Followed Hyperlink" xfId="7070" builtinId="9" hidden="1"/>
    <cellStyle name="Followed Hyperlink" xfId="7072" builtinId="9" hidden="1"/>
    <cellStyle name="Followed Hyperlink" xfId="7074" builtinId="9" hidden="1"/>
    <cellStyle name="Followed Hyperlink" xfId="7076" builtinId="9" hidden="1"/>
    <cellStyle name="Followed Hyperlink" xfId="7078" builtinId="9" hidden="1"/>
    <cellStyle name="Followed Hyperlink" xfId="7080" builtinId="9" hidden="1"/>
    <cellStyle name="Followed Hyperlink" xfId="7082" builtinId="9" hidden="1"/>
    <cellStyle name="Followed Hyperlink" xfId="7084" builtinId="9" hidden="1"/>
    <cellStyle name="Followed Hyperlink" xfId="7086" builtinId="9" hidden="1"/>
    <cellStyle name="Followed Hyperlink" xfId="7088" builtinId="9" hidden="1"/>
    <cellStyle name="Followed Hyperlink" xfId="7090" builtinId="9" hidden="1"/>
    <cellStyle name="Followed Hyperlink" xfId="7092" builtinId="9" hidden="1"/>
    <cellStyle name="Followed Hyperlink" xfId="7094" builtinId="9" hidden="1"/>
    <cellStyle name="Followed Hyperlink" xfId="7096" builtinId="9" hidden="1"/>
    <cellStyle name="Followed Hyperlink" xfId="7098" builtinId="9" hidden="1"/>
    <cellStyle name="Followed Hyperlink" xfId="7100" builtinId="9" hidden="1"/>
    <cellStyle name="Followed Hyperlink" xfId="7102" builtinId="9" hidden="1"/>
    <cellStyle name="Followed Hyperlink" xfId="7104" builtinId="9" hidden="1"/>
    <cellStyle name="Followed Hyperlink" xfId="7106" builtinId="9" hidden="1"/>
    <cellStyle name="Followed Hyperlink" xfId="7108" builtinId="9" hidden="1"/>
    <cellStyle name="Followed Hyperlink" xfId="7110" builtinId="9" hidden="1"/>
    <cellStyle name="Followed Hyperlink" xfId="7112" builtinId="9" hidden="1"/>
    <cellStyle name="Followed Hyperlink" xfId="7114" builtinId="9" hidden="1"/>
    <cellStyle name="Followed Hyperlink" xfId="7116" builtinId="9" hidden="1"/>
    <cellStyle name="Followed Hyperlink" xfId="7118" builtinId="9" hidden="1"/>
    <cellStyle name="Followed Hyperlink" xfId="7120" builtinId="9" hidden="1"/>
    <cellStyle name="Followed Hyperlink" xfId="7122" builtinId="9" hidden="1"/>
    <cellStyle name="Followed Hyperlink" xfId="7124" builtinId="9" hidden="1"/>
    <cellStyle name="Followed Hyperlink" xfId="7126" builtinId="9" hidden="1"/>
    <cellStyle name="Followed Hyperlink" xfId="7128" builtinId="9" hidden="1"/>
    <cellStyle name="Followed Hyperlink" xfId="7130" builtinId="9" hidden="1"/>
    <cellStyle name="Followed Hyperlink" xfId="7132" builtinId="9" hidden="1"/>
    <cellStyle name="Followed Hyperlink" xfId="7134" builtinId="9" hidden="1"/>
    <cellStyle name="Followed Hyperlink" xfId="7136" builtinId="9" hidden="1"/>
    <cellStyle name="Followed Hyperlink" xfId="7138" builtinId="9" hidden="1"/>
    <cellStyle name="Followed Hyperlink" xfId="7140" builtinId="9" hidden="1"/>
    <cellStyle name="Followed Hyperlink" xfId="7142" builtinId="9" hidden="1"/>
    <cellStyle name="Followed Hyperlink" xfId="7144" builtinId="9" hidden="1"/>
    <cellStyle name="Followed Hyperlink" xfId="7146" builtinId="9" hidden="1"/>
    <cellStyle name="Followed Hyperlink" xfId="7148" builtinId="9" hidden="1"/>
    <cellStyle name="Followed Hyperlink" xfId="7150" builtinId="9" hidden="1"/>
    <cellStyle name="Followed Hyperlink" xfId="7152" builtinId="9" hidden="1"/>
    <cellStyle name="Followed Hyperlink" xfId="7154" builtinId="9" hidden="1"/>
    <cellStyle name="Followed Hyperlink" xfId="7156" builtinId="9" hidden="1"/>
    <cellStyle name="Followed Hyperlink" xfId="7158" builtinId="9" hidden="1"/>
    <cellStyle name="Followed Hyperlink" xfId="7160" builtinId="9" hidden="1"/>
    <cellStyle name="Followed Hyperlink" xfId="7162" builtinId="9" hidden="1"/>
    <cellStyle name="Followed Hyperlink" xfId="7164" builtinId="9" hidden="1"/>
    <cellStyle name="Followed Hyperlink" xfId="7166" builtinId="9" hidden="1"/>
    <cellStyle name="Followed Hyperlink" xfId="7168" builtinId="9" hidden="1"/>
    <cellStyle name="Followed Hyperlink" xfId="7170" builtinId="9" hidden="1"/>
    <cellStyle name="Followed Hyperlink" xfId="7172" builtinId="9" hidden="1"/>
    <cellStyle name="Followed Hyperlink" xfId="7174" builtinId="9" hidden="1"/>
    <cellStyle name="Followed Hyperlink" xfId="7176" builtinId="9" hidden="1"/>
    <cellStyle name="Followed Hyperlink" xfId="7178" builtinId="9" hidden="1"/>
    <cellStyle name="Followed Hyperlink" xfId="7180" builtinId="9" hidden="1"/>
    <cellStyle name="Followed Hyperlink" xfId="7182" builtinId="9" hidden="1"/>
    <cellStyle name="Followed Hyperlink" xfId="7184" builtinId="9" hidden="1"/>
    <cellStyle name="Followed Hyperlink" xfId="7186" builtinId="9" hidden="1"/>
    <cellStyle name="Followed Hyperlink" xfId="7188" builtinId="9" hidden="1"/>
    <cellStyle name="Followed Hyperlink" xfId="7190" builtinId="9" hidden="1"/>
    <cellStyle name="Followed Hyperlink" xfId="7192" builtinId="9" hidden="1"/>
    <cellStyle name="Followed Hyperlink" xfId="7194" builtinId="9" hidden="1"/>
    <cellStyle name="Followed Hyperlink" xfId="7196" builtinId="9" hidden="1"/>
    <cellStyle name="Followed Hyperlink" xfId="7198" builtinId="9" hidden="1"/>
    <cellStyle name="Followed Hyperlink" xfId="7200" builtinId="9" hidden="1"/>
    <cellStyle name="Followed Hyperlink" xfId="7202" builtinId="9" hidden="1"/>
    <cellStyle name="Followed Hyperlink" xfId="7204" builtinId="9" hidden="1"/>
    <cellStyle name="Followed Hyperlink" xfId="7206" builtinId="9" hidden="1"/>
    <cellStyle name="Followed Hyperlink" xfId="7208" builtinId="9" hidden="1"/>
    <cellStyle name="Followed Hyperlink" xfId="7210" builtinId="9" hidden="1"/>
    <cellStyle name="Followed Hyperlink" xfId="7212" builtinId="9" hidden="1"/>
    <cellStyle name="Followed Hyperlink" xfId="7214" builtinId="9" hidden="1"/>
    <cellStyle name="Followed Hyperlink" xfId="7216" builtinId="9" hidden="1"/>
    <cellStyle name="Followed Hyperlink" xfId="7218" builtinId="9" hidden="1"/>
    <cellStyle name="Followed Hyperlink" xfId="7220" builtinId="9" hidden="1"/>
    <cellStyle name="Followed Hyperlink" xfId="7222" builtinId="9" hidden="1"/>
    <cellStyle name="Followed Hyperlink" xfId="7224" builtinId="9" hidden="1"/>
    <cellStyle name="Followed Hyperlink" xfId="7226" builtinId="9" hidden="1"/>
    <cellStyle name="Followed Hyperlink" xfId="7228" builtinId="9" hidden="1"/>
    <cellStyle name="Followed Hyperlink" xfId="7230" builtinId="9" hidden="1"/>
    <cellStyle name="Followed Hyperlink" xfId="7232" builtinId="9" hidden="1"/>
    <cellStyle name="Followed Hyperlink" xfId="7234" builtinId="9" hidden="1"/>
    <cellStyle name="Followed Hyperlink" xfId="7236" builtinId="9" hidden="1"/>
    <cellStyle name="Followed Hyperlink" xfId="7238" builtinId="9" hidden="1"/>
    <cellStyle name="Followed Hyperlink" xfId="7240" builtinId="9" hidden="1"/>
    <cellStyle name="Followed Hyperlink" xfId="7242" builtinId="9" hidden="1"/>
    <cellStyle name="Followed Hyperlink" xfId="7244" builtinId="9" hidden="1"/>
    <cellStyle name="Followed Hyperlink" xfId="7246" builtinId="9" hidden="1"/>
    <cellStyle name="Followed Hyperlink" xfId="72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Hyperlink" xfId="1807" builtinId="8" hidden="1"/>
    <cellStyle name="Hyperlink" xfId="1809" builtinId="8" hidden="1"/>
    <cellStyle name="Hyperlink" xfId="1811" builtinId="8" hidden="1"/>
    <cellStyle name="Hyperlink" xfId="1813" builtinId="8" hidden="1"/>
    <cellStyle name="Hyperlink" xfId="1815" builtinId="8" hidden="1"/>
    <cellStyle name="Hyperlink" xfId="1817" builtinId="8" hidden="1"/>
    <cellStyle name="Hyperlink" xfId="1819" builtinId="8" hidden="1"/>
    <cellStyle name="Hyperlink" xfId="1821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843" builtinId="8" hidden="1"/>
    <cellStyle name="Hyperlink" xfId="1845" builtinId="8" hidden="1"/>
    <cellStyle name="Hyperlink" xfId="1847" builtinId="8" hidden="1"/>
    <cellStyle name="Hyperlink" xfId="1849" builtinId="8" hidden="1"/>
    <cellStyle name="Hyperlink" xfId="1851" builtinId="8" hidden="1"/>
    <cellStyle name="Hyperlink" xfId="1853" builtinId="8" hidden="1"/>
    <cellStyle name="Hyperlink" xfId="1855" builtinId="8" hidden="1"/>
    <cellStyle name="Hyperlink" xfId="1857" builtinId="8" hidden="1"/>
    <cellStyle name="Hyperlink" xfId="1859" builtinId="8" hidden="1"/>
    <cellStyle name="Hyperlink" xfId="1861" builtinId="8" hidden="1"/>
    <cellStyle name="Hyperlink" xfId="1863" builtinId="8" hidden="1"/>
    <cellStyle name="Hyperlink" xfId="1865" builtinId="8" hidden="1"/>
    <cellStyle name="Hyperlink" xfId="1867" builtinId="8" hidden="1"/>
    <cellStyle name="Hyperlink" xfId="1869" builtinId="8" hidden="1"/>
    <cellStyle name="Hyperlink" xfId="1871" builtinId="8" hidden="1"/>
    <cellStyle name="Hyperlink" xfId="1873" builtinId="8" hidden="1"/>
    <cellStyle name="Hyperlink" xfId="1875" builtinId="8" hidden="1"/>
    <cellStyle name="Hyperlink" xfId="1877" builtinId="8" hidden="1"/>
    <cellStyle name="Hyperlink" xfId="1879" builtinId="8" hidden="1"/>
    <cellStyle name="Hyperlink" xfId="1881" builtinId="8" hidden="1"/>
    <cellStyle name="Hyperlink" xfId="1883" builtinId="8" hidden="1"/>
    <cellStyle name="Hyperlink" xfId="1885" builtinId="8" hidden="1"/>
    <cellStyle name="Hyperlink" xfId="1887" builtinId="8" hidden="1"/>
    <cellStyle name="Hyperlink" xfId="1889" builtinId="8" hidden="1"/>
    <cellStyle name="Hyperlink" xfId="1891" builtinId="8" hidden="1"/>
    <cellStyle name="Hyperlink" xfId="1893" builtinId="8" hidden="1"/>
    <cellStyle name="Hyperlink" xfId="1895" builtinId="8" hidden="1"/>
    <cellStyle name="Hyperlink" xfId="1897" builtinId="8" hidden="1"/>
    <cellStyle name="Hyperlink" xfId="1899" builtinId="8" hidden="1"/>
    <cellStyle name="Hyperlink" xfId="1901" builtinId="8" hidden="1"/>
    <cellStyle name="Hyperlink" xfId="1903" builtinId="8" hidden="1"/>
    <cellStyle name="Hyperlink" xfId="1905" builtinId="8" hidden="1"/>
    <cellStyle name="Hyperlink" xfId="1907" builtinId="8" hidden="1"/>
    <cellStyle name="Hyperlink" xfId="1909" builtinId="8" hidden="1"/>
    <cellStyle name="Hyperlink" xfId="1911" builtinId="8" hidden="1"/>
    <cellStyle name="Hyperlink" xfId="1913" builtinId="8" hidden="1"/>
    <cellStyle name="Hyperlink" xfId="1915" builtinId="8" hidden="1"/>
    <cellStyle name="Hyperlink" xfId="1917" builtinId="8" hidden="1"/>
    <cellStyle name="Hyperlink" xfId="1919" builtinId="8" hidden="1"/>
    <cellStyle name="Hyperlink" xfId="1921" builtinId="8" hidden="1"/>
    <cellStyle name="Hyperlink" xfId="1923" builtinId="8" hidden="1"/>
    <cellStyle name="Hyperlink" xfId="1925" builtinId="8" hidden="1"/>
    <cellStyle name="Hyperlink" xfId="1927" builtinId="8" hidden="1"/>
    <cellStyle name="Hyperlink" xfId="1929" builtinId="8" hidden="1"/>
    <cellStyle name="Hyperlink" xfId="1931" builtinId="8" hidden="1"/>
    <cellStyle name="Hyperlink" xfId="1933" builtinId="8" hidden="1"/>
    <cellStyle name="Hyperlink" xfId="1935" builtinId="8" hidden="1"/>
    <cellStyle name="Hyperlink" xfId="1937" builtinId="8" hidden="1"/>
    <cellStyle name="Hyperlink" xfId="1939" builtinId="8" hidden="1"/>
    <cellStyle name="Hyperlink" xfId="1941" builtinId="8" hidden="1"/>
    <cellStyle name="Hyperlink" xfId="1943" builtinId="8" hidden="1"/>
    <cellStyle name="Hyperlink" xfId="1945" builtinId="8" hidden="1"/>
    <cellStyle name="Hyperlink" xfId="1947" builtinId="8" hidden="1"/>
    <cellStyle name="Hyperlink" xfId="1949" builtinId="8" hidden="1"/>
    <cellStyle name="Hyperlink" xfId="1951" builtinId="8" hidden="1"/>
    <cellStyle name="Hyperlink" xfId="1953" builtinId="8" hidden="1"/>
    <cellStyle name="Hyperlink" xfId="1955" builtinId="8" hidden="1"/>
    <cellStyle name="Hyperlink" xfId="1957" builtinId="8" hidden="1"/>
    <cellStyle name="Hyperlink" xfId="1959" builtinId="8" hidden="1"/>
    <cellStyle name="Hyperlink" xfId="1961" builtinId="8" hidden="1"/>
    <cellStyle name="Hyperlink" xfId="1963" builtinId="8" hidden="1"/>
    <cellStyle name="Hyperlink" xfId="1965" builtinId="8" hidden="1"/>
    <cellStyle name="Hyperlink" xfId="1967" builtinId="8" hidden="1"/>
    <cellStyle name="Hyperlink" xfId="1969" builtinId="8" hidden="1"/>
    <cellStyle name="Hyperlink" xfId="1971" builtinId="8" hidden="1"/>
    <cellStyle name="Hyperlink" xfId="1973" builtinId="8" hidden="1"/>
    <cellStyle name="Hyperlink" xfId="1975" builtinId="8" hidden="1"/>
    <cellStyle name="Hyperlink" xfId="1977" builtinId="8" hidden="1"/>
    <cellStyle name="Hyperlink" xfId="1979" builtinId="8" hidden="1"/>
    <cellStyle name="Hyperlink" xfId="1981" builtinId="8" hidden="1"/>
    <cellStyle name="Hyperlink" xfId="1983" builtinId="8" hidden="1"/>
    <cellStyle name="Hyperlink" xfId="1985" builtinId="8" hidden="1"/>
    <cellStyle name="Hyperlink" xfId="1987" builtinId="8" hidden="1"/>
    <cellStyle name="Hyperlink" xfId="1989" builtinId="8" hidden="1"/>
    <cellStyle name="Hyperlink" xfId="1991" builtinId="8" hidden="1"/>
    <cellStyle name="Hyperlink" xfId="1993" builtinId="8" hidden="1"/>
    <cellStyle name="Hyperlink" xfId="1995" builtinId="8" hidden="1"/>
    <cellStyle name="Hyperlink" xfId="1997" builtinId="8" hidden="1"/>
    <cellStyle name="Hyperlink" xfId="1999" builtinId="8" hidden="1"/>
    <cellStyle name="Hyperlink" xfId="2001" builtinId="8" hidden="1"/>
    <cellStyle name="Hyperlink" xfId="2003" builtinId="8" hidden="1"/>
    <cellStyle name="Hyperlink" xfId="2005" builtinId="8" hidden="1"/>
    <cellStyle name="Hyperlink" xfId="2007" builtinId="8" hidden="1"/>
    <cellStyle name="Hyperlink" xfId="2009" builtinId="8" hidden="1"/>
    <cellStyle name="Hyperlink" xfId="2011" builtinId="8" hidden="1"/>
    <cellStyle name="Hyperlink" xfId="2013" builtinId="8" hidden="1"/>
    <cellStyle name="Hyperlink" xfId="2015" builtinId="8" hidden="1"/>
    <cellStyle name="Hyperlink" xfId="2017" builtinId="8" hidden="1"/>
    <cellStyle name="Hyperlink" xfId="2019" builtinId="8" hidden="1"/>
    <cellStyle name="Hyperlink" xfId="2021" builtinId="8" hidden="1"/>
    <cellStyle name="Hyperlink" xfId="2023" builtinId="8" hidden="1"/>
    <cellStyle name="Hyperlink" xfId="2025" builtinId="8" hidden="1"/>
    <cellStyle name="Hyperlink" xfId="2027" builtinId="8" hidden="1"/>
    <cellStyle name="Hyperlink" xfId="2029" builtinId="8" hidden="1"/>
    <cellStyle name="Hyperlink" xfId="2031" builtinId="8" hidden="1"/>
    <cellStyle name="Hyperlink" xfId="2033" builtinId="8" hidden="1"/>
    <cellStyle name="Hyperlink" xfId="2035" builtinId="8" hidden="1"/>
    <cellStyle name="Hyperlink" xfId="2037" builtinId="8" hidden="1"/>
    <cellStyle name="Hyperlink" xfId="2039" builtinId="8" hidden="1"/>
    <cellStyle name="Hyperlink" xfId="2041" builtinId="8" hidden="1"/>
    <cellStyle name="Hyperlink" xfId="2043" builtinId="8" hidden="1"/>
    <cellStyle name="Hyperlink" xfId="2045" builtinId="8" hidden="1"/>
    <cellStyle name="Hyperlink" xfId="2047" builtinId="8" hidden="1"/>
    <cellStyle name="Hyperlink" xfId="2049" builtinId="8" hidden="1"/>
    <cellStyle name="Hyperlink" xfId="2051" builtinId="8" hidden="1"/>
    <cellStyle name="Hyperlink" xfId="2053" builtinId="8" hidden="1"/>
    <cellStyle name="Hyperlink" xfId="2055" builtinId="8" hidden="1"/>
    <cellStyle name="Hyperlink" xfId="2057" builtinId="8" hidden="1"/>
    <cellStyle name="Hyperlink" xfId="2059" builtinId="8" hidden="1"/>
    <cellStyle name="Hyperlink" xfId="2061" builtinId="8" hidden="1"/>
    <cellStyle name="Hyperlink" xfId="2063" builtinId="8" hidden="1"/>
    <cellStyle name="Hyperlink" xfId="2065" builtinId="8" hidden="1"/>
    <cellStyle name="Hyperlink" xfId="2067" builtinId="8" hidden="1"/>
    <cellStyle name="Hyperlink" xfId="2069" builtinId="8" hidden="1"/>
    <cellStyle name="Hyperlink" xfId="2071" builtinId="8" hidden="1"/>
    <cellStyle name="Hyperlink" xfId="2073" builtinId="8" hidden="1"/>
    <cellStyle name="Hyperlink" xfId="2075" builtinId="8" hidden="1"/>
    <cellStyle name="Hyperlink" xfId="2077" builtinId="8" hidden="1"/>
    <cellStyle name="Hyperlink" xfId="2079" builtinId="8" hidden="1"/>
    <cellStyle name="Hyperlink" xfId="2081" builtinId="8" hidden="1"/>
    <cellStyle name="Hyperlink" xfId="2083" builtinId="8" hidden="1"/>
    <cellStyle name="Hyperlink" xfId="2085" builtinId="8" hidden="1"/>
    <cellStyle name="Hyperlink" xfId="2087" builtinId="8" hidden="1"/>
    <cellStyle name="Hyperlink" xfId="2089" builtinId="8" hidden="1"/>
    <cellStyle name="Hyperlink" xfId="2091" builtinId="8" hidden="1"/>
    <cellStyle name="Hyperlink" xfId="2093" builtinId="8" hidden="1"/>
    <cellStyle name="Hyperlink" xfId="2095" builtinId="8" hidden="1"/>
    <cellStyle name="Hyperlink" xfId="2097" builtinId="8" hidden="1"/>
    <cellStyle name="Hyperlink" xfId="2099" builtinId="8" hidden="1"/>
    <cellStyle name="Hyperlink" xfId="2101" builtinId="8" hidden="1"/>
    <cellStyle name="Hyperlink" xfId="2103" builtinId="8" hidden="1"/>
    <cellStyle name="Hyperlink" xfId="2105" builtinId="8" hidden="1"/>
    <cellStyle name="Hyperlink" xfId="2107" builtinId="8" hidden="1"/>
    <cellStyle name="Hyperlink" xfId="2109" builtinId="8" hidden="1"/>
    <cellStyle name="Hyperlink" xfId="2111" builtinId="8" hidden="1"/>
    <cellStyle name="Hyperlink" xfId="2113" builtinId="8" hidden="1"/>
    <cellStyle name="Hyperlink" xfId="2115" builtinId="8" hidden="1"/>
    <cellStyle name="Hyperlink" xfId="2117" builtinId="8" hidden="1"/>
    <cellStyle name="Hyperlink" xfId="2119" builtinId="8" hidden="1"/>
    <cellStyle name="Hyperlink" xfId="2121" builtinId="8" hidden="1"/>
    <cellStyle name="Hyperlink" xfId="2123" builtinId="8" hidden="1"/>
    <cellStyle name="Hyperlink" xfId="2125" builtinId="8" hidden="1"/>
    <cellStyle name="Hyperlink" xfId="2127" builtinId="8" hidden="1"/>
    <cellStyle name="Hyperlink" xfId="2129" builtinId="8" hidden="1"/>
    <cellStyle name="Hyperlink" xfId="2131" builtinId="8" hidden="1"/>
    <cellStyle name="Hyperlink" xfId="2133" builtinId="8" hidden="1"/>
    <cellStyle name="Hyperlink" xfId="2135" builtinId="8" hidden="1"/>
    <cellStyle name="Hyperlink" xfId="2137" builtinId="8" hidden="1"/>
    <cellStyle name="Hyperlink" xfId="2139" builtinId="8" hidden="1"/>
    <cellStyle name="Hyperlink" xfId="2141" builtinId="8" hidden="1"/>
    <cellStyle name="Hyperlink" xfId="2143" builtinId="8" hidden="1"/>
    <cellStyle name="Hyperlink" xfId="2145" builtinId="8" hidden="1"/>
    <cellStyle name="Hyperlink" xfId="2147" builtinId="8" hidden="1"/>
    <cellStyle name="Hyperlink" xfId="2149" builtinId="8" hidden="1"/>
    <cellStyle name="Hyperlink" xfId="2151" builtinId="8" hidden="1"/>
    <cellStyle name="Hyperlink" xfId="2153" builtinId="8" hidden="1"/>
    <cellStyle name="Hyperlink" xfId="2155" builtinId="8" hidden="1"/>
    <cellStyle name="Hyperlink" xfId="2157" builtinId="8" hidden="1"/>
    <cellStyle name="Hyperlink" xfId="2159" builtinId="8" hidden="1"/>
    <cellStyle name="Hyperlink" xfId="2161" builtinId="8" hidden="1"/>
    <cellStyle name="Hyperlink" xfId="2163" builtinId="8" hidden="1"/>
    <cellStyle name="Hyperlink" xfId="2165" builtinId="8" hidden="1"/>
    <cellStyle name="Hyperlink" xfId="2167" builtinId="8" hidden="1"/>
    <cellStyle name="Hyperlink" xfId="2169" builtinId="8" hidden="1"/>
    <cellStyle name="Hyperlink" xfId="2171" builtinId="8" hidden="1"/>
    <cellStyle name="Hyperlink" xfId="2173" builtinId="8" hidden="1"/>
    <cellStyle name="Hyperlink" xfId="2175" builtinId="8" hidden="1"/>
    <cellStyle name="Hyperlink" xfId="2177" builtinId="8" hidden="1"/>
    <cellStyle name="Hyperlink" xfId="2179" builtinId="8" hidden="1"/>
    <cellStyle name="Hyperlink" xfId="2181" builtinId="8" hidden="1"/>
    <cellStyle name="Hyperlink" xfId="2183" builtinId="8" hidden="1"/>
    <cellStyle name="Hyperlink" xfId="2185" builtinId="8" hidden="1"/>
    <cellStyle name="Hyperlink" xfId="2187" builtinId="8" hidden="1"/>
    <cellStyle name="Hyperlink" xfId="2189" builtinId="8" hidden="1"/>
    <cellStyle name="Hyperlink" xfId="2191" builtinId="8" hidden="1"/>
    <cellStyle name="Hyperlink" xfId="2193" builtinId="8" hidden="1"/>
    <cellStyle name="Hyperlink" xfId="2195" builtinId="8" hidden="1"/>
    <cellStyle name="Hyperlink" xfId="2197" builtinId="8" hidden="1"/>
    <cellStyle name="Hyperlink" xfId="2199" builtinId="8" hidden="1"/>
    <cellStyle name="Hyperlink" xfId="2201" builtinId="8" hidden="1"/>
    <cellStyle name="Hyperlink" xfId="2203" builtinId="8" hidden="1"/>
    <cellStyle name="Hyperlink" xfId="2205" builtinId="8" hidden="1"/>
    <cellStyle name="Hyperlink" xfId="2207" builtinId="8" hidden="1"/>
    <cellStyle name="Hyperlink" xfId="2209" builtinId="8" hidden="1"/>
    <cellStyle name="Hyperlink" xfId="2211" builtinId="8" hidden="1"/>
    <cellStyle name="Hyperlink" xfId="2213" builtinId="8" hidden="1"/>
    <cellStyle name="Hyperlink" xfId="2215" builtinId="8" hidden="1"/>
    <cellStyle name="Hyperlink" xfId="2217" builtinId="8" hidden="1"/>
    <cellStyle name="Hyperlink" xfId="2219" builtinId="8" hidden="1"/>
    <cellStyle name="Hyperlink" xfId="2221" builtinId="8" hidden="1"/>
    <cellStyle name="Hyperlink" xfId="2223" builtinId="8" hidden="1"/>
    <cellStyle name="Hyperlink" xfId="2225" builtinId="8" hidden="1"/>
    <cellStyle name="Hyperlink" xfId="2227" builtinId="8" hidden="1"/>
    <cellStyle name="Hyperlink" xfId="2229" builtinId="8" hidden="1"/>
    <cellStyle name="Hyperlink" xfId="2231" builtinId="8" hidden="1"/>
    <cellStyle name="Hyperlink" xfId="2233" builtinId="8" hidden="1"/>
    <cellStyle name="Hyperlink" xfId="2235" builtinId="8" hidden="1"/>
    <cellStyle name="Hyperlink" xfId="2237" builtinId="8" hidden="1"/>
    <cellStyle name="Hyperlink" xfId="2239" builtinId="8" hidden="1"/>
    <cellStyle name="Hyperlink" xfId="2241" builtinId="8" hidden="1"/>
    <cellStyle name="Hyperlink" xfId="2243" builtinId="8" hidden="1"/>
    <cellStyle name="Hyperlink" xfId="2245" builtinId="8" hidden="1"/>
    <cellStyle name="Hyperlink" xfId="2247" builtinId="8" hidden="1"/>
    <cellStyle name="Hyperlink" xfId="2249" builtinId="8" hidden="1"/>
    <cellStyle name="Hyperlink" xfId="2251" builtinId="8" hidden="1"/>
    <cellStyle name="Hyperlink" xfId="2253" builtinId="8" hidden="1"/>
    <cellStyle name="Hyperlink" xfId="2255" builtinId="8" hidden="1"/>
    <cellStyle name="Hyperlink" xfId="2257" builtinId="8" hidden="1"/>
    <cellStyle name="Hyperlink" xfId="2259" builtinId="8" hidden="1"/>
    <cellStyle name="Hyperlink" xfId="2261" builtinId="8" hidden="1"/>
    <cellStyle name="Hyperlink" xfId="2263" builtinId="8" hidden="1"/>
    <cellStyle name="Hyperlink" xfId="2265" builtinId="8" hidden="1"/>
    <cellStyle name="Hyperlink" xfId="2267" builtinId="8" hidden="1"/>
    <cellStyle name="Hyperlink" xfId="2269" builtinId="8" hidden="1"/>
    <cellStyle name="Hyperlink" xfId="2271" builtinId="8" hidden="1"/>
    <cellStyle name="Hyperlink" xfId="2273" builtinId="8" hidden="1"/>
    <cellStyle name="Hyperlink" xfId="2275" builtinId="8" hidden="1"/>
    <cellStyle name="Hyperlink" xfId="2277" builtinId="8" hidden="1"/>
    <cellStyle name="Hyperlink" xfId="2279" builtinId="8" hidden="1"/>
    <cellStyle name="Hyperlink" xfId="2281" builtinId="8" hidden="1"/>
    <cellStyle name="Hyperlink" xfId="2283" builtinId="8" hidden="1"/>
    <cellStyle name="Hyperlink" xfId="2285" builtinId="8" hidden="1"/>
    <cellStyle name="Hyperlink" xfId="2287" builtinId="8" hidden="1"/>
    <cellStyle name="Hyperlink" xfId="2289" builtinId="8" hidden="1"/>
    <cellStyle name="Hyperlink" xfId="2291" builtinId="8" hidden="1"/>
    <cellStyle name="Hyperlink" xfId="2293" builtinId="8" hidden="1"/>
    <cellStyle name="Hyperlink" xfId="2295" builtinId="8" hidden="1"/>
    <cellStyle name="Hyperlink" xfId="2297" builtinId="8" hidden="1"/>
    <cellStyle name="Hyperlink" xfId="2299" builtinId="8" hidden="1"/>
    <cellStyle name="Hyperlink" xfId="2301" builtinId="8" hidden="1"/>
    <cellStyle name="Hyperlink" xfId="2303" builtinId="8" hidden="1"/>
    <cellStyle name="Hyperlink" xfId="2305" builtinId="8" hidden="1"/>
    <cellStyle name="Hyperlink" xfId="2307" builtinId="8" hidden="1"/>
    <cellStyle name="Hyperlink" xfId="2309" builtinId="8" hidden="1"/>
    <cellStyle name="Hyperlink" xfId="2311" builtinId="8" hidden="1"/>
    <cellStyle name="Hyperlink" xfId="2313" builtinId="8" hidden="1"/>
    <cellStyle name="Hyperlink" xfId="2315" builtinId="8" hidden="1"/>
    <cellStyle name="Hyperlink" xfId="2317" builtinId="8" hidden="1"/>
    <cellStyle name="Hyperlink" xfId="2319" builtinId="8" hidden="1"/>
    <cellStyle name="Hyperlink" xfId="2321" builtinId="8" hidden="1"/>
    <cellStyle name="Hyperlink" xfId="2323" builtinId="8" hidden="1"/>
    <cellStyle name="Hyperlink" xfId="2325" builtinId="8" hidden="1"/>
    <cellStyle name="Hyperlink" xfId="2327" builtinId="8" hidden="1"/>
    <cellStyle name="Hyperlink" xfId="2329" builtinId="8" hidden="1"/>
    <cellStyle name="Hyperlink" xfId="2331" builtinId="8" hidden="1"/>
    <cellStyle name="Hyperlink" xfId="2333" builtinId="8" hidden="1"/>
    <cellStyle name="Hyperlink" xfId="2335" builtinId="8" hidden="1"/>
    <cellStyle name="Hyperlink" xfId="2337" builtinId="8" hidden="1"/>
    <cellStyle name="Hyperlink" xfId="2339" builtinId="8" hidden="1"/>
    <cellStyle name="Hyperlink" xfId="2341" builtinId="8" hidden="1"/>
    <cellStyle name="Hyperlink" xfId="2343" builtinId="8" hidden="1"/>
    <cellStyle name="Hyperlink" xfId="2345" builtinId="8" hidden="1"/>
    <cellStyle name="Hyperlink" xfId="2347" builtinId="8" hidden="1"/>
    <cellStyle name="Hyperlink" xfId="2349" builtinId="8" hidden="1"/>
    <cellStyle name="Hyperlink" xfId="2351" builtinId="8" hidden="1"/>
    <cellStyle name="Hyperlink" xfId="2353" builtinId="8" hidden="1"/>
    <cellStyle name="Hyperlink" xfId="2355" builtinId="8" hidden="1"/>
    <cellStyle name="Hyperlink" xfId="2357" builtinId="8" hidden="1"/>
    <cellStyle name="Hyperlink" xfId="2359" builtinId="8" hidden="1"/>
    <cellStyle name="Hyperlink" xfId="2361" builtinId="8" hidden="1"/>
    <cellStyle name="Hyperlink" xfId="2363" builtinId="8" hidden="1"/>
    <cellStyle name="Hyperlink" xfId="2365" builtinId="8" hidden="1"/>
    <cellStyle name="Hyperlink" xfId="2367" builtinId="8" hidden="1"/>
    <cellStyle name="Hyperlink" xfId="2369" builtinId="8" hidden="1"/>
    <cellStyle name="Hyperlink" xfId="2371" builtinId="8" hidden="1"/>
    <cellStyle name="Hyperlink" xfId="2373" builtinId="8" hidden="1"/>
    <cellStyle name="Hyperlink" xfId="2375" builtinId="8" hidden="1"/>
    <cellStyle name="Hyperlink" xfId="2377" builtinId="8" hidden="1"/>
    <cellStyle name="Hyperlink" xfId="2379" builtinId="8" hidden="1"/>
    <cellStyle name="Hyperlink" xfId="2381" builtinId="8" hidden="1"/>
    <cellStyle name="Hyperlink" xfId="2383" builtinId="8" hidden="1"/>
    <cellStyle name="Hyperlink" xfId="2385" builtinId="8" hidden="1"/>
    <cellStyle name="Hyperlink" xfId="2387" builtinId="8" hidden="1"/>
    <cellStyle name="Hyperlink" xfId="2389" builtinId="8" hidden="1"/>
    <cellStyle name="Hyperlink" xfId="2391" builtinId="8" hidden="1"/>
    <cellStyle name="Hyperlink" xfId="2393" builtinId="8" hidden="1"/>
    <cellStyle name="Hyperlink" xfId="2395" builtinId="8" hidden="1"/>
    <cellStyle name="Hyperlink" xfId="2397" builtinId="8" hidden="1"/>
    <cellStyle name="Hyperlink" xfId="2399" builtinId="8" hidden="1"/>
    <cellStyle name="Hyperlink" xfId="2401" builtinId="8" hidden="1"/>
    <cellStyle name="Hyperlink" xfId="2403" builtinId="8" hidden="1"/>
    <cellStyle name="Hyperlink" xfId="2405" builtinId="8" hidden="1"/>
    <cellStyle name="Hyperlink" xfId="2407" builtinId="8" hidden="1"/>
    <cellStyle name="Hyperlink" xfId="2409" builtinId="8" hidden="1"/>
    <cellStyle name="Hyperlink" xfId="2411" builtinId="8" hidden="1"/>
    <cellStyle name="Hyperlink" xfId="2413" builtinId="8" hidden="1"/>
    <cellStyle name="Hyperlink" xfId="2415" builtinId="8" hidden="1"/>
    <cellStyle name="Hyperlink" xfId="2417" builtinId="8" hidden="1"/>
    <cellStyle name="Hyperlink" xfId="2419" builtinId="8" hidden="1"/>
    <cellStyle name="Hyperlink" xfId="2421" builtinId="8" hidden="1"/>
    <cellStyle name="Hyperlink" xfId="2423" builtinId="8" hidden="1"/>
    <cellStyle name="Hyperlink" xfId="2425" builtinId="8" hidden="1"/>
    <cellStyle name="Hyperlink" xfId="2427" builtinId="8" hidden="1"/>
    <cellStyle name="Hyperlink" xfId="2429" builtinId="8" hidden="1"/>
    <cellStyle name="Hyperlink" xfId="2431" builtinId="8" hidden="1"/>
    <cellStyle name="Hyperlink" xfId="2433" builtinId="8" hidden="1"/>
    <cellStyle name="Hyperlink" xfId="2435" builtinId="8" hidden="1"/>
    <cellStyle name="Hyperlink" xfId="2437" builtinId="8" hidden="1"/>
    <cellStyle name="Hyperlink" xfId="2439" builtinId="8" hidden="1"/>
    <cellStyle name="Hyperlink" xfId="2441" builtinId="8" hidden="1"/>
    <cellStyle name="Hyperlink" xfId="2443" builtinId="8" hidden="1"/>
    <cellStyle name="Hyperlink" xfId="2445" builtinId="8" hidden="1"/>
    <cellStyle name="Hyperlink" xfId="2447" builtinId="8" hidden="1"/>
    <cellStyle name="Hyperlink" xfId="2449" builtinId="8" hidden="1"/>
    <cellStyle name="Hyperlink" xfId="2451" builtinId="8" hidden="1"/>
    <cellStyle name="Hyperlink" xfId="2453" builtinId="8" hidden="1"/>
    <cellStyle name="Hyperlink" xfId="2455" builtinId="8" hidden="1"/>
    <cellStyle name="Hyperlink" xfId="2457" builtinId="8" hidden="1"/>
    <cellStyle name="Hyperlink" xfId="2459" builtinId="8" hidden="1"/>
    <cellStyle name="Hyperlink" xfId="2461" builtinId="8" hidden="1"/>
    <cellStyle name="Hyperlink" xfId="2463" builtinId="8" hidden="1"/>
    <cellStyle name="Hyperlink" xfId="2465" builtinId="8" hidden="1"/>
    <cellStyle name="Hyperlink" xfId="2467" builtinId="8" hidden="1"/>
    <cellStyle name="Hyperlink" xfId="2469" builtinId="8" hidden="1"/>
    <cellStyle name="Hyperlink" xfId="2471" builtinId="8" hidden="1"/>
    <cellStyle name="Hyperlink" xfId="2473" builtinId="8" hidden="1"/>
    <cellStyle name="Hyperlink" xfId="2475" builtinId="8" hidden="1"/>
    <cellStyle name="Hyperlink" xfId="2477" builtinId="8" hidden="1"/>
    <cellStyle name="Hyperlink" xfId="2479" builtinId="8" hidden="1"/>
    <cellStyle name="Hyperlink" xfId="2481" builtinId="8" hidden="1"/>
    <cellStyle name="Hyperlink" xfId="2483" builtinId="8" hidden="1"/>
    <cellStyle name="Hyperlink" xfId="2485" builtinId="8" hidden="1"/>
    <cellStyle name="Hyperlink" xfId="2487" builtinId="8" hidden="1"/>
    <cellStyle name="Hyperlink" xfId="2489" builtinId="8" hidden="1"/>
    <cellStyle name="Hyperlink" xfId="2491" builtinId="8" hidden="1"/>
    <cellStyle name="Hyperlink" xfId="2493" builtinId="8" hidden="1"/>
    <cellStyle name="Hyperlink" xfId="2495" builtinId="8" hidden="1"/>
    <cellStyle name="Hyperlink" xfId="2497" builtinId="8" hidden="1"/>
    <cellStyle name="Hyperlink" xfId="2499" builtinId="8" hidden="1"/>
    <cellStyle name="Hyperlink" xfId="2501" builtinId="8" hidden="1"/>
    <cellStyle name="Hyperlink" xfId="2503" builtinId="8" hidden="1"/>
    <cellStyle name="Hyperlink" xfId="2505" builtinId="8" hidden="1"/>
    <cellStyle name="Hyperlink" xfId="2507" builtinId="8" hidden="1"/>
    <cellStyle name="Hyperlink" xfId="2509" builtinId="8" hidden="1"/>
    <cellStyle name="Hyperlink" xfId="2511" builtinId="8" hidden="1"/>
    <cellStyle name="Hyperlink" xfId="2513" builtinId="8" hidden="1"/>
    <cellStyle name="Hyperlink" xfId="2515" builtinId="8" hidden="1"/>
    <cellStyle name="Hyperlink" xfId="2517" builtinId="8" hidden="1"/>
    <cellStyle name="Hyperlink" xfId="2519" builtinId="8" hidden="1"/>
    <cellStyle name="Hyperlink" xfId="2521" builtinId="8" hidden="1"/>
    <cellStyle name="Hyperlink" xfId="2523" builtinId="8" hidden="1"/>
    <cellStyle name="Hyperlink" xfId="2525" builtinId="8" hidden="1"/>
    <cellStyle name="Hyperlink" xfId="2527" builtinId="8" hidden="1"/>
    <cellStyle name="Hyperlink" xfId="2529" builtinId="8" hidden="1"/>
    <cellStyle name="Hyperlink" xfId="2531" builtinId="8" hidden="1"/>
    <cellStyle name="Hyperlink" xfId="2533" builtinId="8" hidden="1"/>
    <cellStyle name="Hyperlink" xfId="2535" builtinId="8" hidden="1"/>
    <cellStyle name="Hyperlink" xfId="2537" builtinId="8" hidden="1"/>
    <cellStyle name="Hyperlink" xfId="2539" builtinId="8" hidden="1"/>
    <cellStyle name="Hyperlink" xfId="2541" builtinId="8" hidden="1"/>
    <cellStyle name="Hyperlink" xfId="2543" builtinId="8" hidden="1"/>
    <cellStyle name="Hyperlink" xfId="2545" builtinId="8" hidden="1"/>
    <cellStyle name="Hyperlink" xfId="2547" builtinId="8" hidden="1"/>
    <cellStyle name="Hyperlink" xfId="2549" builtinId="8" hidden="1"/>
    <cellStyle name="Hyperlink" xfId="2551" builtinId="8" hidden="1"/>
    <cellStyle name="Hyperlink" xfId="2553" builtinId="8" hidden="1"/>
    <cellStyle name="Hyperlink" xfId="2555" builtinId="8" hidden="1"/>
    <cellStyle name="Hyperlink" xfId="2557" builtinId="8" hidden="1"/>
    <cellStyle name="Hyperlink" xfId="2559" builtinId="8" hidden="1"/>
    <cellStyle name="Hyperlink" xfId="2561" builtinId="8" hidden="1"/>
    <cellStyle name="Hyperlink" xfId="2563" builtinId="8" hidden="1"/>
    <cellStyle name="Hyperlink" xfId="2565" builtinId="8" hidden="1"/>
    <cellStyle name="Hyperlink" xfId="2567" builtinId="8" hidden="1"/>
    <cellStyle name="Hyperlink" xfId="2569" builtinId="8" hidden="1"/>
    <cellStyle name="Hyperlink" xfId="2571" builtinId="8" hidden="1"/>
    <cellStyle name="Hyperlink" xfId="2573" builtinId="8" hidden="1"/>
    <cellStyle name="Hyperlink" xfId="2575" builtinId="8" hidden="1"/>
    <cellStyle name="Hyperlink" xfId="2577" builtinId="8" hidden="1"/>
    <cellStyle name="Hyperlink" xfId="2579" builtinId="8" hidden="1"/>
    <cellStyle name="Hyperlink" xfId="2581" builtinId="8" hidden="1"/>
    <cellStyle name="Hyperlink" xfId="2583" builtinId="8" hidden="1"/>
    <cellStyle name="Hyperlink" xfId="2585" builtinId="8" hidden="1"/>
    <cellStyle name="Hyperlink" xfId="2587" builtinId="8" hidden="1"/>
    <cellStyle name="Hyperlink" xfId="2589" builtinId="8" hidden="1"/>
    <cellStyle name="Hyperlink" xfId="2591" builtinId="8" hidden="1"/>
    <cellStyle name="Hyperlink" xfId="2593" builtinId="8" hidden="1"/>
    <cellStyle name="Hyperlink" xfId="2595" builtinId="8" hidden="1"/>
    <cellStyle name="Hyperlink" xfId="2597" builtinId="8" hidden="1"/>
    <cellStyle name="Hyperlink" xfId="2599" builtinId="8" hidden="1"/>
    <cellStyle name="Hyperlink" xfId="2601" builtinId="8" hidden="1"/>
    <cellStyle name="Hyperlink" xfId="2603" builtinId="8" hidden="1"/>
    <cellStyle name="Hyperlink" xfId="2605" builtinId="8" hidden="1"/>
    <cellStyle name="Hyperlink" xfId="2607" builtinId="8" hidden="1"/>
    <cellStyle name="Hyperlink" xfId="2609" builtinId="8" hidden="1"/>
    <cellStyle name="Hyperlink" xfId="2611" builtinId="8" hidden="1"/>
    <cellStyle name="Hyperlink" xfId="2613" builtinId="8" hidden="1"/>
    <cellStyle name="Hyperlink" xfId="2615" builtinId="8" hidden="1"/>
    <cellStyle name="Hyperlink" xfId="2617" builtinId="8" hidden="1"/>
    <cellStyle name="Hyperlink" xfId="2619" builtinId="8" hidden="1"/>
    <cellStyle name="Hyperlink" xfId="2621" builtinId="8" hidden="1"/>
    <cellStyle name="Hyperlink" xfId="2623" builtinId="8" hidden="1"/>
    <cellStyle name="Hyperlink" xfId="2625" builtinId="8" hidden="1"/>
    <cellStyle name="Hyperlink" xfId="2627" builtinId="8" hidden="1"/>
    <cellStyle name="Hyperlink" xfId="2629" builtinId="8" hidden="1"/>
    <cellStyle name="Hyperlink" xfId="2631" builtinId="8" hidden="1"/>
    <cellStyle name="Hyperlink" xfId="2633" builtinId="8" hidden="1"/>
    <cellStyle name="Hyperlink" xfId="2635" builtinId="8" hidden="1"/>
    <cellStyle name="Hyperlink" xfId="2637" builtinId="8" hidden="1"/>
    <cellStyle name="Hyperlink" xfId="2639" builtinId="8" hidden="1"/>
    <cellStyle name="Hyperlink" xfId="2641" builtinId="8" hidden="1"/>
    <cellStyle name="Hyperlink" xfId="2643" builtinId="8" hidden="1"/>
    <cellStyle name="Hyperlink" xfId="2645" builtinId="8" hidden="1"/>
    <cellStyle name="Hyperlink" xfId="2647" builtinId="8" hidden="1"/>
    <cellStyle name="Hyperlink" xfId="2649" builtinId="8" hidden="1"/>
    <cellStyle name="Hyperlink" xfId="2651" builtinId="8" hidden="1"/>
    <cellStyle name="Hyperlink" xfId="2653" builtinId="8" hidden="1"/>
    <cellStyle name="Hyperlink" xfId="2655" builtinId="8" hidden="1"/>
    <cellStyle name="Hyperlink" xfId="2657" builtinId="8" hidden="1"/>
    <cellStyle name="Hyperlink" xfId="2659" builtinId="8" hidden="1"/>
    <cellStyle name="Hyperlink" xfId="2661" builtinId="8" hidden="1"/>
    <cellStyle name="Hyperlink" xfId="2663" builtinId="8" hidden="1"/>
    <cellStyle name="Hyperlink" xfId="2665" builtinId="8" hidden="1"/>
    <cellStyle name="Hyperlink" xfId="2667" builtinId="8" hidden="1"/>
    <cellStyle name="Hyperlink" xfId="2669" builtinId="8" hidden="1"/>
    <cellStyle name="Hyperlink" xfId="2671" builtinId="8" hidden="1"/>
    <cellStyle name="Hyperlink" xfId="2673" builtinId="8" hidden="1"/>
    <cellStyle name="Hyperlink" xfId="2675" builtinId="8" hidden="1"/>
    <cellStyle name="Hyperlink" xfId="2677" builtinId="8" hidden="1"/>
    <cellStyle name="Hyperlink" xfId="2679" builtinId="8" hidden="1"/>
    <cellStyle name="Hyperlink" xfId="2681" builtinId="8" hidden="1"/>
    <cellStyle name="Hyperlink" xfId="2683" builtinId="8" hidden="1"/>
    <cellStyle name="Hyperlink" xfId="2685" builtinId="8" hidden="1"/>
    <cellStyle name="Hyperlink" xfId="2687" builtinId="8" hidden="1"/>
    <cellStyle name="Hyperlink" xfId="2689" builtinId="8" hidden="1"/>
    <cellStyle name="Hyperlink" xfId="2691" builtinId="8" hidden="1"/>
    <cellStyle name="Hyperlink" xfId="2693" builtinId="8" hidden="1"/>
    <cellStyle name="Hyperlink" xfId="2695" builtinId="8" hidden="1"/>
    <cellStyle name="Hyperlink" xfId="2697" builtinId="8" hidden="1"/>
    <cellStyle name="Hyperlink" xfId="2699" builtinId="8" hidden="1"/>
    <cellStyle name="Hyperlink" xfId="2701" builtinId="8" hidden="1"/>
    <cellStyle name="Hyperlink" xfId="2703" builtinId="8" hidden="1"/>
    <cellStyle name="Hyperlink" xfId="2705" builtinId="8" hidden="1"/>
    <cellStyle name="Hyperlink" xfId="2707" builtinId="8" hidden="1"/>
    <cellStyle name="Hyperlink" xfId="2709" builtinId="8" hidden="1"/>
    <cellStyle name="Hyperlink" xfId="2711" builtinId="8" hidden="1"/>
    <cellStyle name="Hyperlink" xfId="2713" builtinId="8" hidden="1"/>
    <cellStyle name="Hyperlink" xfId="2715" builtinId="8" hidden="1"/>
    <cellStyle name="Hyperlink" xfId="2717" builtinId="8" hidden="1"/>
    <cellStyle name="Hyperlink" xfId="2719" builtinId="8" hidden="1"/>
    <cellStyle name="Hyperlink" xfId="2721" builtinId="8" hidden="1"/>
    <cellStyle name="Hyperlink" xfId="2723" builtinId="8" hidden="1"/>
    <cellStyle name="Hyperlink" xfId="2725" builtinId="8" hidden="1"/>
    <cellStyle name="Hyperlink" xfId="2727" builtinId="8" hidden="1"/>
    <cellStyle name="Hyperlink" xfId="2729" builtinId="8" hidden="1"/>
    <cellStyle name="Hyperlink" xfId="2731" builtinId="8" hidden="1"/>
    <cellStyle name="Hyperlink" xfId="2733" builtinId="8" hidden="1"/>
    <cellStyle name="Hyperlink" xfId="2735" builtinId="8" hidden="1"/>
    <cellStyle name="Hyperlink" xfId="2737" builtinId="8" hidden="1"/>
    <cellStyle name="Hyperlink" xfId="2739" builtinId="8" hidden="1"/>
    <cellStyle name="Hyperlink" xfId="2741" builtinId="8" hidden="1"/>
    <cellStyle name="Hyperlink" xfId="2743" builtinId="8" hidden="1"/>
    <cellStyle name="Hyperlink" xfId="2745" builtinId="8" hidden="1"/>
    <cellStyle name="Hyperlink" xfId="2747" builtinId="8" hidden="1"/>
    <cellStyle name="Hyperlink" xfId="2749" builtinId="8" hidden="1"/>
    <cellStyle name="Hyperlink" xfId="2751" builtinId="8" hidden="1"/>
    <cellStyle name="Hyperlink" xfId="2753" builtinId="8" hidden="1"/>
    <cellStyle name="Hyperlink" xfId="2755" builtinId="8" hidden="1"/>
    <cellStyle name="Hyperlink" xfId="2757" builtinId="8" hidden="1"/>
    <cellStyle name="Hyperlink" xfId="2759" builtinId="8" hidden="1"/>
    <cellStyle name="Hyperlink" xfId="2761" builtinId="8" hidden="1"/>
    <cellStyle name="Hyperlink" xfId="2763" builtinId="8" hidden="1"/>
    <cellStyle name="Hyperlink" xfId="2765" builtinId="8" hidden="1"/>
    <cellStyle name="Hyperlink" xfId="2767" builtinId="8" hidden="1"/>
    <cellStyle name="Hyperlink" xfId="2769" builtinId="8" hidden="1"/>
    <cellStyle name="Hyperlink" xfId="2771" builtinId="8" hidden="1"/>
    <cellStyle name="Hyperlink" xfId="2773" builtinId="8" hidden="1"/>
    <cellStyle name="Hyperlink" xfId="2775" builtinId="8" hidden="1"/>
    <cellStyle name="Hyperlink" xfId="2777" builtinId="8" hidden="1"/>
    <cellStyle name="Hyperlink" xfId="2779" builtinId="8" hidden="1"/>
    <cellStyle name="Hyperlink" xfId="2781" builtinId="8" hidden="1"/>
    <cellStyle name="Hyperlink" xfId="2783" builtinId="8" hidden="1"/>
    <cellStyle name="Hyperlink" xfId="2785" builtinId="8" hidden="1"/>
    <cellStyle name="Hyperlink" xfId="2787" builtinId="8" hidden="1"/>
    <cellStyle name="Hyperlink" xfId="2789" builtinId="8" hidden="1"/>
    <cellStyle name="Hyperlink" xfId="2791" builtinId="8" hidden="1"/>
    <cellStyle name="Hyperlink" xfId="2793" builtinId="8" hidden="1"/>
    <cellStyle name="Hyperlink" xfId="2795" builtinId="8" hidden="1"/>
    <cellStyle name="Hyperlink" xfId="2797" builtinId="8" hidden="1"/>
    <cellStyle name="Hyperlink" xfId="2799" builtinId="8" hidden="1"/>
    <cellStyle name="Hyperlink" xfId="2801" builtinId="8" hidden="1"/>
    <cellStyle name="Hyperlink" xfId="2803" builtinId="8" hidden="1"/>
    <cellStyle name="Hyperlink" xfId="2805" builtinId="8" hidden="1"/>
    <cellStyle name="Hyperlink" xfId="2807" builtinId="8" hidden="1"/>
    <cellStyle name="Hyperlink" xfId="2809" builtinId="8" hidden="1"/>
    <cellStyle name="Hyperlink" xfId="2811" builtinId="8" hidden="1"/>
    <cellStyle name="Hyperlink" xfId="2813" builtinId="8" hidden="1"/>
    <cellStyle name="Hyperlink" xfId="2815" builtinId="8" hidden="1"/>
    <cellStyle name="Hyperlink" xfId="2817" builtinId="8" hidden="1"/>
    <cellStyle name="Hyperlink" xfId="2819" builtinId="8" hidden="1"/>
    <cellStyle name="Hyperlink" xfId="2821" builtinId="8" hidden="1"/>
    <cellStyle name="Hyperlink" xfId="2823" builtinId="8" hidden="1"/>
    <cellStyle name="Hyperlink" xfId="2825" builtinId="8" hidden="1"/>
    <cellStyle name="Hyperlink" xfId="2827" builtinId="8" hidden="1"/>
    <cellStyle name="Hyperlink" xfId="2829" builtinId="8" hidden="1"/>
    <cellStyle name="Hyperlink" xfId="2831" builtinId="8" hidden="1"/>
    <cellStyle name="Hyperlink" xfId="2833" builtinId="8" hidden="1"/>
    <cellStyle name="Hyperlink" xfId="2835" builtinId="8" hidden="1"/>
    <cellStyle name="Hyperlink" xfId="2837" builtinId="8" hidden="1"/>
    <cellStyle name="Hyperlink" xfId="2839" builtinId="8" hidden="1"/>
    <cellStyle name="Hyperlink" xfId="2841" builtinId="8" hidden="1"/>
    <cellStyle name="Hyperlink" xfId="2843" builtinId="8" hidden="1"/>
    <cellStyle name="Hyperlink" xfId="2845" builtinId="8" hidden="1"/>
    <cellStyle name="Hyperlink" xfId="2847" builtinId="8" hidden="1"/>
    <cellStyle name="Hyperlink" xfId="2849" builtinId="8" hidden="1"/>
    <cellStyle name="Hyperlink" xfId="2851" builtinId="8" hidden="1"/>
    <cellStyle name="Hyperlink" xfId="2853" builtinId="8" hidden="1"/>
    <cellStyle name="Hyperlink" xfId="2855" builtinId="8" hidden="1"/>
    <cellStyle name="Hyperlink" xfId="2857" builtinId="8" hidden="1"/>
    <cellStyle name="Hyperlink" xfId="2859" builtinId="8" hidden="1"/>
    <cellStyle name="Hyperlink" xfId="2861" builtinId="8" hidden="1"/>
    <cellStyle name="Hyperlink" xfId="2863" builtinId="8" hidden="1"/>
    <cellStyle name="Hyperlink" xfId="2865" builtinId="8" hidden="1"/>
    <cellStyle name="Hyperlink" xfId="2867" builtinId="8" hidden="1"/>
    <cellStyle name="Hyperlink" xfId="2869" builtinId="8" hidden="1"/>
    <cellStyle name="Hyperlink" xfId="2871" builtinId="8" hidden="1"/>
    <cellStyle name="Hyperlink" xfId="2873" builtinId="8" hidden="1"/>
    <cellStyle name="Hyperlink" xfId="2875" builtinId="8" hidden="1"/>
    <cellStyle name="Hyperlink" xfId="2877" builtinId="8" hidden="1"/>
    <cellStyle name="Hyperlink" xfId="2879" builtinId="8" hidden="1"/>
    <cellStyle name="Hyperlink" xfId="2881" builtinId="8" hidden="1"/>
    <cellStyle name="Hyperlink" xfId="2883" builtinId="8" hidden="1"/>
    <cellStyle name="Hyperlink" xfId="2885" builtinId="8" hidden="1"/>
    <cellStyle name="Hyperlink" xfId="2887" builtinId="8" hidden="1"/>
    <cellStyle name="Hyperlink" xfId="2889" builtinId="8" hidden="1"/>
    <cellStyle name="Hyperlink" xfId="2891" builtinId="8" hidden="1"/>
    <cellStyle name="Hyperlink" xfId="2893" builtinId="8" hidden="1"/>
    <cellStyle name="Hyperlink" xfId="2895" builtinId="8" hidden="1"/>
    <cellStyle name="Hyperlink" xfId="2897" builtinId="8" hidden="1"/>
    <cellStyle name="Hyperlink" xfId="2899" builtinId="8" hidden="1"/>
    <cellStyle name="Hyperlink" xfId="2901" builtinId="8" hidden="1"/>
    <cellStyle name="Hyperlink" xfId="2903" builtinId="8" hidden="1"/>
    <cellStyle name="Hyperlink" xfId="2905" builtinId="8" hidden="1"/>
    <cellStyle name="Hyperlink" xfId="2907" builtinId="8" hidden="1"/>
    <cellStyle name="Hyperlink" xfId="2909" builtinId="8" hidden="1"/>
    <cellStyle name="Hyperlink" xfId="2911" builtinId="8" hidden="1"/>
    <cellStyle name="Hyperlink" xfId="2913" builtinId="8" hidden="1"/>
    <cellStyle name="Hyperlink" xfId="2915" builtinId="8" hidden="1"/>
    <cellStyle name="Hyperlink" xfId="2917" builtinId="8" hidden="1"/>
    <cellStyle name="Hyperlink" xfId="2919" builtinId="8" hidden="1"/>
    <cellStyle name="Hyperlink" xfId="2921" builtinId="8" hidden="1"/>
    <cellStyle name="Hyperlink" xfId="2923" builtinId="8" hidden="1"/>
    <cellStyle name="Hyperlink" xfId="2925" builtinId="8" hidden="1"/>
    <cellStyle name="Hyperlink" xfId="2927" builtinId="8" hidden="1"/>
    <cellStyle name="Hyperlink" xfId="2929" builtinId="8" hidden="1"/>
    <cellStyle name="Hyperlink" xfId="2931" builtinId="8" hidden="1"/>
    <cellStyle name="Hyperlink" xfId="2933" builtinId="8" hidden="1"/>
    <cellStyle name="Hyperlink" xfId="2935" builtinId="8" hidden="1"/>
    <cellStyle name="Hyperlink" xfId="2937" builtinId="8" hidden="1"/>
    <cellStyle name="Hyperlink" xfId="2939" builtinId="8" hidden="1"/>
    <cellStyle name="Hyperlink" xfId="2941" builtinId="8" hidden="1"/>
    <cellStyle name="Hyperlink" xfId="2943" builtinId="8" hidden="1"/>
    <cellStyle name="Hyperlink" xfId="2945" builtinId="8" hidden="1"/>
    <cellStyle name="Hyperlink" xfId="2947" builtinId="8" hidden="1"/>
    <cellStyle name="Hyperlink" xfId="2949" builtinId="8" hidden="1"/>
    <cellStyle name="Hyperlink" xfId="2951" builtinId="8" hidden="1"/>
    <cellStyle name="Hyperlink" xfId="2953" builtinId="8" hidden="1"/>
    <cellStyle name="Hyperlink" xfId="2955" builtinId="8" hidden="1"/>
    <cellStyle name="Hyperlink" xfId="2957" builtinId="8" hidden="1"/>
    <cellStyle name="Hyperlink" xfId="2959" builtinId="8" hidden="1"/>
    <cellStyle name="Hyperlink" xfId="2961" builtinId="8" hidden="1"/>
    <cellStyle name="Hyperlink" xfId="2963" builtinId="8" hidden="1"/>
    <cellStyle name="Hyperlink" xfId="2965" builtinId="8" hidden="1"/>
    <cellStyle name="Hyperlink" xfId="2967" builtinId="8" hidden="1"/>
    <cellStyle name="Hyperlink" xfId="2969" builtinId="8" hidden="1"/>
    <cellStyle name="Hyperlink" xfId="2971" builtinId="8" hidden="1"/>
    <cellStyle name="Hyperlink" xfId="2973" builtinId="8" hidden="1"/>
    <cellStyle name="Hyperlink" xfId="2975" builtinId="8" hidden="1"/>
    <cellStyle name="Hyperlink" xfId="2977" builtinId="8" hidden="1"/>
    <cellStyle name="Hyperlink" xfId="2979" builtinId="8" hidden="1"/>
    <cellStyle name="Hyperlink" xfId="2981" builtinId="8" hidden="1"/>
    <cellStyle name="Hyperlink" xfId="2983" builtinId="8" hidden="1"/>
    <cellStyle name="Hyperlink" xfId="2985" builtinId="8" hidden="1"/>
    <cellStyle name="Hyperlink" xfId="2987" builtinId="8" hidden="1"/>
    <cellStyle name="Hyperlink" xfId="2989" builtinId="8" hidden="1"/>
    <cellStyle name="Hyperlink" xfId="2991" builtinId="8" hidden="1"/>
    <cellStyle name="Hyperlink" xfId="2993" builtinId="8" hidden="1"/>
    <cellStyle name="Hyperlink" xfId="2995" builtinId="8" hidden="1"/>
    <cellStyle name="Hyperlink" xfId="2997" builtinId="8" hidden="1"/>
    <cellStyle name="Hyperlink" xfId="2999" builtinId="8" hidden="1"/>
    <cellStyle name="Hyperlink" xfId="3001" builtinId="8" hidden="1"/>
    <cellStyle name="Hyperlink" xfId="3003" builtinId="8" hidden="1"/>
    <cellStyle name="Hyperlink" xfId="3005" builtinId="8" hidden="1"/>
    <cellStyle name="Hyperlink" xfId="3007" builtinId="8" hidden="1"/>
    <cellStyle name="Hyperlink" xfId="3009" builtinId="8" hidden="1"/>
    <cellStyle name="Hyperlink" xfId="3011" builtinId="8" hidden="1"/>
    <cellStyle name="Hyperlink" xfId="3013" builtinId="8" hidden="1"/>
    <cellStyle name="Hyperlink" xfId="3015" builtinId="8" hidden="1"/>
    <cellStyle name="Hyperlink" xfId="3017" builtinId="8" hidden="1"/>
    <cellStyle name="Hyperlink" xfId="3019" builtinId="8" hidden="1"/>
    <cellStyle name="Hyperlink" xfId="3021" builtinId="8" hidden="1"/>
    <cellStyle name="Hyperlink" xfId="3023" builtinId="8" hidden="1"/>
    <cellStyle name="Hyperlink" xfId="3025" builtinId="8" hidden="1"/>
    <cellStyle name="Hyperlink" xfId="3027" builtinId="8" hidden="1"/>
    <cellStyle name="Hyperlink" xfId="3029" builtinId="8" hidden="1"/>
    <cellStyle name="Hyperlink" xfId="3031" builtinId="8" hidden="1"/>
    <cellStyle name="Hyperlink" xfId="3033" builtinId="8" hidden="1"/>
    <cellStyle name="Hyperlink" xfId="3035" builtinId="8" hidden="1"/>
    <cellStyle name="Hyperlink" xfId="3037" builtinId="8" hidden="1"/>
    <cellStyle name="Hyperlink" xfId="3039" builtinId="8" hidden="1"/>
    <cellStyle name="Hyperlink" xfId="3041" builtinId="8" hidden="1"/>
    <cellStyle name="Hyperlink" xfId="3043" builtinId="8" hidden="1"/>
    <cellStyle name="Hyperlink" xfId="3045" builtinId="8" hidden="1"/>
    <cellStyle name="Hyperlink" xfId="3047" builtinId="8" hidden="1"/>
    <cellStyle name="Hyperlink" xfId="3049" builtinId="8" hidden="1"/>
    <cellStyle name="Hyperlink" xfId="3051" builtinId="8" hidden="1"/>
    <cellStyle name="Hyperlink" xfId="3053" builtinId="8" hidden="1"/>
    <cellStyle name="Hyperlink" xfId="3055" builtinId="8" hidden="1"/>
    <cellStyle name="Hyperlink" xfId="3057" builtinId="8" hidden="1"/>
    <cellStyle name="Hyperlink" xfId="3059" builtinId="8" hidden="1"/>
    <cellStyle name="Hyperlink" xfId="3061" builtinId="8" hidden="1"/>
    <cellStyle name="Hyperlink" xfId="3063" builtinId="8" hidden="1"/>
    <cellStyle name="Hyperlink" xfId="3065" builtinId="8" hidden="1"/>
    <cellStyle name="Hyperlink" xfId="3067" builtinId="8" hidden="1"/>
    <cellStyle name="Hyperlink" xfId="3069" builtinId="8" hidden="1"/>
    <cellStyle name="Hyperlink" xfId="3071" builtinId="8" hidden="1"/>
    <cellStyle name="Hyperlink" xfId="3073" builtinId="8" hidden="1"/>
    <cellStyle name="Hyperlink" xfId="3075" builtinId="8" hidden="1"/>
    <cellStyle name="Hyperlink" xfId="3077" builtinId="8" hidden="1"/>
    <cellStyle name="Hyperlink" xfId="3079" builtinId="8" hidden="1"/>
    <cellStyle name="Hyperlink" xfId="3081" builtinId="8" hidden="1"/>
    <cellStyle name="Hyperlink" xfId="3083" builtinId="8" hidden="1"/>
    <cellStyle name="Hyperlink" xfId="3085" builtinId="8" hidden="1"/>
    <cellStyle name="Hyperlink" xfId="3087" builtinId="8" hidden="1"/>
    <cellStyle name="Hyperlink" xfId="3089" builtinId="8" hidden="1"/>
    <cellStyle name="Hyperlink" xfId="3091" builtinId="8" hidden="1"/>
    <cellStyle name="Hyperlink" xfId="3093" builtinId="8" hidden="1"/>
    <cellStyle name="Hyperlink" xfId="3095" builtinId="8" hidden="1"/>
    <cellStyle name="Hyperlink" xfId="3097" builtinId="8" hidden="1"/>
    <cellStyle name="Hyperlink" xfId="3099" builtinId="8" hidden="1"/>
    <cellStyle name="Hyperlink" xfId="3101" builtinId="8" hidden="1"/>
    <cellStyle name="Hyperlink" xfId="3103" builtinId="8" hidden="1"/>
    <cellStyle name="Hyperlink" xfId="3105" builtinId="8" hidden="1"/>
    <cellStyle name="Hyperlink" xfId="3107" builtinId="8" hidden="1"/>
    <cellStyle name="Hyperlink" xfId="3109" builtinId="8" hidden="1"/>
    <cellStyle name="Hyperlink" xfId="3111" builtinId="8" hidden="1"/>
    <cellStyle name="Hyperlink" xfId="3113" builtinId="8" hidden="1"/>
    <cellStyle name="Hyperlink" xfId="3115" builtinId="8" hidden="1"/>
    <cellStyle name="Hyperlink" xfId="3117" builtinId="8" hidden="1"/>
    <cellStyle name="Hyperlink" xfId="3119" builtinId="8" hidden="1"/>
    <cellStyle name="Hyperlink" xfId="3121" builtinId="8" hidden="1"/>
    <cellStyle name="Hyperlink" xfId="3123" builtinId="8" hidden="1"/>
    <cellStyle name="Hyperlink" xfId="3125" builtinId="8" hidden="1"/>
    <cellStyle name="Hyperlink" xfId="3127" builtinId="8" hidden="1"/>
    <cellStyle name="Hyperlink" xfId="3129" builtinId="8" hidden="1"/>
    <cellStyle name="Hyperlink" xfId="3131" builtinId="8" hidden="1"/>
    <cellStyle name="Hyperlink" xfId="3133" builtinId="8" hidden="1"/>
    <cellStyle name="Hyperlink" xfId="3135" builtinId="8" hidden="1"/>
    <cellStyle name="Hyperlink" xfId="3137" builtinId="8" hidden="1"/>
    <cellStyle name="Hyperlink" xfId="3139" builtinId="8" hidden="1"/>
    <cellStyle name="Hyperlink" xfId="3141" builtinId="8" hidden="1"/>
    <cellStyle name="Hyperlink" xfId="3143" builtinId="8" hidden="1"/>
    <cellStyle name="Hyperlink" xfId="3145" builtinId="8" hidden="1"/>
    <cellStyle name="Hyperlink" xfId="3147" builtinId="8" hidden="1"/>
    <cellStyle name="Hyperlink" xfId="3149" builtinId="8" hidden="1"/>
    <cellStyle name="Hyperlink" xfId="3151" builtinId="8" hidden="1"/>
    <cellStyle name="Hyperlink" xfId="3153" builtinId="8" hidden="1"/>
    <cellStyle name="Hyperlink" xfId="3155" builtinId="8" hidden="1"/>
    <cellStyle name="Hyperlink" xfId="3157" builtinId="8" hidden="1"/>
    <cellStyle name="Hyperlink" xfId="3159" builtinId="8" hidden="1"/>
    <cellStyle name="Hyperlink" xfId="3161" builtinId="8" hidden="1"/>
    <cellStyle name="Hyperlink" xfId="3163" builtinId="8" hidden="1"/>
    <cellStyle name="Hyperlink" xfId="3165" builtinId="8" hidden="1"/>
    <cellStyle name="Hyperlink" xfId="3167" builtinId="8" hidden="1"/>
    <cellStyle name="Hyperlink" xfId="3169" builtinId="8" hidden="1"/>
    <cellStyle name="Hyperlink" xfId="3171" builtinId="8" hidden="1"/>
    <cellStyle name="Hyperlink" xfId="3173" builtinId="8" hidden="1"/>
    <cellStyle name="Hyperlink" xfId="3175" builtinId="8" hidden="1"/>
    <cellStyle name="Hyperlink" xfId="3177" builtinId="8" hidden="1"/>
    <cellStyle name="Hyperlink" xfId="3179" builtinId="8" hidden="1"/>
    <cellStyle name="Hyperlink" xfId="3181" builtinId="8" hidden="1"/>
    <cellStyle name="Hyperlink" xfId="3183" builtinId="8" hidden="1"/>
    <cellStyle name="Hyperlink" xfId="3185" builtinId="8" hidden="1"/>
    <cellStyle name="Hyperlink" xfId="3187" builtinId="8" hidden="1"/>
    <cellStyle name="Hyperlink" xfId="3189" builtinId="8" hidden="1"/>
    <cellStyle name="Hyperlink" xfId="3191" builtinId="8" hidden="1"/>
    <cellStyle name="Hyperlink" xfId="3193" builtinId="8" hidden="1"/>
    <cellStyle name="Hyperlink" xfId="3195" builtinId="8" hidden="1"/>
    <cellStyle name="Hyperlink" xfId="3197" builtinId="8" hidden="1"/>
    <cellStyle name="Hyperlink" xfId="3199" builtinId="8" hidden="1"/>
    <cellStyle name="Hyperlink" xfId="3201" builtinId="8" hidden="1"/>
    <cellStyle name="Hyperlink" xfId="3203" builtinId="8" hidden="1"/>
    <cellStyle name="Hyperlink" xfId="3205" builtinId="8" hidden="1"/>
    <cellStyle name="Hyperlink" xfId="3207" builtinId="8" hidden="1"/>
    <cellStyle name="Hyperlink" xfId="3209" builtinId="8" hidden="1"/>
    <cellStyle name="Hyperlink" xfId="3211" builtinId="8" hidden="1"/>
    <cellStyle name="Hyperlink" xfId="3213" builtinId="8" hidden="1"/>
    <cellStyle name="Hyperlink" xfId="3215" builtinId="8" hidden="1"/>
    <cellStyle name="Hyperlink" xfId="3217" builtinId="8" hidden="1"/>
    <cellStyle name="Hyperlink" xfId="3219" builtinId="8" hidden="1"/>
    <cellStyle name="Hyperlink" xfId="3221" builtinId="8" hidden="1"/>
    <cellStyle name="Hyperlink" xfId="3223" builtinId="8" hidden="1"/>
    <cellStyle name="Hyperlink" xfId="3225" builtinId="8" hidden="1"/>
    <cellStyle name="Hyperlink" xfId="3227" builtinId="8" hidden="1"/>
    <cellStyle name="Hyperlink" xfId="3229" builtinId="8" hidden="1"/>
    <cellStyle name="Hyperlink" xfId="3231" builtinId="8" hidden="1"/>
    <cellStyle name="Hyperlink" xfId="3233" builtinId="8" hidden="1"/>
    <cellStyle name="Hyperlink" xfId="3235" builtinId="8" hidden="1"/>
    <cellStyle name="Hyperlink" xfId="3237" builtinId="8" hidden="1"/>
    <cellStyle name="Hyperlink" xfId="3239" builtinId="8" hidden="1"/>
    <cellStyle name="Hyperlink" xfId="3241" builtinId="8" hidden="1"/>
    <cellStyle name="Hyperlink" xfId="3243" builtinId="8" hidden="1"/>
    <cellStyle name="Hyperlink" xfId="3245" builtinId="8" hidden="1"/>
    <cellStyle name="Hyperlink" xfId="3247" builtinId="8" hidden="1"/>
    <cellStyle name="Hyperlink" xfId="3249" builtinId="8" hidden="1"/>
    <cellStyle name="Hyperlink" xfId="3251" builtinId="8" hidden="1"/>
    <cellStyle name="Hyperlink" xfId="3253" builtinId="8" hidden="1"/>
    <cellStyle name="Hyperlink" xfId="3255" builtinId="8" hidden="1"/>
    <cellStyle name="Hyperlink" xfId="3257" builtinId="8" hidden="1"/>
    <cellStyle name="Hyperlink" xfId="3259" builtinId="8" hidden="1"/>
    <cellStyle name="Hyperlink" xfId="3261" builtinId="8" hidden="1"/>
    <cellStyle name="Hyperlink" xfId="3263" builtinId="8" hidden="1"/>
    <cellStyle name="Hyperlink" xfId="3265" builtinId="8" hidden="1"/>
    <cellStyle name="Hyperlink" xfId="3267" builtinId="8" hidden="1"/>
    <cellStyle name="Hyperlink" xfId="3269" builtinId="8" hidden="1"/>
    <cellStyle name="Hyperlink" xfId="3271" builtinId="8" hidden="1"/>
    <cellStyle name="Hyperlink" xfId="3273" builtinId="8" hidden="1"/>
    <cellStyle name="Hyperlink" xfId="3275" builtinId="8" hidden="1"/>
    <cellStyle name="Hyperlink" xfId="3277" builtinId="8" hidden="1"/>
    <cellStyle name="Hyperlink" xfId="3279" builtinId="8" hidden="1"/>
    <cellStyle name="Hyperlink" xfId="3281" builtinId="8" hidden="1"/>
    <cellStyle name="Hyperlink" xfId="3283" builtinId="8" hidden="1"/>
    <cellStyle name="Hyperlink" xfId="3285" builtinId="8" hidden="1"/>
    <cellStyle name="Hyperlink" xfId="3287" builtinId="8" hidden="1"/>
    <cellStyle name="Hyperlink" xfId="3289" builtinId="8" hidden="1"/>
    <cellStyle name="Hyperlink" xfId="3291" builtinId="8" hidden="1"/>
    <cellStyle name="Hyperlink" xfId="3293" builtinId="8" hidden="1"/>
    <cellStyle name="Hyperlink" xfId="3295" builtinId="8" hidden="1"/>
    <cellStyle name="Hyperlink" xfId="3297" builtinId="8" hidden="1"/>
    <cellStyle name="Hyperlink" xfId="3299" builtinId="8" hidden="1"/>
    <cellStyle name="Hyperlink" xfId="3301" builtinId="8" hidden="1"/>
    <cellStyle name="Hyperlink" xfId="3303" builtinId="8" hidden="1"/>
    <cellStyle name="Hyperlink" xfId="3305" builtinId="8" hidden="1"/>
    <cellStyle name="Hyperlink" xfId="3307" builtinId="8" hidden="1"/>
    <cellStyle name="Hyperlink" xfId="3309" builtinId="8" hidden="1"/>
    <cellStyle name="Hyperlink" xfId="3311" builtinId="8" hidden="1"/>
    <cellStyle name="Hyperlink" xfId="3313" builtinId="8" hidden="1"/>
    <cellStyle name="Hyperlink" xfId="3315" builtinId="8" hidden="1"/>
    <cellStyle name="Hyperlink" xfId="3317" builtinId="8" hidden="1"/>
    <cellStyle name="Hyperlink" xfId="3319" builtinId="8" hidden="1"/>
    <cellStyle name="Hyperlink" xfId="3321" builtinId="8" hidden="1"/>
    <cellStyle name="Hyperlink" xfId="3323" builtinId="8" hidden="1"/>
    <cellStyle name="Hyperlink" xfId="3325" builtinId="8" hidden="1"/>
    <cellStyle name="Hyperlink" xfId="3327" builtinId="8" hidden="1"/>
    <cellStyle name="Hyperlink" xfId="3329" builtinId="8" hidden="1"/>
    <cellStyle name="Hyperlink" xfId="3331" builtinId="8" hidden="1"/>
    <cellStyle name="Hyperlink" xfId="3333" builtinId="8" hidden="1"/>
    <cellStyle name="Hyperlink" xfId="3335" builtinId="8" hidden="1"/>
    <cellStyle name="Hyperlink" xfId="3337" builtinId="8" hidden="1"/>
    <cellStyle name="Hyperlink" xfId="3339" builtinId="8" hidden="1"/>
    <cellStyle name="Hyperlink" xfId="3341" builtinId="8" hidden="1"/>
    <cellStyle name="Hyperlink" xfId="3343" builtinId="8" hidden="1"/>
    <cellStyle name="Hyperlink" xfId="3345" builtinId="8" hidden="1"/>
    <cellStyle name="Hyperlink" xfId="3347" builtinId="8" hidden="1"/>
    <cellStyle name="Hyperlink" xfId="3349" builtinId="8" hidden="1"/>
    <cellStyle name="Hyperlink" xfId="3351" builtinId="8" hidden="1"/>
    <cellStyle name="Hyperlink" xfId="3353" builtinId="8" hidden="1"/>
    <cellStyle name="Hyperlink" xfId="3355" builtinId="8" hidden="1"/>
    <cellStyle name="Hyperlink" xfId="3357" builtinId="8" hidden="1"/>
    <cellStyle name="Hyperlink" xfId="3359" builtinId="8" hidden="1"/>
    <cellStyle name="Hyperlink" xfId="3361" builtinId="8" hidden="1"/>
    <cellStyle name="Hyperlink" xfId="3363" builtinId="8" hidden="1"/>
    <cellStyle name="Hyperlink" xfId="3365" builtinId="8" hidden="1"/>
    <cellStyle name="Hyperlink" xfId="3367" builtinId="8" hidden="1"/>
    <cellStyle name="Hyperlink" xfId="3369" builtinId="8" hidden="1"/>
    <cellStyle name="Hyperlink" xfId="3371" builtinId="8" hidden="1"/>
    <cellStyle name="Hyperlink" xfId="3373" builtinId="8" hidden="1"/>
    <cellStyle name="Hyperlink" xfId="3375" builtinId="8" hidden="1"/>
    <cellStyle name="Hyperlink" xfId="3377" builtinId="8" hidden="1"/>
    <cellStyle name="Hyperlink" xfId="3379" builtinId="8" hidden="1"/>
    <cellStyle name="Hyperlink" xfId="3381" builtinId="8" hidden="1"/>
    <cellStyle name="Hyperlink" xfId="3383" builtinId="8" hidden="1"/>
    <cellStyle name="Hyperlink" xfId="3385" builtinId="8" hidden="1"/>
    <cellStyle name="Hyperlink" xfId="3387" builtinId="8" hidden="1"/>
    <cellStyle name="Hyperlink" xfId="3389" builtinId="8" hidden="1"/>
    <cellStyle name="Hyperlink" xfId="3391" builtinId="8" hidden="1"/>
    <cellStyle name="Hyperlink" xfId="3393" builtinId="8" hidden="1"/>
    <cellStyle name="Hyperlink" xfId="3395" builtinId="8" hidden="1"/>
    <cellStyle name="Hyperlink" xfId="3397" builtinId="8" hidden="1"/>
    <cellStyle name="Hyperlink" xfId="3399" builtinId="8" hidden="1"/>
    <cellStyle name="Hyperlink" xfId="3401" builtinId="8" hidden="1"/>
    <cellStyle name="Hyperlink" xfId="3403" builtinId="8" hidden="1"/>
    <cellStyle name="Hyperlink" xfId="3405" builtinId="8" hidden="1"/>
    <cellStyle name="Hyperlink" xfId="3407" builtinId="8" hidden="1"/>
    <cellStyle name="Hyperlink" xfId="3409" builtinId="8" hidden="1"/>
    <cellStyle name="Hyperlink" xfId="3411" builtinId="8" hidden="1"/>
    <cellStyle name="Hyperlink" xfId="3413" builtinId="8" hidden="1"/>
    <cellStyle name="Hyperlink" xfId="3415" builtinId="8" hidden="1"/>
    <cellStyle name="Hyperlink" xfId="3417" builtinId="8" hidden="1"/>
    <cellStyle name="Hyperlink" xfId="3419" builtinId="8" hidden="1"/>
    <cellStyle name="Hyperlink" xfId="3421" builtinId="8" hidden="1"/>
    <cellStyle name="Hyperlink" xfId="3423" builtinId="8" hidden="1"/>
    <cellStyle name="Hyperlink" xfId="3425" builtinId="8" hidden="1"/>
    <cellStyle name="Hyperlink" xfId="3427" builtinId="8" hidden="1"/>
    <cellStyle name="Hyperlink" xfId="3429" builtinId="8" hidden="1"/>
    <cellStyle name="Hyperlink" xfId="3431" builtinId="8" hidden="1"/>
    <cellStyle name="Hyperlink" xfId="3433" builtinId="8" hidden="1"/>
    <cellStyle name="Hyperlink" xfId="3435" builtinId="8" hidden="1"/>
    <cellStyle name="Hyperlink" xfId="3437" builtinId="8" hidden="1"/>
    <cellStyle name="Hyperlink" xfId="3439" builtinId="8" hidden="1"/>
    <cellStyle name="Hyperlink" xfId="3441" builtinId="8" hidden="1"/>
    <cellStyle name="Hyperlink" xfId="3443" builtinId="8" hidden="1"/>
    <cellStyle name="Hyperlink" xfId="3445" builtinId="8" hidden="1"/>
    <cellStyle name="Hyperlink" xfId="3447" builtinId="8" hidden="1"/>
    <cellStyle name="Hyperlink" xfId="3449" builtinId="8" hidden="1"/>
    <cellStyle name="Hyperlink" xfId="3451" builtinId="8" hidden="1"/>
    <cellStyle name="Hyperlink" xfId="3453" builtinId="8" hidden="1"/>
    <cellStyle name="Hyperlink" xfId="3455" builtinId="8" hidden="1"/>
    <cellStyle name="Hyperlink" xfId="3457" builtinId="8" hidden="1"/>
    <cellStyle name="Hyperlink" xfId="3459" builtinId="8" hidden="1"/>
    <cellStyle name="Hyperlink" xfId="3461" builtinId="8" hidden="1"/>
    <cellStyle name="Hyperlink" xfId="3463" builtinId="8" hidden="1"/>
    <cellStyle name="Hyperlink" xfId="3465" builtinId="8" hidden="1"/>
    <cellStyle name="Hyperlink" xfId="3467" builtinId="8" hidden="1"/>
    <cellStyle name="Hyperlink" xfId="3469" builtinId="8" hidden="1"/>
    <cellStyle name="Hyperlink" xfId="3471" builtinId="8" hidden="1"/>
    <cellStyle name="Hyperlink" xfId="3473" builtinId="8" hidden="1"/>
    <cellStyle name="Hyperlink" xfId="3475" builtinId="8" hidden="1"/>
    <cellStyle name="Hyperlink" xfId="3477" builtinId="8" hidden="1"/>
    <cellStyle name="Hyperlink" xfId="3479" builtinId="8" hidden="1"/>
    <cellStyle name="Hyperlink" xfId="3481" builtinId="8" hidden="1"/>
    <cellStyle name="Hyperlink" xfId="3483" builtinId="8" hidden="1"/>
    <cellStyle name="Hyperlink" xfId="3485" builtinId="8" hidden="1"/>
    <cellStyle name="Hyperlink" xfId="3487" builtinId="8" hidden="1"/>
    <cellStyle name="Hyperlink" xfId="3489" builtinId="8" hidden="1"/>
    <cellStyle name="Hyperlink" xfId="3491" builtinId="8" hidden="1"/>
    <cellStyle name="Hyperlink" xfId="3493" builtinId="8" hidden="1"/>
    <cellStyle name="Hyperlink" xfId="3495" builtinId="8" hidden="1"/>
    <cellStyle name="Hyperlink" xfId="3497" builtinId="8" hidden="1"/>
    <cellStyle name="Hyperlink" xfId="3499" builtinId="8" hidden="1"/>
    <cellStyle name="Hyperlink" xfId="3501" builtinId="8" hidden="1"/>
    <cellStyle name="Hyperlink" xfId="3503" builtinId="8" hidden="1"/>
    <cellStyle name="Hyperlink" xfId="3505" builtinId="8" hidden="1"/>
    <cellStyle name="Hyperlink" xfId="3507" builtinId="8" hidden="1"/>
    <cellStyle name="Hyperlink" xfId="3509" builtinId="8" hidden="1"/>
    <cellStyle name="Hyperlink" xfId="3511" builtinId="8" hidden="1"/>
    <cellStyle name="Hyperlink" xfId="3513" builtinId="8" hidden="1"/>
    <cellStyle name="Hyperlink" xfId="3515" builtinId="8" hidden="1"/>
    <cellStyle name="Hyperlink" xfId="3517" builtinId="8" hidden="1"/>
    <cellStyle name="Hyperlink" xfId="3519" builtinId="8" hidden="1"/>
    <cellStyle name="Hyperlink" xfId="3521" builtinId="8" hidden="1"/>
    <cellStyle name="Hyperlink" xfId="3523" builtinId="8" hidden="1"/>
    <cellStyle name="Hyperlink" xfId="3525" builtinId="8" hidden="1"/>
    <cellStyle name="Hyperlink" xfId="3527" builtinId="8" hidden="1"/>
    <cellStyle name="Hyperlink" xfId="3529" builtinId="8" hidden="1"/>
    <cellStyle name="Hyperlink" xfId="3531" builtinId="8" hidden="1"/>
    <cellStyle name="Hyperlink" xfId="3533" builtinId="8" hidden="1"/>
    <cellStyle name="Hyperlink" xfId="3535" builtinId="8" hidden="1"/>
    <cellStyle name="Hyperlink" xfId="3537" builtinId="8" hidden="1"/>
    <cellStyle name="Hyperlink" xfId="3539" builtinId="8" hidden="1"/>
    <cellStyle name="Hyperlink" xfId="3541" builtinId="8" hidden="1"/>
    <cellStyle name="Hyperlink" xfId="3543" builtinId="8" hidden="1"/>
    <cellStyle name="Hyperlink" xfId="3545" builtinId="8" hidden="1"/>
    <cellStyle name="Hyperlink" xfId="3547" builtinId="8" hidden="1"/>
    <cellStyle name="Hyperlink" xfId="3549" builtinId="8" hidden="1"/>
    <cellStyle name="Hyperlink" xfId="3551" builtinId="8" hidden="1"/>
    <cellStyle name="Hyperlink" xfId="3553" builtinId="8" hidden="1"/>
    <cellStyle name="Hyperlink" xfId="3555" builtinId="8" hidden="1"/>
    <cellStyle name="Hyperlink" xfId="3557" builtinId="8" hidden="1"/>
    <cellStyle name="Hyperlink" xfId="3559" builtinId="8" hidden="1"/>
    <cellStyle name="Hyperlink" xfId="3561" builtinId="8" hidden="1"/>
    <cellStyle name="Hyperlink" xfId="3563" builtinId="8" hidden="1"/>
    <cellStyle name="Hyperlink" xfId="3565" builtinId="8" hidden="1"/>
    <cellStyle name="Hyperlink" xfId="3567" builtinId="8" hidden="1"/>
    <cellStyle name="Hyperlink" xfId="3569" builtinId="8" hidden="1"/>
    <cellStyle name="Hyperlink" xfId="3571" builtinId="8" hidden="1"/>
    <cellStyle name="Hyperlink" xfId="3573" builtinId="8" hidden="1"/>
    <cellStyle name="Hyperlink" xfId="3575" builtinId="8" hidden="1"/>
    <cellStyle name="Hyperlink" xfId="3577" builtinId="8" hidden="1"/>
    <cellStyle name="Hyperlink" xfId="3579" builtinId="8" hidden="1"/>
    <cellStyle name="Hyperlink" xfId="3581" builtinId="8" hidden="1"/>
    <cellStyle name="Hyperlink" xfId="3583" builtinId="8" hidden="1"/>
    <cellStyle name="Hyperlink" xfId="3585" builtinId="8" hidden="1"/>
    <cellStyle name="Hyperlink" xfId="3587" builtinId="8" hidden="1"/>
    <cellStyle name="Hyperlink" xfId="3589" builtinId="8" hidden="1"/>
    <cellStyle name="Hyperlink" xfId="3591" builtinId="8" hidden="1"/>
    <cellStyle name="Hyperlink" xfId="3593" builtinId="8" hidden="1"/>
    <cellStyle name="Hyperlink" xfId="3595" builtinId="8" hidden="1"/>
    <cellStyle name="Hyperlink" xfId="3597" builtinId="8" hidden="1"/>
    <cellStyle name="Hyperlink" xfId="3599" builtinId="8" hidden="1"/>
    <cellStyle name="Hyperlink" xfId="3601" builtinId="8" hidden="1"/>
    <cellStyle name="Hyperlink" xfId="3603" builtinId="8" hidden="1"/>
    <cellStyle name="Hyperlink" xfId="3605" builtinId="8" hidden="1"/>
    <cellStyle name="Hyperlink" xfId="3607" builtinId="8" hidden="1"/>
    <cellStyle name="Hyperlink" xfId="3609" builtinId="8" hidden="1"/>
    <cellStyle name="Hyperlink" xfId="3611" builtinId="8" hidden="1"/>
    <cellStyle name="Hyperlink" xfId="3613" builtinId="8" hidden="1"/>
    <cellStyle name="Hyperlink" xfId="3615" builtinId="8" hidden="1"/>
    <cellStyle name="Hyperlink" xfId="3617" builtinId="8" hidden="1"/>
    <cellStyle name="Hyperlink" xfId="3619" builtinId="8" hidden="1"/>
    <cellStyle name="Hyperlink" xfId="3621" builtinId="8" hidden="1"/>
    <cellStyle name="Hyperlink" xfId="3623" builtinId="8" hidden="1"/>
    <cellStyle name="Hyperlink" xfId="3625" builtinId="8" hidden="1"/>
    <cellStyle name="Hyperlink" xfId="3627" builtinId="8" hidden="1"/>
    <cellStyle name="Hyperlink" xfId="3629" builtinId="8" hidden="1"/>
    <cellStyle name="Hyperlink" xfId="3631" builtinId="8" hidden="1"/>
    <cellStyle name="Hyperlink" xfId="3633" builtinId="8" hidden="1"/>
    <cellStyle name="Hyperlink" xfId="3635" builtinId="8" hidden="1"/>
    <cellStyle name="Hyperlink" xfId="3637" builtinId="8" hidden="1"/>
    <cellStyle name="Hyperlink" xfId="3639" builtinId="8" hidden="1"/>
    <cellStyle name="Hyperlink" xfId="3641" builtinId="8" hidden="1"/>
    <cellStyle name="Hyperlink" xfId="3643" builtinId="8" hidden="1"/>
    <cellStyle name="Hyperlink" xfId="3645" builtinId="8" hidden="1"/>
    <cellStyle name="Hyperlink" xfId="3647" builtinId="8" hidden="1"/>
    <cellStyle name="Hyperlink" xfId="3649" builtinId="8" hidden="1"/>
    <cellStyle name="Hyperlink" xfId="3651" builtinId="8" hidden="1"/>
    <cellStyle name="Hyperlink" xfId="3653" builtinId="8" hidden="1"/>
    <cellStyle name="Hyperlink" xfId="3655" builtinId="8" hidden="1"/>
    <cellStyle name="Hyperlink" xfId="3657" builtinId="8" hidden="1"/>
    <cellStyle name="Hyperlink" xfId="3659" builtinId="8" hidden="1"/>
    <cellStyle name="Hyperlink" xfId="3661" builtinId="8" hidden="1"/>
    <cellStyle name="Hyperlink" xfId="3663" builtinId="8" hidden="1"/>
    <cellStyle name="Hyperlink" xfId="3665" builtinId="8" hidden="1"/>
    <cellStyle name="Hyperlink" xfId="3667" builtinId="8" hidden="1"/>
    <cellStyle name="Hyperlink" xfId="3669" builtinId="8" hidden="1"/>
    <cellStyle name="Hyperlink" xfId="3671" builtinId="8" hidden="1"/>
    <cellStyle name="Hyperlink" xfId="3673" builtinId="8" hidden="1"/>
    <cellStyle name="Hyperlink" xfId="3675" builtinId="8" hidden="1"/>
    <cellStyle name="Hyperlink" xfId="3677" builtinId="8" hidden="1"/>
    <cellStyle name="Hyperlink" xfId="3679" builtinId="8" hidden="1"/>
    <cellStyle name="Hyperlink" xfId="3681" builtinId="8" hidden="1"/>
    <cellStyle name="Hyperlink" xfId="3683" builtinId="8" hidden="1"/>
    <cellStyle name="Hyperlink" xfId="3685" builtinId="8" hidden="1"/>
    <cellStyle name="Hyperlink" xfId="3687" builtinId="8" hidden="1"/>
    <cellStyle name="Hyperlink" xfId="3689" builtinId="8" hidden="1"/>
    <cellStyle name="Hyperlink" xfId="3691" builtinId="8" hidden="1"/>
    <cellStyle name="Hyperlink" xfId="3693" builtinId="8" hidden="1"/>
    <cellStyle name="Hyperlink" xfId="3695" builtinId="8" hidden="1"/>
    <cellStyle name="Hyperlink" xfId="3697" builtinId="8" hidden="1"/>
    <cellStyle name="Hyperlink" xfId="3699" builtinId="8" hidden="1"/>
    <cellStyle name="Hyperlink" xfId="3701" builtinId="8" hidden="1"/>
    <cellStyle name="Hyperlink" xfId="3703" builtinId="8" hidden="1"/>
    <cellStyle name="Hyperlink" xfId="3705" builtinId="8" hidden="1"/>
    <cellStyle name="Hyperlink" xfId="3707" builtinId="8" hidden="1"/>
    <cellStyle name="Hyperlink" xfId="3709" builtinId="8" hidden="1"/>
    <cellStyle name="Hyperlink" xfId="3711" builtinId="8" hidden="1"/>
    <cellStyle name="Hyperlink" xfId="3713" builtinId="8" hidden="1"/>
    <cellStyle name="Hyperlink" xfId="3715" builtinId="8" hidden="1"/>
    <cellStyle name="Hyperlink" xfId="3717" builtinId="8" hidden="1"/>
    <cellStyle name="Hyperlink" xfId="3719" builtinId="8" hidden="1"/>
    <cellStyle name="Hyperlink" xfId="3721" builtinId="8" hidden="1"/>
    <cellStyle name="Hyperlink" xfId="3723" builtinId="8" hidden="1"/>
    <cellStyle name="Hyperlink" xfId="3725" builtinId="8" hidden="1"/>
    <cellStyle name="Hyperlink" xfId="3727" builtinId="8" hidden="1"/>
    <cellStyle name="Hyperlink" xfId="3729" builtinId="8" hidden="1"/>
    <cellStyle name="Hyperlink" xfId="3731" builtinId="8" hidden="1"/>
    <cellStyle name="Hyperlink" xfId="3733" builtinId="8" hidden="1"/>
    <cellStyle name="Hyperlink" xfId="3735" builtinId="8" hidden="1"/>
    <cellStyle name="Hyperlink" xfId="3737" builtinId="8" hidden="1"/>
    <cellStyle name="Hyperlink" xfId="3739" builtinId="8" hidden="1"/>
    <cellStyle name="Hyperlink" xfId="3741" builtinId="8" hidden="1"/>
    <cellStyle name="Hyperlink" xfId="3743" builtinId="8" hidden="1"/>
    <cellStyle name="Hyperlink" xfId="3745" builtinId="8" hidden="1"/>
    <cellStyle name="Hyperlink" xfId="3747" builtinId="8" hidden="1"/>
    <cellStyle name="Hyperlink" xfId="3749" builtinId="8" hidden="1"/>
    <cellStyle name="Hyperlink" xfId="3751" builtinId="8" hidden="1"/>
    <cellStyle name="Hyperlink" xfId="3753" builtinId="8" hidden="1"/>
    <cellStyle name="Hyperlink" xfId="3755" builtinId="8" hidden="1"/>
    <cellStyle name="Hyperlink" xfId="3757" builtinId="8" hidden="1"/>
    <cellStyle name="Hyperlink" xfId="3759" builtinId="8" hidden="1"/>
    <cellStyle name="Hyperlink" xfId="3761" builtinId="8" hidden="1"/>
    <cellStyle name="Hyperlink" xfId="3763" builtinId="8" hidden="1"/>
    <cellStyle name="Hyperlink" xfId="3765" builtinId="8" hidden="1"/>
    <cellStyle name="Hyperlink" xfId="3767" builtinId="8" hidden="1"/>
    <cellStyle name="Hyperlink" xfId="3769" builtinId="8" hidden="1"/>
    <cellStyle name="Hyperlink" xfId="3771" builtinId="8" hidden="1"/>
    <cellStyle name="Hyperlink" xfId="3773" builtinId="8" hidden="1"/>
    <cellStyle name="Hyperlink" xfId="3775" builtinId="8" hidden="1"/>
    <cellStyle name="Hyperlink" xfId="3777" builtinId="8" hidden="1"/>
    <cellStyle name="Hyperlink" xfId="3779" builtinId="8" hidden="1"/>
    <cellStyle name="Hyperlink" xfId="3781" builtinId="8" hidden="1"/>
    <cellStyle name="Hyperlink" xfId="3783" builtinId="8" hidden="1"/>
    <cellStyle name="Hyperlink" xfId="3785" builtinId="8" hidden="1"/>
    <cellStyle name="Hyperlink" xfId="3787" builtinId="8" hidden="1"/>
    <cellStyle name="Hyperlink" xfId="3789" builtinId="8" hidden="1"/>
    <cellStyle name="Hyperlink" xfId="3791" builtinId="8" hidden="1"/>
    <cellStyle name="Hyperlink" xfId="3793" builtinId="8" hidden="1"/>
    <cellStyle name="Hyperlink" xfId="3795" builtinId="8" hidden="1"/>
    <cellStyle name="Hyperlink" xfId="3797" builtinId="8" hidden="1"/>
    <cellStyle name="Hyperlink" xfId="3799" builtinId="8" hidden="1"/>
    <cellStyle name="Hyperlink" xfId="3801" builtinId="8" hidden="1"/>
    <cellStyle name="Hyperlink" xfId="3803" builtinId="8" hidden="1"/>
    <cellStyle name="Hyperlink" xfId="3805" builtinId="8" hidden="1"/>
    <cellStyle name="Hyperlink" xfId="3807" builtinId="8" hidden="1"/>
    <cellStyle name="Hyperlink" xfId="3809" builtinId="8" hidden="1"/>
    <cellStyle name="Hyperlink" xfId="3811" builtinId="8" hidden="1"/>
    <cellStyle name="Hyperlink" xfId="3813" builtinId="8" hidden="1"/>
    <cellStyle name="Hyperlink" xfId="3815" builtinId="8" hidden="1"/>
    <cellStyle name="Hyperlink" xfId="3817" builtinId="8" hidden="1"/>
    <cellStyle name="Hyperlink" xfId="3819" builtinId="8" hidden="1"/>
    <cellStyle name="Hyperlink" xfId="3821" builtinId="8" hidden="1"/>
    <cellStyle name="Hyperlink" xfId="3823" builtinId="8" hidden="1"/>
    <cellStyle name="Hyperlink" xfId="3825" builtinId="8" hidden="1"/>
    <cellStyle name="Hyperlink" xfId="3827" builtinId="8" hidden="1"/>
    <cellStyle name="Hyperlink" xfId="3829" builtinId="8" hidden="1"/>
    <cellStyle name="Hyperlink" xfId="3831" builtinId="8" hidden="1"/>
    <cellStyle name="Hyperlink" xfId="3833" builtinId="8" hidden="1"/>
    <cellStyle name="Hyperlink" xfId="3835" builtinId="8" hidden="1"/>
    <cellStyle name="Hyperlink" xfId="3837" builtinId="8" hidden="1"/>
    <cellStyle name="Hyperlink" xfId="3839" builtinId="8" hidden="1"/>
    <cellStyle name="Hyperlink" xfId="3841" builtinId="8" hidden="1"/>
    <cellStyle name="Hyperlink" xfId="3843" builtinId="8" hidden="1"/>
    <cellStyle name="Hyperlink" xfId="3845" builtinId="8" hidden="1"/>
    <cellStyle name="Hyperlink" xfId="3847" builtinId="8" hidden="1"/>
    <cellStyle name="Hyperlink" xfId="3849" builtinId="8" hidden="1"/>
    <cellStyle name="Hyperlink" xfId="3851" builtinId="8" hidden="1"/>
    <cellStyle name="Hyperlink" xfId="3853" builtinId="8" hidden="1"/>
    <cellStyle name="Hyperlink" xfId="3855" builtinId="8" hidden="1"/>
    <cellStyle name="Hyperlink" xfId="3857" builtinId="8" hidden="1"/>
    <cellStyle name="Hyperlink" xfId="3859" builtinId="8" hidden="1"/>
    <cellStyle name="Hyperlink" xfId="3861" builtinId="8" hidden="1"/>
    <cellStyle name="Hyperlink" xfId="3863" builtinId="8" hidden="1"/>
    <cellStyle name="Hyperlink" xfId="3865" builtinId="8" hidden="1"/>
    <cellStyle name="Hyperlink" xfId="3867" builtinId="8" hidden="1"/>
    <cellStyle name="Hyperlink" xfId="3869" builtinId="8" hidden="1"/>
    <cellStyle name="Hyperlink" xfId="3871" builtinId="8" hidden="1"/>
    <cellStyle name="Hyperlink" xfId="3873" builtinId="8" hidden="1"/>
    <cellStyle name="Hyperlink" xfId="3875" builtinId="8" hidden="1"/>
    <cellStyle name="Hyperlink" xfId="3877" builtinId="8" hidden="1"/>
    <cellStyle name="Hyperlink" xfId="3879" builtinId="8" hidden="1"/>
    <cellStyle name="Hyperlink" xfId="3881" builtinId="8" hidden="1"/>
    <cellStyle name="Hyperlink" xfId="3883" builtinId="8" hidden="1"/>
    <cellStyle name="Hyperlink" xfId="3885" builtinId="8" hidden="1"/>
    <cellStyle name="Hyperlink" xfId="3887" builtinId="8" hidden="1"/>
    <cellStyle name="Hyperlink" xfId="3889" builtinId="8" hidden="1"/>
    <cellStyle name="Hyperlink" xfId="3891" builtinId="8" hidden="1"/>
    <cellStyle name="Hyperlink" xfId="3893" builtinId="8" hidden="1"/>
    <cellStyle name="Hyperlink" xfId="3895" builtinId="8" hidden="1"/>
    <cellStyle name="Hyperlink" xfId="3897" builtinId="8" hidden="1"/>
    <cellStyle name="Hyperlink" xfId="3899" builtinId="8" hidden="1"/>
    <cellStyle name="Hyperlink" xfId="3901" builtinId="8" hidden="1"/>
    <cellStyle name="Hyperlink" xfId="3903" builtinId="8" hidden="1"/>
    <cellStyle name="Hyperlink" xfId="3905" builtinId="8" hidden="1"/>
    <cellStyle name="Hyperlink" xfId="3907" builtinId="8" hidden="1"/>
    <cellStyle name="Hyperlink" xfId="3909" builtinId="8" hidden="1"/>
    <cellStyle name="Hyperlink" xfId="3911" builtinId="8" hidden="1"/>
    <cellStyle name="Hyperlink" xfId="3913" builtinId="8" hidden="1"/>
    <cellStyle name="Hyperlink" xfId="3915" builtinId="8" hidden="1"/>
    <cellStyle name="Hyperlink" xfId="3917" builtinId="8" hidden="1"/>
    <cellStyle name="Hyperlink" xfId="3919" builtinId="8" hidden="1"/>
    <cellStyle name="Hyperlink" xfId="3921" builtinId="8" hidden="1"/>
    <cellStyle name="Hyperlink" xfId="3923" builtinId="8" hidden="1"/>
    <cellStyle name="Hyperlink" xfId="3925" builtinId="8" hidden="1"/>
    <cellStyle name="Hyperlink" xfId="3927" builtinId="8" hidden="1"/>
    <cellStyle name="Hyperlink" xfId="3929" builtinId="8" hidden="1"/>
    <cellStyle name="Hyperlink" xfId="3931" builtinId="8" hidden="1"/>
    <cellStyle name="Hyperlink" xfId="3933" builtinId="8" hidden="1"/>
    <cellStyle name="Hyperlink" xfId="3935" builtinId="8" hidden="1"/>
    <cellStyle name="Hyperlink" xfId="3937" builtinId="8" hidden="1"/>
    <cellStyle name="Hyperlink" xfId="3939" builtinId="8" hidden="1"/>
    <cellStyle name="Hyperlink" xfId="3941" builtinId="8" hidden="1"/>
    <cellStyle name="Hyperlink" xfId="3943" builtinId="8" hidden="1"/>
    <cellStyle name="Hyperlink" xfId="3945" builtinId="8" hidden="1"/>
    <cellStyle name="Hyperlink" xfId="3947" builtinId="8" hidden="1"/>
    <cellStyle name="Hyperlink" xfId="3949" builtinId="8" hidden="1"/>
    <cellStyle name="Hyperlink" xfId="3951" builtinId="8" hidden="1"/>
    <cellStyle name="Hyperlink" xfId="3953" builtinId="8" hidden="1"/>
    <cellStyle name="Hyperlink" xfId="3955" builtinId="8" hidden="1"/>
    <cellStyle name="Hyperlink" xfId="3957" builtinId="8" hidden="1"/>
    <cellStyle name="Hyperlink" xfId="3959" builtinId="8" hidden="1"/>
    <cellStyle name="Hyperlink" xfId="3961" builtinId="8" hidden="1"/>
    <cellStyle name="Hyperlink" xfId="3963" builtinId="8" hidden="1"/>
    <cellStyle name="Hyperlink" xfId="3965" builtinId="8" hidden="1"/>
    <cellStyle name="Hyperlink" xfId="3967" builtinId="8" hidden="1"/>
    <cellStyle name="Hyperlink" xfId="3969" builtinId="8" hidden="1"/>
    <cellStyle name="Hyperlink" xfId="3971" builtinId="8" hidden="1"/>
    <cellStyle name="Hyperlink" xfId="3973" builtinId="8" hidden="1"/>
    <cellStyle name="Hyperlink" xfId="3975" builtinId="8" hidden="1"/>
    <cellStyle name="Hyperlink" xfId="3977" builtinId="8" hidden="1"/>
    <cellStyle name="Hyperlink" xfId="3979" builtinId="8" hidden="1"/>
    <cellStyle name="Hyperlink" xfId="3981" builtinId="8" hidden="1"/>
    <cellStyle name="Hyperlink" xfId="3983" builtinId="8" hidden="1"/>
    <cellStyle name="Hyperlink" xfId="3985" builtinId="8" hidden="1"/>
    <cellStyle name="Hyperlink" xfId="3987" builtinId="8" hidden="1"/>
    <cellStyle name="Hyperlink" xfId="3989" builtinId="8" hidden="1"/>
    <cellStyle name="Hyperlink" xfId="3991" builtinId="8" hidden="1"/>
    <cellStyle name="Hyperlink" xfId="3993" builtinId="8" hidden="1"/>
    <cellStyle name="Hyperlink" xfId="3995" builtinId="8" hidden="1"/>
    <cellStyle name="Hyperlink" xfId="3997" builtinId="8" hidden="1"/>
    <cellStyle name="Hyperlink" xfId="3999" builtinId="8" hidden="1"/>
    <cellStyle name="Hyperlink" xfId="4001" builtinId="8" hidden="1"/>
    <cellStyle name="Hyperlink" xfId="4003" builtinId="8" hidden="1"/>
    <cellStyle name="Hyperlink" xfId="4005" builtinId="8" hidden="1"/>
    <cellStyle name="Hyperlink" xfId="4007" builtinId="8" hidden="1"/>
    <cellStyle name="Hyperlink" xfId="4009" builtinId="8" hidden="1"/>
    <cellStyle name="Hyperlink" xfId="4011" builtinId="8" hidden="1"/>
    <cellStyle name="Hyperlink" xfId="4013" builtinId="8" hidden="1"/>
    <cellStyle name="Hyperlink" xfId="4015" builtinId="8" hidden="1"/>
    <cellStyle name="Hyperlink" xfId="4017" builtinId="8" hidden="1"/>
    <cellStyle name="Hyperlink" xfId="4019" builtinId="8" hidden="1"/>
    <cellStyle name="Hyperlink" xfId="4021" builtinId="8" hidden="1"/>
    <cellStyle name="Hyperlink" xfId="4023" builtinId="8" hidden="1"/>
    <cellStyle name="Hyperlink" xfId="4025" builtinId="8" hidden="1"/>
    <cellStyle name="Hyperlink" xfId="4027" builtinId="8" hidden="1"/>
    <cellStyle name="Hyperlink" xfId="4029" builtinId="8" hidden="1"/>
    <cellStyle name="Hyperlink" xfId="4031" builtinId="8" hidden="1"/>
    <cellStyle name="Hyperlink" xfId="4033" builtinId="8" hidden="1"/>
    <cellStyle name="Hyperlink" xfId="4035" builtinId="8" hidden="1"/>
    <cellStyle name="Hyperlink" xfId="4037" builtinId="8" hidden="1"/>
    <cellStyle name="Hyperlink" xfId="4039" builtinId="8" hidden="1"/>
    <cellStyle name="Hyperlink" xfId="4041" builtinId="8" hidden="1"/>
    <cellStyle name="Hyperlink" xfId="4043" builtinId="8" hidden="1"/>
    <cellStyle name="Hyperlink" xfId="4045" builtinId="8" hidden="1"/>
    <cellStyle name="Hyperlink" xfId="4047" builtinId="8" hidden="1"/>
    <cellStyle name="Hyperlink" xfId="4049" builtinId="8" hidden="1"/>
    <cellStyle name="Hyperlink" xfId="4051" builtinId="8" hidden="1"/>
    <cellStyle name="Hyperlink" xfId="4053" builtinId="8" hidden="1"/>
    <cellStyle name="Hyperlink" xfId="4055" builtinId="8" hidden="1"/>
    <cellStyle name="Hyperlink" xfId="4057" builtinId="8" hidden="1"/>
    <cellStyle name="Hyperlink" xfId="4059" builtinId="8" hidden="1"/>
    <cellStyle name="Hyperlink" xfId="4061" builtinId="8" hidden="1"/>
    <cellStyle name="Hyperlink" xfId="4063" builtinId="8" hidden="1"/>
    <cellStyle name="Hyperlink" xfId="4065" builtinId="8" hidden="1"/>
    <cellStyle name="Hyperlink" xfId="4067" builtinId="8" hidden="1"/>
    <cellStyle name="Hyperlink" xfId="4069" builtinId="8" hidden="1"/>
    <cellStyle name="Hyperlink" xfId="4071" builtinId="8" hidden="1"/>
    <cellStyle name="Hyperlink" xfId="4073" builtinId="8" hidden="1"/>
    <cellStyle name="Hyperlink" xfId="4075" builtinId="8" hidden="1"/>
    <cellStyle name="Hyperlink" xfId="4077" builtinId="8" hidden="1"/>
    <cellStyle name="Hyperlink" xfId="4079" builtinId="8" hidden="1"/>
    <cellStyle name="Hyperlink" xfId="4081" builtinId="8" hidden="1"/>
    <cellStyle name="Hyperlink" xfId="4083" builtinId="8" hidden="1"/>
    <cellStyle name="Hyperlink" xfId="4085" builtinId="8" hidden="1"/>
    <cellStyle name="Hyperlink" xfId="4087" builtinId="8" hidden="1"/>
    <cellStyle name="Hyperlink" xfId="4089" builtinId="8" hidden="1"/>
    <cellStyle name="Hyperlink" xfId="4091" builtinId="8" hidden="1"/>
    <cellStyle name="Hyperlink" xfId="4093" builtinId="8" hidden="1"/>
    <cellStyle name="Hyperlink" xfId="4095" builtinId="8" hidden="1"/>
    <cellStyle name="Hyperlink" xfId="4097" builtinId="8" hidden="1"/>
    <cellStyle name="Hyperlink" xfId="4099" builtinId="8" hidden="1"/>
    <cellStyle name="Hyperlink" xfId="4101" builtinId="8" hidden="1"/>
    <cellStyle name="Hyperlink" xfId="4103" builtinId="8" hidden="1"/>
    <cellStyle name="Hyperlink" xfId="4105" builtinId="8" hidden="1"/>
    <cellStyle name="Hyperlink" xfId="4107" builtinId="8" hidden="1"/>
    <cellStyle name="Hyperlink" xfId="4109" builtinId="8" hidden="1"/>
    <cellStyle name="Hyperlink" xfId="4111" builtinId="8" hidden="1"/>
    <cellStyle name="Hyperlink" xfId="4113" builtinId="8" hidden="1"/>
    <cellStyle name="Hyperlink" xfId="4115" builtinId="8" hidden="1"/>
    <cellStyle name="Hyperlink" xfId="4117" builtinId="8" hidden="1"/>
    <cellStyle name="Hyperlink" xfId="4119" builtinId="8" hidden="1"/>
    <cellStyle name="Hyperlink" xfId="4121" builtinId="8" hidden="1"/>
    <cellStyle name="Hyperlink" xfId="4123" builtinId="8" hidden="1"/>
    <cellStyle name="Hyperlink" xfId="4125" builtinId="8" hidden="1"/>
    <cellStyle name="Hyperlink" xfId="4127" builtinId="8" hidden="1"/>
    <cellStyle name="Hyperlink" xfId="4129" builtinId="8" hidden="1"/>
    <cellStyle name="Hyperlink" xfId="4131" builtinId="8" hidden="1"/>
    <cellStyle name="Hyperlink" xfId="4133" builtinId="8" hidden="1"/>
    <cellStyle name="Hyperlink" xfId="4135" builtinId="8" hidden="1"/>
    <cellStyle name="Hyperlink" xfId="4137" builtinId="8" hidden="1"/>
    <cellStyle name="Hyperlink" xfId="4139" builtinId="8" hidden="1"/>
    <cellStyle name="Hyperlink" xfId="4141" builtinId="8" hidden="1"/>
    <cellStyle name="Hyperlink" xfId="4143" builtinId="8" hidden="1"/>
    <cellStyle name="Hyperlink" xfId="4145" builtinId="8" hidden="1"/>
    <cellStyle name="Hyperlink" xfId="4147" builtinId="8" hidden="1"/>
    <cellStyle name="Hyperlink" xfId="4149" builtinId="8" hidden="1"/>
    <cellStyle name="Hyperlink" xfId="4151" builtinId="8" hidden="1"/>
    <cellStyle name="Hyperlink" xfId="4153" builtinId="8" hidden="1"/>
    <cellStyle name="Hyperlink" xfId="4155" builtinId="8" hidden="1"/>
    <cellStyle name="Hyperlink" xfId="4157" builtinId="8" hidden="1"/>
    <cellStyle name="Hyperlink" xfId="4159" builtinId="8" hidden="1"/>
    <cellStyle name="Hyperlink" xfId="4161" builtinId="8" hidden="1"/>
    <cellStyle name="Hyperlink" xfId="4163" builtinId="8" hidden="1"/>
    <cellStyle name="Hyperlink" xfId="4165" builtinId="8" hidden="1"/>
    <cellStyle name="Hyperlink" xfId="4167" builtinId="8" hidden="1"/>
    <cellStyle name="Hyperlink" xfId="4169" builtinId="8" hidden="1"/>
    <cellStyle name="Hyperlink" xfId="4171" builtinId="8" hidden="1"/>
    <cellStyle name="Hyperlink" xfId="4173" builtinId="8" hidden="1"/>
    <cellStyle name="Hyperlink" xfId="4175" builtinId="8" hidden="1"/>
    <cellStyle name="Hyperlink" xfId="4177" builtinId="8" hidden="1"/>
    <cellStyle name="Hyperlink" xfId="4179" builtinId="8" hidden="1"/>
    <cellStyle name="Hyperlink" xfId="4181" builtinId="8" hidden="1"/>
    <cellStyle name="Hyperlink" xfId="4183" builtinId="8" hidden="1"/>
    <cellStyle name="Hyperlink" xfId="4185" builtinId="8" hidden="1"/>
    <cellStyle name="Hyperlink" xfId="4187" builtinId="8" hidden="1"/>
    <cellStyle name="Hyperlink" xfId="4189" builtinId="8" hidden="1"/>
    <cellStyle name="Hyperlink" xfId="4191" builtinId="8" hidden="1"/>
    <cellStyle name="Hyperlink" xfId="4193" builtinId="8" hidden="1"/>
    <cellStyle name="Hyperlink" xfId="4195" builtinId="8" hidden="1"/>
    <cellStyle name="Hyperlink" xfId="4197" builtinId="8" hidden="1"/>
    <cellStyle name="Hyperlink" xfId="4199" builtinId="8" hidden="1"/>
    <cellStyle name="Hyperlink" xfId="4201" builtinId="8" hidden="1"/>
    <cellStyle name="Hyperlink" xfId="4203" builtinId="8" hidden="1"/>
    <cellStyle name="Hyperlink" xfId="4205" builtinId="8" hidden="1"/>
    <cellStyle name="Hyperlink" xfId="4207" builtinId="8" hidden="1"/>
    <cellStyle name="Hyperlink" xfId="4209" builtinId="8" hidden="1"/>
    <cellStyle name="Hyperlink" xfId="4211" builtinId="8" hidden="1"/>
    <cellStyle name="Hyperlink" xfId="4213" builtinId="8" hidden="1"/>
    <cellStyle name="Hyperlink" xfId="4215" builtinId="8" hidden="1"/>
    <cellStyle name="Hyperlink" xfId="4217" builtinId="8" hidden="1"/>
    <cellStyle name="Hyperlink" xfId="4219" builtinId="8" hidden="1"/>
    <cellStyle name="Hyperlink" xfId="4221" builtinId="8" hidden="1"/>
    <cellStyle name="Hyperlink" xfId="4223" builtinId="8" hidden="1"/>
    <cellStyle name="Hyperlink" xfId="4225" builtinId="8" hidden="1"/>
    <cellStyle name="Hyperlink" xfId="4227" builtinId="8" hidden="1"/>
    <cellStyle name="Hyperlink" xfId="4229" builtinId="8" hidden="1"/>
    <cellStyle name="Hyperlink" xfId="4231" builtinId="8" hidden="1"/>
    <cellStyle name="Hyperlink" xfId="4233" builtinId="8" hidden="1"/>
    <cellStyle name="Hyperlink" xfId="4235" builtinId="8" hidden="1"/>
    <cellStyle name="Hyperlink" xfId="4237" builtinId="8" hidden="1"/>
    <cellStyle name="Hyperlink" xfId="4239" builtinId="8" hidden="1"/>
    <cellStyle name="Hyperlink" xfId="4241" builtinId="8" hidden="1"/>
    <cellStyle name="Hyperlink" xfId="4243" builtinId="8" hidden="1"/>
    <cellStyle name="Hyperlink" xfId="4245" builtinId="8" hidden="1"/>
    <cellStyle name="Hyperlink" xfId="4247" builtinId="8" hidden="1"/>
    <cellStyle name="Hyperlink" xfId="4249" builtinId="8" hidden="1"/>
    <cellStyle name="Hyperlink" xfId="4251" builtinId="8" hidden="1"/>
    <cellStyle name="Hyperlink" xfId="4253" builtinId="8" hidden="1"/>
    <cellStyle name="Hyperlink" xfId="4255" builtinId="8" hidden="1"/>
    <cellStyle name="Hyperlink" xfId="4257" builtinId="8" hidden="1"/>
    <cellStyle name="Hyperlink" xfId="4259" builtinId="8" hidden="1"/>
    <cellStyle name="Hyperlink" xfId="4261" builtinId="8" hidden="1"/>
    <cellStyle name="Hyperlink" xfId="4263" builtinId="8" hidden="1"/>
    <cellStyle name="Hyperlink" xfId="4265" builtinId="8" hidden="1"/>
    <cellStyle name="Hyperlink" xfId="4267" builtinId="8" hidden="1"/>
    <cellStyle name="Hyperlink" xfId="4269" builtinId="8" hidden="1"/>
    <cellStyle name="Hyperlink" xfId="4271" builtinId="8" hidden="1"/>
    <cellStyle name="Hyperlink" xfId="4273" builtinId="8" hidden="1"/>
    <cellStyle name="Hyperlink" xfId="4275" builtinId="8" hidden="1"/>
    <cellStyle name="Hyperlink" xfId="4277" builtinId="8" hidden="1"/>
    <cellStyle name="Hyperlink" xfId="4279" builtinId="8" hidden="1"/>
    <cellStyle name="Hyperlink" xfId="4281" builtinId="8" hidden="1"/>
    <cellStyle name="Hyperlink" xfId="4283" builtinId="8" hidden="1"/>
    <cellStyle name="Hyperlink" xfId="4285" builtinId="8" hidden="1"/>
    <cellStyle name="Hyperlink" xfId="4287" builtinId="8" hidden="1"/>
    <cellStyle name="Hyperlink" xfId="4289" builtinId="8" hidden="1"/>
    <cellStyle name="Hyperlink" xfId="4291" builtinId="8" hidden="1"/>
    <cellStyle name="Hyperlink" xfId="4293" builtinId="8" hidden="1"/>
    <cellStyle name="Hyperlink" xfId="4295" builtinId="8" hidden="1"/>
    <cellStyle name="Hyperlink" xfId="4297" builtinId="8" hidden="1"/>
    <cellStyle name="Hyperlink" xfId="4299" builtinId="8" hidden="1"/>
    <cellStyle name="Hyperlink" xfId="4301" builtinId="8" hidden="1"/>
    <cellStyle name="Hyperlink" xfId="4303" builtinId="8" hidden="1"/>
    <cellStyle name="Hyperlink" xfId="4305" builtinId="8" hidden="1"/>
    <cellStyle name="Hyperlink" xfId="4307" builtinId="8" hidden="1"/>
    <cellStyle name="Hyperlink" xfId="4309" builtinId="8" hidden="1"/>
    <cellStyle name="Hyperlink" xfId="4311" builtinId="8" hidden="1"/>
    <cellStyle name="Hyperlink" xfId="4313" builtinId="8" hidden="1"/>
    <cellStyle name="Hyperlink" xfId="4315" builtinId="8" hidden="1"/>
    <cellStyle name="Hyperlink" xfId="4317" builtinId="8" hidden="1"/>
    <cellStyle name="Hyperlink" xfId="4319" builtinId="8" hidden="1"/>
    <cellStyle name="Hyperlink" xfId="4321" builtinId="8" hidden="1"/>
    <cellStyle name="Hyperlink" xfId="4323" builtinId="8" hidden="1"/>
    <cellStyle name="Hyperlink" xfId="4325" builtinId="8" hidden="1"/>
    <cellStyle name="Hyperlink" xfId="4327" builtinId="8" hidden="1"/>
    <cellStyle name="Hyperlink" xfId="4329" builtinId="8" hidden="1"/>
    <cellStyle name="Hyperlink" xfId="4331" builtinId="8" hidden="1"/>
    <cellStyle name="Hyperlink" xfId="4333" builtinId="8" hidden="1"/>
    <cellStyle name="Hyperlink" xfId="4335" builtinId="8" hidden="1"/>
    <cellStyle name="Hyperlink" xfId="4337" builtinId="8" hidden="1"/>
    <cellStyle name="Hyperlink" xfId="4339" builtinId="8" hidden="1"/>
    <cellStyle name="Hyperlink" xfId="4341" builtinId="8" hidden="1"/>
    <cellStyle name="Hyperlink" xfId="4343" builtinId="8" hidden="1"/>
    <cellStyle name="Hyperlink" xfId="4345" builtinId="8" hidden="1"/>
    <cellStyle name="Hyperlink" xfId="4347" builtinId="8" hidden="1"/>
    <cellStyle name="Hyperlink" xfId="4349" builtinId="8" hidden="1"/>
    <cellStyle name="Hyperlink" xfId="4351" builtinId="8" hidden="1"/>
    <cellStyle name="Hyperlink" xfId="4353" builtinId="8" hidden="1"/>
    <cellStyle name="Hyperlink" xfId="4355" builtinId="8" hidden="1"/>
    <cellStyle name="Hyperlink" xfId="4357" builtinId="8" hidden="1"/>
    <cellStyle name="Hyperlink" xfId="4359" builtinId="8" hidden="1"/>
    <cellStyle name="Hyperlink" xfId="4361" builtinId="8" hidden="1"/>
    <cellStyle name="Hyperlink" xfId="4363" builtinId="8" hidden="1"/>
    <cellStyle name="Hyperlink" xfId="4365" builtinId="8" hidden="1"/>
    <cellStyle name="Hyperlink" xfId="4367" builtinId="8" hidden="1"/>
    <cellStyle name="Hyperlink" xfId="4369" builtinId="8" hidden="1"/>
    <cellStyle name="Hyperlink" xfId="4371" builtinId="8" hidden="1"/>
    <cellStyle name="Hyperlink" xfId="4373" builtinId="8" hidden="1"/>
    <cellStyle name="Hyperlink" xfId="4375" builtinId="8" hidden="1"/>
    <cellStyle name="Hyperlink" xfId="4377" builtinId="8" hidden="1"/>
    <cellStyle name="Hyperlink" xfId="4379" builtinId="8" hidden="1"/>
    <cellStyle name="Hyperlink" xfId="4381" builtinId="8" hidden="1"/>
    <cellStyle name="Hyperlink" xfId="4383" builtinId="8" hidden="1"/>
    <cellStyle name="Hyperlink" xfId="4385" builtinId="8" hidden="1"/>
    <cellStyle name="Hyperlink" xfId="4387" builtinId="8" hidden="1"/>
    <cellStyle name="Hyperlink" xfId="4389" builtinId="8" hidden="1"/>
    <cellStyle name="Hyperlink" xfId="4391" builtinId="8" hidden="1"/>
    <cellStyle name="Hyperlink" xfId="4393" builtinId="8" hidden="1"/>
    <cellStyle name="Hyperlink" xfId="4395" builtinId="8" hidden="1"/>
    <cellStyle name="Hyperlink" xfId="4397" builtinId="8" hidden="1"/>
    <cellStyle name="Hyperlink" xfId="4399" builtinId="8" hidden="1"/>
    <cellStyle name="Hyperlink" xfId="4401" builtinId="8" hidden="1"/>
    <cellStyle name="Hyperlink" xfId="4403" builtinId="8" hidden="1"/>
    <cellStyle name="Hyperlink" xfId="4405" builtinId="8" hidden="1"/>
    <cellStyle name="Hyperlink" xfId="4407" builtinId="8" hidden="1"/>
    <cellStyle name="Hyperlink" xfId="4409" builtinId="8" hidden="1"/>
    <cellStyle name="Hyperlink" xfId="4411" builtinId="8" hidden="1"/>
    <cellStyle name="Hyperlink" xfId="4413" builtinId="8" hidden="1"/>
    <cellStyle name="Hyperlink" xfId="4415" builtinId="8" hidden="1"/>
    <cellStyle name="Hyperlink" xfId="4417" builtinId="8" hidden="1"/>
    <cellStyle name="Hyperlink" xfId="4419" builtinId="8" hidden="1"/>
    <cellStyle name="Hyperlink" xfId="4421" builtinId="8" hidden="1"/>
    <cellStyle name="Hyperlink" xfId="4423" builtinId="8" hidden="1"/>
    <cellStyle name="Hyperlink" xfId="4425" builtinId="8" hidden="1"/>
    <cellStyle name="Hyperlink" xfId="4427" builtinId="8" hidden="1"/>
    <cellStyle name="Hyperlink" xfId="4429" builtinId="8" hidden="1"/>
    <cellStyle name="Hyperlink" xfId="4431" builtinId="8" hidden="1"/>
    <cellStyle name="Hyperlink" xfId="4433" builtinId="8" hidden="1"/>
    <cellStyle name="Hyperlink" xfId="4435" builtinId="8" hidden="1"/>
    <cellStyle name="Hyperlink" xfId="4437" builtinId="8" hidden="1"/>
    <cellStyle name="Hyperlink" xfId="4439" builtinId="8" hidden="1"/>
    <cellStyle name="Hyperlink" xfId="4441" builtinId="8" hidden="1"/>
    <cellStyle name="Hyperlink" xfId="4443" builtinId="8" hidden="1"/>
    <cellStyle name="Hyperlink" xfId="4445" builtinId="8" hidden="1"/>
    <cellStyle name="Hyperlink" xfId="4447" builtinId="8" hidden="1"/>
    <cellStyle name="Hyperlink" xfId="4449" builtinId="8" hidden="1"/>
    <cellStyle name="Hyperlink" xfId="4451" builtinId="8" hidden="1"/>
    <cellStyle name="Hyperlink" xfId="4453" builtinId="8" hidden="1"/>
    <cellStyle name="Hyperlink" xfId="4455" builtinId="8" hidden="1"/>
    <cellStyle name="Hyperlink" xfId="4457" builtinId="8" hidden="1"/>
    <cellStyle name="Hyperlink" xfId="4459" builtinId="8" hidden="1"/>
    <cellStyle name="Hyperlink" xfId="4461" builtinId="8" hidden="1"/>
    <cellStyle name="Hyperlink" xfId="4463" builtinId="8" hidden="1"/>
    <cellStyle name="Hyperlink" xfId="4465" builtinId="8" hidden="1"/>
    <cellStyle name="Hyperlink" xfId="4467" builtinId="8" hidden="1"/>
    <cellStyle name="Hyperlink" xfId="4469" builtinId="8" hidden="1"/>
    <cellStyle name="Hyperlink" xfId="4471" builtinId="8" hidden="1"/>
    <cellStyle name="Hyperlink" xfId="4473" builtinId="8" hidden="1"/>
    <cellStyle name="Hyperlink" xfId="4475" builtinId="8" hidden="1"/>
    <cellStyle name="Hyperlink" xfId="4477" builtinId="8" hidden="1"/>
    <cellStyle name="Hyperlink" xfId="4479" builtinId="8" hidden="1"/>
    <cellStyle name="Hyperlink" xfId="4481" builtinId="8" hidden="1"/>
    <cellStyle name="Hyperlink" xfId="4483" builtinId="8" hidden="1"/>
    <cellStyle name="Hyperlink" xfId="4485" builtinId="8" hidden="1"/>
    <cellStyle name="Hyperlink" xfId="4487" builtinId="8" hidden="1"/>
    <cellStyle name="Hyperlink" xfId="4489" builtinId="8" hidden="1"/>
    <cellStyle name="Hyperlink" xfId="4491" builtinId="8" hidden="1"/>
    <cellStyle name="Hyperlink" xfId="4493" builtinId="8" hidden="1"/>
    <cellStyle name="Hyperlink" xfId="4495" builtinId="8" hidden="1"/>
    <cellStyle name="Hyperlink" xfId="4497" builtinId="8" hidden="1"/>
    <cellStyle name="Hyperlink" xfId="4499" builtinId="8" hidden="1"/>
    <cellStyle name="Hyperlink" xfId="4501" builtinId="8" hidden="1"/>
    <cellStyle name="Hyperlink" xfId="4503" builtinId="8" hidden="1"/>
    <cellStyle name="Hyperlink" xfId="4505" builtinId="8" hidden="1"/>
    <cellStyle name="Hyperlink" xfId="4507" builtinId="8" hidden="1"/>
    <cellStyle name="Hyperlink" xfId="4509" builtinId="8" hidden="1"/>
    <cellStyle name="Hyperlink" xfId="4511" builtinId="8" hidden="1"/>
    <cellStyle name="Hyperlink" xfId="4513" builtinId="8" hidden="1"/>
    <cellStyle name="Hyperlink" xfId="4515" builtinId="8" hidden="1"/>
    <cellStyle name="Hyperlink" xfId="4517" builtinId="8" hidden="1"/>
    <cellStyle name="Hyperlink" xfId="4519" builtinId="8" hidden="1"/>
    <cellStyle name="Hyperlink" xfId="4521" builtinId="8" hidden="1"/>
    <cellStyle name="Hyperlink" xfId="4523" builtinId="8" hidden="1"/>
    <cellStyle name="Hyperlink" xfId="4525" builtinId="8" hidden="1"/>
    <cellStyle name="Hyperlink" xfId="4527" builtinId="8" hidden="1"/>
    <cellStyle name="Hyperlink" xfId="4529" builtinId="8" hidden="1"/>
    <cellStyle name="Hyperlink" xfId="4531" builtinId="8" hidden="1"/>
    <cellStyle name="Hyperlink" xfId="4533" builtinId="8" hidden="1"/>
    <cellStyle name="Hyperlink" xfId="4535" builtinId="8" hidden="1"/>
    <cellStyle name="Hyperlink" xfId="4537" builtinId="8" hidden="1"/>
    <cellStyle name="Hyperlink" xfId="4539" builtinId="8" hidden="1"/>
    <cellStyle name="Hyperlink" xfId="4541" builtinId="8" hidden="1"/>
    <cellStyle name="Hyperlink" xfId="4543" builtinId="8" hidden="1"/>
    <cellStyle name="Hyperlink" xfId="4545" builtinId="8" hidden="1"/>
    <cellStyle name="Hyperlink" xfId="4547" builtinId="8" hidden="1"/>
    <cellStyle name="Hyperlink" xfId="4549" builtinId="8" hidden="1"/>
    <cellStyle name="Hyperlink" xfId="4551" builtinId="8" hidden="1"/>
    <cellStyle name="Hyperlink" xfId="4553" builtinId="8" hidden="1"/>
    <cellStyle name="Hyperlink" xfId="4555" builtinId="8" hidden="1"/>
    <cellStyle name="Hyperlink" xfId="4557" builtinId="8" hidden="1"/>
    <cellStyle name="Hyperlink" xfId="4559" builtinId="8" hidden="1"/>
    <cellStyle name="Hyperlink" xfId="4561" builtinId="8" hidden="1"/>
    <cellStyle name="Hyperlink" xfId="4563" builtinId="8" hidden="1"/>
    <cellStyle name="Hyperlink" xfId="4565" builtinId="8" hidden="1"/>
    <cellStyle name="Hyperlink" xfId="4567" builtinId="8" hidden="1"/>
    <cellStyle name="Hyperlink" xfId="4569" builtinId="8" hidden="1"/>
    <cellStyle name="Hyperlink" xfId="4571" builtinId="8" hidden="1"/>
    <cellStyle name="Hyperlink" xfId="4573" builtinId="8" hidden="1"/>
    <cellStyle name="Hyperlink" xfId="4575" builtinId="8" hidden="1"/>
    <cellStyle name="Hyperlink" xfId="4577" builtinId="8" hidden="1"/>
    <cellStyle name="Hyperlink" xfId="4579" builtinId="8" hidden="1"/>
    <cellStyle name="Hyperlink" xfId="4581" builtinId="8" hidden="1"/>
    <cellStyle name="Hyperlink" xfId="4583" builtinId="8" hidden="1"/>
    <cellStyle name="Hyperlink" xfId="4585" builtinId="8" hidden="1"/>
    <cellStyle name="Hyperlink" xfId="4587" builtinId="8" hidden="1"/>
    <cellStyle name="Hyperlink" xfId="4589" builtinId="8" hidden="1"/>
    <cellStyle name="Hyperlink" xfId="4591" builtinId="8" hidden="1"/>
    <cellStyle name="Hyperlink" xfId="4593" builtinId="8" hidden="1"/>
    <cellStyle name="Hyperlink" xfId="4595" builtinId="8" hidden="1"/>
    <cellStyle name="Hyperlink" xfId="4597" builtinId="8" hidden="1"/>
    <cellStyle name="Hyperlink" xfId="4599" builtinId="8" hidden="1"/>
    <cellStyle name="Hyperlink" xfId="4601" builtinId="8" hidden="1"/>
    <cellStyle name="Hyperlink" xfId="4603" builtinId="8" hidden="1"/>
    <cellStyle name="Hyperlink" xfId="4605" builtinId="8" hidden="1"/>
    <cellStyle name="Hyperlink" xfId="4607" builtinId="8" hidden="1"/>
    <cellStyle name="Hyperlink" xfId="4609" builtinId="8" hidden="1"/>
    <cellStyle name="Hyperlink" xfId="4611" builtinId="8" hidden="1"/>
    <cellStyle name="Hyperlink" xfId="4613" builtinId="8" hidden="1"/>
    <cellStyle name="Hyperlink" xfId="4615" builtinId="8" hidden="1"/>
    <cellStyle name="Hyperlink" xfId="4617" builtinId="8" hidden="1"/>
    <cellStyle name="Hyperlink" xfId="4619" builtinId="8" hidden="1"/>
    <cellStyle name="Hyperlink" xfId="4621" builtinId="8" hidden="1"/>
    <cellStyle name="Hyperlink" xfId="4623" builtinId="8" hidden="1"/>
    <cellStyle name="Hyperlink" xfId="4625" builtinId="8" hidden="1"/>
    <cellStyle name="Hyperlink" xfId="4627" builtinId="8" hidden="1"/>
    <cellStyle name="Hyperlink" xfId="4629" builtinId="8" hidden="1"/>
    <cellStyle name="Hyperlink" xfId="4631" builtinId="8" hidden="1"/>
    <cellStyle name="Hyperlink" xfId="4633" builtinId="8" hidden="1"/>
    <cellStyle name="Hyperlink" xfId="4635" builtinId="8" hidden="1"/>
    <cellStyle name="Hyperlink" xfId="4637" builtinId="8" hidden="1"/>
    <cellStyle name="Hyperlink" xfId="4639" builtinId="8" hidden="1"/>
    <cellStyle name="Hyperlink" xfId="4641" builtinId="8" hidden="1"/>
    <cellStyle name="Hyperlink" xfId="4643" builtinId="8" hidden="1"/>
    <cellStyle name="Hyperlink" xfId="4645" builtinId="8" hidden="1"/>
    <cellStyle name="Hyperlink" xfId="4647" builtinId="8" hidden="1"/>
    <cellStyle name="Hyperlink" xfId="4649" builtinId="8" hidden="1"/>
    <cellStyle name="Hyperlink" xfId="4651" builtinId="8" hidden="1"/>
    <cellStyle name="Hyperlink" xfId="4653" builtinId="8" hidden="1"/>
    <cellStyle name="Hyperlink" xfId="4655" builtinId="8" hidden="1"/>
    <cellStyle name="Hyperlink" xfId="4657" builtinId="8" hidden="1"/>
    <cellStyle name="Hyperlink" xfId="4659" builtinId="8" hidden="1"/>
    <cellStyle name="Hyperlink" xfId="4661" builtinId="8" hidden="1"/>
    <cellStyle name="Hyperlink" xfId="4663" builtinId="8" hidden="1"/>
    <cellStyle name="Hyperlink" xfId="4665" builtinId="8" hidden="1"/>
    <cellStyle name="Hyperlink" xfId="4667" builtinId="8" hidden="1"/>
    <cellStyle name="Hyperlink" xfId="4669" builtinId="8" hidden="1"/>
    <cellStyle name="Hyperlink" xfId="4671" builtinId="8" hidden="1"/>
    <cellStyle name="Hyperlink" xfId="4673" builtinId="8" hidden="1"/>
    <cellStyle name="Hyperlink" xfId="4675" builtinId="8" hidden="1"/>
    <cellStyle name="Hyperlink" xfId="4677" builtinId="8" hidden="1"/>
    <cellStyle name="Hyperlink" xfId="4679" builtinId="8" hidden="1"/>
    <cellStyle name="Hyperlink" xfId="4681" builtinId="8" hidden="1"/>
    <cellStyle name="Hyperlink" xfId="4683" builtinId="8" hidden="1"/>
    <cellStyle name="Hyperlink" xfId="4685" builtinId="8" hidden="1"/>
    <cellStyle name="Hyperlink" xfId="4687" builtinId="8" hidden="1"/>
    <cellStyle name="Hyperlink" xfId="4689" builtinId="8" hidden="1"/>
    <cellStyle name="Hyperlink" xfId="4691" builtinId="8" hidden="1"/>
    <cellStyle name="Hyperlink" xfId="4693" builtinId="8" hidden="1"/>
    <cellStyle name="Hyperlink" xfId="4695" builtinId="8" hidden="1"/>
    <cellStyle name="Hyperlink" xfId="4697" builtinId="8" hidden="1"/>
    <cellStyle name="Hyperlink" xfId="4699" builtinId="8" hidden="1"/>
    <cellStyle name="Hyperlink" xfId="4701" builtinId="8" hidden="1"/>
    <cellStyle name="Hyperlink" xfId="4703" builtinId="8" hidden="1"/>
    <cellStyle name="Hyperlink" xfId="4705" builtinId="8" hidden="1"/>
    <cellStyle name="Hyperlink" xfId="4707" builtinId="8" hidden="1"/>
    <cellStyle name="Hyperlink" xfId="4709" builtinId="8" hidden="1"/>
    <cellStyle name="Hyperlink" xfId="4711" builtinId="8" hidden="1"/>
    <cellStyle name="Hyperlink" xfId="4713" builtinId="8" hidden="1"/>
    <cellStyle name="Hyperlink" xfId="4715" builtinId="8" hidden="1"/>
    <cellStyle name="Hyperlink" xfId="4717" builtinId="8" hidden="1"/>
    <cellStyle name="Hyperlink" xfId="4719" builtinId="8" hidden="1"/>
    <cellStyle name="Hyperlink" xfId="4721" builtinId="8" hidden="1"/>
    <cellStyle name="Hyperlink" xfId="4723" builtinId="8" hidden="1"/>
    <cellStyle name="Hyperlink" xfId="4725" builtinId="8" hidden="1"/>
    <cellStyle name="Hyperlink" xfId="4727" builtinId="8" hidden="1"/>
    <cellStyle name="Hyperlink" xfId="4729" builtinId="8" hidden="1"/>
    <cellStyle name="Hyperlink" xfId="4731" builtinId="8" hidden="1"/>
    <cellStyle name="Hyperlink" xfId="4733" builtinId="8" hidden="1"/>
    <cellStyle name="Hyperlink" xfId="4735" builtinId="8" hidden="1"/>
    <cellStyle name="Hyperlink" xfId="4737" builtinId="8" hidden="1"/>
    <cellStyle name="Hyperlink" xfId="4739" builtinId="8" hidden="1"/>
    <cellStyle name="Hyperlink" xfId="4741" builtinId="8" hidden="1"/>
    <cellStyle name="Hyperlink" xfId="4743" builtinId="8" hidden="1"/>
    <cellStyle name="Hyperlink" xfId="4745" builtinId="8" hidden="1"/>
    <cellStyle name="Hyperlink" xfId="4747" builtinId="8" hidden="1"/>
    <cellStyle name="Hyperlink" xfId="4749" builtinId="8" hidden="1"/>
    <cellStyle name="Hyperlink" xfId="4751" builtinId="8" hidden="1"/>
    <cellStyle name="Hyperlink" xfId="4753" builtinId="8" hidden="1"/>
    <cellStyle name="Hyperlink" xfId="4755" builtinId="8" hidden="1"/>
    <cellStyle name="Hyperlink" xfId="4757" builtinId="8" hidden="1"/>
    <cellStyle name="Hyperlink" xfId="4759" builtinId="8" hidden="1"/>
    <cellStyle name="Hyperlink" xfId="4761" builtinId="8" hidden="1"/>
    <cellStyle name="Hyperlink" xfId="4763" builtinId="8" hidden="1"/>
    <cellStyle name="Hyperlink" xfId="4765" builtinId="8" hidden="1"/>
    <cellStyle name="Hyperlink" xfId="4767" builtinId="8" hidden="1"/>
    <cellStyle name="Hyperlink" xfId="4769" builtinId="8" hidden="1"/>
    <cellStyle name="Hyperlink" xfId="4771" builtinId="8" hidden="1"/>
    <cellStyle name="Hyperlink" xfId="4773" builtinId="8" hidden="1"/>
    <cellStyle name="Hyperlink" xfId="4775" builtinId="8" hidden="1"/>
    <cellStyle name="Hyperlink" xfId="4777" builtinId="8" hidden="1"/>
    <cellStyle name="Hyperlink" xfId="4779" builtinId="8" hidden="1"/>
    <cellStyle name="Hyperlink" xfId="4781" builtinId="8" hidden="1"/>
    <cellStyle name="Hyperlink" xfId="4783" builtinId="8" hidden="1"/>
    <cellStyle name="Hyperlink" xfId="4785" builtinId="8" hidden="1"/>
    <cellStyle name="Hyperlink" xfId="4787" builtinId="8" hidden="1"/>
    <cellStyle name="Hyperlink" xfId="4789" builtinId="8" hidden="1"/>
    <cellStyle name="Hyperlink" xfId="4791" builtinId="8" hidden="1"/>
    <cellStyle name="Hyperlink" xfId="4793" builtinId="8" hidden="1"/>
    <cellStyle name="Hyperlink" xfId="4795" builtinId="8" hidden="1"/>
    <cellStyle name="Hyperlink" xfId="4797" builtinId="8" hidden="1"/>
    <cellStyle name="Hyperlink" xfId="4799" builtinId="8" hidden="1"/>
    <cellStyle name="Hyperlink" xfId="4801" builtinId="8" hidden="1"/>
    <cellStyle name="Hyperlink" xfId="4803" builtinId="8" hidden="1"/>
    <cellStyle name="Hyperlink" xfId="4805" builtinId="8" hidden="1"/>
    <cellStyle name="Hyperlink" xfId="4807" builtinId="8" hidden="1"/>
    <cellStyle name="Hyperlink" xfId="4809" builtinId="8" hidden="1"/>
    <cellStyle name="Hyperlink" xfId="4811" builtinId="8" hidden="1"/>
    <cellStyle name="Hyperlink" xfId="4813" builtinId="8" hidden="1"/>
    <cellStyle name="Hyperlink" xfId="4815" builtinId="8" hidden="1"/>
    <cellStyle name="Hyperlink" xfId="4817" builtinId="8" hidden="1"/>
    <cellStyle name="Hyperlink" xfId="4819" builtinId="8" hidden="1"/>
    <cellStyle name="Hyperlink" xfId="4821" builtinId="8" hidden="1"/>
    <cellStyle name="Hyperlink" xfId="4823" builtinId="8" hidden="1"/>
    <cellStyle name="Hyperlink" xfId="4825" builtinId="8" hidden="1"/>
    <cellStyle name="Hyperlink" xfId="4827" builtinId="8" hidden="1"/>
    <cellStyle name="Hyperlink" xfId="4829" builtinId="8" hidden="1"/>
    <cellStyle name="Hyperlink" xfId="4831" builtinId="8" hidden="1"/>
    <cellStyle name="Hyperlink" xfId="4833" builtinId="8" hidden="1"/>
    <cellStyle name="Hyperlink" xfId="4835" builtinId="8" hidden="1"/>
    <cellStyle name="Hyperlink" xfId="4837" builtinId="8" hidden="1"/>
    <cellStyle name="Hyperlink" xfId="4839" builtinId="8" hidden="1"/>
    <cellStyle name="Hyperlink" xfId="4841" builtinId="8" hidden="1"/>
    <cellStyle name="Hyperlink" xfId="4843" builtinId="8" hidden="1"/>
    <cellStyle name="Hyperlink" xfId="4845" builtinId="8" hidden="1"/>
    <cellStyle name="Hyperlink" xfId="4847" builtinId="8" hidden="1"/>
    <cellStyle name="Hyperlink" xfId="4849" builtinId="8" hidden="1"/>
    <cellStyle name="Hyperlink" xfId="4851" builtinId="8" hidden="1"/>
    <cellStyle name="Hyperlink" xfId="4853" builtinId="8" hidden="1"/>
    <cellStyle name="Hyperlink" xfId="4855" builtinId="8" hidden="1"/>
    <cellStyle name="Hyperlink" xfId="4857" builtinId="8" hidden="1"/>
    <cellStyle name="Hyperlink" xfId="4859" builtinId="8" hidden="1"/>
    <cellStyle name="Hyperlink" xfId="4861" builtinId="8" hidden="1"/>
    <cellStyle name="Hyperlink" xfId="4863" builtinId="8" hidden="1"/>
    <cellStyle name="Hyperlink" xfId="4865" builtinId="8" hidden="1"/>
    <cellStyle name="Hyperlink" xfId="4867" builtinId="8" hidden="1"/>
    <cellStyle name="Hyperlink" xfId="4869" builtinId="8" hidden="1"/>
    <cellStyle name="Hyperlink" xfId="4871" builtinId="8" hidden="1"/>
    <cellStyle name="Hyperlink" xfId="4873" builtinId="8" hidden="1"/>
    <cellStyle name="Hyperlink" xfId="4875" builtinId="8" hidden="1"/>
    <cellStyle name="Hyperlink" xfId="4877" builtinId="8" hidden="1"/>
    <cellStyle name="Hyperlink" xfId="4879" builtinId="8" hidden="1"/>
    <cellStyle name="Hyperlink" xfId="4881" builtinId="8" hidden="1"/>
    <cellStyle name="Hyperlink" xfId="4883" builtinId="8" hidden="1"/>
    <cellStyle name="Hyperlink" xfId="4885" builtinId="8" hidden="1"/>
    <cellStyle name="Hyperlink" xfId="4887" builtinId="8" hidden="1"/>
    <cellStyle name="Hyperlink" xfId="4889" builtinId="8" hidden="1"/>
    <cellStyle name="Hyperlink" xfId="4891" builtinId="8" hidden="1"/>
    <cellStyle name="Hyperlink" xfId="4893" builtinId="8" hidden="1"/>
    <cellStyle name="Hyperlink" xfId="4895" builtinId="8" hidden="1"/>
    <cellStyle name="Hyperlink" xfId="4897" builtinId="8" hidden="1"/>
    <cellStyle name="Hyperlink" xfId="4899" builtinId="8" hidden="1"/>
    <cellStyle name="Hyperlink" xfId="4901" builtinId="8" hidden="1"/>
    <cellStyle name="Hyperlink" xfId="4903" builtinId="8" hidden="1"/>
    <cellStyle name="Hyperlink" xfId="4905" builtinId="8" hidden="1"/>
    <cellStyle name="Hyperlink" xfId="4907" builtinId="8" hidden="1"/>
    <cellStyle name="Hyperlink" xfId="4909" builtinId="8" hidden="1"/>
    <cellStyle name="Hyperlink" xfId="4911" builtinId="8" hidden="1"/>
    <cellStyle name="Hyperlink" xfId="4913" builtinId="8" hidden="1"/>
    <cellStyle name="Hyperlink" xfId="4915" builtinId="8" hidden="1"/>
    <cellStyle name="Hyperlink" xfId="4917" builtinId="8" hidden="1"/>
    <cellStyle name="Hyperlink" xfId="4919" builtinId="8" hidden="1"/>
    <cellStyle name="Hyperlink" xfId="4921" builtinId="8" hidden="1"/>
    <cellStyle name="Hyperlink" xfId="4923" builtinId="8" hidden="1"/>
    <cellStyle name="Hyperlink" xfId="4925" builtinId="8" hidden="1"/>
    <cellStyle name="Hyperlink" xfId="4927" builtinId="8" hidden="1"/>
    <cellStyle name="Hyperlink" xfId="4929" builtinId="8" hidden="1"/>
    <cellStyle name="Hyperlink" xfId="4931" builtinId="8" hidden="1"/>
    <cellStyle name="Hyperlink" xfId="4933" builtinId="8" hidden="1"/>
    <cellStyle name="Hyperlink" xfId="4935" builtinId="8" hidden="1"/>
    <cellStyle name="Hyperlink" xfId="4937" builtinId="8" hidden="1"/>
    <cellStyle name="Hyperlink" xfId="4939" builtinId="8" hidden="1"/>
    <cellStyle name="Hyperlink" xfId="4941" builtinId="8" hidden="1"/>
    <cellStyle name="Hyperlink" xfId="4943" builtinId="8" hidden="1"/>
    <cellStyle name="Hyperlink" xfId="4945" builtinId="8" hidden="1"/>
    <cellStyle name="Hyperlink" xfId="4947" builtinId="8" hidden="1"/>
    <cellStyle name="Hyperlink" xfId="4949" builtinId="8" hidden="1"/>
    <cellStyle name="Hyperlink" xfId="4951" builtinId="8" hidden="1"/>
    <cellStyle name="Hyperlink" xfId="4953" builtinId="8" hidden="1"/>
    <cellStyle name="Hyperlink" xfId="4955" builtinId="8" hidden="1"/>
    <cellStyle name="Hyperlink" xfId="4957" builtinId="8" hidden="1"/>
    <cellStyle name="Hyperlink" xfId="4959" builtinId="8" hidden="1"/>
    <cellStyle name="Hyperlink" xfId="4961" builtinId="8" hidden="1"/>
    <cellStyle name="Hyperlink" xfId="4963" builtinId="8" hidden="1"/>
    <cellStyle name="Hyperlink" xfId="4965" builtinId="8" hidden="1"/>
    <cellStyle name="Hyperlink" xfId="4967" builtinId="8" hidden="1"/>
    <cellStyle name="Hyperlink" xfId="4969" builtinId="8" hidden="1"/>
    <cellStyle name="Hyperlink" xfId="4971" builtinId="8" hidden="1"/>
    <cellStyle name="Hyperlink" xfId="4973" builtinId="8" hidden="1"/>
    <cellStyle name="Hyperlink" xfId="4975" builtinId="8" hidden="1"/>
    <cellStyle name="Hyperlink" xfId="4977" builtinId="8" hidden="1"/>
    <cellStyle name="Hyperlink" xfId="4979" builtinId="8" hidden="1"/>
    <cellStyle name="Hyperlink" xfId="4981" builtinId="8" hidden="1"/>
    <cellStyle name="Hyperlink" xfId="4983" builtinId="8" hidden="1"/>
    <cellStyle name="Hyperlink" xfId="4985" builtinId="8" hidden="1"/>
    <cellStyle name="Hyperlink" xfId="4987" builtinId="8" hidden="1"/>
    <cellStyle name="Hyperlink" xfId="4989" builtinId="8" hidden="1"/>
    <cellStyle name="Hyperlink" xfId="4991" builtinId="8" hidden="1"/>
    <cellStyle name="Hyperlink" xfId="4993" builtinId="8" hidden="1"/>
    <cellStyle name="Hyperlink" xfId="4995" builtinId="8" hidden="1"/>
    <cellStyle name="Hyperlink" xfId="4997" builtinId="8" hidden="1"/>
    <cellStyle name="Hyperlink" xfId="4999" builtinId="8" hidden="1"/>
    <cellStyle name="Hyperlink" xfId="5001" builtinId="8" hidden="1"/>
    <cellStyle name="Hyperlink" xfId="5003" builtinId="8" hidden="1"/>
    <cellStyle name="Hyperlink" xfId="5005" builtinId="8" hidden="1"/>
    <cellStyle name="Hyperlink" xfId="5007" builtinId="8" hidden="1"/>
    <cellStyle name="Hyperlink" xfId="5009" builtinId="8" hidden="1"/>
    <cellStyle name="Hyperlink" xfId="5011" builtinId="8" hidden="1"/>
    <cellStyle name="Hyperlink" xfId="5013" builtinId="8" hidden="1"/>
    <cellStyle name="Hyperlink" xfId="5015" builtinId="8" hidden="1"/>
    <cellStyle name="Hyperlink" xfId="5017" builtinId="8" hidden="1"/>
    <cellStyle name="Hyperlink" xfId="5019" builtinId="8" hidden="1"/>
    <cellStyle name="Hyperlink" xfId="5021" builtinId="8" hidden="1"/>
    <cellStyle name="Hyperlink" xfId="5023" builtinId="8" hidden="1"/>
    <cellStyle name="Hyperlink" xfId="5025" builtinId="8" hidden="1"/>
    <cellStyle name="Hyperlink" xfId="5027" builtinId="8" hidden="1"/>
    <cellStyle name="Hyperlink" xfId="5029" builtinId="8" hidden="1"/>
    <cellStyle name="Hyperlink" xfId="5031" builtinId="8" hidden="1"/>
    <cellStyle name="Hyperlink" xfId="5033" builtinId="8" hidden="1"/>
    <cellStyle name="Hyperlink" xfId="5035" builtinId="8" hidden="1"/>
    <cellStyle name="Hyperlink" xfId="5037" builtinId="8" hidden="1"/>
    <cellStyle name="Hyperlink" xfId="5039" builtinId="8" hidden="1"/>
    <cellStyle name="Hyperlink" xfId="5041" builtinId="8" hidden="1"/>
    <cellStyle name="Hyperlink" xfId="5043" builtinId="8" hidden="1"/>
    <cellStyle name="Hyperlink" xfId="5045" builtinId="8" hidden="1"/>
    <cellStyle name="Hyperlink" xfId="5047" builtinId="8" hidden="1"/>
    <cellStyle name="Hyperlink" xfId="5049" builtinId="8" hidden="1"/>
    <cellStyle name="Hyperlink" xfId="5051" builtinId="8" hidden="1"/>
    <cellStyle name="Hyperlink" xfId="5053" builtinId="8" hidden="1"/>
    <cellStyle name="Hyperlink" xfId="5055" builtinId="8" hidden="1"/>
    <cellStyle name="Hyperlink" xfId="5057" builtinId="8" hidden="1"/>
    <cellStyle name="Hyperlink" xfId="5059" builtinId="8" hidden="1"/>
    <cellStyle name="Hyperlink" xfId="5061" builtinId="8" hidden="1"/>
    <cellStyle name="Hyperlink" xfId="5063" builtinId="8" hidden="1"/>
    <cellStyle name="Hyperlink" xfId="5065" builtinId="8" hidden="1"/>
    <cellStyle name="Hyperlink" xfId="5067" builtinId="8" hidden="1"/>
    <cellStyle name="Hyperlink" xfId="5069" builtinId="8" hidden="1"/>
    <cellStyle name="Hyperlink" xfId="5071" builtinId="8" hidden="1"/>
    <cellStyle name="Hyperlink" xfId="5073" builtinId="8" hidden="1"/>
    <cellStyle name="Hyperlink" xfId="5075" builtinId="8" hidden="1"/>
    <cellStyle name="Hyperlink" xfId="5077" builtinId="8" hidden="1"/>
    <cellStyle name="Hyperlink" xfId="5079" builtinId="8" hidden="1"/>
    <cellStyle name="Hyperlink" xfId="5081" builtinId="8" hidden="1"/>
    <cellStyle name="Hyperlink" xfId="5083" builtinId="8" hidden="1"/>
    <cellStyle name="Hyperlink" xfId="5085" builtinId="8" hidden="1"/>
    <cellStyle name="Hyperlink" xfId="5087" builtinId="8" hidden="1"/>
    <cellStyle name="Hyperlink" xfId="5089" builtinId="8" hidden="1"/>
    <cellStyle name="Hyperlink" xfId="5091" builtinId="8" hidden="1"/>
    <cellStyle name="Hyperlink" xfId="5093" builtinId="8" hidden="1"/>
    <cellStyle name="Hyperlink" xfId="5095" builtinId="8" hidden="1"/>
    <cellStyle name="Hyperlink" xfId="5097" builtinId="8" hidden="1"/>
    <cellStyle name="Hyperlink" xfId="5099" builtinId="8" hidden="1"/>
    <cellStyle name="Hyperlink" xfId="5101" builtinId="8" hidden="1"/>
    <cellStyle name="Hyperlink" xfId="5103" builtinId="8" hidden="1"/>
    <cellStyle name="Hyperlink" xfId="5105" builtinId="8" hidden="1"/>
    <cellStyle name="Hyperlink" xfId="5107" builtinId="8" hidden="1"/>
    <cellStyle name="Hyperlink" xfId="5109" builtinId="8" hidden="1"/>
    <cellStyle name="Hyperlink" xfId="5111" builtinId="8" hidden="1"/>
    <cellStyle name="Hyperlink" xfId="5113" builtinId="8" hidden="1"/>
    <cellStyle name="Hyperlink" xfId="5115" builtinId="8" hidden="1"/>
    <cellStyle name="Hyperlink" xfId="5117" builtinId="8" hidden="1"/>
    <cellStyle name="Hyperlink" xfId="5119" builtinId="8" hidden="1"/>
    <cellStyle name="Hyperlink" xfId="5121" builtinId="8" hidden="1"/>
    <cellStyle name="Hyperlink" xfId="5123" builtinId="8" hidden="1"/>
    <cellStyle name="Hyperlink" xfId="5125" builtinId="8" hidden="1"/>
    <cellStyle name="Hyperlink" xfId="5127" builtinId="8" hidden="1"/>
    <cellStyle name="Hyperlink" xfId="5129" builtinId="8" hidden="1"/>
    <cellStyle name="Hyperlink" xfId="5131" builtinId="8" hidden="1"/>
    <cellStyle name="Hyperlink" xfId="5133" builtinId="8" hidden="1"/>
    <cellStyle name="Hyperlink" xfId="5135" builtinId="8" hidden="1"/>
    <cellStyle name="Hyperlink" xfId="5137" builtinId="8" hidden="1"/>
    <cellStyle name="Hyperlink" xfId="5139" builtinId="8" hidden="1"/>
    <cellStyle name="Hyperlink" xfId="5141" builtinId="8" hidden="1"/>
    <cellStyle name="Hyperlink" xfId="5143" builtinId="8" hidden="1"/>
    <cellStyle name="Hyperlink" xfId="5145" builtinId="8" hidden="1"/>
    <cellStyle name="Hyperlink" xfId="5147" builtinId="8" hidden="1"/>
    <cellStyle name="Hyperlink" xfId="5149" builtinId="8" hidden="1"/>
    <cellStyle name="Hyperlink" xfId="5151" builtinId="8" hidden="1"/>
    <cellStyle name="Hyperlink" xfId="5153" builtinId="8" hidden="1"/>
    <cellStyle name="Hyperlink" xfId="5155" builtinId="8" hidden="1"/>
    <cellStyle name="Hyperlink" xfId="5157" builtinId="8" hidden="1"/>
    <cellStyle name="Hyperlink" xfId="5159" builtinId="8" hidden="1"/>
    <cellStyle name="Hyperlink" xfId="5161" builtinId="8" hidden="1"/>
    <cellStyle name="Hyperlink" xfId="5163" builtinId="8" hidden="1"/>
    <cellStyle name="Hyperlink" xfId="5165" builtinId="8" hidden="1"/>
    <cellStyle name="Hyperlink" xfId="5167" builtinId="8" hidden="1"/>
    <cellStyle name="Hyperlink" xfId="5169" builtinId="8" hidden="1"/>
    <cellStyle name="Hyperlink" xfId="5171" builtinId="8" hidden="1"/>
    <cellStyle name="Hyperlink" xfId="5173" builtinId="8" hidden="1"/>
    <cellStyle name="Hyperlink" xfId="5175" builtinId="8" hidden="1"/>
    <cellStyle name="Hyperlink" xfId="5177" builtinId="8" hidden="1"/>
    <cellStyle name="Hyperlink" xfId="5179" builtinId="8" hidden="1"/>
    <cellStyle name="Hyperlink" xfId="5181" builtinId="8" hidden="1"/>
    <cellStyle name="Hyperlink" xfId="5183" builtinId="8" hidden="1"/>
    <cellStyle name="Hyperlink" xfId="5185" builtinId="8" hidden="1"/>
    <cellStyle name="Hyperlink" xfId="5187" builtinId="8" hidden="1"/>
    <cellStyle name="Hyperlink" xfId="5189" builtinId="8" hidden="1"/>
    <cellStyle name="Hyperlink" xfId="5191" builtinId="8" hidden="1"/>
    <cellStyle name="Hyperlink" xfId="5193" builtinId="8" hidden="1"/>
    <cellStyle name="Hyperlink" xfId="5195" builtinId="8" hidden="1"/>
    <cellStyle name="Hyperlink" xfId="5197" builtinId="8" hidden="1"/>
    <cellStyle name="Hyperlink" xfId="5199" builtinId="8" hidden="1"/>
    <cellStyle name="Hyperlink" xfId="5201" builtinId="8" hidden="1"/>
    <cellStyle name="Hyperlink" xfId="5203" builtinId="8" hidden="1"/>
    <cellStyle name="Hyperlink" xfId="5205" builtinId="8" hidden="1"/>
    <cellStyle name="Hyperlink" xfId="5207" builtinId="8" hidden="1"/>
    <cellStyle name="Hyperlink" xfId="5209" builtinId="8" hidden="1"/>
    <cellStyle name="Hyperlink" xfId="5211" builtinId="8" hidden="1"/>
    <cellStyle name="Hyperlink" xfId="5213" builtinId="8" hidden="1"/>
    <cellStyle name="Hyperlink" xfId="5215" builtinId="8" hidden="1"/>
    <cellStyle name="Hyperlink" xfId="5217" builtinId="8" hidden="1"/>
    <cellStyle name="Hyperlink" xfId="5219" builtinId="8" hidden="1"/>
    <cellStyle name="Hyperlink" xfId="5221" builtinId="8" hidden="1"/>
    <cellStyle name="Hyperlink" xfId="5223" builtinId="8" hidden="1"/>
    <cellStyle name="Hyperlink" xfId="5225" builtinId="8" hidden="1"/>
    <cellStyle name="Hyperlink" xfId="5227" builtinId="8" hidden="1"/>
    <cellStyle name="Hyperlink" xfId="5229" builtinId="8" hidden="1"/>
    <cellStyle name="Hyperlink" xfId="5231" builtinId="8" hidden="1"/>
    <cellStyle name="Hyperlink" xfId="5233" builtinId="8" hidden="1"/>
    <cellStyle name="Hyperlink" xfId="5235" builtinId="8" hidden="1"/>
    <cellStyle name="Hyperlink" xfId="5237" builtinId="8" hidden="1"/>
    <cellStyle name="Hyperlink" xfId="5239" builtinId="8" hidden="1"/>
    <cellStyle name="Hyperlink" xfId="5241" builtinId="8" hidden="1"/>
    <cellStyle name="Hyperlink" xfId="5243" builtinId="8" hidden="1"/>
    <cellStyle name="Hyperlink" xfId="5245" builtinId="8" hidden="1"/>
    <cellStyle name="Hyperlink" xfId="5247" builtinId="8" hidden="1"/>
    <cellStyle name="Hyperlink" xfId="5249" builtinId="8" hidden="1"/>
    <cellStyle name="Hyperlink" xfId="5251" builtinId="8" hidden="1"/>
    <cellStyle name="Hyperlink" xfId="5253" builtinId="8" hidden="1"/>
    <cellStyle name="Hyperlink" xfId="5255" builtinId="8" hidden="1"/>
    <cellStyle name="Hyperlink" xfId="5257" builtinId="8" hidden="1"/>
    <cellStyle name="Hyperlink" xfId="5259" builtinId="8" hidden="1"/>
    <cellStyle name="Hyperlink" xfId="5261" builtinId="8" hidden="1"/>
    <cellStyle name="Hyperlink" xfId="5263" builtinId="8" hidden="1"/>
    <cellStyle name="Hyperlink" xfId="5265" builtinId="8" hidden="1"/>
    <cellStyle name="Hyperlink" xfId="5267" builtinId="8" hidden="1"/>
    <cellStyle name="Hyperlink" xfId="5269" builtinId="8" hidden="1"/>
    <cellStyle name="Hyperlink" xfId="5271" builtinId="8" hidden="1"/>
    <cellStyle name="Hyperlink" xfId="5273" builtinId="8" hidden="1"/>
    <cellStyle name="Hyperlink" xfId="5275" builtinId="8" hidden="1"/>
    <cellStyle name="Hyperlink" xfId="5277" builtinId="8" hidden="1"/>
    <cellStyle name="Hyperlink" xfId="5279" builtinId="8" hidden="1"/>
    <cellStyle name="Hyperlink" xfId="5281" builtinId="8" hidden="1"/>
    <cellStyle name="Hyperlink" xfId="5283" builtinId="8" hidden="1"/>
    <cellStyle name="Hyperlink" xfId="5285" builtinId="8" hidden="1"/>
    <cellStyle name="Hyperlink" xfId="5287" builtinId="8" hidden="1"/>
    <cellStyle name="Hyperlink" xfId="5289" builtinId="8" hidden="1"/>
    <cellStyle name="Hyperlink" xfId="5291" builtinId="8" hidden="1"/>
    <cellStyle name="Hyperlink" xfId="5293" builtinId="8" hidden="1"/>
    <cellStyle name="Hyperlink" xfId="5295" builtinId="8" hidden="1"/>
    <cellStyle name="Hyperlink" xfId="5297" builtinId="8" hidden="1"/>
    <cellStyle name="Hyperlink" xfId="5299" builtinId="8" hidden="1"/>
    <cellStyle name="Hyperlink" xfId="5301" builtinId="8" hidden="1"/>
    <cellStyle name="Hyperlink" xfId="5303" builtinId="8" hidden="1"/>
    <cellStyle name="Hyperlink" xfId="5305" builtinId="8" hidden="1"/>
    <cellStyle name="Hyperlink" xfId="5307" builtinId="8" hidden="1"/>
    <cellStyle name="Hyperlink" xfId="5309" builtinId="8" hidden="1"/>
    <cellStyle name="Hyperlink" xfId="5311" builtinId="8" hidden="1"/>
    <cellStyle name="Hyperlink" xfId="5313" builtinId="8" hidden="1"/>
    <cellStyle name="Hyperlink" xfId="5315" builtinId="8" hidden="1"/>
    <cellStyle name="Hyperlink" xfId="5317" builtinId="8" hidden="1"/>
    <cellStyle name="Hyperlink" xfId="5319" builtinId="8" hidden="1"/>
    <cellStyle name="Hyperlink" xfId="5321" builtinId="8" hidden="1"/>
    <cellStyle name="Hyperlink" xfId="5323" builtinId="8" hidden="1"/>
    <cellStyle name="Hyperlink" xfId="5325" builtinId="8" hidden="1"/>
    <cellStyle name="Hyperlink" xfId="5327" builtinId="8" hidden="1"/>
    <cellStyle name="Hyperlink" xfId="5329" builtinId="8" hidden="1"/>
    <cellStyle name="Hyperlink" xfId="5331" builtinId="8" hidden="1"/>
    <cellStyle name="Hyperlink" xfId="5333" builtinId="8" hidden="1"/>
    <cellStyle name="Hyperlink" xfId="5335" builtinId="8" hidden="1"/>
    <cellStyle name="Hyperlink" xfId="5337" builtinId="8" hidden="1"/>
    <cellStyle name="Hyperlink" xfId="5339" builtinId="8" hidden="1"/>
    <cellStyle name="Hyperlink" xfId="5341" builtinId="8" hidden="1"/>
    <cellStyle name="Hyperlink" xfId="5343" builtinId="8" hidden="1"/>
    <cellStyle name="Hyperlink" xfId="5345" builtinId="8" hidden="1"/>
    <cellStyle name="Hyperlink" xfId="5347" builtinId="8" hidden="1"/>
    <cellStyle name="Hyperlink" xfId="5349" builtinId="8" hidden="1"/>
    <cellStyle name="Hyperlink" xfId="5351" builtinId="8" hidden="1"/>
    <cellStyle name="Hyperlink" xfId="5353" builtinId="8" hidden="1"/>
    <cellStyle name="Hyperlink" xfId="5355" builtinId="8" hidden="1"/>
    <cellStyle name="Hyperlink" xfId="5357" builtinId="8" hidden="1"/>
    <cellStyle name="Hyperlink" xfId="5359" builtinId="8" hidden="1"/>
    <cellStyle name="Hyperlink" xfId="5361" builtinId="8" hidden="1"/>
    <cellStyle name="Hyperlink" xfId="5363" builtinId="8" hidden="1"/>
    <cellStyle name="Hyperlink" xfId="5365" builtinId="8" hidden="1"/>
    <cellStyle name="Hyperlink" xfId="5367" builtinId="8" hidden="1"/>
    <cellStyle name="Hyperlink" xfId="5369" builtinId="8" hidden="1"/>
    <cellStyle name="Hyperlink" xfId="5371" builtinId="8" hidden="1"/>
    <cellStyle name="Hyperlink" xfId="5373" builtinId="8" hidden="1"/>
    <cellStyle name="Hyperlink" xfId="5375" builtinId="8" hidden="1"/>
    <cellStyle name="Hyperlink" xfId="5377" builtinId="8" hidden="1"/>
    <cellStyle name="Hyperlink" xfId="5379" builtinId="8" hidden="1"/>
    <cellStyle name="Hyperlink" xfId="5381" builtinId="8" hidden="1"/>
    <cellStyle name="Hyperlink" xfId="5383" builtinId="8" hidden="1"/>
    <cellStyle name="Hyperlink" xfId="5385" builtinId="8" hidden="1"/>
    <cellStyle name="Hyperlink" xfId="5387" builtinId="8" hidden="1"/>
    <cellStyle name="Hyperlink" xfId="5389" builtinId="8" hidden="1"/>
    <cellStyle name="Hyperlink" xfId="5391" builtinId="8" hidden="1"/>
    <cellStyle name="Hyperlink" xfId="5393" builtinId="8" hidden="1"/>
    <cellStyle name="Hyperlink" xfId="5395" builtinId="8" hidden="1"/>
    <cellStyle name="Hyperlink" xfId="5397" builtinId="8" hidden="1"/>
    <cellStyle name="Hyperlink" xfId="5399" builtinId="8" hidden="1"/>
    <cellStyle name="Hyperlink" xfId="5401" builtinId="8" hidden="1"/>
    <cellStyle name="Hyperlink" xfId="5403" builtinId="8" hidden="1"/>
    <cellStyle name="Hyperlink" xfId="5405" builtinId="8" hidden="1"/>
    <cellStyle name="Hyperlink" xfId="5407" builtinId="8" hidden="1"/>
    <cellStyle name="Hyperlink" xfId="5409" builtinId="8" hidden="1"/>
    <cellStyle name="Hyperlink" xfId="5411" builtinId="8" hidden="1"/>
    <cellStyle name="Hyperlink" xfId="5413" builtinId="8" hidden="1"/>
    <cellStyle name="Hyperlink" xfId="5415" builtinId="8" hidden="1"/>
    <cellStyle name="Hyperlink" xfId="5417" builtinId="8" hidden="1"/>
    <cellStyle name="Hyperlink" xfId="5419" builtinId="8" hidden="1"/>
    <cellStyle name="Hyperlink" xfId="5421" builtinId="8" hidden="1"/>
    <cellStyle name="Hyperlink" xfId="5423" builtinId="8" hidden="1"/>
    <cellStyle name="Hyperlink" xfId="5425" builtinId="8" hidden="1"/>
    <cellStyle name="Hyperlink" xfId="5427" builtinId="8" hidden="1"/>
    <cellStyle name="Hyperlink" xfId="5429" builtinId="8" hidden="1"/>
    <cellStyle name="Hyperlink" xfId="5431" builtinId="8" hidden="1"/>
    <cellStyle name="Hyperlink" xfId="5433" builtinId="8" hidden="1"/>
    <cellStyle name="Hyperlink" xfId="5435" builtinId="8" hidden="1"/>
    <cellStyle name="Hyperlink" xfId="5437" builtinId="8" hidden="1"/>
    <cellStyle name="Hyperlink" xfId="5439" builtinId="8" hidden="1"/>
    <cellStyle name="Hyperlink" xfId="5441" builtinId="8" hidden="1"/>
    <cellStyle name="Hyperlink" xfId="5443" builtinId="8" hidden="1"/>
    <cellStyle name="Hyperlink" xfId="5445" builtinId="8" hidden="1"/>
    <cellStyle name="Hyperlink" xfId="5447" builtinId="8" hidden="1"/>
    <cellStyle name="Hyperlink" xfId="5449" builtinId="8" hidden="1"/>
    <cellStyle name="Hyperlink" xfId="5451" builtinId="8" hidden="1"/>
    <cellStyle name="Hyperlink" xfId="5453" builtinId="8" hidden="1"/>
    <cellStyle name="Hyperlink" xfId="5455" builtinId="8" hidden="1"/>
    <cellStyle name="Hyperlink" xfId="5457" builtinId="8" hidden="1"/>
    <cellStyle name="Hyperlink" xfId="5459" builtinId="8" hidden="1"/>
    <cellStyle name="Hyperlink" xfId="5461" builtinId="8" hidden="1"/>
    <cellStyle name="Hyperlink" xfId="5463" builtinId="8" hidden="1"/>
    <cellStyle name="Hyperlink" xfId="5465" builtinId="8" hidden="1"/>
    <cellStyle name="Hyperlink" xfId="5467" builtinId="8" hidden="1"/>
    <cellStyle name="Hyperlink" xfId="5469" builtinId="8" hidden="1"/>
    <cellStyle name="Hyperlink" xfId="5471" builtinId="8" hidden="1"/>
    <cellStyle name="Hyperlink" xfId="5473" builtinId="8" hidden="1"/>
    <cellStyle name="Hyperlink" xfId="5475" builtinId="8" hidden="1"/>
    <cellStyle name="Hyperlink" xfId="5477" builtinId="8" hidden="1"/>
    <cellStyle name="Hyperlink" xfId="5479" builtinId="8" hidden="1"/>
    <cellStyle name="Hyperlink" xfId="5481" builtinId="8" hidden="1"/>
    <cellStyle name="Hyperlink" xfId="5483" builtinId="8" hidden="1"/>
    <cellStyle name="Hyperlink" xfId="5485" builtinId="8" hidden="1"/>
    <cellStyle name="Hyperlink" xfId="5487" builtinId="8" hidden="1"/>
    <cellStyle name="Hyperlink" xfId="5489" builtinId="8" hidden="1"/>
    <cellStyle name="Hyperlink" xfId="5491" builtinId="8" hidden="1"/>
    <cellStyle name="Hyperlink" xfId="5493" builtinId="8" hidden="1"/>
    <cellStyle name="Hyperlink" xfId="5495" builtinId="8" hidden="1"/>
    <cellStyle name="Hyperlink" xfId="5497" builtinId="8" hidden="1"/>
    <cellStyle name="Hyperlink" xfId="5499" builtinId="8" hidden="1"/>
    <cellStyle name="Hyperlink" xfId="5501" builtinId="8" hidden="1"/>
    <cellStyle name="Hyperlink" xfId="5503" builtinId="8" hidden="1"/>
    <cellStyle name="Hyperlink" xfId="5505" builtinId="8" hidden="1"/>
    <cellStyle name="Hyperlink" xfId="5507" builtinId="8" hidden="1"/>
    <cellStyle name="Hyperlink" xfId="5509" builtinId="8" hidden="1"/>
    <cellStyle name="Hyperlink" xfId="5511" builtinId="8" hidden="1"/>
    <cellStyle name="Hyperlink" xfId="5513" builtinId="8" hidden="1"/>
    <cellStyle name="Hyperlink" xfId="5515" builtinId="8" hidden="1"/>
    <cellStyle name="Hyperlink" xfId="5517" builtinId="8" hidden="1"/>
    <cellStyle name="Hyperlink" xfId="5519" builtinId="8" hidden="1"/>
    <cellStyle name="Hyperlink" xfId="5521" builtinId="8" hidden="1"/>
    <cellStyle name="Hyperlink" xfId="5523" builtinId="8" hidden="1"/>
    <cellStyle name="Hyperlink" xfId="5525" builtinId="8" hidden="1"/>
    <cellStyle name="Hyperlink" xfId="5527" builtinId="8" hidden="1"/>
    <cellStyle name="Hyperlink" xfId="5529" builtinId="8" hidden="1"/>
    <cellStyle name="Hyperlink" xfId="5531" builtinId="8" hidden="1"/>
    <cellStyle name="Hyperlink" xfId="5533" builtinId="8" hidden="1"/>
    <cellStyle name="Hyperlink" xfId="5535" builtinId="8" hidden="1"/>
    <cellStyle name="Hyperlink" xfId="5537" builtinId="8" hidden="1"/>
    <cellStyle name="Hyperlink" xfId="5539" builtinId="8" hidden="1"/>
    <cellStyle name="Hyperlink" xfId="5541" builtinId="8" hidden="1"/>
    <cellStyle name="Hyperlink" xfId="5543" builtinId="8" hidden="1"/>
    <cellStyle name="Hyperlink" xfId="5545" builtinId="8" hidden="1"/>
    <cellStyle name="Hyperlink" xfId="5547" builtinId="8" hidden="1"/>
    <cellStyle name="Hyperlink" xfId="5549" builtinId="8" hidden="1"/>
    <cellStyle name="Hyperlink" xfId="5551" builtinId="8" hidden="1"/>
    <cellStyle name="Hyperlink" xfId="5553" builtinId="8" hidden="1"/>
    <cellStyle name="Hyperlink" xfId="5555" builtinId="8" hidden="1"/>
    <cellStyle name="Hyperlink" xfId="5557" builtinId="8" hidden="1"/>
    <cellStyle name="Hyperlink" xfId="5559" builtinId="8" hidden="1"/>
    <cellStyle name="Hyperlink" xfId="5561" builtinId="8" hidden="1"/>
    <cellStyle name="Hyperlink" xfId="5563" builtinId="8" hidden="1"/>
    <cellStyle name="Hyperlink" xfId="5565" builtinId="8" hidden="1"/>
    <cellStyle name="Hyperlink" xfId="5567" builtinId="8" hidden="1"/>
    <cellStyle name="Hyperlink" xfId="5569" builtinId="8" hidden="1"/>
    <cellStyle name="Hyperlink" xfId="5571" builtinId="8" hidden="1"/>
    <cellStyle name="Hyperlink" xfId="5573" builtinId="8" hidden="1"/>
    <cellStyle name="Hyperlink" xfId="5575" builtinId="8" hidden="1"/>
    <cellStyle name="Hyperlink" xfId="5577" builtinId="8" hidden="1"/>
    <cellStyle name="Hyperlink" xfId="5579" builtinId="8" hidden="1"/>
    <cellStyle name="Hyperlink" xfId="5581" builtinId="8" hidden="1"/>
    <cellStyle name="Hyperlink" xfId="5583" builtinId="8" hidden="1"/>
    <cellStyle name="Hyperlink" xfId="5585" builtinId="8" hidden="1"/>
    <cellStyle name="Hyperlink" xfId="5587" builtinId="8" hidden="1"/>
    <cellStyle name="Hyperlink" xfId="5589" builtinId="8" hidden="1"/>
    <cellStyle name="Hyperlink" xfId="5591" builtinId="8" hidden="1"/>
    <cellStyle name="Hyperlink" xfId="5593" builtinId="8" hidden="1"/>
    <cellStyle name="Hyperlink" xfId="5595" builtinId="8" hidden="1"/>
    <cellStyle name="Hyperlink" xfId="5597" builtinId="8" hidden="1"/>
    <cellStyle name="Hyperlink" xfId="5599" builtinId="8" hidden="1"/>
    <cellStyle name="Hyperlink" xfId="5601" builtinId="8" hidden="1"/>
    <cellStyle name="Hyperlink" xfId="5603" builtinId="8" hidden="1"/>
    <cellStyle name="Hyperlink" xfId="5605" builtinId="8" hidden="1"/>
    <cellStyle name="Hyperlink" xfId="5607" builtinId="8" hidden="1"/>
    <cellStyle name="Hyperlink" xfId="5609" builtinId="8" hidden="1"/>
    <cellStyle name="Hyperlink" xfId="5611" builtinId="8" hidden="1"/>
    <cellStyle name="Hyperlink" xfId="5613" builtinId="8" hidden="1"/>
    <cellStyle name="Hyperlink" xfId="5615" builtinId="8" hidden="1"/>
    <cellStyle name="Hyperlink" xfId="5617" builtinId="8" hidden="1"/>
    <cellStyle name="Hyperlink" xfId="5619" builtinId="8" hidden="1"/>
    <cellStyle name="Hyperlink" xfId="5621" builtinId="8" hidden="1"/>
    <cellStyle name="Hyperlink" xfId="5623" builtinId="8" hidden="1"/>
    <cellStyle name="Hyperlink" xfId="5625" builtinId="8" hidden="1"/>
    <cellStyle name="Hyperlink" xfId="5627" builtinId="8" hidden="1"/>
    <cellStyle name="Hyperlink" xfId="5629" builtinId="8" hidden="1"/>
    <cellStyle name="Hyperlink" xfId="5631" builtinId="8" hidden="1"/>
    <cellStyle name="Hyperlink" xfId="5633" builtinId="8" hidden="1"/>
    <cellStyle name="Hyperlink" xfId="5635" builtinId="8" hidden="1"/>
    <cellStyle name="Hyperlink" xfId="5637" builtinId="8" hidden="1"/>
    <cellStyle name="Hyperlink" xfId="5639" builtinId="8" hidden="1"/>
    <cellStyle name="Hyperlink" xfId="5641" builtinId="8" hidden="1"/>
    <cellStyle name="Hyperlink" xfId="5643" builtinId="8" hidden="1"/>
    <cellStyle name="Hyperlink" xfId="5645" builtinId="8" hidden="1"/>
    <cellStyle name="Hyperlink" xfId="5647" builtinId="8" hidden="1"/>
    <cellStyle name="Hyperlink" xfId="5649" builtinId="8" hidden="1"/>
    <cellStyle name="Hyperlink" xfId="5651" builtinId="8" hidden="1"/>
    <cellStyle name="Hyperlink" xfId="5653" builtinId="8" hidden="1"/>
    <cellStyle name="Hyperlink" xfId="5655" builtinId="8" hidden="1"/>
    <cellStyle name="Hyperlink" xfId="5657" builtinId="8" hidden="1"/>
    <cellStyle name="Hyperlink" xfId="5659" builtinId="8" hidden="1"/>
    <cellStyle name="Hyperlink" xfId="5661" builtinId="8" hidden="1"/>
    <cellStyle name="Hyperlink" xfId="5663" builtinId="8" hidden="1"/>
    <cellStyle name="Hyperlink" xfId="5665" builtinId="8" hidden="1"/>
    <cellStyle name="Hyperlink" xfId="5667" builtinId="8" hidden="1"/>
    <cellStyle name="Hyperlink" xfId="5669" builtinId="8" hidden="1"/>
    <cellStyle name="Hyperlink" xfId="5671" builtinId="8" hidden="1"/>
    <cellStyle name="Hyperlink" xfId="5673" builtinId="8" hidden="1"/>
    <cellStyle name="Hyperlink" xfId="5675" builtinId="8" hidden="1"/>
    <cellStyle name="Hyperlink" xfId="5677" builtinId="8" hidden="1"/>
    <cellStyle name="Hyperlink" xfId="5679" builtinId="8" hidden="1"/>
    <cellStyle name="Hyperlink" xfId="5681" builtinId="8" hidden="1"/>
    <cellStyle name="Hyperlink" xfId="5683" builtinId="8" hidden="1"/>
    <cellStyle name="Hyperlink" xfId="5685" builtinId="8" hidden="1"/>
    <cellStyle name="Hyperlink" xfId="5687" builtinId="8" hidden="1"/>
    <cellStyle name="Hyperlink" xfId="5689" builtinId="8" hidden="1"/>
    <cellStyle name="Hyperlink" xfId="5691" builtinId="8" hidden="1"/>
    <cellStyle name="Hyperlink" xfId="5693" builtinId="8" hidden="1"/>
    <cellStyle name="Hyperlink" xfId="5695" builtinId="8" hidden="1"/>
    <cellStyle name="Hyperlink" xfId="5697" builtinId="8" hidden="1"/>
    <cellStyle name="Hyperlink" xfId="5699" builtinId="8" hidden="1"/>
    <cellStyle name="Hyperlink" xfId="5701" builtinId="8" hidden="1"/>
    <cellStyle name="Hyperlink" xfId="5703" builtinId="8" hidden="1"/>
    <cellStyle name="Hyperlink" xfId="5705" builtinId="8" hidden="1"/>
    <cellStyle name="Hyperlink" xfId="5707" builtinId="8" hidden="1"/>
    <cellStyle name="Hyperlink" xfId="5709" builtinId="8" hidden="1"/>
    <cellStyle name="Hyperlink" xfId="5711" builtinId="8" hidden="1"/>
    <cellStyle name="Hyperlink" xfId="5713" builtinId="8" hidden="1"/>
    <cellStyle name="Hyperlink" xfId="5715" builtinId="8" hidden="1"/>
    <cellStyle name="Hyperlink" xfId="5717" builtinId="8" hidden="1"/>
    <cellStyle name="Hyperlink" xfId="5719" builtinId="8" hidden="1"/>
    <cellStyle name="Hyperlink" xfId="5721" builtinId="8" hidden="1"/>
    <cellStyle name="Hyperlink" xfId="5723" builtinId="8" hidden="1"/>
    <cellStyle name="Hyperlink" xfId="5725" builtinId="8" hidden="1"/>
    <cellStyle name="Hyperlink" xfId="5727" builtinId="8" hidden="1"/>
    <cellStyle name="Hyperlink" xfId="5729" builtinId="8" hidden="1"/>
    <cellStyle name="Hyperlink" xfId="5731" builtinId="8" hidden="1"/>
    <cellStyle name="Hyperlink" xfId="5733" builtinId="8" hidden="1"/>
    <cellStyle name="Hyperlink" xfId="5735" builtinId="8" hidden="1"/>
    <cellStyle name="Hyperlink" xfId="5737" builtinId="8" hidden="1"/>
    <cellStyle name="Hyperlink" xfId="5739" builtinId="8" hidden="1"/>
    <cellStyle name="Hyperlink" xfId="5741" builtinId="8" hidden="1"/>
    <cellStyle name="Hyperlink" xfId="5743" builtinId="8" hidden="1"/>
    <cellStyle name="Hyperlink" xfId="5745" builtinId="8" hidden="1"/>
    <cellStyle name="Hyperlink" xfId="5747" builtinId="8" hidden="1"/>
    <cellStyle name="Hyperlink" xfId="5749" builtinId="8" hidden="1"/>
    <cellStyle name="Hyperlink" xfId="5751" builtinId="8" hidden="1"/>
    <cellStyle name="Hyperlink" xfId="5753" builtinId="8" hidden="1"/>
    <cellStyle name="Hyperlink" xfId="5755" builtinId="8" hidden="1"/>
    <cellStyle name="Hyperlink" xfId="5757" builtinId="8" hidden="1"/>
    <cellStyle name="Hyperlink" xfId="5759" builtinId="8" hidden="1"/>
    <cellStyle name="Hyperlink" xfId="5761" builtinId="8" hidden="1"/>
    <cellStyle name="Hyperlink" xfId="5763" builtinId="8" hidden="1"/>
    <cellStyle name="Hyperlink" xfId="5765" builtinId="8" hidden="1"/>
    <cellStyle name="Hyperlink" xfId="5767" builtinId="8" hidden="1"/>
    <cellStyle name="Hyperlink" xfId="5769" builtinId="8" hidden="1"/>
    <cellStyle name="Hyperlink" xfId="5771" builtinId="8" hidden="1"/>
    <cellStyle name="Hyperlink" xfId="5773" builtinId="8" hidden="1"/>
    <cellStyle name="Hyperlink" xfId="5775" builtinId="8" hidden="1"/>
    <cellStyle name="Hyperlink" xfId="5777" builtinId="8" hidden="1"/>
    <cellStyle name="Hyperlink" xfId="5779" builtinId="8" hidden="1"/>
    <cellStyle name="Hyperlink" xfId="5781" builtinId="8" hidden="1"/>
    <cellStyle name="Hyperlink" xfId="5783" builtinId="8" hidden="1"/>
    <cellStyle name="Hyperlink" xfId="5785" builtinId="8" hidden="1"/>
    <cellStyle name="Hyperlink" xfId="5787" builtinId="8" hidden="1"/>
    <cellStyle name="Hyperlink" xfId="5789" builtinId="8" hidden="1"/>
    <cellStyle name="Hyperlink" xfId="5791" builtinId="8" hidden="1"/>
    <cellStyle name="Hyperlink" xfId="5793" builtinId="8" hidden="1"/>
    <cellStyle name="Hyperlink" xfId="5795" builtinId="8" hidden="1"/>
    <cellStyle name="Hyperlink" xfId="5797" builtinId="8" hidden="1"/>
    <cellStyle name="Hyperlink" xfId="5799" builtinId="8" hidden="1"/>
    <cellStyle name="Hyperlink" xfId="5801" builtinId="8" hidden="1"/>
    <cellStyle name="Hyperlink" xfId="5803" builtinId="8" hidden="1"/>
    <cellStyle name="Hyperlink" xfId="5805" builtinId="8" hidden="1"/>
    <cellStyle name="Hyperlink" xfId="5807" builtinId="8" hidden="1"/>
    <cellStyle name="Hyperlink" xfId="5809" builtinId="8" hidden="1"/>
    <cellStyle name="Hyperlink" xfId="5811" builtinId="8" hidden="1"/>
    <cellStyle name="Hyperlink" xfId="5813" builtinId="8" hidden="1"/>
    <cellStyle name="Hyperlink" xfId="5815" builtinId="8" hidden="1"/>
    <cellStyle name="Hyperlink" xfId="5817" builtinId="8" hidden="1"/>
    <cellStyle name="Hyperlink" xfId="5819" builtinId="8" hidden="1"/>
    <cellStyle name="Hyperlink" xfId="5821" builtinId="8" hidden="1"/>
    <cellStyle name="Hyperlink" xfId="5823" builtinId="8" hidden="1"/>
    <cellStyle name="Hyperlink" xfId="5825" builtinId="8" hidden="1"/>
    <cellStyle name="Hyperlink" xfId="5827" builtinId="8" hidden="1"/>
    <cellStyle name="Hyperlink" xfId="5829" builtinId="8" hidden="1"/>
    <cellStyle name="Hyperlink" xfId="5831" builtinId="8" hidden="1"/>
    <cellStyle name="Hyperlink" xfId="5833" builtinId="8" hidden="1"/>
    <cellStyle name="Hyperlink" xfId="5835" builtinId="8" hidden="1"/>
    <cellStyle name="Hyperlink" xfId="5837" builtinId="8" hidden="1"/>
    <cellStyle name="Hyperlink" xfId="5839" builtinId="8" hidden="1"/>
    <cellStyle name="Hyperlink" xfId="5841" builtinId="8" hidden="1"/>
    <cellStyle name="Hyperlink" xfId="5843" builtinId="8" hidden="1"/>
    <cellStyle name="Hyperlink" xfId="5845" builtinId="8" hidden="1"/>
    <cellStyle name="Hyperlink" xfId="5847" builtinId="8" hidden="1"/>
    <cellStyle name="Hyperlink" xfId="5849" builtinId="8" hidden="1"/>
    <cellStyle name="Hyperlink" xfId="5851" builtinId="8" hidden="1"/>
    <cellStyle name="Hyperlink" xfId="5853" builtinId="8" hidden="1"/>
    <cellStyle name="Hyperlink" xfId="5855" builtinId="8" hidden="1"/>
    <cellStyle name="Hyperlink" xfId="5857" builtinId="8" hidden="1"/>
    <cellStyle name="Hyperlink" xfId="5859" builtinId="8" hidden="1"/>
    <cellStyle name="Hyperlink" xfId="5861" builtinId="8" hidden="1"/>
    <cellStyle name="Hyperlink" xfId="5863" builtinId="8" hidden="1"/>
    <cellStyle name="Hyperlink" xfId="5865" builtinId="8" hidden="1"/>
    <cellStyle name="Hyperlink" xfId="5867" builtinId="8" hidden="1"/>
    <cellStyle name="Hyperlink" xfId="5869" builtinId="8" hidden="1"/>
    <cellStyle name="Hyperlink" xfId="5871" builtinId="8" hidden="1"/>
    <cellStyle name="Hyperlink" xfId="5873" builtinId="8" hidden="1"/>
    <cellStyle name="Hyperlink" xfId="5875" builtinId="8" hidden="1"/>
    <cellStyle name="Hyperlink" xfId="5877" builtinId="8" hidden="1"/>
    <cellStyle name="Hyperlink" xfId="5879" builtinId="8" hidden="1"/>
    <cellStyle name="Hyperlink" xfId="5881" builtinId="8" hidden="1"/>
    <cellStyle name="Hyperlink" xfId="5883" builtinId="8" hidden="1"/>
    <cellStyle name="Hyperlink" xfId="5885" builtinId="8" hidden="1"/>
    <cellStyle name="Hyperlink" xfId="5887" builtinId="8" hidden="1"/>
    <cellStyle name="Hyperlink" xfId="5889" builtinId="8" hidden="1"/>
    <cellStyle name="Hyperlink" xfId="5891" builtinId="8" hidden="1"/>
    <cellStyle name="Hyperlink" xfId="5893" builtinId="8" hidden="1"/>
    <cellStyle name="Hyperlink" xfId="5895" builtinId="8" hidden="1"/>
    <cellStyle name="Hyperlink" xfId="5897" builtinId="8" hidden="1"/>
    <cellStyle name="Hyperlink" xfId="5899" builtinId="8" hidden="1"/>
    <cellStyle name="Hyperlink" xfId="5901" builtinId="8" hidden="1"/>
    <cellStyle name="Hyperlink" xfId="5903" builtinId="8" hidden="1"/>
    <cellStyle name="Hyperlink" xfId="5905" builtinId="8" hidden="1"/>
    <cellStyle name="Hyperlink" xfId="5907" builtinId="8" hidden="1"/>
    <cellStyle name="Hyperlink" xfId="5909" builtinId="8" hidden="1"/>
    <cellStyle name="Hyperlink" xfId="5911" builtinId="8" hidden="1"/>
    <cellStyle name="Hyperlink" xfId="5913" builtinId="8" hidden="1"/>
    <cellStyle name="Hyperlink" xfId="5915" builtinId="8" hidden="1"/>
    <cellStyle name="Hyperlink" xfId="5917" builtinId="8" hidden="1"/>
    <cellStyle name="Hyperlink" xfId="5919" builtinId="8" hidden="1"/>
    <cellStyle name="Hyperlink" xfId="5921" builtinId="8" hidden="1"/>
    <cellStyle name="Hyperlink" xfId="5923" builtinId="8" hidden="1"/>
    <cellStyle name="Hyperlink" xfId="5925" builtinId="8" hidden="1"/>
    <cellStyle name="Hyperlink" xfId="5927" builtinId="8" hidden="1"/>
    <cellStyle name="Hyperlink" xfId="5929" builtinId="8" hidden="1"/>
    <cellStyle name="Hyperlink" xfId="5931" builtinId="8" hidden="1"/>
    <cellStyle name="Hyperlink" xfId="5933" builtinId="8" hidden="1"/>
    <cellStyle name="Hyperlink" xfId="5935" builtinId="8" hidden="1"/>
    <cellStyle name="Hyperlink" xfId="5937" builtinId="8" hidden="1"/>
    <cellStyle name="Hyperlink" xfId="5939" builtinId="8" hidden="1"/>
    <cellStyle name="Hyperlink" xfId="5941" builtinId="8" hidden="1"/>
    <cellStyle name="Hyperlink" xfId="5943" builtinId="8" hidden="1"/>
    <cellStyle name="Hyperlink" xfId="5945" builtinId="8" hidden="1"/>
    <cellStyle name="Hyperlink" xfId="5947" builtinId="8" hidden="1"/>
    <cellStyle name="Hyperlink" xfId="5949" builtinId="8" hidden="1"/>
    <cellStyle name="Hyperlink" xfId="5951" builtinId="8" hidden="1"/>
    <cellStyle name="Hyperlink" xfId="5953" builtinId="8" hidden="1"/>
    <cellStyle name="Hyperlink" xfId="5955" builtinId="8" hidden="1"/>
    <cellStyle name="Hyperlink" xfId="5957" builtinId="8" hidden="1"/>
    <cellStyle name="Hyperlink" xfId="5959" builtinId="8" hidden="1"/>
    <cellStyle name="Hyperlink" xfId="5961" builtinId="8" hidden="1"/>
    <cellStyle name="Hyperlink" xfId="5963" builtinId="8" hidden="1"/>
    <cellStyle name="Hyperlink" xfId="5965" builtinId="8" hidden="1"/>
    <cellStyle name="Hyperlink" xfId="5967" builtinId="8" hidden="1"/>
    <cellStyle name="Hyperlink" xfId="5969" builtinId="8" hidden="1"/>
    <cellStyle name="Hyperlink" xfId="5971" builtinId="8" hidden="1"/>
    <cellStyle name="Hyperlink" xfId="5973" builtinId="8" hidden="1"/>
    <cellStyle name="Hyperlink" xfId="5975" builtinId="8" hidden="1"/>
    <cellStyle name="Hyperlink" xfId="5977" builtinId="8" hidden="1"/>
    <cellStyle name="Hyperlink" xfId="5979" builtinId="8" hidden="1"/>
    <cellStyle name="Hyperlink" xfId="5981" builtinId="8" hidden="1"/>
    <cellStyle name="Hyperlink" xfId="5983" builtinId="8" hidden="1"/>
    <cellStyle name="Hyperlink" xfId="5985" builtinId="8" hidden="1"/>
    <cellStyle name="Hyperlink" xfId="5987" builtinId="8" hidden="1"/>
    <cellStyle name="Hyperlink" xfId="5989" builtinId="8" hidden="1"/>
    <cellStyle name="Hyperlink" xfId="5991" builtinId="8" hidden="1"/>
    <cellStyle name="Hyperlink" xfId="5993" builtinId="8" hidden="1"/>
    <cellStyle name="Hyperlink" xfId="5995" builtinId="8" hidden="1"/>
    <cellStyle name="Hyperlink" xfId="5997" builtinId="8" hidden="1"/>
    <cellStyle name="Hyperlink" xfId="5999" builtinId="8" hidden="1"/>
    <cellStyle name="Hyperlink" xfId="6001" builtinId="8" hidden="1"/>
    <cellStyle name="Hyperlink" xfId="6003" builtinId="8" hidden="1"/>
    <cellStyle name="Hyperlink" xfId="6005" builtinId="8" hidden="1"/>
    <cellStyle name="Hyperlink" xfId="6007" builtinId="8" hidden="1"/>
    <cellStyle name="Hyperlink" xfId="6009" builtinId="8" hidden="1"/>
    <cellStyle name="Hyperlink" xfId="6011" builtinId="8" hidden="1"/>
    <cellStyle name="Hyperlink" xfId="6013" builtinId="8" hidden="1"/>
    <cellStyle name="Hyperlink" xfId="6015" builtinId="8" hidden="1"/>
    <cellStyle name="Hyperlink" xfId="6017" builtinId="8" hidden="1"/>
    <cellStyle name="Hyperlink" xfId="6019" builtinId="8" hidden="1"/>
    <cellStyle name="Hyperlink" xfId="6021" builtinId="8" hidden="1"/>
    <cellStyle name="Hyperlink" xfId="6023" builtinId="8" hidden="1"/>
    <cellStyle name="Hyperlink" xfId="6025" builtinId="8" hidden="1"/>
    <cellStyle name="Hyperlink" xfId="6027" builtinId="8" hidden="1"/>
    <cellStyle name="Hyperlink" xfId="6029" builtinId="8" hidden="1"/>
    <cellStyle name="Hyperlink" xfId="6031" builtinId="8" hidden="1"/>
    <cellStyle name="Hyperlink" xfId="6033" builtinId="8" hidden="1"/>
    <cellStyle name="Hyperlink" xfId="6035" builtinId="8" hidden="1"/>
    <cellStyle name="Hyperlink" xfId="6037" builtinId="8" hidden="1"/>
    <cellStyle name="Hyperlink" xfId="6039" builtinId="8" hidden="1"/>
    <cellStyle name="Hyperlink" xfId="6041" builtinId="8" hidden="1"/>
    <cellStyle name="Hyperlink" xfId="6043" builtinId="8" hidden="1"/>
    <cellStyle name="Hyperlink" xfId="6045" builtinId="8" hidden="1"/>
    <cellStyle name="Hyperlink" xfId="6047" builtinId="8" hidden="1"/>
    <cellStyle name="Hyperlink" xfId="6049" builtinId="8" hidden="1"/>
    <cellStyle name="Hyperlink" xfId="6051" builtinId="8" hidden="1"/>
    <cellStyle name="Hyperlink" xfId="6053" builtinId="8" hidden="1"/>
    <cellStyle name="Hyperlink" xfId="6055" builtinId="8" hidden="1"/>
    <cellStyle name="Hyperlink" xfId="6057" builtinId="8" hidden="1"/>
    <cellStyle name="Hyperlink" xfId="6059" builtinId="8" hidden="1"/>
    <cellStyle name="Hyperlink" xfId="6061" builtinId="8" hidden="1"/>
    <cellStyle name="Hyperlink" xfId="6063" builtinId="8" hidden="1"/>
    <cellStyle name="Hyperlink" xfId="6065" builtinId="8" hidden="1"/>
    <cellStyle name="Hyperlink" xfId="6067" builtinId="8" hidden="1"/>
    <cellStyle name="Hyperlink" xfId="6069" builtinId="8" hidden="1"/>
    <cellStyle name="Hyperlink" xfId="6071" builtinId="8" hidden="1"/>
    <cellStyle name="Hyperlink" xfId="6073" builtinId="8" hidden="1"/>
    <cellStyle name="Hyperlink" xfId="6075" builtinId="8" hidden="1"/>
    <cellStyle name="Hyperlink" xfId="6077" builtinId="8" hidden="1"/>
    <cellStyle name="Hyperlink" xfId="6079" builtinId="8" hidden="1"/>
    <cellStyle name="Hyperlink" xfId="6081" builtinId="8" hidden="1"/>
    <cellStyle name="Hyperlink" xfId="6083" builtinId="8" hidden="1"/>
    <cellStyle name="Hyperlink" xfId="6085" builtinId="8" hidden="1"/>
    <cellStyle name="Hyperlink" xfId="6087" builtinId="8" hidden="1"/>
    <cellStyle name="Hyperlink" xfId="6089" builtinId="8" hidden="1"/>
    <cellStyle name="Hyperlink" xfId="6091" builtinId="8" hidden="1"/>
    <cellStyle name="Hyperlink" xfId="6093" builtinId="8" hidden="1"/>
    <cellStyle name="Hyperlink" xfId="6095" builtinId="8" hidden="1"/>
    <cellStyle name="Hyperlink" xfId="6097" builtinId="8" hidden="1"/>
    <cellStyle name="Hyperlink" xfId="6099" builtinId="8" hidden="1"/>
    <cellStyle name="Hyperlink" xfId="6101" builtinId="8" hidden="1"/>
    <cellStyle name="Hyperlink" xfId="6103" builtinId="8" hidden="1"/>
    <cellStyle name="Hyperlink" xfId="6105" builtinId="8" hidden="1"/>
    <cellStyle name="Hyperlink" xfId="6107" builtinId="8" hidden="1"/>
    <cellStyle name="Hyperlink" xfId="6109" builtinId="8" hidden="1"/>
    <cellStyle name="Hyperlink" xfId="6111" builtinId="8" hidden="1"/>
    <cellStyle name="Hyperlink" xfId="6113" builtinId="8" hidden="1"/>
    <cellStyle name="Hyperlink" xfId="6115" builtinId="8" hidden="1"/>
    <cellStyle name="Hyperlink" xfId="6117" builtinId="8" hidden="1"/>
    <cellStyle name="Hyperlink" xfId="6119" builtinId="8" hidden="1"/>
    <cellStyle name="Hyperlink" xfId="6121" builtinId="8" hidden="1"/>
    <cellStyle name="Hyperlink" xfId="6123" builtinId="8" hidden="1"/>
    <cellStyle name="Hyperlink" xfId="6125" builtinId="8" hidden="1"/>
    <cellStyle name="Hyperlink" xfId="6127" builtinId="8" hidden="1"/>
    <cellStyle name="Hyperlink" xfId="6129" builtinId="8" hidden="1"/>
    <cellStyle name="Hyperlink" xfId="6131" builtinId="8" hidden="1"/>
    <cellStyle name="Hyperlink" xfId="6133" builtinId="8" hidden="1"/>
    <cellStyle name="Hyperlink" xfId="6135" builtinId="8" hidden="1"/>
    <cellStyle name="Hyperlink" xfId="6137" builtinId="8" hidden="1"/>
    <cellStyle name="Hyperlink" xfId="6139" builtinId="8" hidden="1"/>
    <cellStyle name="Hyperlink" xfId="6141" builtinId="8" hidden="1"/>
    <cellStyle name="Hyperlink" xfId="6143" builtinId="8" hidden="1"/>
    <cellStyle name="Hyperlink" xfId="6145" builtinId="8" hidden="1"/>
    <cellStyle name="Hyperlink" xfId="6147" builtinId="8" hidden="1"/>
    <cellStyle name="Hyperlink" xfId="6149" builtinId="8" hidden="1"/>
    <cellStyle name="Hyperlink" xfId="6151" builtinId="8" hidden="1"/>
    <cellStyle name="Hyperlink" xfId="6153" builtinId="8" hidden="1"/>
    <cellStyle name="Hyperlink" xfId="6155" builtinId="8" hidden="1"/>
    <cellStyle name="Hyperlink" xfId="6157" builtinId="8" hidden="1"/>
    <cellStyle name="Hyperlink" xfId="6159" builtinId="8" hidden="1"/>
    <cellStyle name="Hyperlink" xfId="6161" builtinId="8" hidden="1"/>
    <cellStyle name="Hyperlink" xfId="6163" builtinId="8" hidden="1"/>
    <cellStyle name="Hyperlink" xfId="6165" builtinId="8" hidden="1"/>
    <cellStyle name="Hyperlink" xfId="6167" builtinId="8" hidden="1"/>
    <cellStyle name="Hyperlink" xfId="6169" builtinId="8" hidden="1"/>
    <cellStyle name="Hyperlink" xfId="6171" builtinId="8" hidden="1"/>
    <cellStyle name="Hyperlink" xfId="6173" builtinId="8" hidden="1"/>
    <cellStyle name="Hyperlink" xfId="6175" builtinId="8" hidden="1"/>
    <cellStyle name="Hyperlink" xfId="6177" builtinId="8" hidden="1"/>
    <cellStyle name="Hyperlink" xfId="6179" builtinId="8" hidden="1"/>
    <cellStyle name="Hyperlink" xfId="6181" builtinId="8" hidden="1"/>
    <cellStyle name="Hyperlink" xfId="6183" builtinId="8" hidden="1"/>
    <cellStyle name="Hyperlink" xfId="6185" builtinId="8" hidden="1"/>
    <cellStyle name="Hyperlink" xfId="6187" builtinId="8" hidden="1"/>
    <cellStyle name="Hyperlink" xfId="6189" builtinId="8" hidden="1"/>
    <cellStyle name="Hyperlink" xfId="6191" builtinId="8" hidden="1"/>
    <cellStyle name="Hyperlink" xfId="6193" builtinId="8" hidden="1"/>
    <cellStyle name="Hyperlink" xfId="6195" builtinId="8" hidden="1"/>
    <cellStyle name="Hyperlink" xfId="6197" builtinId="8" hidden="1"/>
    <cellStyle name="Hyperlink" xfId="6199" builtinId="8" hidden="1"/>
    <cellStyle name="Hyperlink" xfId="6201" builtinId="8" hidden="1"/>
    <cellStyle name="Hyperlink" xfId="6203" builtinId="8" hidden="1"/>
    <cellStyle name="Hyperlink" xfId="6205" builtinId="8" hidden="1"/>
    <cellStyle name="Hyperlink" xfId="6207" builtinId="8" hidden="1"/>
    <cellStyle name="Hyperlink" xfId="6209" builtinId="8" hidden="1"/>
    <cellStyle name="Hyperlink" xfId="6211" builtinId="8" hidden="1"/>
    <cellStyle name="Hyperlink" xfId="6213" builtinId="8" hidden="1"/>
    <cellStyle name="Hyperlink" xfId="6215" builtinId="8" hidden="1"/>
    <cellStyle name="Hyperlink" xfId="6217" builtinId="8" hidden="1"/>
    <cellStyle name="Hyperlink" xfId="6219" builtinId="8" hidden="1"/>
    <cellStyle name="Hyperlink" xfId="6221" builtinId="8" hidden="1"/>
    <cellStyle name="Hyperlink" xfId="6223" builtinId="8" hidden="1"/>
    <cellStyle name="Hyperlink" xfId="6225" builtinId="8" hidden="1"/>
    <cellStyle name="Hyperlink" xfId="6227" builtinId="8" hidden="1"/>
    <cellStyle name="Hyperlink" xfId="6229" builtinId="8" hidden="1"/>
    <cellStyle name="Hyperlink" xfId="6231" builtinId="8" hidden="1"/>
    <cellStyle name="Hyperlink" xfId="6233" builtinId="8" hidden="1"/>
    <cellStyle name="Hyperlink" xfId="6235" builtinId="8" hidden="1"/>
    <cellStyle name="Hyperlink" xfId="6237" builtinId="8" hidden="1"/>
    <cellStyle name="Hyperlink" xfId="6239" builtinId="8" hidden="1"/>
    <cellStyle name="Hyperlink" xfId="6241" builtinId="8" hidden="1"/>
    <cellStyle name="Hyperlink" xfId="6243" builtinId="8" hidden="1"/>
    <cellStyle name="Hyperlink" xfId="6245" builtinId="8" hidden="1"/>
    <cellStyle name="Hyperlink" xfId="6247" builtinId="8" hidden="1"/>
    <cellStyle name="Hyperlink" xfId="6249" builtinId="8" hidden="1"/>
    <cellStyle name="Hyperlink" xfId="6251" builtinId="8" hidden="1"/>
    <cellStyle name="Hyperlink" xfId="6253" builtinId="8" hidden="1"/>
    <cellStyle name="Hyperlink" xfId="6255" builtinId="8" hidden="1"/>
    <cellStyle name="Hyperlink" xfId="6257" builtinId="8" hidden="1"/>
    <cellStyle name="Hyperlink" xfId="6259" builtinId="8" hidden="1"/>
    <cellStyle name="Hyperlink" xfId="6261" builtinId="8" hidden="1"/>
    <cellStyle name="Hyperlink" xfId="6263" builtinId="8" hidden="1"/>
    <cellStyle name="Hyperlink" xfId="6265" builtinId="8" hidden="1"/>
    <cellStyle name="Hyperlink" xfId="6267" builtinId="8" hidden="1"/>
    <cellStyle name="Hyperlink" xfId="6269" builtinId="8" hidden="1"/>
    <cellStyle name="Hyperlink" xfId="6271" builtinId="8" hidden="1"/>
    <cellStyle name="Hyperlink" xfId="6273" builtinId="8" hidden="1"/>
    <cellStyle name="Hyperlink" xfId="6275" builtinId="8" hidden="1"/>
    <cellStyle name="Hyperlink" xfId="6277" builtinId="8" hidden="1"/>
    <cellStyle name="Hyperlink" xfId="6279" builtinId="8" hidden="1"/>
    <cellStyle name="Hyperlink" xfId="6281" builtinId="8" hidden="1"/>
    <cellStyle name="Hyperlink" xfId="6283" builtinId="8" hidden="1"/>
    <cellStyle name="Hyperlink" xfId="6285" builtinId="8" hidden="1"/>
    <cellStyle name="Hyperlink" xfId="6287" builtinId="8" hidden="1"/>
    <cellStyle name="Hyperlink" xfId="6289" builtinId="8" hidden="1"/>
    <cellStyle name="Hyperlink" xfId="6291" builtinId="8" hidden="1"/>
    <cellStyle name="Hyperlink" xfId="6293" builtinId="8" hidden="1"/>
    <cellStyle name="Hyperlink" xfId="6295" builtinId="8" hidden="1"/>
    <cellStyle name="Hyperlink" xfId="6297" builtinId="8" hidden="1"/>
    <cellStyle name="Hyperlink" xfId="6299" builtinId="8" hidden="1"/>
    <cellStyle name="Hyperlink" xfId="6301" builtinId="8" hidden="1"/>
    <cellStyle name="Hyperlink" xfId="6303" builtinId="8" hidden="1"/>
    <cellStyle name="Hyperlink" xfId="6305" builtinId="8" hidden="1"/>
    <cellStyle name="Hyperlink" xfId="6307" builtinId="8" hidden="1"/>
    <cellStyle name="Hyperlink" xfId="6309" builtinId="8" hidden="1"/>
    <cellStyle name="Hyperlink" xfId="6311" builtinId="8" hidden="1"/>
    <cellStyle name="Hyperlink" xfId="6313" builtinId="8" hidden="1"/>
    <cellStyle name="Hyperlink" xfId="6315" builtinId="8" hidden="1"/>
    <cellStyle name="Hyperlink" xfId="6317" builtinId="8" hidden="1"/>
    <cellStyle name="Hyperlink" xfId="6319" builtinId="8" hidden="1"/>
    <cellStyle name="Hyperlink" xfId="6321" builtinId="8" hidden="1"/>
    <cellStyle name="Hyperlink" xfId="6323" builtinId="8" hidden="1"/>
    <cellStyle name="Hyperlink" xfId="6325" builtinId="8" hidden="1"/>
    <cellStyle name="Hyperlink" xfId="6327" builtinId="8" hidden="1"/>
    <cellStyle name="Hyperlink" xfId="6329" builtinId="8" hidden="1"/>
    <cellStyle name="Hyperlink" xfId="6331" builtinId="8" hidden="1"/>
    <cellStyle name="Hyperlink" xfId="6333" builtinId="8" hidden="1"/>
    <cellStyle name="Hyperlink" xfId="6335" builtinId="8" hidden="1"/>
    <cellStyle name="Hyperlink" xfId="6337" builtinId="8" hidden="1"/>
    <cellStyle name="Hyperlink" xfId="6339" builtinId="8" hidden="1"/>
    <cellStyle name="Hyperlink" xfId="6341" builtinId="8" hidden="1"/>
    <cellStyle name="Hyperlink" xfId="6343" builtinId="8" hidden="1"/>
    <cellStyle name="Hyperlink" xfId="6345" builtinId="8" hidden="1"/>
    <cellStyle name="Hyperlink" xfId="6347" builtinId="8" hidden="1"/>
    <cellStyle name="Hyperlink" xfId="6349" builtinId="8" hidden="1"/>
    <cellStyle name="Hyperlink" xfId="6351" builtinId="8" hidden="1"/>
    <cellStyle name="Hyperlink" xfId="6353" builtinId="8" hidden="1"/>
    <cellStyle name="Hyperlink" xfId="6355" builtinId="8" hidden="1"/>
    <cellStyle name="Hyperlink" xfId="6357" builtinId="8" hidden="1"/>
    <cellStyle name="Hyperlink" xfId="6359" builtinId="8" hidden="1"/>
    <cellStyle name="Hyperlink" xfId="6361" builtinId="8" hidden="1"/>
    <cellStyle name="Hyperlink" xfId="6363" builtinId="8" hidden="1"/>
    <cellStyle name="Hyperlink" xfId="6365" builtinId="8" hidden="1"/>
    <cellStyle name="Hyperlink" xfId="6367" builtinId="8" hidden="1"/>
    <cellStyle name="Hyperlink" xfId="6369" builtinId="8" hidden="1"/>
    <cellStyle name="Hyperlink" xfId="6371" builtinId="8" hidden="1"/>
    <cellStyle name="Hyperlink" xfId="6373" builtinId="8" hidden="1"/>
    <cellStyle name="Hyperlink" xfId="6375" builtinId="8" hidden="1"/>
    <cellStyle name="Hyperlink" xfId="6377" builtinId="8" hidden="1"/>
    <cellStyle name="Hyperlink" xfId="6379" builtinId="8" hidden="1"/>
    <cellStyle name="Hyperlink" xfId="6381" builtinId="8" hidden="1"/>
    <cellStyle name="Hyperlink" xfId="6383" builtinId="8" hidden="1"/>
    <cellStyle name="Hyperlink" xfId="6385" builtinId="8" hidden="1"/>
    <cellStyle name="Hyperlink" xfId="6387" builtinId="8" hidden="1"/>
    <cellStyle name="Hyperlink" xfId="6389" builtinId="8" hidden="1"/>
    <cellStyle name="Hyperlink" xfId="6391" builtinId="8" hidden="1"/>
    <cellStyle name="Hyperlink" xfId="6393" builtinId="8" hidden="1"/>
    <cellStyle name="Hyperlink" xfId="6395" builtinId="8" hidden="1"/>
    <cellStyle name="Hyperlink" xfId="6397" builtinId="8" hidden="1"/>
    <cellStyle name="Hyperlink" xfId="6399" builtinId="8" hidden="1"/>
    <cellStyle name="Hyperlink" xfId="6401" builtinId="8" hidden="1"/>
    <cellStyle name="Hyperlink" xfId="6403" builtinId="8" hidden="1"/>
    <cellStyle name="Hyperlink" xfId="6405" builtinId="8" hidden="1"/>
    <cellStyle name="Hyperlink" xfId="6407" builtinId="8" hidden="1"/>
    <cellStyle name="Hyperlink" xfId="6409" builtinId="8" hidden="1"/>
    <cellStyle name="Hyperlink" xfId="6411" builtinId="8" hidden="1"/>
    <cellStyle name="Hyperlink" xfId="6413" builtinId="8" hidden="1"/>
    <cellStyle name="Hyperlink" xfId="6415" builtinId="8" hidden="1"/>
    <cellStyle name="Hyperlink" xfId="6417" builtinId="8" hidden="1"/>
    <cellStyle name="Hyperlink" xfId="6419" builtinId="8" hidden="1"/>
    <cellStyle name="Hyperlink" xfId="6421" builtinId="8" hidden="1"/>
    <cellStyle name="Hyperlink" xfId="6423" builtinId="8" hidden="1"/>
    <cellStyle name="Hyperlink" xfId="6425" builtinId="8" hidden="1"/>
    <cellStyle name="Hyperlink" xfId="6427" builtinId="8" hidden="1"/>
    <cellStyle name="Hyperlink" xfId="6429" builtinId="8" hidden="1"/>
    <cellStyle name="Hyperlink" xfId="6431" builtinId="8" hidden="1"/>
    <cellStyle name="Hyperlink" xfId="6433" builtinId="8" hidden="1"/>
    <cellStyle name="Hyperlink" xfId="6435" builtinId="8" hidden="1"/>
    <cellStyle name="Hyperlink" xfId="6437" builtinId="8" hidden="1"/>
    <cellStyle name="Hyperlink" xfId="6439" builtinId="8" hidden="1"/>
    <cellStyle name="Hyperlink" xfId="6441" builtinId="8" hidden="1"/>
    <cellStyle name="Hyperlink" xfId="6443" builtinId="8" hidden="1"/>
    <cellStyle name="Hyperlink" xfId="6445" builtinId="8" hidden="1"/>
    <cellStyle name="Hyperlink" xfId="6447" builtinId="8" hidden="1"/>
    <cellStyle name="Hyperlink" xfId="6449" builtinId="8" hidden="1"/>
    <cellStyle name="Hyperlink" xfId="6451" builtinId="8" hidden="1"/>
    <cellStyle name="Hyperlink" xfId="6453" builtinId="8" hidden="1"/>
    <cellStyle name="Hyperlink" xfId="6455" builtinId="8" hidden="1"/>
    <cellStyle name="Hyperlink" xfId="6457" builtinId="8" hidden="1"/>
    <cellStyle name="Hyperlink" xfId="6459" builtinId="8" hidden="1"/>
    <cellStyle name="Hyperlink" xfId="6461" builtinId="8" hidden="1"/>
    <cellStyle name="Hyperlink" xfId="6463" builtinId="8" hidden="1"/>
    <cellStyle name="Hyperlink" xfId="6465" builtinId="8" hidden="1"/>
    <cellStyle name="Hyperlink" xfId="6467" builtinId="8" hidden="1"/>
    <cellStyle name="Hyperlink" xfId="6469" builtinId="8" hidden="1"/>
    <cellStyle name="Hyperlink" xfId="6471" builtinId="8" hidden="1"/>
    <cellStyle name="Hyperlink" xfId="6473" builtinId="8" hidden="1"/>
    <cellStyle name="Hyperlink" xfId="6475" builtinId="8" hidden="1"/>
    <cellStyle name="Hyperlink" xfId="6477" builtinId="8" hidden="1"/>
    <cellStyle name="Hyperlink" xfId="6479" builtinId="8" hidden="1"/>
    <cellStyle name="Hyperlink" xfId="6481" builtinId="8" hidden="1"/>
    <cellStyle name="Hyperlink" xfId="6483" builtinId="8" hidden="1"/>
    <cellStyle name="Hyperlink" xfId="6485" builtinId="8" hidden="1"/>
    <cellStyle name="Hyperlink" xfId="6487" builtinId="8" hidden="1"/>
    <cellStyle name="Hyperlink" xfId="6489" builtinId="8" hidden="1"/>
    <cellStyle name="Hyperlink" xfId="6491" builtinId="8" hidden="1"/>
    <cellStyle name="Hyperlink" xfId="6493" builtinId="8" hidden="1"/>
    <cellStyle name="Hyperlink" xfId="6495" builtinId="8" hidden="1"/>
    <cellStyle name="Hyperlink" xfId="6497" builtinId="8" hidden="1"/>
    <cellStyle name="Hyperlink" xfId="6499" builtinId="8" hidden="1"/>
    <cellStyle name="Hyperlink" xfId="6501" builtinId="8" hidden="1"/>
    <cellStyle name="Hyperlink" xfId="6503" builtinId="8" hidden="1"/>
    <cellStyle name="Hyperlink" xfId="6505" builtinId="8" hidden="1"/>
    <cellStyle name="Hyperlink" xfId="6507" builtinId="8" hidden="1"/>
    <cellStyle name="Hyperlink" xfId="6509" builtinId="8" hidden="1"/>
    <cellStyle name="Hyperlink" xfId="6511" builtinId="8" hidden="1"/>
    <cellStyle name="Hyperlink" xfId="6513" builtinId="8" hidden="1"/>
    <cellStyle name="Hyperlink" xfId="6515" builtinId="8" hidden="1"/>
    <cellStyle name="Hyperlink" xfId="6517" builtinId="8" hidden="1"/>
    <cellStyle name="Hyperlink" xfId="6519" builtinId="8" hidden="1"/>
    <cellStyle name="Hyperlink" xfId="6521" builtinId="8" hidden="1"/>
    <cellStyle name="Hyperlink" xfId="6523" builtinId="8" hidden="1"/>
    <cellStyle name="Hyperlink" xfId="6525" builtinId="8" hidden="1"/>
    <cellStyle name="Hyperlink" xfId="6527" builtinId="8" hidden="1"/>
    <cellStyle name="Hyperlink" xfId="6529" builtinId="8" hidden="1"/>
    <cellStyle name="Hyperlink" xfId="6531" builtinId="8" hidden="1"/>
    <cellStyle name="Hyperlink" xfId="6533" builtinId="8" hidden="1"/>
    <cellStyle name="Hyperlink" xfId="6535" builtinId="8" hidden="1"/>
    <cellStyle name="Hyperlink" xfId="6537" builtinId="8" hidden="1"/>
    <cellStyle name="Hyperlink" xfId="6539" builtinId="8" hidden="1"/>
    <cellStyle name="Hyperlink" xfId="6541" builtinId="8" hidden="1"/>
    <cellStyle name="Hyperlink" xfId="6543" builtinId="8" hidden="1"/>
    <cellStyle name="Hyperlink" xfId="6545" builtinId="8" hidden="1"/>
    <cellStyle name="Hyperlink" xfId="6547" builtinId="8" hidden="1"/>
    <cellStyle name="Hyperlink" xfId="6549" builtinId="8" hidden="1"/>
    <cellStyle name="Hyperlink" xfId="6551" builtinId="8" hidden="1"/>
    <cellStyle name="Hyperlink" xfId="6553" builtinId="8" hidden="1"/>
    <cellStyle name="Hyperlink" xfId="6555" builtinId="8" hidden="1"/>
    <cellStyle name="Hyperlink" xfId="6557" builtinId="8" hidden="1"/>
    <cellStyle name="Hyperlink" xfId="6559" builtinId="8" hidden="1"/>
    <cellStyle name="Hyperlink" xfId="6561" builtinId="8" hidden="1"/>
    <cellStyle name="Hyperlink" xfId="6563" builtinId="8" hidden="1"/>
    <cellStyle name="Hyperlink" xfId="6565" builtinId="8" hidden="1"/>
    <cellStyle name="Hyperlink" xfId="6567" builtinId="8" hidden="1"/>
    <cellStyle name="Hyperlink" xfId="6569" builtinId="8" hidden="1"/>
    <cellStyle name="Hyperlink" xfId="6571" builtinId="8" hidden="1"/>
    <cellStyle name="Hyperlink" xfId="6573" builtinId="8" hidden="1"/>
    <cellStyle name="Hyperlink" xfId="6575" builtinId="8" hidden="1"/>
    <cellStyle name="Hyperlink" xfId="6577" builtinId="8" hidden="1"/>
    <cellStyle name="Hyperlink" xfId="6579" builtinId="8" hidden="1"/>
    <cellStyle name="Hyperlink" xfId="6581" builtinId="8" hidden="1"/>
    <cellStyle name="Hyperlink" xfId="6583" builtinId="8" hidden="1"/>
    <cellStyle name="Hyperlink" xfId="6585" builtinId="8" hidden="1"/>
    <cellStyle name="Hyperlink" xfId="6587" builtinId="8" hidden="1"/>
    <cellStyle name="Hyperlink" xfId="6589" builtinId="8" hidden="1"/>
    <cellStyle name="Hyperlink" xfId="6591" builtinId="8" hidden="1"/>
    <cellStyle name="Hyperlink" xfId="6593" builtinId="8" hidden="1"/>
    <cellStyle name="Hyperlink" xfId="6595" builtinId="8" hidden="1"/>
    <cellStyle name="Hyperlink" xfId="6597" builtinId="8" hidden="1"/>
    <cellStyle name="Hyperlink" xfId="6599" builtinId="8" hidden="1"/>
    <cellStyle name="Hyperlink" xfId="6601" builtinId="8" hidden="1"/>
    <cellStyle name="Hyperlink" xfId="6603" builtinId="8" hidden="1"/>
    <cellStyle name="Hyperlink" xfId="6605" builtinId="8" hidden="1"/>
    <cellStyle name="Hyperlink" xfId="6607" builtinId="8" hidden="1"/>
    <cellStyle name="Hyperlink" xfId="6609" builtinId="8" hidden="1"/>
    <cellStyle name="Hyperlink" xfId="6611" builtinId="8" hidden="1"/>
    <cellStyle name="Hyperlink" xfId="6613" builtinId="8" hidden="1"/>
    <cellStyle name="Hyperlink" xfId="6615" builtinId="8" hidden="1"/>
    <cellStyle name="Hyperlink" xfId="6617" builtinId="8" hidden="1"/>
    <cellStyle name="Hyperlink" xfId="6619" builtinId="8" hidden="1"/>
    <cellStyle name="Hyperlink" xfId="6621" builtinId="8" hidden="1"/>
    <cellStyle name="Hyperlink" xfId="6623" builtinId="8" hidden="1"/>
    <cellStyle name="Hyperlink" xfId="6625" builtinId="8" hidden="1"/>
    <cellStyle name="Hyperlink" xfId="6627" builtinId="8" hidden="1"/>
    <cellStyle name="Hyperlink" xfId="6629" builtinId="8" hidden="1"/>
    <cellStyle name="Hyperlink" xfId="6631" builtinId="8" hidden="1"/>
    <cellStyle name="Hyperlink" xfId="6633" builtinId="8" hidden="1"/>
    <cellStyle name="Hyperlink" xfId="6635" builtinId="8" hidden="1"/>
    <cellStyle name="Hyperlink" xfId="6637" builtinId="8" hidden="1"/>
    <cellStyle name="Hyperlink" xfId="6639" builtinId="8" hidden="1"/>
    <cellStyle name="Hyperlink" xfId="6641" builtinId="8" hidden="1"/>
    <cellStyle name="Hyperlink" xfId="6643" builtinId="8" hidden="1"/>
    <cellStyle name="Hyperlink" xfId="6645" builtinId="8" hidden="1"/>
    <cellStyle name="Hyperlink" xfId="6647" builtinId="8" hidden="1"/>
    <cellStyle name="Hyperlink" xfId="6649" builtinId="8" hidden="1"/>
    <cellStyle name="Hyperlink" xfId="6651" builtinId="8" hidden="1"/>
    <cellStyle name="Hyperlink" xfId="6653" builtinId="8" hidden="1"/>
    <cellStyle name="Hyperlink" xfId="6655" builtinId="8" hidden="1"/>
    <cellStyle name="Hyperlink" xfId="6657" builtinId="8" hidden="1"/>
    <cellStyle name="Hyperlink" xfId="6659" builtinId="8" hidden="1"/>
    <cellStyle name="Hyperlink" xfId="6661" builtinId="8" hidden="1"/>
    <cellStyle name="Hyperlink" xfId="6663" builtinId="8" hidden="1"/>
    <cellStyle name="Hyperlink" xfId="6665" builtinId="8" hidden="1"/>
    <cellStyle name="Hyperlink" xfId="6667" builtinId="8" hidden="1"/>
    <cellStyle name="Hyperlink" xfId="6669" builtinId="8" hidden="1"/>
    <cellStyle name="Hyperlink" xfId="6671" builtinId="8" hidden="1"/>
    <cellStyle name="Hyperlink" xfId="6673" builtinId="8" hidden="1"/>
    <cellStyle name="Hyperlink" xfId="6675" builtinId="8" hidden="1"/>
    <cellStyle name="Hyperlink" xfId="6677" builtinId="8" hidden="1"/>
    <cellStyle name="Hyperlink" xfId="6679" builtinId="8" hidden="1"/>
    <cellStyle name="Hyperlink" xfId="6681" builtinId="8" hidden="1"/>
    <cellStyle name="Hyperlink" xfId="6683" builtinId="8" hidden="1"/>
    <cellStyle name="Hyperlink" xfId="6685" builtinId="8" hidden="1"/>
    <cellStyle name="Hyperlink" xfId="6687" builtinId="8" hidden="1"/>
    <cellStyle name="Hyperlink" xfId="6689" builtinId="8" hidden="1"/>
    <cellStyle name="Hyperlink" xfId="6691" builtinId="8" hidden="1"/>
    <cellStyle name="Hyperlink" xfId="6693" builtinId="8" hidden="1"/>
    <cellStyle name="Hyperlink" xfId="6695" builtinId="8" hidden="1"/>
    <cellStyle name="Hyperlink" xfId="6697" builtinId="8" hidden="1"/>
    <cellStyle name="Hyperlink" xfId="6699" builtinId="8" hidden="1"/>
    <cellStyle name="Hyperlink" xfId="6701" builtinId="8" hidden="1"/>
    <cellStyle name="Hyperlink" xfId="6703" builtinId="8" hidden="1"/>
    <cellStyle name="Hyperlink" xfId="6705" builtinId="8" hidden="1"/>
    <cellStyle name="Hyperlink" xfId="6707" builtinId="8" hidden="1"/>
    <cellStyle name="Hyperlink" xfId="6709" builtinId="8" hidden="1"/>
    <cellStyle name="Hyperlink" xfId="6711" builtinId="8" hidden="1"/>
    <cellStyle name="Hyperlink" xfId="6713" builtinId="8" hidden="1"/>
    <cellStyle name="Hyperlink" xfId="6715" builtinId="8" hidden="1"/>
    <cellStyle name="Hyperlink" xfId="6717" builtinId="8" hidden="1"/>
    <cellStyle name="Hyperlink" xfId="6719" builtinId="8" hidden="1"/>
    <cellStyle name="Hyperlink" xfId="6721" builtinId="8" hidden="1"/>
    <cellStyle name="Hyperlink" xfId="6723" builtinId="8" hidden="1"/>
    <cellStyle name="Hyperlink" xfId="6725" builtinId="8" hidden="1"/>
    <cellStyle name="Hyperlink" xfId="6727" builtinId="8" hidden="1"/>
    <cellStyle name="Hyperlink" xfId="6729" builtinId="8" hidden="1"/>
    <cellStyle name="Hyperlink" xfId="6731" builtinId="8" hidden="1"/>
    <cellStyle name="Hyperlink" xfId="6733" builtinId="8" hidden="1"/>
    <cellStyle name="Hyperlink" xfId="6735" builtinId="8" hidden="1"/>
    <cellStyle name="Hyperlink" xfId="6737" builtinId="8" hidden="1"/>
    <cellStyle name="Hyperlink" xfId="6739" builtinId="8" hidden="1"/>
    <cellStyle name="Hyperlink" xfId="6741" builtinId="8" hidden="1"/>
    <cellStyle name="Hyperlink" xfId="6743" builtinId="8" hidden="1"/>
    <cellStyle name="Hyperlink" xfId="6745" builtinId="8" hidden="1"/>
    <cellStyle name="Hyperlink" xfId="6747" builtinId="8" hidden="1"/>
    <cellStyle name="Hyperlink" xfId="6749" builtinId="8" hidden="1"/>
    <cellStyle name="Hyperlink" xfId="6751" builtinId="8" hidden="1"/>
    <cellStyle name="Hyperlink" xfId="6753" builtinId="8" hidden="1"/>
    <cellStyle name="Hyperlink" xfId="6755" builtinId="8" hidden="1"/>
    <cellStyle name="Hyperlink" xfId="6757" builtinId="8" hidden="1"/>
    <cellStyle name="Hyperlink" xfId="6759" builtinId="8" hidden="1"/>
    <cellStyle name="Hyperlink" xfId="6761" builtinId="8" hidden="1"/>
    <cellStyle name="Hyperlink" xfId="6763" builtinId="8" hidden="1"/>
    <cellStyle name="Hyperlink" xfId="6765" builtinId="8" hidden="1"/>
    <cellStyle name="Hyperlink" xfId="6767" builtinId="8" hidden="1"/>
    <cellStyle name="Hyperlink" xfId="6769" builtinId="8" hidden="1"/>
    <cellStyle name="Hyperlink" xfId="6771" builtinId="8" hidden="1"/>
    <cellStyle name="Hyperlink" xfId="6773" builtinId="8" hidden="1"/>
    <cellStyle name="Hyperlink" xfId="6775" builtinId="8" hidden="1"/>
    <cellStyle name="Hyperlink" xfId="6777" builtinId="8" hidden="1"/>
    <cellStyle name="Hyperlink" xfId="6779" builtinId="8" hidden="1"/>
    <cellStyle name="Hyperlink" xfId="6781" builtinId="8" hidden="1"/>
    <cellStyle name="Hyperlink" xfId="6783" builtinId="8" hidden="1"/>
    <cellStyle name="Hyperlink" xfId="6785" builtinId="8" hidden="1"/>
    <cellStyle name="Hyperlink" xfId="6787" builtinId="8" hidden="1"/>
    <cellStyle name="Hyperlink" xfId="6789" builtinId="8" hidden="1"/>
    <cellStyle name="Hyperlink" xfId="6791" builtinId="8" hidden="1"/>
    <cellStyle name="Hyperlink" xfId="6793" builtinId="8" hidden="1"/>
    <cellStyle name="Hyperlink" xfId="6795" builtinId="8" hidden="1"/>
    <cellStyle name="Hyperlink" xfId="6797" builtinId="8" hidden="1"/>
    <cellStyle name="Hyperlink" xfId="6799" builtinId="8" hidden="1"/>
    <cellStyle name="Hyperlink" xfId="6801" builtinId="8" hidden="1"/>
    <cellStyle name="Hyperlink" xfId="6803" builtinId="8" hidden="1"/>
    <cellStyle name="Hyperlink" xfId="6805" builtinId="8" hidden="1"/>
    <cellStyle name="Hyperlink" xfId="6807" builtinId="8" hidden="1"/>
    <cellStyle name="Hyperlink" xfId="6809" builtinId="8" hidden="1"/>
    <cellStyle name="Hyperlink" xfId="6811" builtinId="8" hidden="1"/>
    <cellStyle name="Hyperlink" xfId="6813" builtinId="8" hidden="1"/>
    <cellStyle name="Hyperlink" xfId="6815" builtinId="8" hidden="1"/>
    <cellStyle name="Hyperlink" xfId="6817" builtinId="8" hidden="1"/>
    <cellStyle name="Hyperlink" xfId="6819" builtinId="8" hidden="1"/>
    <cellStyle name="Hyperlink" xfId="6821" builtinId="8" hidden="1"/>
    <cellStyle name="Hyperlink" xfId="6823" builtinId="8" hidden="1"/>
    <cellStyle name="Hyperlink" xfId="6825" builtinId="8" hidden="1"/>
    <cellStyle name="Hyperlink" xfId="6827" builtinId="8" hidden="1"/>
    <cellStyle name="Hyperlink" xfId="6829" builtinId="8" hidden="1"/>
    <cellStyle name="Hyperlink" xfId="6831" builtinId="8" hidden="1"/>
    <cellStyle name="Hyperlink" xfId="6833" builtinId="8" hidden="1"/>
    <cellStyle name="Hyperlink" xfId="6835" builtinId="8" hidden="1"/>
    <cellStyle name="Hyperlink" xfId="6837" builtinId="8" hidden="1"/>
    <cellStyle name="Hyperlink" xfId="6839" builtinId="8" hidden="1"/>
    <cellStyle name="Hyperlink" xfId="6841" builtinId="8" hidden="1"/>
    <cellStyle name="Hyperlink" xfId="6843" builtinId="8" hidden="1"/>
    <cellStyle name="Hyperlink" xfId="6845" builtinId="8" hidden="1"/>
    <cellStyle name="Hyperlink" xfId="6847" builtinId="8" hidden="1"/>
    <cellStyle name="Hyperlink" xfId="6849" builtinId="8" hidden="1"/>
    <cellStyle name="Hyperlink" xfId="6851" builtinId="8" hidden="1"/>
    <cellStyle name="Hyperlink" xfId="6853" builtinId="8" hidden="1"/>
    <cellStyle name="Hyperlink" xfId="6855" builtinId="8" hidden="1"/>
    <cellStyle name="Hyperlink" xfId="6857" builtinId="8" hidden="1"/>
    <cellStyle name="Hyperlink" xfId="6859" builtinId="8" hidden="1"/>
    <cellStyle name="Hyperlink" xfId="6861" builtinId="8" hidden="1"/>
    <cellStyle name="Hyperlink" xfId="6863" builtinId="8" hidden="1"/>
    <cellStyle name="Hyperlink" xfId="6865" builtinId="8" hidden="1"/>
    <cellStyle name="Hyperlink" xfId="6867" builtinId="8" hidden="1"/>
    <cellStyle name="Hyperlink" xfId="6869" builtinId="8" hidden="1"/>
    <cellStyle name="Hyperlink" xfId="6871" builtinId="8" hidden="1"/>
    <cellStyle name="Hyperlink" xfId="6873" builtinId="8" hidden="1"/>
    <cellStyle name="Hyperlink" xfId="6875" builtinId="8" hidden="1"/>
    <cellStyle name="Hyperlink" xfId="6877" builtinId="8" hidden="1"/>
    <cellStyle name="Hyperlink" xfId="6879" builtinId="8" hidden="1"/>
    <cellStyle name="Hyperlink" xfId="6881" builtinId="8" hidden="1"/>
    <cellStyle name="Hyperlink" xfId="6883" builtinId="8" hidden="1"/>
    <cellStyle name="Hyperlink" xfId="6885" builtinId="8" hidden="1"/>
    <cellStyle name="Hyperlink" xfId="6887" builtinId="8" hidden="1"/>
    <cellStyle name="Hyperlink" xfId="6889" builtinId="8" hidden="1"/>
    <cellStyle name="Hyperlink" xfId="6891" builtinId="8" hidden="1"/>
    <cellStyle name="Hyperlink" xfId="6893" builtinId="8" hidden="1"/>
    <cellStyle name="Hyperlink" xfId="6895" builtinId="8" hidden="1"/>
    <cellStyle name="Hyperlink" xfId="6897" builtinId="8" hidden="1"/>
    <cellStyle name="Hyperlink" xfId="6899" builtinId="8" hidden="1"/>
    <cellStyle name="Hyperlink" xfId="6901" builtinId="8" hidden="1"/>
    <cellStyle name="Hyperlink" xfId="6903" builtinId="8" hidden="1"/>
    <cellStyle name="Hyperlink" xfId="6905" builtinId="8" hidden="1"/>
    <cellStyle name="Hyperlink" xfId="6907" builtinId="8" hidden="1"/>
    <cellStyle name="Hyperlink" xfId="6909" builtinId="8" hidden="1"/>
    <cellStyle name="Hyperlink" xfId="6911" builtinId="8" hidden="1"/>
    <cellStyle name="Hyperlink" xfId="6913" builtinId="8" hidden="1"/>
    <cellStyle name="Hyperlink" xfId="6915" builtinId="8" hidden="1"/>
    <cellStyle name="Hyperlink" xfId="6917" builtinId="8" hidden="1"/>
    <cellStyle name="Hyperlink" xfId="6919" builtinId="8" hidden="1"/>
    <cellStyle name="Hyperlink" xfId="6921" builtinId="8" hidden="1"/>
    <cellStyle name="Hyperlink" xfId="6923" builtinId="8" hidden="1"/>
    <cellStyle name="Hyperlink" xfId="6925" builtinId="8" hidden="1"/>
    <cellStyle name="Hyperlink" xfId="6927" builtinId="8" hidden="1"/>
    <cellStyle name="Hyperlink" xfId="6929" builtinId="8" hidden="1"/>
    <cellStyle name="Hyperlink" xfId="6931" builtinId="8" hidden="1"/>
    <cellStyle name="Hyperlink" xfId="6933" builtinId="8" hidden="1"/>
    <cellStyle name="Hyperlink" xfId="6935" builtinId="8" hidden="1"/>
    <cellStyle name="Hyperlink" xfId="6937" builtinId="8" hidden="1"/>
    <cellStyle name="Hyperlink" xfId="6939" builtinId="8" hidden="1"/>
    <cellStyle name="Hyperlink" xfId="6941" builtinId="8" hidden="1"/>
    <cellStyle name="Hyperlink" xfId="6943" builtinId="8" hidden="1"/>
    <cellStyle name="Hyperlink" xfId="6945" builtinId="8" hidden="1"/>
    <cellStyle name="Hyperlink" xfId="6947" builtinId="8" hidden="1"/>
    <cellStyle name="Hyperlink" xfId="6949" builtinId="8" hidden="1"/>
    <cellStyle name="Hyperlink" xfId="6951" builtinId="8" hidden="1"/>
    <cellStyle name="Hyperlink" xfId="6953" builtinId="8" hidden="1"/>
    <cellStyle name="Hyperlink" xfId="6955" builtinId="8" hidden="1"/>
    <cellStyle name="Hyperlink" xfId="6957" builtinId="8" hidden="1"/>
    <cellStyle name="Hyperlink" xfId="6959" builtinId="8" hidden="1"/>
    <cellStyle name="Hyperlink" xfId="6961" builtinId="8" hidden="1"/>
    <cellStyle name="Hyperlink" xfId="6963" builtinId="8" hidden="1"/>
    <cellStyle name="Hyperlink" xfId="6965" builtinId="8" hidden="1"/>
    <cellStyle name="Hyperlink" xfId="6967" builtinId="8" hidden="1"/>
    <cellStyle name="Hyperlink" xfId="6969" builtinId="8" hidden="1"/>
    <cellStyle name="Hyperlink" xfId="6971" builtinId="8" hidden="1"/>
    <cellStyle name="Hyperlink" xfId="6973" builtinId="8" hidden="1"/>
    <cellStyle name="Hyperlink" xfId="6975" builtinId="8" hidden="1"/>
    <cellStyle name="Hyperlink" xfId="6977" builtinId="8" hidden="1"/>
    <cellStyle name="Hyperlink" xfId="6979" builtinId="8" hidden="1"/>
    <cellStyle name="Hyperlink" xfId="6981" builtinId="8" hidden="1"/>
    <cellStyle name="Hyperlink" xfId="6983" builtinId="8" hidden="1"/>
    <cellStyle name="Hyperlink" xfId="6985" builtinId="8" hidden="1"/>
    <cellStyle name="Hyperlink" xfId="6987" builtinId="8" hidden="1"/>
    <cellStyle name="Hyperlink" xfId="6989" builtinId="8" hidden="1"/>
    <cellStyle name="Hyperlink" xfId="6991" builtinId="8" hidden="1"/>
    <cellStyle name="Hyperlink" xfId="6993" builtinId="8" hidden="1"/>
    <cellStyle name="Hyperlink" xfId="6995" builtinId="8" hidden="1"/>
    <cellStyle name="Hyperlink" xfId="6997" builtinId="8" hidden="1"/>
    <cellStyle name="Hyperlink" xfId="6999" builtinId="8" hidden="1"/>
    <cellStyle name="Hyperlink" xfId="7001" builtinId="8" hidden="1"/>
    <cellStyle name="Hyperlink" xfId="7003" builtinId="8" hidden="1"/>
    <cellStyle name="Hyperlink" xfId="7005" builtinId="8" hidden="1"/>
    <cellStyle name="Hyperlink" xfId="7007" builtinId="8" hidden="1"/>
    <cellStyle name="Hyperlink" xfId="7009" builtinId="8" hidden="1"/>
    <cellStyle name="Hyperlink" xfId="7011" builtinId="8" hidden="1"/>
    <cellStyle name="Hyperlink" xfId="7013" builtinId="8" hidden="1"/>
    <cellStyle name="Hyperlink" xfId="7015" builtinId="8" hidden="1"/>
    <cellStyle name="Hyperlink" xfId="7017" builtinId="8" hidden="1"/>
    <cellStyle name="Hyperlink" xfId="7019" builtinId="8" hidden="1"/>
    <cellStyle name="Hyperlink" xfId="7021" builtinId="8" hidden="1"/>
    <cellStyle name="Hyperlink" xfId="7023" builtinId="8" hidden="1"/>
    <cellStyle name="Hyperlink" xfId="7025" builtinId="8" hidden="1"/>
    <cellStyle name="Hyperlink" xfId="7027" builtinId="8" hidden="1"/>
    <cellStyle name="Hyperlink" xfId="7029" builtinId="8" hidden="1"/>
    <cellStyle name="Hyperlink" xfId="7031" builtinId="8" hidden="1"/>
    <cellStyle name="Hyperlink" xfId="7033" builtinId="8" hidden="1"/>
    <cellStyle name="Hyperlink" xfId="7035" builtinId="8" hidden="1"/>
    <cellStyle name="Hyperlink" xfId="7037" builtinId="8" hidden="1"/>
    <cellStyle name="Hyperlink" xfId="7039" builtinId="8" hidden="1"/>
    <cellStyle name="Hyperlink" xfId="7041" builtinId="8" hidden="1"/>
    <cellStyle name="Hyperlink" xfId="7043" builtinId="8" hidden="1"/>
    <cellStyle name="Hyperlink" xfId="7045" builtinId="8" hidden="1"/>
    <cellStyle name="Hyperlink" xfId="7047" builtinId="8" hidden="1"/>
    <cellStyle name="Hyperlink" xfId="7049" builtinId="8" hidden="1"/>
    <cellStyle name="Hyperlink" xfId="7051" builtinId="8" hidden="1"/>
    <cellStyle name="Hyperlink" xfId="7053" builtinId="8" hidden="1"/>
    <cellStyle name="Hyperlink" xfId="7055" builtinId="8" hidden="1"/>
    <cellStyle name="Hyperlink" xfId="7057" builtinId="8" hidden="1"/>
    <cellStyle name="Hyperlink" xfId="7059" builtinId="8" hidden="1"/>
    <cellStyle name="Hyperlink" xfId="7061" builtinId="8" hidden="1"/>
    <cellStyle name="Hyperlink" xfId="7063" builtinId="8" hidden="1"/>
    <cellStyle name="Hyperlink" xfId="7065" builtinId="8" hidden="1"/>
    <cellStyle name="Hyperlink" xfId="7067" builtinId="8" hidden="1"/>
    <cellStyle name="Hyperlink" xfId="7069" builtinId="8" hidden="1"/>
    <cellStyle name="Hyperlink" xfId="7071" builtinId="8" hidden="1"/>
    <cellStyle name="Hyperlink" xfId="7073" builtinId="8" hidden="1"/>
    <cellStyle name="Hyperlink" xfId="7075" builtinId="8" hidden="1"/>
    <cellStyle name="Hyperlink" xfId="7077" builtinId="8" hidden="1"/>
    <cellStyle name="Hyperlink" xfId="7079" builtinId="8" hidden="1"/>
    <cellStyle name="Hyperlink" xfId="7081" builtinId="8" hidden="1"/>
    <cellStyle name="Hyperlink" xfId="7083" builtinId="8" hidden="1"/>
    <cellStyle name="Hyperlink" xfId="7085" builtinId="8" hidden="1"/>
    <cellStyle name="Hyperlink" xfId="7087" builtinId="8" hidden="1"/>
    <cellStyle name="Hyperlink" xfId="7089" builtinId="8" hidden="1"/>
    <cellStyle name="Hyperlink" xfId="7091" builtinId="8" hidden="1"/>
    <cellStyle name="Hyperlink" xfId="7093" builtinId="8" hidden="1"/>
    <cellStyle name="Hyperlink" xfId="7095" builtinId="8" hidden="1"/>
    <cellStyle name="Hyperlink" xfId="7097" builtinId="8" hidden="1"/>
    <cellStyle name="Hyperlink" xfId="7099" builtinId="8" hidden="1"/>
    <cellStyle name="Hyperlink" xfId="7101" builtinId="8" hidden="1"/>
    <cellStyle name="Hyperlink" xfId="7103" builtinId="8" hidden="1"/>
    <cellStyle name="Hyperlink" xfId="7105" builtinId="8" hidden="1"/>
    <cellStyle name="Hyperlink" xfId="7107" builtinId="8" hidden="1"/>
    <cellStyle name="Hyperlink" xfId="7109" builtinId="8" hidden="1"/>
    <cellStyle name="Hyperlink" xfId="7111" builtinId="8" hidden="1"/>
    <cellStyle name="Hyperlink" xfId="7113" builtinId="8" hidden="1"/>
    <cellStyle name="Hyperlink" xfId="7115" builtinId="8" hidden="1"/>
    <cellStyle name="Hyperlink" xfId="7117" builtinId="8" hidden="1"/>
    <cellStyle name="Hyperlink" xfId="7119" builtinId="8" hidden="1"/>
    <cellStyle name="Hyperlink" xfId="7121" builtinId="8" hidden="1"/>
    <cellStyle name="Hyperlink" xfId="7123" builtinId="8" hidden="1"/>
    <cellStyle name="Hyperlink" xfId="7125" builtinId="8" hidden="1"/>
    <cellStyle name="Hyperlink" xfId="7127" builtinId="8" hidden="1"/>
    <cellStyle name="Hyperlink" xfId="7129" builtinId="8" hidden="1"/>
    <cellStyle name="Hyperlink" xfId="7131" builtinId="8" hidden="1"/>
    <cellStyle name="Hyperlink" xfId="7133" builtinId="8" hidden="1"/>
    <cellStyle name="Hyperlink" xfId="7135" builtinId="8" hidden="1"/>
    <cellStyle name="Hyperlink" xfId="7137" builtinId="8" hidden="1"/>
    <cellStyle name="Hyperlink" xfId="7139" builtinId="8" hidden="1"/>
    <cellStyle name="Hyperlink" xfId="7141" builtinId="8" hidden="1"/>
    <cellStyle name="Hyperlink" xfId="7143" builtinId="8" hidden="1"/>
    <cellStyle name="Hyperlink" xfId="7145" builtinId="8" hidden="1"/>
    <cellStyle name="Hyperlink" xfId="7147" builtinId="8" hidden="1"/>
    <cellStyle name="Hyperlink" xfId="7149" builtinId="8" hidden="1"/>
    <cellStyle name="Hyperlink" xfId="7151" builtinId="8" hidden="1"/>
    <cellStyle name="Hyperlink" xfId="7153" builtinId="8" hidden="1"/>
    <cellStyle name="Hyperlink" xfId="7155" builtinId="8" hidden="1"/>
    <cellStyle name="Hyperlink" xfId="7157" builtinId="8" hidden="1"/>
    <cellStyle name="Hyperlink" xfId="7159" builtinId="8" hidden="1"/>
    <cellStyle name="Hyperlink" xfId="7161" builtinId="8" hidden="1"/>
    <cellStyle name="Hyperlink" xfId="7163" builtinId="8" hidden="1"/>
    <cellStyle name="Hyperlink" xfId="7165" builtinId="8" hidden="1"/>
    <cellStyle name="Hyperlink" xfId="7167" builtinId="8" hidden="1"/>
    <cellStyle name="Hyperlink" xfId="7169" builtinId="8" hidden="1"/>
    <cellStyle name="Hyperlink" xfId="7171" builtinId="8" hidden="1"/>
    <cellStyle name="Hyperlink" xfId="7173" builtinId="8" hidden="1"/>
    <cellStyle name="Hyperlink" xfId="7175" builtinId="8" hidden="1"/>
    <cellStyle name="Hyperlink" xfId="7177" builtinId="8" hidden="1"/>
    <cellStyle name="Hyperlink" xfId="7179" builtinId="8" hidden="1"/>
    <cellStyle name="Hyperlink" xfId="7181" builtinId="8" hidden="1"/>
    <cellStyle name="Hyperlink" xfId="7183" builtinId="8" hidden="1"/>
    <cellStyle name="Hyperlink" xfId="7185" builtinId="8" hidden="1"/>
    <cellStyle name="Hyperlink" xfId="7187" builtinId="8" hidden="1"/>
    <cellStyle name="Hyperlink" xfId="7189" builtinId="8" hidden="1"/>
    <cellStyle name="Hyperlink" xfId="7191" builtinId="8" hidden="1"/>
    <cellStyle name="Hyperlink" xfId="7193" builtinId="8" hidden="1"/>
    <cellStyle name="Hyperlink" xfId="7195" builtinId="8" hidden="1"/>
    <cellStyle name="Hyperlink" xfId="7197" builtinId="8" hidden="1"/>
    <cellStyle name="Hyperlink" xfId="7199" builtinId="8" hidden="1"/>
    <cellStyle name="Hyperlink" xfId="7201" builtinId="8" hidden="1"/>
    <cellStyle name="Hyperlink" xfId="7203" builtinId="8" hidden="1"/>
    <cellStyle name="Hyperlink" xfId="7205" builtinId="8" hidden="1"/>
    <cellStyle name="Hyperlink" xfId="7207" builtinId="8" hidden="1"/>
    <cellStyle name="Hyperlink" xfId="7209" builtinId="8" hidden="1"/>
    <cellStyle name="Hyperlink" xfId="7211" builtinId="8" hidden="1"/>
    <cellStyle name="Hyperlink" xfId="7213" builtinId="8" hidden="1"/>
    <cellStyle name="Hyperlink" xfId="7215" builtinId="8" hidden="1"/>
    <cellStyle name="Hyperlink" xfId="7217" builtinId="8" hidden="1"/>
    <cellStyle name="Hyperlink" xfId="7219" builtinId="8" hidden="1"/>
    <cellStyle name="Hyperlink" xfId="7221" builtinId="8" hidden="1"/>
    <cellStyle name="Hyperlink" xfId="7223" builtinId="8" hidden="1"/>
    <cellStyle name="Hyperlink" xfId="7225" builtinId="8" hidden="1"/>
    <cellStyle name="Hyperlink" xfId="7227" builtinId="8" hidden="1"/>
    <cellStyle name="Hyperlink" xfId="7229" builtinId="8" hidden="1"/>
    <cellStyle name="Hyperlink" xfId="7231" builtinId="8" hidden="1"/>
    <cellStyle name="Hyperlink" xfId="7233" builtinId="8" hidden="1"/>
    <cellStyle name="Hyperlink" xfId="7235" builtinId="8" hidden="1"/>
    <cellStyle name="Hyperlink" xfId="7237" builtinId="8" hidden="1"/>
    <cellStyle name="Hyperlink" xfId="7239" builtinId="8" hidden="1"/>
    <cellStyle name="Hyperlink" xfId="7241" builtinId="8" hidden="1"/>
    <cellStyle name="Hyperlink" xfId="7243" builtinId="8" hidden="1"/>
    <cellStyle name="Hyperlink" xfId="7245" builtinId="8" hidden="1"/>
    <cellStyle name="Hyperlink" xfId="724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externalLink" Target="externalLinks/externalLink1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HC-04</c:v>
          </c:tx>
          <c:spPr>
            <a:ln w="38100" cmpd="sng"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'[1]Fig 1A'!$S$16:$S$19</c:f>
                <c:numCache>
                  <c:formatCode>General</c:formatCode>
                  <c:ptCount val="4"/>
                </c:numCache>
              </c:numRef>
            </c:plus>
            <c:minus>
              <c:numRef>
                <c:f>'[1]Fig 1A'!$S$16:$S$19</c:f>
                <c:numCache>
                  <c:formatCode>General</c:formatCode>
                  <c:ptCount val="4"/>
                </c:numCache>
              </c:numRef>
            </c:minus>
          </c:errBars>
          <c:xVal>
            <c:numRef>
              <c:f>'[1]Fig 1A'!$X$55:$X$58</c:f>
              <c:numCache>
                <c:formatCode>General</c:formatCode>
                <c:ptCount val="4"/>
                <c:pt idx="0">
                  <c:v>1.0</c:v>
                </c:pt>
                <c:pt idx="1">
                  <c:v>2.0</c:v>
                </c:pt>
                <c:pt idx="2">
                  <c:v>4.0</c:v>
                </c:pt>
                <c:pt idx="3">
                  <c:v>8.0</c:v>
                </c:pt>
              </c:numCache>
            </c:numRef>
          </c:xVal>
          <c:yVal>
            <c:numRef>
              <c:f>'[1]Fig 1A'!$Y$55:$Y$58</c:f>
              <c:numCache>
                <c:formatCode>General</c:formatCode>
                <c:ptCount val="4"/>
                <c:pt idx="0">
                  <c:v>1.967263116893135</c:v>
                </c:pt>
                <c:pt idx="1">
                  <c:v>3.877860409120536</c:v>
                </c:pt>
                <c:pt idx="2">
                  <c:v>6.41620009603232</c:v>
                </c:pt>
                <c:pt idx="3">
                  <c:v>10.89485124886986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801570080"/>
        <c:axId val="-1801767872"/>
      </c:scatterChart>
      <c:valAx>
        <c:axId val="-1801570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Sporozoites/well (x10,000)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1801767872"/>
        <c:crosses val="autoZero"/>
        <c:crossBetween val="midCat"/>
      </c:valAx>
      <c:valAx>
        <c:axId val="-1801767872"/>
        <c:scaling>
          <c:orientation val="minMax"/>
          <c:max val="12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 HC-04 Infectivity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1801570080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0.595913201014703"/>
          <c:y val="0.679806727913198"/>
          <c:w val="0.271595186536763"/>
          <c:h val="0.0502948263898676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>
          <a:latin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Fig4G!$AB$7:$AB$8</c:f>
              <c:strCache>
                <c:ptCount val="2"/>
                <c:pt idx="0">
                  <c:v>Fresh</c:v>
                </c:pt>
                <c:pt idx="1">
                  <c:v>Sporozoites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Fig4G!$AB$14:$AB$17</c:f>
                <c:numCache>
                  <c:formatCode>General</c:formatCode>
                  <c:ptCount val="4"/>
                  <c:pt idx="0">
                    <c:v>3.441632393843492</c:v>
                  </c:pt>
                  <c:pt idx="1">
                    <c:v>0.0736202377735815</c:v>
                  </c:pt>
                  <c:pt idx="2">
                    <c:v>1.020450295555967</c:v>
                  </c:pt>
                  <c:pt idx="3">
                    <c:v>3.079992612104753</c:v>
                  </c:pt>
                </c:numCache>
              </c:numRef>
            </c:plus>
            <c:minus>
              <c:numRef>
                <c:f>Fig4G!$AB$14:$AB$17</c:f>
                <c:numCache>
                  <c:formatCode>General</c:formatCode>
                  <c:ptCount val="4"/>
                  <c:pt idx="0">
                    <c:v>3.441632393843492</c:v>
                  </c:pt>
                  <c:pt idx="1">
                    <c:v>0.0736202377735815</c:v>
                  </c:pt>
                  <c:pt idx="2">
                    <c:v>1.020450295555967</c:v>
                  </c:pt>
                  <c:pt idx="3">
                    <c:v>3.079992612104753</c:v>
                  </c:pt>
                </c:numCache>
              </c:numRef>
            </c:minus>
          </c:errBars>
          <c:cat>
            <c:strRef>
              <c:f>Fig4G!$AC$32:$AC$35</c:f>
              <c:strCache>
                <c:ptCount val="4"/>
                <c:pt idx="0">
                  <c:v>Control</c:v>
                </c:pt>
                <c:pt idx="1">
                  <c:v> 1:3</c:v>
                </c:pt>
                <c:pt idx="2">
                  <c:v> 1:1</c:v>
                </c:pt>
                <c:pt idx="3">
                  <c:v> 3:1</c:v>
                </c:pt>
              </c:strCache>
            </c:strRef>
          </c:cat>
          <c:val>
            <c:numRef>
              <c:f>Fig4G!$AB$9:$AB$12</c:f>
              <c:numCache>
                <c:formatCode>General</c:formatCode>
                <c:ptCount val="4"/>
                <c:pt idx="0">
                  <c:v>7.234525300025641</c:v>
                </c:pt>
                <c:pt idx="1">
                  <c:v>0.390492936902592</c:v>
                </c:pt>
                <c:pt idx="2">
                  <c:v>4.360136745953598</c:v>
                </c:pt>
                <c:pt idx="3">
                  <c:v>8.908366738889917</c:v>
                </c:pt>
              </c:numCache>
            </c:numRef>
          </c:val>
        </c:ser>
        <c:ser>
          <c:idx val="6"/>
          <c:order val="1"/>
          <c:tx>
            <c:strRef>
              <c:f>Fig4G!$AC$7:$AC$8</c:f>
              <c:strCache>
                <c:ptCount val="2"/>
                <c:pt idx="0">
                  <c:v>Cryopreserved</c:v>
                </c:pt>
                <c:pt idx="1">
                  <c:v>Sporozoites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Fig4G!$AC$14:$AC$17</c:f>
                <c:numCache>
                  <c:formatCode>General</c:formatCode>
                  <c:ptCount val="4"/>
                  <c:pt idx="1">
                    <c:v>0.169406380707573</c:v>
                  </c:pt>
                  <c:pt idx="2">
                    <c:v>0.355041326937757</c:v>
                  </c:pt>
                  <c:pt idx="3">
                    <c:v>0.201887755100341</c:v>
                  </c:pt>
                </c:numCache>
              </c:numRef>
            </c:plus>
            <c:minus>
              <c:numRef>
                <c:f>Fig4G!$AC$14:$AC$17</c:f>
                <c:numCache>
                  <c:formatCode>General</c:formatCode>
                  <c:ptCount val="4"/>
                  <c:pt idx="1">
                    <c:v>0.169406380707573</c:v>
                  </c:pt>
                  <c:pt idx="2">
                    <c:v>0.355041326937757</c:v>
                  </c:pt>
                  <c:pt idx="3">
                    <c:v>0.201887755100341</c:v>
                  </c:pt>
                </c:numCache>
              </c:numRef>
            </c:minus>
          </c:errBars>
          <c:cat>
            <c:strRef>
              <c:f>Fig4G!$AC$32:$AC$35</c:f>
              <c:strCache>
                <c:ptCount val="4"/>
                <c:pt idx="0">
                  <c:v>Control</c:v>
                </c:pt>
                <c:pt idx="1">
                  <c:v> 1:3</c:v>
                </c:pt>
                <c:pt idx="2">
                  <c:v> 1:1</c:v>
                </c:pt>
                <c:pt idx="3">
                  <c:v> 3:1</c:v>
                </c:pt>
              </c:strCache>
            </c:strRef>
          </c:cat>
          <c:val>
            <c:numRef>
              <c:f>Fig4G!$AC$9:$AC$12</c:f>
              <c:numCache>
                <c:formatCode>General</c:formatCode>
                <c:ptCount val="4"/>
                <c:pt idx="1">
                  <c:v>0.440692262039089</c:v>
                </c:pt>
                <c:pt idx="2">
                  <c:v>0.848204613580312</c:v>
                </c:pt>
                <c:pt idx="3">
                  <c:v>0.914443085219681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95995312"/>
        <c:axId val="-1795987888"/>
      </c:barChart>
      <c:catAx>
        <c:axId val="-1795995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Ratio of RPMI to Glycerolyte 57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-1795987888"/>
        <c:crosses val="autoZero"/>
        <c:auto val="1"/>
        <c:lblAlgn val="ctr"/>
        <c:lblOffset val="100"/>
        <c:noMultiLvlLbl val="0"/>
      </c:catAx>
      <c:valAx>
        <c:axId val="-1795987888"/>
        <c:scaling>
          <c:orientation val="minMax"/>
          <c:min val="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Hepatocyte Infectivity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1795995312"/>
        <c:crosses val="autoZero"/>
        <c:crossBetween val="between"/>
      </c:valAx>
      <c:spPr>
        <a:noFill/>
      </c:spPr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'Fig 5_Table 3'!$AD$10</c:f>
              <c:strCache>
                <c:ptCount val="1"/>
                <c:pt idx="0">
                  <c:v>Fresh Sporozoites</c:v>
                </c:pt>
              </c:strCache>
            </c:strRef>
          </c:tx>
          <c:spPr>
            <a:ln w="19050" cmpd="sng">
              <a:solidFill>
                <a:schemeClr val="tx1"/>
              </a:solidFill>
            </a:ln>
          </c:spPr>
          <c:marker>
            <c:symbol val="x"/>
            <c:size val="8"/>
            <c:spPr>
              <a:noFill/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5_Table 3'!$AE$11:$AE$14</c:f>
                <c:numCache>
                  <c:formatCode>General</c:formatCode>
                  <c:ptCount val="4"/>
                  <c:pt idx="0">
                    <c:v>0.0</c:v>
                  </c:pt>
                  <c:pt idx="1">
                    <c:v>3.945853459794851</c:v>
                  </c:pt>
                  <c:pt idx="2">
                    <c:v>4.016013232073857</c:v>
                  </c:pt>
                  <c:pt idx="3">
                    <c:v>1.900340652245923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</c:errBars>
          <c:xVal>
            <c:numRef>
              <c:f>'Fig 5_Table 3'!$AC$11:$AC$14</c:f>
              <c:numCache>
                <c:formatCode>General</c:formatCode>
                <c:ptCount val="4"/>
                <c:pt idx="0">
                  <c:v>3.0</c:v>
                </c:pt>
                <c:pt idx="1">
                  <c:v>24.0</c:v>
                </c:pt>
                <c:pt idx="2">
                  <c:v>48.0</c:v>
                </c:pt>
                <c:pt idx="3">
                  <c:v>72.0</c:v>
                </c:pt>
              </c:numCache>
            </c:numRef>
          </c:xVal>
          <c:yVal>
            <c:numRef>
              <c:f>'Fig 5_Table 3'!$AD$11:$AD$14</c:f>
              <c:numCache>
                <c:formatCode>General</c:formatCode>
                <c:ptCount val="4"/>
                <c:pt idx="0">
                  <c:v>100.0</c:v>
                </c:pt>
                <c:pt idx="1">
                  <c:v>56.49151114787674</c:v>
                </c:pt>
                <c:pt idx="2">
                  <c:v>39.41680539593676</c:v>
                </c:pt>
                <c:pt idx="3">
                  <c:v>36.83647931790215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'Fig 5_Table 3'!$AF$10</c:f>
              <c:strCache>
                <c:ptCount val="1"/>
                <c:pt idx="0">
                  <c:v>Fresh Sporozoites with CS2</c:v>
                </c:pt>
              </c:strCache>
            </c:strRef>
          </c:tx>
          <c:spPr>
            <a:ln w="34925">
              <a:solidFill>
                <a:schemeClr val="tx1"/>
              </a:solidFill>
              <a:prstDash val="sysDot"/>
            </a:ln>
          </c:spPr>
          <c:marker>
            <c:symbol val="diamond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5_Table 3'!$AG$11:$AG$14</c:f>
                <c:numCache>
                  <c:formatCode>General</c:formatCode>
                  <c:ptCount val="4"/>
                  <c:pt idx="0">
                    <c:v>4.290173782888047</c:v>
                  </c:pt>
                  <c:pt idx="1">
                    <c:v>2.708891815250741</c:v>
                  </c:pt>
                  <c:pt idx="2">
                    <c:v>7.168435774328625</c:v>
                  </c:pt>
                  <c:pt idx="3">
                    <c:v>4.391338480576774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</c:errBars>
          <c:xVal>
            <c:numRef>
              <c:f>'Fig 5_Table 3'!$AC$11:$AC$14</c:f>
              <c:numCache>
                <c:formatCode>General</c:formatCode>
                <c:ptCount val="4"/>
                <c:pt idx="0">
                  <c:v>3.0</c:v>
                </c:pt>
                <c:pt idx="1">
                  <c:v>24.0</c:v>
                </c:pt>
                <c:pt idx="2">
                  <c:v>48.0</c:v>
                </c:pt>
                <c:pt idx="3">
                  <c:v>72.0</c:v>
                </c:pt>
              </c:numCache>
            </c:numRef>
          </c:xVal>
          <c:yVal>
            <c:numRef>
              <c:f>'Fig 5_Table 3'!$AF$11:$AF$14</c:f>
              <c:numCache>
                <c:formatCode>General</c:formatCode>
                <c:ptCount val="4"/>
                <c:pt idx="0">
                  <c:v>95.73298146665397</c:v>
                </c:pt>
                <c:pt idx="1">
                  <c:v>58.2393299612327</c:v>
                </c:pt>
                <c:pt idx="2">
                  <c:v>38.24367356852784</c:v>
                </c:pt>
                <c:pt idx="3">
                  <c:v>37.04600095522214</c:v>
                </c:pt>
              </c:numCache>
            </c:numRef>
          </c:yVal>
          <c:smooth val="1"/>
        </c:ser>
        <c:ser>
          <c:idx val="4"/>
          <c:order val="2"/>
          <c:tx>
            <c:strRef>
              <c:f>'Fig 5_Table 3'!$AH$10</c:f>
              <c:strCache>
                <c:ptCount val="1"/>
                <c:pt idx="0">
                  <c:v>Cryopreserved Sporozoites with CS2</c:v>
                </c:pt>
              </c:strCache>
            </c:strRef>
          </c:tx>
          <c:spPr>
            <a:ln w="34925">
              <a:solidFill>
                <a:schemeClr val="tx1"/>
              </a:solidFill>
              <a:prstDash val="dash"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5_Table 3'!$AI$11:$AI$14</c:f>
                <c:numCache>
                  <c:formatCode>General</c:formatCode>
                  <c:ptCount val="4"/>
                  <c:pt idx="0">
                    <c:v>0.786406822597548</c:v>
                  </c:pt>
                  <c:pt idx="1">
                    <c:v>2.58602689181001</c:v>
                  </c:pt>
                  <c:pt idx="2">
                    <c:v>0.828380557284198</c:v>
                  </c:pt>
                  <c:pt idx="3">
                    <c:v>0.356309970998337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</c:errBars>
          <c:xVal>
            <c:numRef>
              <c:f>'Fig 5_Table 3'!$AC$11:$AC$14</c:f>
              <c:numCache>
                <c:formatCode>General</c:formatCode>
                <c:ptCount val="4"/>
                <c:pt idx="0">
                  <c:v>3.0</c:v>
                </c:pt>
                <c:pt idx="1">
                  <c:v>24.0</c:v>
                </c:pt>
                <c:pt idx="2">
                  <c:v>48.0</c:v>
                </c:pt>
                <c:pt idx="3">
                  <c:v>72.0</c:v>
                </c:pt>
              </c:numCache>
            </c:numRef>
          </c:xVal>
          <c:yVal>
            <c:numRef>
              <c:f>'Fig 5_Table 3'!$AH$11:$AH$14</c:f>
              <c:numCache>
                <c:formatCode>General</c:formatCode>
                <c:ptCount val="4"/>
                <c:pt idx="0">
                  <c:v>37.58323289134415</c:v>
                </c:pt>
                <c:pt idx="1">
                  <c:v>17.50897201556717</c:v>
                </c:pt>
                <c:pt idx="2">
                  <c:v>9.436534479068708</c:v>
                </c:pt>
                <c:pt idx="3">
                  <c:v>9.033512069808196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95935632"/>
        <c:axId val="-1795928144"/>
      </c:scatterChart>
      <c:valAx>
        <c:axId val="-1795935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en-US" sz="1000" b="1"/>
                  <a:t>Infection Incubation (hrs)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1795928144"/>
        <c:crosses val="autoZero"/>
        <c:crossBetween val="midCat"/>
      </c:valAx>
      <c:valAx>
        <c:axId val="-1795928144"/>
        <c:scaling>
          <c:orientation val="minMax"/>
          <c:max val="100.0"/>
          <c:min val="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00" b="1"/>
                </a:pPr>
                <a:r>
                  <a:rPr lang="en-US" sz="1000" b="1"/>
                  <a:t>Sporozoites Viability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1795935632"/>
        <c:crosses val="autoZero"/>
        <c:crossBetween val="midCat"/>
        <c:majorUnit val="10.0"/>
      </c:valAx>
    </c:plotArea>
    <c:legend>
      <c:legendPos val="r"/>
      <c:layout>
        <c:manualLayout>
          <c:xMode val="edge"/>
          <c:yMode val="edge"/>
          <c:x val="0.593140267843878"/>
          <c:y val="0.0475041864110877"/>
          <c:w val="0.341719077568134"/>
          <c:h val="0.272458046816546"/>
        </c:manualLayout>
      </c:layout>
      <c:overlay val="1"/>
    </c:legend>
    <c:plotVisOnly val="1"/>
    <c:dispBlanksAs val="gap"/>
    <c:showDLblsOverMax val="0"/>
  </c:chart>
  <c:txPr>
    <a:bodyPr/>
    <a:lstStyle/>
    <a:p>
      <a:pPr>
        <a:defRPr sz="1000">
          <a:latin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HC-04</c:v>
          </c:tx>
          <c:spPr>
            <a:ln w="38100"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'[1]Fig 1B'!$S$21:$S$26</c:f>
                <c:numCache>
                  <c:formatCode>General</c:formatCode>
                  <c:ptCount val="6"/>
                </c:numCache>
              </c:numRef>
            </c:plus>
            <c:minus>
              <c:numRef>
                <c:f>'[1]Fig 1B'!$S$21:$S$26</c:f>
                <c:numCache>
                  <c:formatCode>General</c:formatCode>
                  <c:ptCount val="6"/>
                </c:numCache>
              </c:numRef>
            </c:minus>
          </c:errBars>
          <c:xVal>
            <c:numRef>
              <c:f>'[1]Fig 1B'!$X$40:$X$45</c:f>
              <c:numCache>
                <c:formatCode>General</c:formatCode>
                <c:ptCount val="6"/>
                <c:pt idx="0">
                  <c:v>0.5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</c:numCache>
            </c:numRef>
          </c:xVal>
          <c:yVal>
            <c:numRef>
              <c:f>'[1]Fig 1B'!$Y$40:$Y$45</c:f>
              <c:numCache>
                <c:formatCode>General</c:formatCode>
                <c:ptCount val="6"/>
                <c:pt idx="0">
                  <c:v>2.900994318921235</c:v>
                </c:pt>
                <c:pt idx="1">
                  <c:v>3.725613422520088</c:v>
                </c:pt>
                <c:pt idx="2">
                  <c:v>5.231737758710366</c:v>
                </c:pt>
                <c:pt idx="3">
                  <c:v>5.883494995879698</c:v>
                </c:pt>
                <c:pt idx="4">
                  <c:v>6.045866233136263</c:v>
                </c:pt>
                <c:pt idx="5">
                  <c:v>5.939904654169212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801507952"/>
        <c:axId val="-1803231312"/>
      </c:scatterChart>
      <c:valAx>
        <c:axId val="-1801507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Infection Incubation (hrs)</a:t>
                </a:r>
              </a:p>
            </c:rich>
          </c:tx>
          <c:layout>
            <c:manualLayout>
              <c:xMode val="edge"/>
              <c:yMode val="edge"/>
              <c:x val="0.367074647056783"/>
              <c:y val="0.91087344028520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1803231312"/>
        <c:crosses val="autoZero"/>
        <c:crossBetween val="midCat"/>
      </c:valAx>
      <c:valAx>
        <c:axId val="-1803231312"/>
        <c:scaling>
          <c:orientation val="minMax"/>
          <c:max val="8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 HC-04 Infectivity (%)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801507952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0.0996777550383294"/>
          <c:y val="0.135472370766488"/>
          <c:w val="0.382751222727115"/>
          <c:h val="0.067926228472777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>
          <a:latin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'Fig 3'!$V$48</c:f>
              <c:strCache>
                <c:ptCount val="1"/>
                <c:pt idx="0">
                  <c:v>HC-04 Infectivity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'Fig 3'!$V$55:$V$57</c:f>
                <c:numCache>
                  <c:formatCode>General</c:formatCode>
                  <c:ptCount val="3"/>
                  <c:pt idx="0">
                    <c:v>0.335713271672796</c:v>
                  </c:pt>
                  <c:pt idx="1">
                    <c:v>0.327555263591446</c:v>
                  </c:pt>
                  <c:pt idx="2">
                    <c:v>0.379735415474551</c:v>
                  </c:pt>
                </c:numCache>
              </c:numRef>
            </c:plus>
            <c:minus>
              <c:numRef>
                <c:f>'Fig 3'!$V$55:$V$57</c:f>
                <c:numCache>
                  <c:formatCode>General</c:formatCode>
                  <c:ptCount val="3"/>
                  <c:pt idx="0">
                    <c:v>0.335713271672796</c:v>
                  </c:pt>
                  <c:pt idx="1">
                    <c:v>0.327555263591446</c:v>
                  </c:pt>
                  <c:pt idx="2">
                    <c:v>0.379735415474551</c:v>
                  </c:pt>
                </c:numCache>
              </c:numRef>
            </c:minus>
          </c:errBars>
          <c:cat>
            <c:numRef>
              <c:f>'Fig 3'!$T$49:$T$51</c:f>
              <c:numCache>
                <c:formatCode>General</c:formatCode>
                <c:ptCount val="3"/>
                <c:pt idx="0">
                  <c:v>0.25</c:v>
                </c:pt>
                <c:pt idx="1">
                  <c:v>0.5</c:v>
                </c:pt>
                <c:pt idx="2">
                  <c:v>1.0</c:v>
                </c:pt>
              </c:numCache>
            </c:numRef>
          </c:cat>
          <c:val>
            <c:numRef>
              <c:f>'Fig 3'!$V$49:$V$51</c:f>
              <c:numCache>
                <c:formatCode>General</c:formatCode>
                <c:ptCount val="3"/>
                <c:pt idx="0">
                  <c:v>2.195854728030962</c:v>
                </c:pt>
                <c:pt idx="1">
                  <c:v>2.142070253352937</c:v>
                </c:pt>
                <c:pt idx="2">
                  <c:v>2.294599500729515</c:v>
                </c:pt>
              </c:numCache>
            </c:numRef>
          </c:val>
        </c:ser>
        <c:ser>
          <c:idx val="0"/>
          <c:order val="1"/>
          <c:tx>
            <c:strRef>
              <c:f>'Fig 3'!$U$48</c:f>
              <c:strCache>
                <c:ptCount val="1"/>
                <c:pt idx="0">
                  <c:v>Sporozoite Viability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'Fig 3'!$U$55:$U$57</c:f>
                <c:numCache>
                  <c:formatCode>General</c:formatCode>
                  <c:ptCount val="3"/>
                  <c:pt idx="0">
                    <c:v>4.031120587121147</c:v>
                  </c:pt>
                  <c:pt idx="1">
                    <c:v>5.288350144608016</c:v>
                  </c:pt>
                  <c:pt idx="2">
                    <c:v>2.777756939688657</c:v>
                  </c:pt>
                </c:numCache>
              </c:numRef>
            </c:plus>
            <c:minus>
              <c:numRef>
                <c:f>'Fig 3'!$U$55:$U$57</c:f>
                <c:numCache>
                  <c:formatCode>General</c:formatCode>
                  <c:ptCount val="3"/>
                  <c:pt idx="0">
                    <c:v>4.031120587121147</c:v>
                  </c:pt>
                  <c:pt idx="1">
                    <c:v>5.288350144608016</c:v>
                  </c:pt>
                  <c:pt idx="2">
                    <c:v>2.777756939688657</c:v>
                  </c:pt>
                </c:numCache>
              </c:numRef>
            </c:minus>
          </c:errBars>
          <c:cat>
            <c:numRef>
              <c:f>'Fig 3'!$T$49:$T$51</c:f>
              <c:numCache>
                <c:formatCode>General</c:formatCode>
                <c:ptCount val="3"/>
                <c:pt idx="0">
                  <c:v>0.25</c:v>
                </c:pt>
                <c:pt idx="1">
                  <c:v>0.5</c:v>
                </c:pt>
                <c:pt idx="2">
                  <c:v>1.0</c:v>
                </c:pt>
              </c:numCache>
            </c:numRef>
          </c:cat>
          <c:val>
            <c:numRef>
              <c:f>'Fig 3'!$U$49:$U$51</c:f>
              <c:numCache>
                <c:formatCode>General</c:formatCode>
                <c:ptCount val="3"/>
                <c:pt idx="0">
                  <c:v>39.05856535816861</c:v>
                </c:pt>
                <c:pt idx="1">
                  <c:v>37.98618413385246</c:v>
                </c:pt>
                <c:pt idx="2">
                  <c:v>40.50592412656382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798470800"/>
        <c:axId val="-1801652368"/>
      </c:barChart>
      <c:catAx>
        <c:axId val="-1798470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Sporozoites/vial</a:t>
                </a:r>
                <a:r>
                  <a:rPr lang="en-US" baseline="0"/>
                  <a:t> (x10e6)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1801652368"/>
        <c:crosses val="autoZero"/>
        <c:auto val="1"/>
        <c:lblAlgn val="ctr"/>
        <c:lblOffset val="100"/>
        <c:noMultiLvlLbl val="0"/>
      </c:catAx>
      <c:valAx>
        <c:axId val="-1801652368"/>
        <c:scaling>
          <c:orientation val="minMax"/>
          <c:max val="5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Sporozoites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1798470800"/>
        <c:crosses val="autoZero"/>
        <c:crossBetween val="between"/>
      </c:valAx>
      <c:spPr>
        <a:noFill/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 orientation="portrait" horizontalDpi="-4" vertic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Fig4A!$X$52:$X$53</c:f>
              <c:strCache>
                <c:ptCount val="2"/>
                <c:pt idx="0">
                  <c:v>Fresh</c:v>
                </c:pt>
                <c:pt idx="1">
                  <c:v>Sporozoites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Fig4A!$X$30:$X$33</c:f>
                <c:numCache>
                  <c:formatCode>General</c:formatCode>
                  <c:ptCount val="4"/>
                  <c:pt idx="0">
                    <c:v>3.303126196022275</c:v>
                  </c:pt>
                  <c:pt idx="1">
                    <c:v>2.052754164822922</c:v>
                  </c:pt>
                  <c:pt idx="2">
                    <c:v>2.138835060030504</c:v>
                  </c:pt>
                  <c:pt idx="3">
                    <c:v>1.385832599673941</c:v>
                  </c:pt>
                </c:numCache>
              </c:numRef>
            </c:plus>
            <c:minus>
              <c:numRef>
                <c:f>Fig4A!$X$30:$X$33</c:f>
                <c:numCache>
                  <c:formatCode>General</c:formatCode>
                  <c:ptCount val="4"/>
                  <c:pt idx="0">
                    <c:v>3.303126196022275</c:v>
                  </c:pt>
                  <c:pt idx="1">
                    <c:v>2.052754164822922</c:v>
                  </c:pt>
                  <c:pt idx="2">
                    <c:v>2.138835060030504</c:v>
                  </c:pt>
                  <c:pt idx="3">
                    <c:v>1.385832599673941</c:v>
                  </c:pt>
                </c:numCache>
              </c:numRef>
            </c:minus>
          </c:errBars>
          <c:cat>
            <c:strRef>
              <c:f>Fig4A!$W$54:$W$57</c:f>
              <c:strCache>
                <c:ptCount val="4"/>
                <c:pt idx="0">
                  <c:v>Control</c:v>
                </c:pt>
                <c:pt idx="1">
                  <c:v> 1:3</c:v>
                </c:pt>
                <c:pt idx="2">
                  <c:v> 1:1</c:v>
                </c:pt>
                <c:pt idx="3">
                  <c:v> 3:1</c:v>
                </c:pt>
              </c:strCache>
            </c:strRef>
          </c:cat>
          <c:val>
            <c:numRef>
              <c:f>Fig4A!$X$25:$X$28</c:f>
              <c:numCache>
                <c:formatCode>General</c:formatCode>
                <c:ptCount val="4"/>
                <c:pt idx="0">
                  <c:v>11.69488798568165</c:v>
                </c:pt>
                <c:pt idx="1">
                  <c:v>11.39319704804113</c:v>
                </c:pt>
                <c:pt idx="2">
                  <c:v>11.52079633107413</c:v>
                </c:pt>
                <c:pt idx="3">
                  <c:v>11.27460366603422</c:v>
                </c:pt>
              </c:numCache>
            </c:numRef>
          </c:val>
        </c:ser>
        <c:ser>
          <c:idx val="1"/>
          <c:order val="1"/>
          <c:tx>
            <c:strRef>
              <c:f>Fig4A!$Y$52:$Y$53</c:f>
              <c:strCache>
                <c:ptCount val="2"/>
                <c:pt idx="0">
                  <c:v>Cryopreserved</c:v>
                </c:pt>
                <c:pt idx="1">
                  <c:v>Sporozoites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Fig4A!$Y$30:$Y$33</c:f>
                <c:numCache>
                  <c:formatCode>General</c:formatCode>
                  <c:ptCount val="4"/>
                  <c:pt idx="1">
                    <c:v>1.627893222607048</c:v>
                  </c:pt>
                  <c:pt idx="2">
                    <c:v>0.604493379353755</c:v>
                  </c:pt>
                  <c:pt idx="3">
                    <c:v>0.163266548527676</c:v>
                  </c:pt>
                </c:numCache>
              </c:numRef>
            </c:plus>
            <c:minus>
              <c:numRef>
                <c:f>Fig4A!$Y$30:$Y$33</c:f>
                <c:numCache>
                  <c:formatCode>General</c:formatCode>
                  <c:ptCount val="4"/>
                  <c:pt idx="1">
                    <c:v>1.627893222607048</c:v>
                  </c:pt>
                  <c:pt idx="2">
                    <c:v>0.604493379353755</c:v>
                  </c:pt>
                  <c:pt idx="3">
                    <c:v>0.163266548527676</c:v>
                  </c:pt>
                </c:numCache>
              </c:numRef>
            </c:minus>
          </c:errBars>
          <c:cat>
            <c:strRef>
              <c:f>Fig4A!$W$54:$W$57</c:f>
              <c:strCache>
                <c:ptCount val="4"/>
                <c:pt idx="0">
                  <c:v>Control</c:v>
                </c:pt>
                <c:pt idx="1">
                  <c:v> 1:3</c:v>
                </c:pt>
                <c:pt idx="2">
                  <c:v> 1:1</c:v>
                </c:pt>
                <c:pt idx="3">
                  <c:v> 3:1</c:v>
                </c:pt>
              </c:strCache>
            </c:strRef>
          </c:cat>
          <c:val>
            <c:numRef>
              <c:f>Fig4A!$Y$25:$Y$28</c:f>
              <c:numCache>
                <c:formatCode>General</c:formatCode>
                <c:ptCount val="4"/>
                <c:pt idx="1">
                  <c:v>4.570493203931198</c:v>
                </c:pt>
                <c:pt idx="2">
                  <c:v>3.900840727681651</c:v>
                </c:pt>
                <c:pt idx="3">
                  <c:v>0.792869031415576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98414592"/>
        <c:axId val="-1798406848"/>
      </c:barChart>
      <c:catAx>
        <c:axId val="-1798414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Ratio of</a:t>
                </a:r>
                <a:r>
                  <a:rPr lang="en-US" baseline="0"/>
                  <a:t> RPMI to CryoStor CS2</a:t>
                </a:r>
                <a:r>
                  <a:rPr lang="en-US"/>
                  <a:t> 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-1798406848"/>
        <c:crosses val="autoZero"/>
        <c:auto val="1"/>
        <c:lblAlgn val="ctr"/>
        <c:lblOffset val="100"/>
        <c:noMultiLvlLbl val="0"/>
      </c:catAx>
      <c:valAx>
        <c:axId val="-179840684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Hepatocyte Infectivity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1798414592"/>
        <c:crosses val="autoZero"/>
        <c:crossBetween val="between"/>
      </c:valAx>
      <c:spPr>
        <a:noFill/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Fig4B!$AC$8:$AC$9</c:f>
              <c:strCache>
                <c:ptCount val="2"/>
                <c:pt idx="0">
                  <c:v>Fresh</c:v>
                </c:pt>
                <c:pt idx="1">
                  <c:v>Sporozoites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9525" cap="flat" cmpd="sng" algn="ctr">
              <a:solidFill>
                <a:schemeClr val="dk1">
                  <a:tint val="92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Fig4B!$AC$15:$AC$18</c:f>
                <c:numCache>
                  <c:formatCode>General</c:formatCode>
                  <c:ptCount val="4"/>
                  <c:pt idx="0">
                    <c:v>5.595616509128765</c:v>
                  </c:pt>
                  <c:pt idx="1">
                    <c:v>4.74616408400282</c:v>
                  </c:pt>
                  <c:pt idx="2">
                    <c:v>6.348406331331096</c:v>
                  </c:pt>
                  <c:pt idx="3">
                    <c:v>6.166274196836294</c:v>
                  </c:pt>
                </c:numCache>
              </c:numRef>
            </c:plus>
            <c:minus>
              <c:numRef>
                <c:f>Fig4B!$AC$15:$AC$18</c:f>
                <c:numCache>
                  <c:formatCode>General</c:formatCode>
                  <c:ptCount val="4"/>
                  <c:pt idx="0">
                    <c:v>5.595616509128765</c:v>
                  </c:pt>
                  <c:pt idx="1">
                    <c:v>4.74616408400282</c:v>
                  </c:pt>
                  <c:pt idx="2">
                    <c:v>6.348406331331096</c:v>
                  </c:pt>
                  <c:pt idx="3">
                    <c:v>6.166274196836294</c:v>
                  </c:pt>
                </c:numCache>
              </c:numRef>
            </c:minus>
            <c:spPr>
              <a:solidFill>
                <a:schemeClr val="dk1"/>
              </a:solidFill>
              <a:ln w="9525" cap="flat" cmpd="sng" algn="ctr">
                <a:solidFill>
                  <a:schemeClr val="dk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cat>
            <c:strRef>
              <c:f>Fig4B!$AC$33:$AC$36</c:f>
              <c:strCache>
                <c:ptCount val="4"/>
                <c:pt idx="0">
                  <c:v>Control</c:v>
                </c:pt>
                <c:pt idx="1">
                  <c:v> 1:3</c:v>
                </c:pt>
                <c:pt idx="2">
                  <c:v> 1:1</c:v>
                </c:pt>
                <c:pt idx="3">
                  <c:v> 3:1</c:v>
                </c:pt>
              </c:strCache>
            </c:strRef>
          </c:cat>
          <c:val>
            <c:numRef>
              <c:f>Fig4B!$AC$10:$AC$13</c:f>
              <c:numCache>
                <c:formatCode>General</c:formatCode>
                <c:ptCount val="4"/>
                <c:pt idx="0">
                  <c:v>10.6339816387168</c:v>
                </c:pt>
                <c:pt idx="1">
                  <c:v>7.659910414624765</c:v>
                </c:pt>
                <c:pt idx="2">
                  <c:v>10.1150422628869</c:v>
                </c:pt>
                <c:pt idx="3">
                  <c:v>10.47555695250831</c:v>
                </c:pt>
              </c:numCache>
            </c:numRef>
          </c:val>
        </c:ser>
        <c:ser>
          <c:idx val="6"/>
          <c:order val="1"/>
          <c:tx>
            <c:strRef>
              <c:f>Fig4B!$AD$8:$AD$9</c:f>
              <c:strCache>
                <c:ptCount val="2"/>
                <c:pt idx="0">
                  <c:v>Cryopreserved</c:v>
                </c:pt>
                <c:pt idx="1">
                  <c:v>Sporozoites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9525" cap="flat" cmpd="sng" algn="ctr">
              <a:solidFill>
                <a:schemeClr val="dk1">
                  <a:tint val="92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Fig4B!$AE$40:$AE$43</c:f>
                <c:numCache>
                  <c:formatCode>General</c:formatCode>
                  <c:ptCount val="4"/>
                </c:numCache>
              </c:numRef>
            </c:plus>
            <c:minus>
              <c:numRef>
                <c:f>Fig4B!$AE$40:$AE$43</c:f>
                <c:numCache>
                  <c:formatCode>General</c:formatCode>
                  <c:ptCount val="4"/>
                </c:numCache>
              </c:numRef>
            </c:minus>
            <c:spPr>
              <a:solidFill>
                <a:schemeClr val="dk1"/>
              </a:solidFill>
              <a:ln w="9525" cap="flat" cmpd="sng" algn="ctr">
                <a:solidFill>
                  <a:schemeClr val="dk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cat>
            <c:strRef>
              <c:f>Fig4B!$AC$33:$AC$36</c:f>
              <c:strCache>
                <c:ptCount val="4"/>
                <c:pt idx="0">
                  <c:v>Control</c:v>
                </c:pt>
                <c:pt idx="1">
                  <c:v> 1:3</c:v>
                </c:pt>
                <c:pt idx="2">
                  <c:v> 1:1</c:v>
                </c:pt>
                <c:pt idx="3">
                  <c:v> 3:1</c:v>
                </c:pt>
              </c:strCache>
            </c:strRef>
          </c:cat>
          <c:val>
            <c:numRef>
              <c:f>Fig4B!$AD$10:$AD$13</c:f>
              <c:numCache>
                <c:formatCode>General</c:formatCode>
                <c:ptCount val="4"/>
                <c:pt idx="1">
                  <c:v>0.163410425035578</c:v>
                </c:pt>
                <c:pt idx="2">
                  <c:v>0.640255102245809</c:v>
                </c:pt>
                <c:pt idx="3">
                  <c:v>0.772793789509677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98347696"/>
        <c:axId val="-1803052816"/>
      </c:barChart>
      <c:catAx>
        <c:axId val="-1798347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Ratio of RPMI to CryoSolutions DX5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03052816"/>
        <c:crosses val="autoZero"/>
        <c:auto val="1"/>
        <c:lblAlgn val="ctr"/>
        <c:lblOffset val="100"/>
        <c:noMultiLvlLbl val="0"/>
      </c:catAx>
      <c:valAx>
        <c:axId val="-1803052816"/>
        <c:scaling>
          <c:orientation val="minMax"/>
          <c:min val="0.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Hepatocyte Infectivity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98347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Fig4C!$AB$9:$AB$10</c:f>
              <c:strCache>
                <c:ptCount val="2"/>
                <c:pt idx="0">
                  <c:v>Fresh</c:v>
                </c:pt>
                <c:pt idx="1">
                  <c:v>Sporozoites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Fig4C!$AB$16:$AB$19</c:f>
                <c:numCache>
                  <c:formatCode>General</c:formatCode>
                  <c:ptCount val="4"/>
                  <c:pt idx="0">
                    <c:v>2.72632996762883</c:v>
                  </c:pt>
                  <c:pt idx="1">
                    <c:v>1.759784934202625</c:v>
                  </c:pt>
                  <c:pt idx="2">
                    <c:v>2.510311447579603</c:v>
                  </c:pt>
                  <c:pt idx="3">
                    <c:v>3.265984587374426</c:v>
                  </c:pt>
                </c:numCache>
              </c:numRef>
            </c:plus>
            <c:minus>
              <c:numRef>
                <c:f>Fig4C!$AB$16:$AB$19</c:f>
                <c:numCache>
                  <c:formatCode>General</c:formatCode>
                  <c:ptCount val="4"/>
                  <c:pt idx="0">
                    <c:v>2.72632996762883</c:v>
                  </c:pt>
                  <c:pt idx="1">
                    <c:v>1.759784934202625</c:v>
                  </c:pt>
                  <c:pt idx="2">
                    <c:v>2.510311447579603</c:v>
                  </c:pt>
                  <c:pt idx="3">
                    <c:v>3.265984587374426</c:v>
                  </c:pt>
                </c:numCache>
              </c:numRef>
            </c:minus>
          </c:errBars>
          <c:cat>
            <c:strRef>
              <c:f>Fig4C!$AC$32:$AC$35</c:f>
              <c:strCache>
                <c:ptCount val="4"/>
                <c:pt idx="0">
                  <c:v>Control</c:v>
                </c:pt>
                <c:pt idx="1">
                  <c:v> 1:3</c:v>
                </c:pt>
                <c:pt idx="2">
                  <c:v> 1:1</c:v>
                </c:pt>
                <c:pt idx="3">
                  <c:v> 3:1</c:v>
                </c:pt>
              </c:strCache>
            </c:strRef>
          </c:cat>
          <c:val>
            <c:numRef>
              <c:f>Fig4C!$AB$11:$AB$14</c:f>
              <c:numCache>
                <c:formatCode>General</c:formatCode>
                <c:ptCount val="4"/>
                <c:pt idx="0">
                  <c:v>6.891915016355957</c:v>
                </c:pt>
                <c:pt idx="1">
                  <c:v>6.13108848592393</c:v>
                </c:pt>
                <c:pt idx="2">
                  <c:v>7.424543349196378</c:v>
                </c:pt>
                <c:pt idx="3">
                  <c:v>7.804271791626405</c:v>
                </c:pt>
              </c:numCache>
            </c:numRef>
          </c:val>
        </c:ser>
        <c:ser>
          <c:idx val="6"/>
          <c:order val="1"/>
          <c:tx>
            <c:strRef>
              <c:f>Fig4C!$AC$9:$AC$10</c:f>
              <c:strCache>
                <c:ptCount val="2"/>
                <c:pt idx="0">
                  <c:v>Cryopreserved</c:v>
                </c:pt>
                <c:pt idx="1">
                  <c:v>Sporozoites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Fig4C!$AC$16:$AC$19</c:f>
                <c:numCache>
                  <c:formatCode>General</c:formatCode>
                  <c:ptCount val="4"/>
                  <c:pt idx="1">
                    <c:v>0.12049131646581</c:v>
                  </c:pt>
                  <c:pt idx="2">
                    <c:v>0.178580610711847</c:v>
                  </c:pt>
                  <c:pt idx="3">
                    <c:v>0.138273038892743</c:v>
                  </c:pt>
                </c:numCache>
              </c:numRef>
            </c:plus>
            <c:minus>
              <c:numRef>
                <c:f>Fig4C!$AC$16:$AC$19</c:f>
                <c:numCache>
                  <c:formatCode>General</c:formatCode>
                  <c:ptCount val="4"/>
                  <c:pt idx="1">
                    <c:v>0.12049131646581</c:v>
                  </c:pt>
                  <c:pt idx="2">
                    <c:v>0.178580610711847</c:v>
                  </c:pt>
                  <c:pt idx="3">
                    <c:v>0.138273038892743</c:v>
                  </c:pt>
                </c:numCache>
              </c:numRef>
            </c:minus>
          </c:errBars>
          <c:cat>
            <c:strRef>
              <c:f>Fig4C!$AC$32:$AC$35</c:f>
              <c:strCache>
                <c:ptCount val="4"/>
                <c:pt idx="0">
                  <c:v>Control</c:v>
                </c:pt>
                <c:pt idx="1">
                  <c:v> 1:3</c:v>
                </c:pt>
                <c:pt idx="2">
                  <c:v> 1:1</c:v>
                </c:pt>
                <c:pt idx="3">
                  <c:v> 3:1</c:v>
                </c:pt>
              </c:strCache>
            </c:strRef>
          </c:cat>
          <c:val>
            <c:numRef>
              <c:f>Fig4C!$AC$11:$AC$14</c:f>
              <c:numCache>
                <c:formatCode>General</c:formatCode>
                <c:ptCount val="4"/>
                <c:pt idx="1">
                  <c:v>0.594075755288618</c:v>
                </c:pt>
                <c:pt idx="2">
                  <c:v>0.801392735521992</c:v>
                </c:pt>
                <c:pt idx="3">
                  <c:v>0.786361731559182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07375312"/>
        <c:axId val="-1807569120"/>
      </c:barChart>
      <c:catAx>
        <c:axId val="-1807375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Ratio of RPMI to CryoSolutions MC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-1807569120"/>
        <c:crosses val="autoZero"/>
        <c:auto val="1"/>
        <c:lblAlgn val="ctr"/>
        <c:lblOffset val="100"/>
        <c:noMultiLvlLbl val="0"/>
      </c:catAx>
      <c:valAx>
        <c:axId val="-1807569120"/>
        <c:scaling>
          <c:orientation val="minMax"/>
          <c:max val="18.0"/>
          <c:min val="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Hepatocyte Infectivity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1807375312"/>
        <c:crosses val="autoZero"/>
        <c:crossBetween val="between"/>
      </c:valAx>
      <c:spPr>
        <a:noFill/>
      </c:spPr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Fig4D!$AB$9:$AB$10</c:f>
              <c:strCache>
                <c:ptCount val="2"/>
                <c:pt idx="0">
                  <c:v>Fresh</c:v>
                </c:pt>
                <c:pt idx="1">
                  <c:v>Sporozoites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Fig4D!$AB$16:$AB$19</c:f>
                <c:numCache>
                  <c:formatCode>General</c:formatCode>
                  <c:ptCount val="4"/>
                  <c:pt idx="0">
                    <c:v>3.44036644678741</c:v>
                  </c:pt>
                  <c:pt idx="1">
                    <c:v>3.569810388152602</c:v>
                  </c:pt>
                  <c:pt idx="2">
                    <c:v>3.66003400671673</c:v>
                  </c:pt>
                  <c:pt idx="3">
                    <c:v>3.66003400671673</c:v>
                  </c:pt>
                </c:numCache>
              </c:numRef>
            </c:plus>
            <c:minus>
              <c:numRef>
                <c:f>Fig4D!$AB$16:$AB$19</c:f>
                <c:numCache>
                  <c:formatCode>General</c:formatCode>
                  <c:ptCount val="4"/>
                  <c:pt idx="0">
                    <c:v>3.44036644678741</c:v>
                  </c:pt>
                  <c:pt idx="1">
                    <c:v>3.569810388152602</c:v>
                  </c:pt>
                  <c:pt idx="2">
                    <c:v>3.66003400671673</c:v>
                  </c:pt>
                  <c:pt idx="3">
                    <c:v>3.66003400671673</c:v>
                  </c:pt>
                </c:numCache>
              </c:numRef>
            </c:minus>
          </c:errBars>
          <c:cat>
            <c:strRef>
              <c:f>Fig4D!$AC$33:$AC$36</c:f>
              <c:strCache>
                <c:ptCount val="4"/>
                <c:pt idx="0">
                  <c:v>Control</c:v>
                </c:pt>
                <c:pt idx="1">
                  <c:v> 1:3</c:v>
                </c:pt>
                <c:pt idx="2">
                  <c:v> 1:1</c:v>
                </c:pt>
                <c:pt idx="3">
                  <c:v> 3:1</c:v>
                </c:pt>
              </c:strCache>
            </c:strRef>
          </c:cat>
          <c:val>
            <c:numRef>
              <c:f>Fig4D!$AB$11:$AB$14</c:f>
              <c:numCache>
                <c:formatCode>General</c:formatCode>
                <c:ptCount val="4"/>
                <c:pt idx="0">
                  <c:v>8.179847021815087</c:v>
                </c:pt>
                <c:pt idx="1">
                  <c:v>9.032165485494456</c:v>
                </c:pt>
                <c:pt idx="2">
                  <c:v>9.47453974024931</c:v>
                </c:pt>
                <c:pt idx="3">
                  <c:v>8.298964565510888</c:v>
                </c:pt>
              </c:numCache>
            </c:numRef>
          </c:val>
        </c:ser>
        <c:ser>
          <c:idx val="6"/>
          <c:order val="1"/>
          <c:tx>
            <c:strRef>
              <c:f>Fig4D!$AC$9:$AC$10</c:f>
              <c:strCache>
                <c:ptCount val="2"/>
                <c:pt idx="0">
                  <c:v>Cryopreserved</c:v>
                </c:pt>
                <c:pt idx="1">
                  <c:v>Sporozoites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Fig4D!$AC$16:$AC$19</c:f>
                <c:numCache>
                  <c:formatCode>General</c:formatCode>
                  <c:ptCount val="4"/>
                  <c:pt idx="1">
                    <c:v>0.0954327907017045</c:v>
                  </c:pt>
                  <c:pt idx="2">
                    <c:v>0.0392297675127463</c:v>
                  </c:pt>
                  <c:pt idx="3">
                    <c:v>0.026712846984998</c:v>
                  </c:pt>
                </c:numCache>
              </c:numRef>
            </c:plus>
            <c:minus>
              <c:numRef>
                <c:f>Fig4D!$AC$16:$AC$19</c:f>
                <c:numCache>
                  <c:formatCode>General</c:formatCode>
                  <c:ptCount val="4"/>
                  <c:pt idx="1">
                    <c:v>0.0954327907017045</c:v>
                  </c:pt>
                  <c:pt idx="2">
                    <c:v>0.0392297675127463</c:v>
                  </c:pt>
                  <c:pt idx="3">
                    <c:v>0.026712846984998</c:v>
                  </c:pt>
                </c:numCache>
              </c:numRef>
            </c:minus>
          </c:errBars>
          <c:cat>
            <c:strRef>
              <c:f>Fig4D!$AC$33:$AC$36</c:f>
              <c:strCache>
                <c:ptCount val="4"/>
                <c:pt idx="0">
                  <c:v>Control</c:v>
                </c:pt>
                <c:pt idx="1">
                  <c:v> 1:3</c:v>
                </c:pt>
                <c:pt idx="2">
                  <c:v> 1:1</c:v>
                </c:pt>
                <c:pt idx="3">
                  <c:v> 3:1</c:v>
                </c:pt>
              </c:strCache>
            </c:strRef>
          </c:cat>
          <c:val>
            <c:numRef>
              <c:f>Fig4D!$AC$11:$AC$14</c:f>
              <c:numCache>
                <c:formatCode>General</c:formatCode>
                <c:ptCount val="4"/>
                <c:pt idx="1">
                  <c:v>0.122070455863449</c:v>
                </c:pt>
                <c:pt idx="2">
                  <c:v>0.0692555454917369</c:v>
                </c:pt>
                <c:pt idx="3">
                  <c:v>0.0697018867140581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05544992"/>
        <c:axId val="-1805523712"/>
      </c:barChart>
      <c:catAx>
        <c:axId val="-1805544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Ratio of RPMI to Hestar 200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-1805523712"/>
        <c:crosses val="autoZero"/>
        <c:auto val="1"/>
        <c:lblAlgn val="ctr"/>
        <c:lblOffset val="100"/>
        <c:noMultiLvlLbl val="0"/>
      </c:catAx>
      <c:valAx>
        <c:axId val="-1805523712"/>
        <c:scaling>
          <c:orientation val="minMax"/>
          <c:max val="14.0"/>
          <c:min val="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Hepatocyte Infectivity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1805544992"/>
        <c:crosses val="autoZero"/>
        <c:crossBetween val="between"/>
      </c:valAx>
      <c:spPr>
        <a:solidFill>
          <a:schemeClr val="bg1"/>
        </a:solidFill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Fig4E!$AB$5:$AB$6</c:f>
              <c:strCache>
                <c:ptCount val="2"/>
                <c:pt idx="0">
                  <c:v>Fresh</c:v>
                </c:pt>
                <c:pt idx="1">
                  <c:v>Sporozoites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Fig4E!$AB$12:$AB$15</c:f>
                <c:numCache>
                  <c:formatCode>General</c:formatCode>
                  <c:ptCount val="4"/>
                  <c:pt idx="0">
                    <c:v>1.251338517084631</c:v>
                  </c:pt>
                  <c:pt idx="1">
                    <c:v>0.791908919509475</c:v>
                  </c:pt>
                  <c:pt idx="2">
                    <c:v>0.931141011227799</c:v>
                  </c:pt>
                  <c:pt idx="3">
                    <c:v>0.969231960678524</c:v>
                  </c:pt>
                </c:numCache>
              </c:numRef>
            </c:plus>
            <c:minus>
              <c:numRef>
                <c:f>Fig4E!$AB$12:$AB$15</c:f>
                <c:numCache>
                  <c:formatCode>General</c:formatCode>
                  <c:ptCount val="4"/>
                  <c:pt idx="0">
                    <c:v>1.251338517084631</c:v>
                  </c:pt>
                  <c:pt idx="1">
                    <c:v>0.791908919509475</c:v>
                  </c:pt>
                  <c:pt idx="2">
                    <c:v>0.931141011227799</c:v>
                  </c:pt>
                  <c:pt idx="3">
                    <c:v>0.969231960678524</c:v>
                  </c:pt>
                </c:numCache>
              </c:numRef>
            </c:minus>
          </c:errBars>
          <c:cat>
            <c:strRef>
              <c:f>Fig4E!$AC$44:$AC$47</c:f>
              <c:strCache>
                <c:ptCount val="4"/>
                <c:pt idx="0">
                  <c:v>Control</c:v>
                </c:pt>
                <c:pt idx="1">
                  <c:v> 1:3</c:v>
                </c:pt>
                <c:pt idx="2">
                  <c:v> 1:1</c:v>
                </c:pt>
                <c:pt idx="3">
                  <c:v> 3:1</c:v>
                </c:pt>
              </c:strCache>
            </c:strRef>
          </c:cat>
          <c:val>
            <c:numRef>
              <c:f>Fig4E!$AB$7:$AB$10</c:f>
              <c:numCache>
                <c:formatCode>General</c:formatCode>
                <c:ptCount val="4"/>
                <c:pt idx="0">
                  <c:v>9.87469660324257</c:v>
                </c:pt>
                <c:pt idx="1">
                  <c:v>7.006421637580557</c:v>
                </c:pt>
                <c:pt idx="2">
                  <c:v>6.282129802133234</c:v>
                </c:pt>
                <c:pt idx="3">
                  <c:v>6.881740317257972</c:v>
                </c:pt>
              </c:numCache>
            </c:numRef>
          </c:val>
        </c:ser>
        <c:ser>
          <c:idx val="6"/>
          <c:order val="1"/>
          <c:tx>
            <c:strRef>
              <c:f>Fig4E!$AC$5:$AC$6</c:f>
              <c:strCache>
                <c:ptCount val="2"/>
                <c:pt idx="0">
                  <c:v>Cryopreserved</c:v>
                </c:pt>
                <c:pt idx="1">
                  <c:v>Sporozoites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Fig4E!$AC$12:$AC$15</c:f>
                <c:numCache>
                  <c:formatCode>General</c:formatCode>
                  <c:ptCount val="4"/>
                  <c:pt idx="1">
                    <c:v>0.0523179777522159</c:v>
                  </c:pt>
                  <c:pt idx="2">
                    <c:v>0.0305629760933269</c:v>
                  </c:pt>
                  <c:pt idx="3">
                    <c:v>0.0478751673389895</c:v>
                  </c:pt>
                </c:numCache>
              </c:numRef>
            </c:plus>
            <c:minus>
              <c:numRef>
                <c:f>Fig4E!$AC$12:$AC$15</c:f>
                <c:numCache>
                  <c:formatCode>General</c:formatCode>
                  <c:ptCount val="4"/>
                  <c:pt idx="1">
                    <c:v>0.0523179777522159</c:v>
                  </c:pt>
                  <c:pt idx="2">
                    <c:v>0.0305629760933269</c:v>
                  </c:pt>
                  <c:pt idx="3">
                    <c:v>0.0478751673389895</c:v>
                  </c:pt>
                </c:numCache>
              </c:numRef>
            </c:minus>
          </c:errBars>
          <c:cat>
            <c:strRef>
              <c:f>Fig4E!$AC$44:$AC$47</c:f>
              <c:strCache>
                <c:ptCount val="4"/>
                <c:pt idx="0">
                  <c:v>Control</c:v>
                </c:pt>
                <c:pt idx="1">
                  <c:v> 1:3</c:v>
                </c:pt>
                <c:pt idx="2">
                  <c:v> 1:1</c:v>
                </c:pt>
                <c:pt idx="3">
                  <c:v> 3:1</c:v>
                </c:pt>
              </c:strCache>
            </c:strRef>
          </c:cat>
          <c:val>
            <c:numRef>
              <c:f>Fig4E!$AC$7:$AC$10</c:f>
              <c:numCache>
                <c:formatCode>General</c:formatCode>
                <c:ptCount val="4"/>
                <c:pt idx="1">
                  <c:v>0.159305199225874</c:v>
                </c:pt>
                <c:pt idx="2">
                  <c:v>0.122186147366502</c:v>
                </c:pt>
                <c:pt idx="3">
                  <c:v>0.158103972691256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05754576"/>
        <c:axId val="-1805777424"/>
      </c:barChart>
      <c:catAx>
        <c:axId val="-1805754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Ratio of RPMI to Voluven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-1805777424"/>
        <c:crosses val="autoZero"/>
        <c:auto val="1"/>
        <c:lblAlgn val="ctr"/>
        <c:lblOffset val="100"/>
        <c:noMultiLvlLbl val="0"/>
      </c:catAx>
      <c:valAx>
        <c:axId val="-1805777424"/>
        <c:scaling>
          <c:orientation val="minMax"/>
          <c:min val="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Hepatocyte Infectivity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1805754576"/>
        <c:crosses val="autoZero"/>
        <c:crossBetween val="between"/>
      </c:valAx>
      <c:spPr>
        <a:noFill/>
      </c:spPr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Fig4F!$AB$6:$AB$7</c:f>
              <c:strCache>
                <c:ptCount val="2"/>
                <c:pt idx="0">
                  <c:v>Fresh</c:v>
                </c:pt>
                <c:pt idx="1">
                  <c:v>Sporozoites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Fig4F!$AB$13:$AB$16</c:f>
                <c:numCache>
                  <c:formatCode>General</c:formatCode>
                  <c:ptCount val="4"/>
                  <c:pt idx="0">
                    <c:v>3.475442823252802</c:v>
                  </c:pt>
                  <c:pt idx="1">
                    <c:v>2.477660234362324</c:v>
                  </c:pt>
                  <c:pt idx="2">
                    <c:v>1.58137386667485</c:v>
                  </c:pt>
                  <c:pt idx="3">
                    <c:v>1.85346772550697</c:v>
                  </c:pt>
                </c:numCache>
              </c:numRef>
            </c:plus>
            <c:minus>
              <c:numRef>
                <c:f>Fig4F!$AB$13:$AB$16</c:f>
                <c:numCache>
                  <c:formatCode>General</c:formatCode>
                  <c:ptCount val="4"/>
                  <c:pt idx="0">
                    <c:v>3.475442823252802</c:v>
                  </c:pt>
                  <c:pt idx="1">
                    <c:v>2.477660234362324</c:v>
                  </c:pt>
                  <c:pt idx="2">
                    <c:v>1.58137386667485</c:v>
                  </c:pt>
                  <c:pt idx="3">
                    <c:v>1.85346772550697</c:v>
                  </c:pt>
                </c:numCache>
              </c:numRef>
            </c:minus>
          </c:errBars>
          <c:cat>
            <c:strRef>
              <c:f>Fig4F!$AC$44:$AC$47</c:f>
              <c:strCache>
                <c:ptCount val="4"/>
                <c:pt idx="0">
                  <c:v>Control</c:v>
                </c:pt>
                <c:pt idx="1">
                  <c:v> 1:3</c:v>
                </c:pt>
                <c:pt idx="2">
                  <c:v> 1:1</c:v>
                </c:pt>
                <c:pt idx="3">
                  <c:v> 3:1</c:v>
                </c:pt>
              </c:strCache>
            </c:strRef>
          </c:cat>
          <c:val>
            <c:numRef>
              <c:f>Fig4F!$AB$8:$AB$11</c:f>
              <c:numCache>
                <c:formatCode>General</c:formatCode>
                <c:ptCount val="4"/>
                <c:pt idx="0">
                  <c:v>8.739630986056861</c:v>
                </c:pt>
                <c:pt idx="1">
                  <c:v>6.117575609026265</c:v>
                </c:pt>
                <c:pt idx="2">
                  <c:v>6.13198451013524</c:v>
                </c:pt>
                <c:pt idx="3">
                  <c:v>5.836593645236075</c:v>
                </c:pt>
              </c:numCache>
            </c:numRef>
          </c:val>
        </c:ser>
        <c:ser>
          <c:idx val="6"/>
          <c:order val="1"/>
          <c:tx>
            <c:strRef>
              <c:f>Fig4F!$AC$6:$AC$7</c:f>
              <c:strCache>
                <c:ptCount val="2"/>
                <c:pt idx="0">
                  <c:v>Cryopreserved</c:v>
                </c:pt>
                <c:pt idx="1">
                  <c:v>Sporozoites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Fig4F!$AC$13:$AC$16</c:f>
                <c:numCache>
                  <c:formatCode>General</c:formatCode>
                  <c:ptCount val="4"/>
                  <c:pt idx="1">
                    <c:v>0.0682361706659913</c:v>
                  </c:pt>
                  <c:pt idx="2">
                    <c:v>0.0407512246706535</c:v>
                  </c:pt>
                  <c:pt idx="3">
                    <c:v>0.0455061728512907</c:v>
                  </c:pt>
                </c:numCache>
              </c:numRef>
            </c:plus>
            <c:minus>
              <c:numRef>
                <c:f>Fig4F!$AC$13:$AC$16</c:f>
                <c:numCache>
                  <c:formatCode>General</c:formatCode>
                  <c:ptCount val="4"/>
                  <c:pt idx="1">
                    <c:v>0.0682361706659913</c:v>
                  </c:pt>
                  <c:pt idx="2">
                    <c:v>0.0407512246706535</c:v>
                  </c:pt>
                  <c:pt idx="3">
                    <c:v>0.0455061728512907</c:v>
                  </c:pt>
                </c:numCache>
              </c:numRef>
            </c:minus>
          </c:errBars>
          <c:cat>
            <c:strRef>
              <c:f>Fig4F!$AC$44:$AC$47</c:f>
              <c:strCache>
                <c:ptCount val="4"/>
                <c:pt idx="0">
                  <c:v>Control</c:v>
                </c:pt>
                <c:pt idx="1">
                  <c:v> 1:3</c:v>
                </c:pt>
                <c:pt idx="2">
                  <c:v> 1:1</c:v>
                </c:pt>
                <c:pt idx="3">
                  <c:v> 3:1</c:v>
                </c:pt>
              </c:strCache>
            </c:strRef>
          </c:cat>
          <c:val>
            <c:numRef>
              <c:f>Fig4F!$AC$8:$AC$11</c:f>
              <c:numCache>
                <c:formatCode>General</c:formatCode>
                <c:ptCount val="4"/>
                <c:pt idx="1">
                  <c:v>0.156917539946917</c:v>
                </c:pt>
                <c:pt idx="2">
                  <c:v>0.0969457288492955</c:v>
                </c:pt>
                <c:pt idx="3">
                  <c:v>0.0953024391973338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06110944"/>
        <c:axId val="-1806130288"/>
      </c:barChart>
      <c:catAx>
        <c:axId val="-1806110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Ratio of RPMI to Hetastarch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-1806130288"/>
        <c:crosses val="autoZero"/>
        <c:auto val="1"/>
        <c:lblAlgn val="ctr"/>
        <c:lblOffset val="100"/>
        <c:noMultiLvlLbl val="0"/>
      </c:catAx>
      <c:valAx>
        <c:axId val="-1806130288"/>
        <c:scaling>
          <c:orientation val="minMax"/>
          <c:min val="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Sporozoite Infectivity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1806110944"/>
        <c:crosses val="autoZero"/>
        <c:crossBetween val="between"/>
      </c:valAx>
      <c:spPr>
        <a:noFill/>
      </c:spPr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133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>
      <a:schemeClr val="dk1">
        <a:tint val="92000"/>
      </a:schem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>
      <a:schemeClr val="dk1">
        <a:tint val="92000"/>
      </a:schem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>
      <a:schemeClr val="dk1"/>
    </cs:lnRef>
    <cs:fillRef idx="1">
      <a:schemeClr val="dk1">
        <a:tint val="85000"/>
      </a:schem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>
      <a:schemeClr val="dk1">
        <a:tint val="20000"/>
      </a:schem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>
      <a:schemeClr val="dk1">
        <a:tint val="20000"/>
      </a:schem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>
      <a:schemeClr val="dk1"/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>
      <a:schemeClr val="dk1">
        <a:tint val="20000"/>
      </a:schem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609601</xdr:colOff>
      <xdr:row>6</xdr:row>
      <xdr:rowOff>34090</xdr:rowOff>
    </xdr:from>
    <xdr:to>
      <xdr:col>22</xdr:col>
      <xdr:colOff>330200</xdr:colOff>
      <xdr:row>25</xdr:row>
      <xdr:rowOff>130343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685800</xdr:colOff>
      <xdr:row>5</xdr:row>
      <xdr:rowOff>95250</xdr:rowOff>
    </xdr:from>
    <xdr:to>
      <xdr:col>34</xdr:col>
      <xdr:colOff>660400</xdr:colOff>
      <xdr:row>23</xdr:row>
      <xdr:rowOff>50800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609600</xdr:colOff>
      <xdr:row>16</xdr:row>
      <xdr:rowOff>63500</xdr:rowOff>
    </xdr:from>
    <xdr:to>
      <xdr:col>34</xdr:col>
      <xdr:colOff>0</xdr:colOff>
      <xdr:row>44</xdr:row>
      <xdr:rowOff>6350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63500</xdr:colOff>
      <xdr:row>18</xdr:row>
      <xdr:rowOff>127000</xdr:rowOff>
    </xdr:from>
    <xdr:to>
      <xdr:col>22</xdr:col>
      <xdr:colOff>114300</xdr:colOff>
      <xdr:row>41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571500</xdr:colOff>
      <xdr:row>38</xdr:row>
      <xdr:rowOff>63500</xdr:rowOff>
    </xdr:from>
    <xdr:to>
      <xdr:col>30</xdr:col>
      <xdr:colOff>38100</xdr:colOff>
      <xdr:row>62</xdr:row>
      <xdr:rowOff>152400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228600</xdr:colOff>
      <xdr:row>50</xdr:row>
      <xdr:rowOff>127000</xdr:rowOff>
    </xdr:from>
    <xdr:to>
      <xdr:col>29</xdr:col>
      <xdr:colOff>520700</xdr:colOff>
      <xdr:row>51</xdr:row>
      <xdr:rowOff>0</xdr:rowOff>
    </xdr:to>
    <xdr:cxnSp macro="">
      <xdr:nvCxnSpPr>
        <xdr:cNvPr id="10" name="Straight Connector 9"/>
        <xdr:cNvCxnSpPr/>
      </xdr:nvCxnSpPr>
      <xdr:spPr>
        <a:xfrm flipV="1">
          <a:off x="19291300" y="7797800"/>
          <a:ext cx="5054600" cy="25400"/>
        </a:xfrm>
        <a:prstGeom prst="line">
          <a:avLst/>
        </a:prstGeom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596900</xdr:colOff>
      <xdr:row>50</xdr:row>
      <xdr:rowOff>63500</xdr:rowOff>
    </xdr:from>
    <xdr:to>
      <xdr:col>31</xdr:col>
      <xdr:colOff>660400</xdr:colOff>
      <xdr:row>75</xdr:row>
      <xdr:rowOff>63500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88900</xdr:colOff>
      <xdr:row>7</xdr:row>
      <xdr:rowOff>82550</xdr:rowOff>
    </xdr:from>
    <xdr:to>
      <xdr:col>36</xdr:col>
      <xdr:colOff>63500</xdr:colOff>
      <xdr:row>25</xdr:row>
      <xdr:rowOff>50800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419100</xdr:colOff>
      <xdr:row>5</xdr:row>
      <xdr:rowOff>6350</xdr:rowOff>
    </xdr:from>
    <xdr:to>
      <xdr:col>34</xdr:col>
      <xdr:colOff>419100</xdr:colOff>
      <xdr:row>23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571500</xdr:colOff>
      <xdr:row>6</xdr:row>
      <xdr:rowOff>95250</xdr:rowOff>
    </xdr:from>
    <xdr:to>
      <xdr:col>34</xdr:col>
      <xdr:colOff>584200</xdr:colOff>
      <xdr:row>24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25400</xdr:colOff>
      <xdr:row>4</xdr:row>
      <xdr:rowOff>44450</xdr:rowOff>
    </xdr:from>
    <xdr:to>
      <xdr:col>35</xdr:col>
      <xdr:colOff>12700</xdr:colOff>
      <xdr:row>21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495300</xdr:colOff>
      <xdr:row>5</xdr:row>
      <xdr:rowOff>0</xdr:rowOff>
    </xdr:from>
    <xdr:to>
      <xdr:col>35</xdr:col>
      <xdr:colOff>469900</xdr:colOff>
      <xdr:row>22</xdr:row>
      <xdr:rowOff>12700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jbarnes/Dropbox%20(Personal)/Cryo2_Pb_Naresh/PbSPZ_cryo_ms_PONEv2_rev3/PbSPZcryoRawData_v8_201610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"/>
      <sheetName val="Fig 1A"/>
      <sheetName val="Fig 1B"/>
      <sheetName val="Fig 3"/>
      <sheetName val="Fig4A"/>
      <sheetName val="Fig4B"/>
      <sheetName val="Fig4C"/>
      <sheetName val="Fig4D"/>
      <sheetName val="Fig4E"/>
      <sheetName val="Fig4F"/>
      <sheetName val="Fig4G"/>
      <sheetName val="Fig 5_Table 3"/>
      <sheetName val="Table 4"/>
    </sheetNames>
    <sheetDataSet>
      <sheetData sheetId="0"/>
      <sheetData sheetId="1">
        <row r="55">
          <cell r="X55">
            <v>1</v>
          </cell>
          <cell r="Y55">
            <v>1.9672631168931347</v>
          </cell>
        </row>
        <row r="56">
          <cell r="X56">
            <v>2</v>
          </cell>
          <cell r="Y56">
            <v>3.8778604091205358</v>
          </cell>
        </row>
        <row r="57">
          <cell r="X57">
            <v>4</v>
          </cell>
          <cell r="Y57">
            <v>6.4162000960323198</v>
          </cell>
        </row>
        <row r="58">
          <cell r="X58">
            <v>8</v>
          </cell>
          <cell r="Y58">
            <v>10.894851248869857</v>
          </cell>
        </row>
      </sheetData>
      <sheetData sheetId="2">
        <row r="40">
          <cell r="X40">
            <v>0.5</v>
          </cell>
          <cell r="Y40">
            <v>2.900994318921235</v>
          </cell>
        </row>
        <row r="41">
          <cell r="X41">
            <v>1</v>
          </cell>
          <cell r="Y41">
            <v>3.7256134225200883</v>
          </cell>
        </row>
        <row r="42">
          <cell r="X42">
            <v>2</v>
          </cell>
          <cell r="Y42">
            <v>5.2317377587103664</v>
          </cell>
        </row>
        <row r="43">
          <cell r="X43">
            <v>3</v>
          </cell>
          <cell r="Y43">
            <v>5.8834949958796985</v>
          </cell>
        </row>
        <row r="44">
          <cell r="X44">
            <v>4</v>
          </cell>
          <cell r="Y44">
            <v>6.0458662331362634</v>
          </cell>
        </row>
        <row r="45">
          <cell r="X45">
            <v>5</v>
          </cell>
          <cell r="Y45">
            <v>5.9399046541692115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8"/>
  <sheetViews>
    <sheetView zoomScaleNormal="135" zoomScalePageLayoutView="135" workbookViewId="0">
      <pane xSplit="2" topLeftCell="C1" activePane="topRight" state="frozen"/>
      <selection pane="topRight" activeCell="O13" sqref="O13"/>
    </sheetView>
  </sheetViews>
  <sheetFormatPr baseColWidth="10" defaultRowHeight="13" x14ac:dyDescent="0.15"/>
  <cols>
    <col min="1" max="1" width="8.33203125" customWidth="1"/>
    <col min="2" max="2" width="9.6640625" customWidth="1"/>
    <col min="3" max="3" width="9.6640625" style="65" customWidth="1"/>
    <col min="4" max="4" width="6.5" customWidth="1"/>
    <col min="5" max="5" width="8.33203125" style="10" customWidth="1"/>
    <col min="6" max="6" width="7.6640625" style="10" customWidth="1"/>
    <col min="7" max="9" width="8.5" customWidth="1"/>
    <col min="10" max="10" width="7.83203125" customWidth="1"/>
    <col min="11" max="11" width="8" customWidth="1"/>
    <col min="12" max="13" width="7.33203125" customWidth="1"/>
    <col min="14" max="14" width="12.6640625" bestFit="1" customWidth="1"/>
    <col min="15" max="15" width="12.1640625" bestFit="1" customWidth="1"/>
    <col min="16" max="16" width="7.33203125" customWidth="1"/>
    <col min="17" max="17" width="2.33203125" style="52" customWidth="1"/>
  </cols>
  <sheetData>
    <row r="1" spans="1:25" x14ac:dyDescent="0.15">
      <c r="A1" s="10" t="s">
        <v>331</v>
      </c>
      <c r="B1" s="10"/>
      <c r="C1" s="59"/>
      <c r="D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44"/>
    </row>
    <row r="2" spans="1:25" x14ac:dyDescent="0.15">
      <c r="A2" s="10" t="s">
        <v>139</v>
      </c>
      <c r="B2" s="10"/>
      <c r="C2" s="59"/>
      <c r="D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44"/>
    </row>
    <row r="3" spans="1:25" x14ac:dyDescent="0.15">
      <c r="A3" s="10" t="s">
        <v>274</v>
      </c>
      <c r="B3" s="10"/>
      <c r="C3" s="59"/>
      <c r="D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44"/>
    </row>
    <row r="4" spans="1:25" x14ac:dyDescent="0.15">
      <c r="A4" s="10" t="s">
        <v>333</v>
      </c>
      <c r="B4" s="10"/>
      <c r="C4" s="59"/>
      <c r="D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44"/>
    </row>
    <row r="5" spans="1:25" ht="14" thickBot="1" x14ac:dyDescent="0.2">
      <c r="A5" s="10"/>
      <c r="B5" s="10"/>
      <c r="C5" s="59"/>
      <c r="D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44"/>
      <c r="R5" s="10"/>
      <c r="S5" s="10"/>
      <c r="T5" s="10"/>
      <c r="U5" s="10"/>
      <c r="V5" s="10"/>
      <c r="W5" s="10"/>
    </row>
    <row r="6" spans="1:25" x14ac:dyDescent="0.15">
      <c r="A6" s="11"/>
      <c r="B6" s="12"/>
      <c r="C6" s="60" t="s">
        <v>313</v>
      </c>
      <c r="D6" s="12"/>
      <c r="E6" s="12"/>
      <c r="F6" s="12"/>
      <c r="G6" s="12" t="s">
        <v>33</v>
      </c>
      <c r="H6" s="13"/>
      <c r="I6" s="12"/>
      <c r="J6" s="12"/>
      <c r="K6" s="12"/>
      <c r="L6" s="12" t="s">
        <v>208</v>
      </c>
      <c r="M6" s="12"/>
      <c r="N6" s="12"/>
      <c r="O6" s="12"/>
      <c r="P6" s="12"/>
      <c r="Q6" s="45"/>
      <c r="R6" s="10" t="s">
        <v>305</v>
      </c>
      <c r="S6" s="10"/>
      <c r="T6" s="10"/>
      <c r="U6" s="10"/>
      <c r="V6" s="10"/>
      <c r="W6" s="10"/>
    </row>
    <row r="7" spans="1:25" x14ac:dyDescent="0.15">
      <c r="A7" s="15" t="s">
        <v>31</v>
      </c>
      <c r="B7" s="15" t="s">
        <v>31</v>
      </c>
      <c r="C7" s="61" t="s">
        <v>314</v>
      </c>
      <c r="D7" s="15"/>
      <c r="E7" s="15"/>
      <c r="F7" s="15" t="s">
        <v>222</v>
      </c>
      <c r="G7" s="15" t="s">
        <v>215</v>
      </c>
      <c r="H7" s="16"/>
      <c r="I7" s="15"/>
      <c r="J7" s="15" t="s">
        <v>32</v>
      </c>
      <c r="K7" s="15"/>
      <c r="L7" s="15"/>
      <c r="M7" s="15"/>
      <c r="N7" s="15" t="s">
        <v>35</v>
      </c>
      <c r="O7" s="15" t="s">
        <v>344</v>
      </c>
      <c r="P7" s="15"/>
      <c r="Q7" s="46"/>
      <c r="R7" s="10"/>
      <c r="S7" s="10"/>
      <c r="T7" s="10"/>
      <c r="U7" s="10"/>
      <c r="V7" s="10"/>
      <c r="W7" s="10"/>
    </row>
    <row r="8" spans="1:25" x14ac:dyDescent="0.15">
      <c r="A8" s="15" t="s">
        <v>33</v>
      </c>
      <c r="B8" s="15" t="s">
        <v>33</v>
      </c>
      <c r="C8" s="61" t="s">
        <v>315</v>
      </c>
      <c r="D8" s="15" t="s">
        <v>149</v>
      </c>
      <c r="E8" s="15" t="s">
        <v>213</v>
      </c>
      <c r="F8" s="15" t="s">
        <v>223</v>
      </c>
      <c r="G8" s="15" t="s">
        <v>53</v>
      </c>
      <c r="H8" s="16"/>
      <c r="I8" s="15" t="s">
        <v>21</v>
      </c>
      <c r="J8" s="15" t="s">
        <v>34</v>
      </c>
      <c r="K8" s="15" t="s">
        <v>51</v>
      </c>
      <c r="L8" s="15" t="s">
        <v>30</v>
      </c>
      <c r="M8" s="15" t="s">
        <v>30</v>
      </c>
      <c r="N8" s="15" t="s">
        <v>343</v>
      </c>
      <c r="O8" s="15" t="s">
        <v>345</v>
      </c>
      <c r="P8" s="15"/>
      <c r="Q8" s="46"/>
      <c r="R8" s="10" t="s">
        <v>294</v>
      </c>
      <c r="S8" s="10"/>
      <c r="T8" s="10"/>
      <c r="U8" s="10"/>
      <c r="V8" s="10"/>
      <c r="W8" s="10"/>
    </row>
    <row r="9" spans="1:25" ht="14" thickBot="1" x14ac:dyDescent="0.2">
      <c r="A9" s="18" t="s">
        <v>36</v>
      </c>
      <c r="B9" s="19" t="s">
        <v>37</v>
      </c>
      <c r="C9" s="62"/>
      <c r="D9" s="19" t="s">
        <v>212</v>
      </c>
      <c r="E9" s="19" t="s">
        <v>214</v>
      </c>
      <c r="F9" s="19" t="s">
        <v>224</v>
      </c>
      <c r="G9" s="19" t="s">
        <v>38</v>
      </c>
      <c r="H9" s="20" t="s">
        <v>39</v>
      </c>
      <c r="I9" s="19" t="s">
        <v>29</v>
      </c>
      <c r="J9" s="19" t="s">
        <v>40</v>
      </c>
      <c r="K9" s="19" t="s">
        <v>53</v>
      </c>
      <c r="L9" s="19" t="s">
        <v>209</v>
      </c>
      <c r="M9" s="19" t="s">
        <v>210</v>
      </c>
      <c r="N9" s="19" t="s">
        <v>41</v>
      </c>
      <c r="O9" s="19" t="s">
        <v>346</v>
      </c>
      <c r="P9" s="19"/>
      <c r="Q9" s="47"/>
      <c r="R9" s="10" t="s">
        <v>330</v>
      </c>
      <c r="S9" s="10"/>
      <c r="T9" s="19"/>
      <c r="U9" s="19"/>
      <c r="V9" s="10"/>
      <c r="W9" s="10"/>
      <c r="X9" s="19"/>
      <c r="Y9" s="19"/>
    </row>
    <row r="10" spans="1:25" x14ac:dyDescent="0.15">
      <c r="A10" s="10">
        <v>5</v>
      </c>
      <c r="B10" s="21" t="s">
        <v>49</v>
      </c>
      <c r="C10" s="66">
        <v>21</v>
      </c>
      <c r="D10" s="10">
        <v>18</v>
      </c>
      <c r="E10" s="27">
        <v>3174</v>
      </c>
      <c r="G10" s="27">
        <v>80000</v>
      </c>
      <c r="H10" s="22">
        <v>40000</v>
      </c>
      <c r="I10" s="10" t="s">
        <v>56</v>
      </c>
      <c r="J10" s="10" t="s">
        <v>57</v>
      </c>
      <c r="K10" s="10" t="s">
        <v>67</v>
      </c>
      <c r="L10" s="10">
        <v>3636</v>
      </c>
      <c r="M10" s="10">
        <v>78494</v>
      </c>
      <c r="N10" s="83">
        <f>(L10/M10)*100</f>
        <v>4.6322011873518996</v>
      </c>
      <c r="O10" s="10"/>
      <c r="P10" s="10"/>
      <c r="Q10" s="44"/>
      <c r="R10" s="12"/>
      <c r="S10" s="12"/>
      <c r="T10" s="12" t="s">
        <v>54</v>
      </c>
      <c r="U10" s="12" t="s">
        <v>347</v>
      </c>
      <c r="V10" s="12" t="s">
        <v>55</v>
      </c>
      <c r="W10" s="12" t="s">
        <v>55</v>
      </c>
      <c r="X10" s="12" t="s">
        <v>354</v>
      </c>
      <c r="Y10" s="12" t="s">
        <v>354</v>
      </c>
    </row>
    <row r="11" spans="1:25" x14ac:dyDescent="0.15">
      <c r="A11" s="21">
        <v>40196</v>
      </c>
      <c r="B11" s="10"/>
      <c r="C11" s="59"/>
      <c r="D11" s="10"/>
      <c r="G11" s="27">
        <v>80000</v>
      </c>
      <c r="H11" s="22">
        <v>40000</v>
      </c>
      <c r="I11" s="10" t="s">
        <v>56</v>
      </c>
      <c r="J11" s="10" t="s">
        <v>57</v>
      </c>
      <c r="K11" s="10" t="s">
        <v>68</v>
      </c>
      <c r="L11" s="10">
        <v>3328</v>
      </c>
      <c r="M11" s="10">
        <v>61326</v>
      </c>
      <c r="N11" s="83">
        <f t="shared" ref="N11:N17" si="0">(L11/M11)*100</f>
        <v>5.4267358053680335</v>
      </c>
      <c r="O11" s="10"/>
      <c r="P11" s="10"/>
      <c r="Q11" s="44"/>
      <c r="R11" s="15" t="s">
        <v>270</v>
      </c>
      <c r="S11" s="15" t="s">
        <v>260</v>
      </c>
      <c r="T11" s="15" t="s">
        <v>35</v>
      </c>
      <c r="U11" s="15" t="s">
        <v>344</v>
      </c>
      <c r="V11" s="15" t="s">
        <v>35</v>
      </c>
      <c r="W11" s="15" t="s">
        <v>344</v>
      </c>
      <c r="X11" s="15" t="s">
        <v>35</v>
      </c>
      <c r="Y11" s="15" t="s">
        <v>344</v>
      </c>
    </row>
    <row r="12" spans="1:25" x14ac:dyDescent="0.15">
      <c r="A12" s="10" t="s">
        <v>122</v>
      </c>
      <c r="B12" s="10"/>
      <c r="C12" s="59"/>
      <c r="D12" s="10"/>
      <c r="G12" s="27">
        <v>80000</v>
      </c>
      <c r="H12" s="22">
        <v>40000</v>
      </c>
      <c r="I12" s="10" t="s">
        <v>56</v>
      </c>
      <c r="J12" s="10" t="s">
        <v>57</v>
      </c>
      <c r="K12" s="10" t="s">
        <v>69</v>
      </c>
      <c r="L12" s="10">
        <v>3254</v>
      </c>
      <c r="M12" s="10">
        <v>64034</v>
      </c>
      <c r="N12" s="83">
        <f t="shared" si="0"/>
        <v>5.0816753599650184</v>
      </c>
      <c r="O12" s="10"/>
      <c r="P12" s="10"/>
      <c r="Q12" s="44"/>
      <c r="R12" s="15" t="s">
        <v>271</v>
      </c>
      <c r="S12" s="15" t="s">
        <v>272</v>
      </c>
      <c r="T12" s="15" t="s">
        <v>343</v>
      </c>
      <c r="U12" s="15" t="s">
        <v>345</v>
      </c>
      <c r="V12" s="15" t="s">
        <v>343</v>
      </c>
      <c r="W12" s="15" t="s">
        <v>345</v>
      </c>
      <c r="X12" s="15" t="s">
        <v>343</v>
      </c>
      <c r="Y12" s="15" t="s">
        <v>345</v>
      </c>
    </row>
    <row r="13" spans="1:25" ht="14" thickBot="1" x14ac:dyDescent="0.2">
      <c r="A13" s="10" t="s">
        <v>248</v>
      </c>
      <c r="B13" s="10"/>
      <c r="C13" s="59"/>
      <c r="D13" s="10"/>
      <c r="E13" s="27"/>
      <c r="G13" s="27">
        <v>80000</v>
      </c>
      <c r="H13" s="22">
        <v>40000</v>
      </c>
      <c r="I13" s="10" t="s">
        <v>56</v>
      </c>
      <c r="J13" s="10" t="s">
        <v>57</v>
      </c>
      <c r="K13" s="10" t="s">
        <v>70</v>
      </c>
      <c r="L13" s="10">
        <v>2644</v>
      </c>
      <c r="M13" s="10">
        <v>84028</v>
      </c>
      <c r="N13" s="83">
        <f t="shared" si="0"/>
        <v>3.1465701908887511</v>
      </c>
      <c r="O13" s="83">
        <f>AVERAGE(N10:N13)</f>
        <v>4.5717956358934257</v>
      </c>
      <c r="P13" s="10"/>
      <c r="Q13" s="44"/>
      <c r="R13" s="19"/>
      <c r="S13" s="19"/>
      <c r="T13" s="19" t="s">
        <v>41</v>
      </c>
      <c r="U13" s="19" t="s">
        <v>346</v>
      </c>
      <c r="V13" s="19" t="s">
        <v>41</v>
      </c>
      <c r="W13" s="19" t="s">
        <v>346</v>
      </c>
      <c r="X13" s="19" t="s">
        <v>41</v>
      </c>
      <c r="Y13" s="19" t="s">
        <v>346</v>
      </c>
    </row>
    <row r="14" spans="1:25" x14ac:dyDescent="0.15">
      <c r="A14" s="10"/>
      <c r="B14" s="21">
        <v>40218</v>
      </c>
      <c r="C14" s="59"/>
      <c r="D14" s="10"/>
      <c r="F14" s="10">
        <v>100</v>
      </c>
      <c r="G14" s="27">
        <v>80000</v>
      </c>
      <c r="H14" s="22">
        <v>40000</v>
      </c>
      <c r="I14" s="10" t="s">
        <v>52</v>
      </c>
      <c r="J14" s="10" t="s">
        <v>57</v>
      </c>
      <c r="K14" s="10" t="s">
        <v>47</v>
      </c>
      <c r="L14" s="10">
        <v>920</v>
      </c>
      <c r="M14" s="10">
        <v>64872</v>
      </c>
      <c r="N14" s="83">
        <f t="shared" si="0"/>
        <v>1.4181773338266124</v>
      </c>
      <c r="O14" s="83">
        <f>(N14/$O$13)*100</f>
        <v>31.020138404534574</v>
      </c>
      <c r="P14" s="10"/>
      <c r="Q14" s="44"/>
      <c r="R14" s="10"/>
      <c r="S14" s="10"/>
      <c r="T14" s="10" t="s">
        <v>41</v>
      </c>
      <c r="U14" s="10" t="s">
        <v>138</v>
      </c>
      <c r="V14" s="40" t="s">
        <v>55</v>
      </c>
      <c r="W14" s="40" t="s">
        <v>55</v>
      </c>
      <c r="X14" s="10" t="s">
        <v>354</v>
      </c>
      <c r="Y14" s="10" t="s">
        <v>354</v>
      </c>
    </row>
    <row r="15" spans="1:25" x14ac:dyDescent="0.15">
      <c r="A15" s="10"/>
      <c r="B15" s="10" t="s">
        <v>218</v>
      </c>
      <c r="C15" s="59"/>
      <c r="D15" s="10"/>
      <c r="G15" s="27">
        <v>80000</v>
      </c>
      <c r="H15" s="22">
        <v>40000</v>
      </c>
      <c r="I15" s="10" t="s">
        <v>52</v>
      </c>
      <c r="J15" s="10" t="s">
        <v>57</v>
      </c>
      <c r="K15" s="10" t="s">
        <v>59</v>
      </c>
      <c r="L15" s="10">
        <v>668</v>
      </c>
      <c r="M15" s="10">
        <v>33658</v>
      </c>
      <c r="N15" s="83">
        <f t="shared" si="0"/>
        <v>1.9846693208152595</v>
      </c>
      <c r="O15" s="83">
        <f>(N15/$O$13)*100</f>
        <v>43.41115567882143</v>
      </c>
      <c r="P15" s="10"/>
      <c r="Q15" s="44"/>
      <c r="R15" s="10" t="s">
        <v>75</v>
      </c>
      <c r="S15" t="s">
        <v>49</v>
      </c>
      <c r="T15" s="86">
        <f>AVERAGE(N10:N13,N22:N25,N34:N37)</f>
        <v>5.1068402097604881</v>
      </c>
      <c r="U15" s="87" t="s">
        <v>348</v>
      </c>
      <c r="V15" s="86">
        <f>STDEV(N10:N13,N22:N25,N34:N37)</f>
        <v>0.88279282011838156</v>
      </c>
      <c r="W15" s="87" t="s">
        <v>348</v>
      </c>
      <c r="X15" s="87" t="s">
        <v>348</v>
      </c>
      <c r="Y15" s="87" t="s">
        <v>348</v>
      </c>
    </row>
    <row r="16" spans="1:25" x14ac:dyDescent="0.15">
      <c r="A16" s="10"/>
      <c r="B16" s="10"/>
      <c r="C16" s="59"/>
      <c r="D16" s="10"/>
      <c r="G16" s="27">
        <v>80000</v>
      </c>
      <c r="H16" s="22">
        <v>40000</v>
      </c>
      <c r="I16" s="10" t="s">
        <v>52</v>
      </c>
      <c r="J16" s="10" t="s">
        <v>57</v>
      </c>
      <c r="K16" s="10" t="s">
        <v>60</v>
      </c>
      <c r="L16" s="10">
        <v>724</v>
      </c>
      <c r="M16" s="10">
        <v>44998</v>
      </c>
      <c r="N16" s="83">
        <f t="shared" si="0"/>
        <v>1.6089603982399219</v>
      </c>
      <c r="O16" s="83">
        <f>(N16/$O$13)*100</f>
        <v>35.193182862503363</v>
      </c>
      <c r="P16" s="10"/>
      <c r="Q16" s="44"/>
      <c r="S16" s="10" t="s">
        <v>23</v>
      </c>
      <c r="T16" s="83">
        <f>AVERAGE(N14:N17,N38:N41)</f>
        <v>2.0024688153655918</v>
      </c>
      <c r="U16" s="83">
        <f>AVERAGE(O14:O17,O38:O41)</f>
        <v>37.858504513445808</v>
      </c>
      <c r="V16" s="40">
        <f>STDEV(N14:N17,N38:N41)</f>
        <v>0.47924176132925828</v>
      </c>
      <c r="W16" s="40">
        <f>STDEV(O14:O17,O38:O41)</f>
        <v>5.6034311116641184</v>
      </c>
      <c r="X16" s="87" t="s">
        <v>348</v>
      </c>
      <c r="Y16" s="87" t="s">
        <v>348</v>
      </c>
    </row>
    <row r="17" spans="1:25" ht="14" thickBot="1" x14ac:dyDescent="0.2">
      <c r="A17" s="10"/>
      <c r="B17" s="10"/>
      <c r="C17" s="59"/>
      <c r="D17" s="10"/>
      <c r="G17" s="27">
        <v>80000</v>
      </c>
      <c r="H17" s="22">
        <v>40000</v>
      </c>
      <c r="I17" s="10" t="s">
        <v>52</v>
      </c>
      <c r="J17" s="10" t="s">
        <v>57</v>
      </c>
      <c r="K17" s="10" t="s">
        <v>61</v>
      </c>
      <c r="L17" s="10">
        <v>460</v>
      </c>
      <c r="M17" s="10">
        <v>30152</v>
      </c>
      <c r="N17" s="83">
        <f t="shared" si="0"/>
        <v>1.5256036083841868</v>
      </c>
      <c r="O17" s="83">
        <f>(N17/$O$13)*100</f>
        <v>33.369899485589137</v>
      </c>
      <c r="P17" s="10"/>
      <c r="Q17" s="44"/>
      <c r="R17" s="10"/>
      <c r="S17" s="10" t="s">
        <v>259</v>
      </c>
      <c r="T17" s="83">
        <f>AVERAGE(N26:N29,N42:N45)</f>
        <v>1.6872856895869506</v>
      </c>
      <c r="U17" s="83">
        <f>AVERAGE(O26:O29,O42:O45)</f>
        <v>31.478958951042486</v>
      </c>
      <c r="V17" s="40">
        <f>STDEV(N26:N29,N42:N45)</f>
        <v>0.2384918027462673</v>
      </c>
      <c r="W17" s="40">
        <f>STDEV(O26:O29,O42:O45)</f>
        <v>3.7688769675621514</v>
      </c>
      <c r="X17">
        <v>0.17</v>
      </c>
      <c r="Y17">
        <v>0.02</v>
      </c>
    </row>
    <row r="18" spans="1:25" x14ac:dyDescent="0.15">
      <c r="A18" s="11"/>
      <c r="B18" s="12"/>
      <c r="C18" s="60" t="s">
        <v>313</v>
      </c>
      <c r="D18" s="12"/>
      <c r="E18" s="12"/>
      <c r="F18" s="12"/>
      <c r="G18" s="12" t="s">
        <v>33</v>
      </c>
      <c r="H18" s="13"/>
      <c r="I18" s="12"/>
      <c r="J18" s="12"/>
      <c r="K18" s="12"/>
      <c r="L18" s="12" t="s">
        <v>208</v>
      </c>
      <c r="M18" s="12"/>
      <c r="N18" s="12"/>
      <c r="O18" s="12"/>
      <c r="P18" s="12"/>
      <c r="Q18" s="46"/>
      <c r="R18" s="10" t="s">
        <v>132</v>
      </c>
      <c r="S18" s="10" t="s">
        <v>49</v>
      </c>
      <c r="T18" s="86">
        <f>AVERAGE(N52:N55,N68:N71)</f>
        <v>7.4467066012066612</v>
      </c>
      <c r="U18" t="s">
        <v>348</v>
      </c>
      <c r="V18" s="86">
        <f>STDEV(N52:N55,N68:N71)</f>
        <v>0.38714394793575191</v>
      </c>
      <c r="W18" s="40" t="s">
        <v>348</v>
      </c>
      <c r="X18" s="87" t="s">
        <v>348</v>
      </c>
      <c r="Y18" s="87" t="s">
        <v>348</v>
      </c>
    </row>
    <row r="19" spans="1:25" x14ac:dyDescent="0.15">
      <c r="A19" s="15" t="s">
        <v>31</v>
      </c>
      <c r="B19" s="15" t="s">
        <v>31</v>
      </c>
      <c r="C19" s="61" t="s">
        <v>314</v>
      </c>
      <c r="D19" s="15"/>
      <c r="E19" s="15"/>
      <c r="F19" s="15" t="s">
        <v>222</v>
      </c>
      <c r="G19" s="15" t="s">
        <v>215</v>
      </c>
      <c r="H19" s="16"/>
      <c r="I19" s="15"/>
      <c r="J19" s="15" t="s">
        <v>32</v>
      </c>
      <c r="K19" s="15"/>
      <c r="L19" s="15"/>
      <c r="M19" s="15"/>
      <c r="N19" s="15" t="s">
        <v>35</v>
      </c>
      <c r="O19" s="15" t="s">
        <v>344</v>
      </c>
      <c r="P19" s="15"/>
      <c r="Q19" s="46"/>
      <c r="S19" s="10" t="s">
        <v>23</v>
      </c>
      <c r="T19" s="83">
        <f>AVERAGE(N56:N59,N72:N75)</f>
        <v>0.12372613098677231</v>
      </c>
      <c r="U19" s="83">
        <f>AVERAGE(O56:O59,O72:O75)</f>
        <v>1.6621564144256034</v>
      </c>
      <c r="V19" s="83">
        <f>STDEV(N56:N59,N72:N75)</f>
        <v>3.7817668461478882E-2</v>
      </c>
      <c r="W19" s="83">
        <f>STDEV(O56:O59,O72:O75)</f>
        <v>0.51225678287408816</v>
      </c>
      <c r="X19" s="87" t="s">
        <v>348</v>
      </c>
      <c r="Y19" s="87" t="s">
        <v>348</v>
      </c>
    </row>
    <row r="20" spans="1:25" x14ac:dyDescent="0.15">
      <c r="A20" s="15" t="s">
        <v>33</v>
      </c>
      <c r="B20" s="15" t="s">
        <v>33</v>
      </c>
      <c r="C20" s="61" t="s">
        <v>315</v>
      </c>
      <c r="D20" s="15" t="s">
        <v>149</v>
      </c>
      <c r="E20" s="15" t="s">
        <v>213</v>
      </c>
      <c r="F20" s="15" t="s">
        <v>223</v>
      </c>
      <c r="G20" s="15" t="s">
        <v>53</v>
      </c>
      <c r="H20" s="16"/>
      <c r="I20" s="15" t="s">
        <v>21</v>
      </c>
      <c r="J20" s="15" t="s">
        <v>34</v>
      </c>
      <c r="K20" s="15" t="s">
        <v>51</v>
      </c>
      <c r="L20" s="15" t="s">
        <v>30</v>
      </c>
      <c r="M20" s="15" t="s">
        <v>30</v>
      </c>
      <c r="N20" s="15" t="s">
        <v>343</v>
      </c>
      <c r="O20" s="15" t="s">
        <v>345</v>
      </c>
      <c r="P20" s="15"/>
      <c r="Q20" s="46"/>
      <c r="R20" s="10"/>
      <c r="S20" s="10" t="s">
        <v>259</v>
      </c>
      <c r="T20" s="83">
        <f>AVERAGE(N60:N63,N76:N79)</f>
        <v>0.10005323852637139</v>
      </c>
      <c r="U20" s="83">
        <f>AVERAGE(O60:O63,O76:O79)</f>
        <v>1.347115857936009</v>
      </c>
      <c r="V20" s="83">
        <f>STDEV(N60:N63,N76:N79)</f>
        <v>5.0089389164187113E-2</v>
      </c>
      <c r="W20" s="83">
        <f>STDEV(O60:O63,O76:O79)</f>
        <v>0.68104464883982774</v>
      </c>
      <c r="X20">
        <v>0.21</v>
      </c>
      <c r="Y20">
        <v>0.21</v>
      </c>
    </row>
    <row r="21" spans="1:25" ht="14" thickBot="1" x14ac:dyDescent="0.2">
      <c r="A21" s="18" t="s">
        <v>36</v>
      </c>
      <c r="B21" s="19" t="s">
        <v>37</v>
      </c>
      <c r="C21" s="62"/>
      <c r="D21" s="19" t="s">
        <v>212</v>
      </c>
      <c r="E21" s="19" t="s">
        <v>214</v>
      </c>
      <c r="F21" s="19" t="s">
        <v>224</v>
      </c>
      <c r="G21" s="19" t="s">
        <v>38</v>
      </c>
      <c r="H21" s="20" t="s">
        <v>39</v>
      </c>
      <c r="I21" s="19" t="s">
        <v>29</v>
      </c>
      <c r="J21" s="19" t="s">
        <v>40</v>
      </c>
      <c r="K21" s="19" t="s">
        <v>53</v>
      </c>
      <c r="L21" s="19" t="s">
        <v>209</v>
      </c>
      <c r="M21" s="19" t="s">
        <v>210</v>
      </c>
      <c r="N21" s="19" t="s">
        <v>41</v>
      </c>
      <c r="O21" s="19" t="s">
        <v>346</v>
      </c>
      <c r="P21" s="19"/>
      <c r="Q21" s="46"/>
      <c r="R21" s="10" t="s">
        <v>129</v>
      </c>
      <c r="S21" s="10" t="s">
        <v>49</v>
      </c>
      <c r="T21" s="86">
        <f>AVERAGE(N86:N89,N102:N105)</f>
        <v>7.5491517424173127</v>
      </c>
      <c r="U21" t="s">
        <v>348</v>
      </c>
      <c r="V21">
        <f>STDEV(N86:N89,N102:N105)</f>
        <v>3.1060762297010851</v>
      </c>
      <c r="W21" t="s">
        <v>348</v>
      </c>
      <c r="X21" s="87" t="s">
        <v>348</v>
      </c>
      <c r="Y21" s="87" t="s">
        <v>348</v>
      </c>
    </row>
    <row r="22" spans="1:25" x14ac:dyDescent="0.15">
      <c r="A22" s="10">
        <v>6</v>
      </c>
      <c r="B22" s="21" t="s">
        <v>49</v>
      </c>
      <c r="C22" s="66">
        <v>20</v>
      </c>
      <c r="D22" s="10">
        <v>18</v>
      </c>
      <c r="E22" s="27">
        <v>4431</v>
      </c>
      <c r="G22" s="27">
        <v>80000</v>
      </c>
      <c r="H22" s="22">
        <v>40000</v>
      </c>
      <c r="I22" s="10" t="s">
        <v>56</v>
      </c>
      <c r="J22" s="10" t="s">
        <v>57</v>
      </c>
      <c r="K22" s="10" t="s">
        <v>71</v>
      </c>
      <c r="L22" s="10">
        <v>2708</v>
      </c>
      <c r="M22" s="10">
        <v>55570</v>
      </c>
      <c r="N22" s="83">
        <f t="shared" ref="N22:N29" si="1">(L22/M22)*100</f>
        <v>4.8731329854237897</v>
      </c>
      <c r="O22" s="10"/>
      <c r="P22" s="10"/>
      <c r="Q22" s="44"/>
      <c r="S22" s="10" t="s">
        <v>23</v>
      </c>
      <c r="T22" s="86">
        <f>AVERAGE(N90:N93,N106:N109)</f>
        <v>0.43751124227720278</v>
      </c>
      <c r="U22" s="86">
        <f>AVERAGE(O90:O93,O106:O109)</f>
        <v>6.1809643626272939</v>
      </c>
      <c r="V22" s="86">
        <f>STDEV(N90:N93,N106:N109)</f>
        <v>0.11003141363439913</v>
      </c>
      <c r="W22" s="86">
        <f>STDEV(O90:O93,O106:O109)</f>
        <v>1.1660629575193873</v>
      </c>
      <c r="X22" s="87" t="s">
        <v>348</v>
      </c>
      <c r="Y22" s="87" t="s">
        <v>348</v>
      </c>
    </row>
    <row r="23" spans="1:25" x14ac:dyDescent="0.15">
      <c r="A23" s="21">
        <v>40197</v>
      </c>
      <c r="B23" s="10"/>
      <c r="C23" s="59"/>
      <c r="D23" s="10"/>
      <c r="G23" s="27">
        <v>80000</v>
      </c>
      <c r="H23" s="22">
        <v>40000</v>
      </c>
      <c r="I23" s="10" t="s">
        <v>56</v>
      </c>
      <c r="J23" s="10" t="s">
        <v>57</v>
      </c>
      <c r="K23" s="10" t="s">
        <v>72</v>
      </c>
      <c r="L23" s="10">
        <v>2912</v>
      </c>
      <c r="M23" s="10">
        <v>64690</v>
      </c>
      <c r="N23" s="83">
        <f t="shared" si="1"/>
        <v>4.501468542278559</v>
      </c>
      <c r="O23" s="10"/>
      <c r="P23" s="10"/>
      <c r="Q23" s="44"/>
      <c r="R23" s="10"/>
      <c r="S23" s="10" t="s">
        <v>259</v>
      </c>
      <c r="T23" s="86">
        <f>AVERAGE(N94:N97,N110:N113)</f>
        <v>0.33128765107031238</v>
      </c>
      <c r="U23" s="86">
        <f>AVERAGE(O94:O97,O110:O113)</f>
        <v>4.4156860726277269</v>
      </c>
      <c r="V23" s="86">
        <f>STDEV(N94:N97,N110:N113)</f>
        <v>0.14363118582541265</v>
      </c>
      <c r="W23" s="86">
        <f>STDEV(O94:O97,O110:O113)</f>
        <v>0.63747532140624685</v>
      </c>
      <c r="X23">
        <v>0.17</v>
      </c>
      <c r="Y23">
        <v>5.0000000000000001E-3</v>
      </c>
    </row>
    <row r="24" spans="1:25" x14ac:dyDescent="0.15">
      <c r="A24" s="10" t="s">
        <v>122</v>
      </c>
      <c r="B24" s="10"/>
      <c r="C24" s="59"/>
      <c r="D24" s="10"/>
      <c r="G24" s="27">
        <v>80000</v>
      </c>
      <c r="H24" s="22">
        <v>40000</v>
      </c>
      <c r="I24" s="10" t="s">
        <v>56</v>
      </c>
      <c r="J24" s="10" t="s">
        <v>57</v>
      </c>
      <c r="K24" s="10" t="s">
        <v>73</v>
      </c>
      <c r="L24" s="10">
        <v>3758</v>
      </c>
      <c r="M24" s="10">
        <v>71460</v>
      </c>
      <c r="N24" s="83">
        <f t="shared" si="1"/>
        <v>5.2588860901203471</v>
      </c>
      <c r="O24" s="10"/>
      <c r="P24" s="10"/>
      <c r="Q24" s="44"/>
      <c r="R24" s="10" t="s">
        <v>286</v>
      </c>
      <c r="S24" s="10" t="s">
        <v>49</v>
      </c>
      <c r="T24" s="86">
        <f>AVERAGE(N120:N123)</f>
        <v>5.6165815908129169</v>
      </c>
      <c r="U24" t="s">
        <v>348</v>
      </c>
      <c r="V24">
        <f>STDEV(N120:N123)</f>
        <v>0.22869416370767634</v>
      </c>
      <c r="W24" t="s">
        <v>348</v>
      </c>
      <c r="X24" s="87" t="s">
        <v>348</v>
      </c>
      <c r="Y24" s="87" t="s">
        <v>348</v>
      </c>
    </row>
    <row r="25" spans="1:25" x14ac:dyDescent="0.15">
      <c r="A25" s="10" t="s">
        <v>248</v>
      </c>
      <c r="B25" s="10"/>
      <c r="C25" s="59"/>
      <c r="D25" s="10"/>
      <c r="G25" s="27">
        <v>80000</v>
      </c>
      <c r="H25" s="22">
        <v>40000</v>
      </c>
      <c r="I25" s="10" t="s">
        <v>56</v>
      </c>
      <c r="J25" s="10" t="s">
        <v>57</v>
      </c>
      <c r="K25" s="10" t="s">
        <v>74</v>
      </c>
      <c r="L25" s="10">
        <v>2934</v>
      </c>
      <c r="M25" s="10">
        <v>63276</v>
      </c>
      <c r="N25" s="83">
        <f t="shared" si="1"/>
        <v>4.6368291295277828</v>
      </c>
      <c r="O25" s="83">
        <f>AVERAGE(N22:N25)</f>
        <v>4.8175791868376194</v>
      </c>
      <c r="P25" s="10"/>
      <c r="Q25" s="44"/>
      <c r="S25" s="10" t="s">
        <v>23</v>
      </c>
      <c r="T25" s="86">
        <f>AVERAGE(N124:N127,N132:N135)</f>
        <v>0.27565888722931747</v>
      </c>
      <c r="U25" s="86">
        <f>AVERAGE(O124:O127,O132:O135)</f>
        <v>4.9079477039951609</v>
      </c>
      <c r="V25" s="86">
        <f>STDEV(N124:N127,N132:N135)</f>
        <v>0.10359148977526342</v>
      </c>
      <c r="W25" s="86">
        <f>STDEV(O124:O127,O132:O135)</f>
        <v>1.8443868053961654</v>
      </c>
      <c r="X25" s="87" t="s">
        <v>348</v>
      </c>
      <c r="Y25" s="87" t="s">
        <v>348</v>
      </c>
    </row>
    <row r="26" spans="1:25" x14ac:dyDescent="0.15">
      <c r="A26" s="10"/>
      <c r="B26" s="21">
        <v>40218</v>
      </c>
      <c r="C26" s="59"/>
      <c r="D26" s="10"/>
      <c r="F26" s="10">
        <v>100.59171597633136</v>
      </c>
      <c r="G26" s="27">
        <v>80000</v>
      </c>
      <c r="H26" s="22">
        <v>40000</v>
      </c>
      <c r="I26" s="10" t="s">
        <v>52</v>
      </c>
      <c r="J26" s="10" t="s">
        <v>57</v>
      </c>
      <c r="K26" s="10" t="s">
        <v>5</v>
      </c>
      <c r="L26" s="10">
        <v>836</v>
      </c>
      <c r="M26" s="10">
        <v>50684</v>
      </c>
      <c r="N26" s="83">
        <f t="shared" si="1"/>
        <v>1.6494357193591664</v>
      </c>
      <c r="O26" s="83">
        <f>(N26/$O$25)*100</f>
        <v>34.237853813917226</v>
      </c>
      <c r="P26" s="10"/>
      <c r="Q26" s="44"/>
      <c r="R26" s="10"/>
      <c r="S26" s="10" t="s">
        <v>259</v>
      </c>
      <c r="T26" s="86">
        <f>AVERAGE(N128:N131,N136:N139)</f>
        <v>0.47092597370658679</v>
      </c>
      <c r="U26" s="86">
        <f>AVERAGE(O128:O131,O136:O139)</f>
        <v>8.3845657023283309</v>
      </c>
      <c r="V26" s="86">
        <f>STDEV(N128:N131,N136:N139)</f>
        <v>0.13222688690904946</v>
      </c>
      <c r="W26" s="86">
        <f>STDEV(O128:O131,O136:O139)</f>
        <v>2.35422355700012</v>
      </c>
      <c r="X26">
        <v>8.9999999999999993E-3</v>
      </c>
      <c r="Y26">
        <v>8.9999999999999993E-3</v>
      </c>
    </row>
    <row r="27" spans="1:25" x14ac:dyDescent="0.15">
      <c r="A27" s="10"/>
      <c r="B27" s="10" t="s">
        <v>262</v>
      </c>
      <c r="C27" s="59"/>
      <c r="D27" s="10"/>
      <c r="G27" s="27">
        <v>80000</v>
      </c>
      <c r="H27" s="22">
        <v>40000</v>
      </c>
      <c r="I27" s="10" t="s">
        <v>52</v>
      </c>
      <c r="J27" s="10" t="s">
        <v>57</v>
      </c>
      <c r="K27" s="10" t="s">
        <v>64</v>
      </c>
      <c r="L27" s="10">
        <v>688</v>
      </c>
      <c r="M27" s="10">
        <v>50350</v>
      </c>
      <c r="N27" s="83">
        <f t="shared" si="1"/>
        <v>1.3664349553128103</v>
      </c>
      <c r="O27" s="83">
        <f>(N27/$O$25)*100</f>
        <v>28.363518321528051</v>
      </c>
      <c r="P27" s="10"/>
      <c r="Q27" s="44"/>
      <c r="R27" s="10" t="s">
        <v>66</v>
      </c>
      <c r="S27" s="10" t="s">
        <v>49</v>
      </c>
      <c r="T27" s="86">
        <f>AVERAGE(N146:N149,N162:N165)</f>
        <v>7.1363603286565267</v>
      </c>
      <c r="U27" t="s">
        <v>348</v>
      </c>
      <c r="V27">
        <f>STDEV(N146:N149,N162:N165)</f>
        <v>0.86306154604736751</v>
      </c>
      <c r="W27" t="s">
        <v>348</v>
      </c>
      <c r="X27" s="87" t="s">
        <v>348</v>
      </c>
      <c r="Y27" s="87" t="s">
        <v>348</v>
      </c>
    </row>
    <row r="28" spans="1:25" x14ac:dyDescent="0.15">
      <c r="A28" s="10"/>
      <c r="B28" s="10"/>
      <c r="C28" s="59"/>
      <c r="D28" s="10"/>
      <c r="G28" s="27">
        <v>80000</v>
      </c>
      <c r="H28" s="22">
        <v>40000</v>
      </c>
      <c r="I28" s="10" t="s">
        <v>52</v>
      </c>
      <c r="J28" s="10" t="s">
        <v>57</v>
      </c>
      <c r="K28" s="10" t="s">
        <v>7</v>
      </c>
      <c r="L28" s="10">
        <v>578</v>
      </c>
      <c r="M28" s="10">
        <v>31828</v>
      </c>
      <c r="N28" s="83">
        <f t="shared" si="1"/>
        <v>1.8160110594445142</v>
      </c>
      <c r="O28" s="83">
        <f>(N28/$O$25)*100</f>
        <v>37.695510317840565</v>
      </c>
      <c r="P28" s="10"/>
      <c r="Q28" s="44"/>
      <c r="S28" s="10" t="s">
        <v>23</v>
      </c>
      <c r="T28" s="86">
        <f>AVERAGE(N150:N153,N166:N169)</f>
        <v>4.0708118884958899E-2</v>
      </c>
      <c r="U28" s="86">
        <f>AVERAGE(O150:O153,O166:O169)</f>
        <v>0.55990688642736219</v>
      </c>
      <c r="V28" s="86">
        <f>STDEV(N150:N153,N166:N169)</f>
        <v>2.729568621495301E-2</v>
      </c>
      <c r="W28" s="86">
        <f>STDEV(O150:O153,O166:O169)</f>
        <v>0.36161039279358054</v>
      </c>
      <c r="X28" s="87" t="s">
        <v>348</v>
      </c>
      <c r="Y28" s="87" t="s">
        <v>348</v>
      </c>
    </row>
    <row r="29" spans="1:25" ht="14" thickBot="1" x14ac:dyDescent="0.2">
      <c r="A29" s="10"/>
      <c r="B29" s="10"/>
      <c r="C29" s="59"/>
      <c r="D29" s="10"/>
      <c r="G29" s="27">
        <v>80000</v>
      </c>
      <c r="H29" s="22">
        <v>40000</v>
      </c>
      <c r="I29" s="10" t="s">
        <v>52</v>
      </c>
      <c r="J29" s="10" t="s">
        <v>57</v>
      </c>
      <c r="K29" s="10" t="s">
        <v>65</v>
      </c>
      <c r="L29" s="10">
        <v>694</v>
      </c>
      <c r="M29" s="10">
        <v>49920</v>
      </c>
      <c r="N29" s="83">
        <f t="shared" si="1"/>
        <v>1.3902243589743588</v>
      </c>
      <c r="O29" s="83">
        <f>(N29/$O$25)*100</f>
        <v>28.857322423940001</v>
      </c>
      <c r="P29" s="10"/>
      <c r="Q29" s="44"/>
      <c r="R29" s="10"/>
      <c r="S29" s="10" t="s">
        <v>259</v>
      </c>
      <c r="T29" s="86">
        <f>AVERAGE(N154:N157,N170:N173)</f>
        <v>5.8614509026089376E-2</v>
      </c>
      <c r="U29" s="86">
        <f>AVERAGE(O154:O157,O170:O173)</f>
        <v>0.8174593783566052</v>
      </c>
      <c r="V29" s="86">
        <f>STDEV(N154:N157,N170:N173)</f>
        <v>1.6793347114503598E-2</v>
      </c>
      <c r="W29" s="86">
        <f>STDEV(O154:O157,O170:O173)</f>
        <v>0.21339010830320893</v>
      </c>
      <c r="X29">
        <v>0.17</v>
      </c>
      <c r="Y29">
        <v>0.12</v>
      </c>
    </row>
    <row r="30" spans="1:25" x14ac:dyDescent="0.15">
      <c r="A30" s="11"/>
      <c r="B30" s="12"/>
      <c r="C30" s="60" t="s">
        <v>313</v>
      </c>
      <c r="D30" s="12"/>
      <c r="E30" s="12"/>
      <c r="F30" s="12"/>
      <c r="G30" s="12" t="s">
        <v>33</v>
      </c>
      <c r="H30" s="13"/>
      <c r="I30" s="12"/>
      <c r="J30" s="12"/>
      <c r="K30" s="12"/>
      <c r="L30" s="12" t="s">
        <v>208</v>
      </c>
      <c r="M30" s="12"/>
      <c r="N30" s="84"/>
      <c r="O30" s="12"/>
      <c r="P30" s="12"/>
      <c r="Q30" s="45"/>
      <c r="R30" s="10" t="s">
        <v>285</v>
      </c>
      <c r="S30" s="10" t="s">
        <v>49</v>
      </c>
      <c r="T30" s="86">
        <f>AVERAGE(N179:N182,N195:N198)</f>
        <v>7.1313428654876274</v>
      </c>
      <c r="U30" t="s">
        <v>348</v>
      </c>
      <c r="V30" s="86">
        <f>STDEV(N179:N182,N195:N198)</f>
        <v>1.7240271219224128</v>
      </c>
      <c r="W30" t="s">
        <v>348</v>
      </c>
      <c r="X30" s="87" t="s">
        <v>348</v>
      </c>
      <c r="Y30" s="87" t="s">
        <v>348</v>
      </c>
    </row>
    <row r="31" spans="1:25" x14ac:dyDescent="0.15">
      <c r="A31" s="15" t="s">
        <v>31</v>
      </c>
      <c r="B31" s="15" t="s">
        <v>31</v>
      </c>
      <c r="C31" s="61" t="s">
        <v>314</v>
      </c>
      <c r="D31" s="15"/>
      <c r="E31" s="15"/>
      <c r="F31" s="15" t="s">
        <v>222</v>
      </c>
      <c r="G31" s="15" t="s">
        <v>215</v>
      </c>
      <c r="H31" s="16"/>
      <c r="I31" s="15"/>
      <c r="J31" s="15" t="s">
        <v>32</v>
      </c>
      <c r="K31" s="15"/>
      <c r="L31" s="15"/>
      <c r="M31" s="15"/>
      <c r="N31" s="15" t="s">
        <v>35</v>
      </c>
      <c r="O31" s="15" t="s">
        <v>344</v>
      </c>
      <c r="P31" s="15"/>
      <c r="Q31" s="46"/>
      <c r="S31" s="10" t="s">
        <v>23</v>
      </c>
      <c r="T31" s="86">
        <f>AVERAGE(N183:N186,N199:N202)</f>
        <v>0.50587116215759365</v>
      </c>
      <c r="U31" s="86">
        <f>AVERAGE(O183:O186,O199:O202)</f>
        <v>6.9017506797349508</v>
      </c>
      <c r="V31" s="86">
        <f>STDEV(N183:N186,N199:N202)</f>
        <v>0.19189704682636582</v>
      </c>
      <c r="W31" s="86">
        <f>STDEV(O183:O186,O199:O202)</f>
        <v>1.2345614518746952</v>
      </c>
      <c r="X31" s="87" t="s">
        <v>348</v>
      </c>
      <c r="Y31" s="87" t="s">
        <v>348</v>
      </c>
    </row>
    <row r="32" spans="1:25" x14ac:dyDescent="0.15">
      <c r="A32" s="15" t="s">
        <v>33</v>
      </c>
      <c r="B32" s="15" t="s">
        <v>33</v>
      </c>
      <c r="C32" s="61" t="s">
        <v>315</v>
      </c>
      <c r="D32" s="15" t="s">
        <v>149</v>
      </c>
      <c r="E32" s="15" t="s">
        <v>213</v>
      </c>
      <c r="F32" s="15" t="s">
        <v>223</v>
      </c>
      <c r="G32" s="15" t="s">
        <v>53</v>
      </c>
      <c r="H32" s="16"/>
      <c r="I32" s="15" t="s">
        <v>21</v>
      </c>
      <c r="J32" s="15" t="s">
        <v>34</v>
      </c>
      <c r="K32" s="15" t="s">
        <v>51</v>
      </c>
      <c r="L32" s="15" t="s">
        <v>30</v>
      </c>
      <c r="M32" s="15" t="s">
        <v>30</v>
      </c>
      <c r="N32" s="15" t="s">
        <v>343</v>
      </c>
      <c r="O32" s="15" t="s">
        <v>345</v>
      </c>
      <c r="P32" s="15"/>
      <c r="Q32" s="46"/>
      <c r="R32" s="10"/>
      <c r="S32" s="10" t="s">
        <v>259</v>
      </c>
      <c r="T32" s="86">
        <f>AVERAGE(N187:N190,N203:N206)</f>
        <v>0.91871305225807709</v>
      </c>
      <c r="U32" s="86">
        <f>AVERAGE(O187:O190,O203:O206)</f>
        <v>12.292028143755278</v>
      </c>
      <c r="V32" s="86">
        <f>STDEV(N187:N190,N203:N206)</f>
        <v>0.43287001574110395</v>
      </c>
      <c r="W32" s="86">
        <f>STDEV(O187:O190,O203:O206)</f>
        <v>3.3833865024539369</v>
      </c>
      <c r="X32">
        <v>0.09</v>
      </c>
      <c r="Y32">
        <v>2E-3</v>
      </c>
    </row>
    <row r="33" spans="1:25" ht="14" thickBot="1" x14ac:dyDescent="0.2">
      <c r="A33" s="18" t="s">
        <v>36</v>
      </c>
      <c r="B33" s="19" t="s">
        <v>37</v>
      </c>
      <c r="C33" s="62"/>
      <c r="D33" s="19" t="s">
        <v>212</v>
      </c>
      <c r="E33" s="19" t="s">
        <v>214</v>
      </c>
      <c r="F33" s="19" t="s">
        <v>224</v>
      </c>
      <c r="G33" s="19" t="s">
        <v>38</v>
      </c>
      <c r="H33" s="20" t="s">
        <v>39</v>
      </c>
      <c r="I33" s="19" t="s">
        <v>29</v>
      </c>
      <c r="J33" s="19" t="s">
        <v>40</v>
      </c>
      <c r="K33" s="19" t="s">
        <v>53</v>
      </c>
      <c r="L33" s="19" t="s">
        <v>209</v>
      </c>
      <c r="M33" s="19" t="s">
        <v>210</v>
      </c>
      <c r="N33" s="19" t="s">
        <v>41</v>
      </c>
      <c r="O33" s="19" t="s">
        <v>346</v>
      </c>
      <c r="P33" s="19"/>
      <c r="Q33" s="47"/>
      <c r="R33" s="10" t="s">
        <v>261</v>
      </c>
      <c r="S33" s="10" t="s">
        <v>49</v>
      </c>
      <c r="T33" s="86">
        <f>AVERAGE(N213:N216,N229:N232)</f>
        <v>5.1132602431325243</v>
      </c>
      <c r="U33" t="s">
        <v>348</v>
      </c>
      <c r="V33" s="86">
        <f>STDEV(N213:N216,N229:N232)</f>
        <v>0.49249027772093568</v>
      </c>
      <c r="W33" t="s">
        <v>348</v>
      </c>
      <c r="X33" s="87" t="s">
        <v>348</v>
      </c>
      <c r="Y33" s="87" t="s">
        <v>348</v>
      </c>
    </row>
    <row r="34" spans="1:25" x14ac:dyDescent="0.15">
      <c r="A34" s="10">
        <v>64</v>
      </c>
      <c r="B34" s="21" t="s">
        <v>49</v>
      </c>
      <c r="C34" s="66">
        <v>4</v>
      </c>
      <c r="D34" s="10">
        <v>18</v>
      </c>
      <c r="E34" s="27">
        <v>18888</v>
      </c>
      <c r="G34" s="27">
        <v>80000</v>
      </c>
      <c r="H34" s="22">
        <v>40000</v>
      </c>
      <c r="I34" s="10" t="s">
        <v>56</v>
      </c>
      <c r="J34" s="10" t="s">
        <v>57</v>
      </c>
      <c r="K34" s="10" t="s">
        <v>45</v>
      </c>
      <c r="L34" s="10">
        <v>9036</v>
      </c>
      <c r="M34" s="10">
        <v>149268</v>
      </c>
      <c r="N34" s="83">
        <f t="shared" ref="N34:N45" si="2">(L34/M34)*100</f>
        <v>6.0535412814534926</v>
      </c>
      <c r="O34" s="10"/>
      <c r="P34" s="10"/>
      <c r="Q34" s="44"/>
      <c r="S34" s="10" t="s">
        <v>23</v>
      </c>
      <c r="T34" s="86">
        <f>AVERAGE(N217:N220,N233:N236)</f>
        <v>0.33343381726009624</v>
      </c>
      <c r="U34" s="86">
        <f>AVERAGE(O217:O220,O233:O236)</f>
        <v>6.5968950049788448</v>
      </c>
      <c r="V34" s="86">
        <f>STDEV(N217:N220,N233:N236)</f>
        <v>0.1035691898034668</v>
      </c>
      <c r="W34" s="86">
        <f>STDEV(O217:O220,O233:O236)</f>
        <v>2.2757780820226978</v>
      </c>
      <c r="X34" s="87" t="s">
        <v>348</v>
      </c>
      <c r="Y34" s="87" t="s">
        <v>348</v>
      </c>
    </row>
    <row r="35" spans="1:25" x14ac:dyDescent="0.15">
      <c r="A35" s="21">
        <v>40607</v>
      </c>
      <c r="B35" s="10"/>
      <c r="C35" s="59"/>
      <c r="D35" s="10"/>
      <c r="G35" s="27">
        <v>80000</v>
      </c>
      <c r="H35" s="22">
        <v>40000</v>
      </c>
      <c r="I35" s="10" t="s">
        <v>56</v>
      </c>
      <c r="J35" s="10" t="s">
        <v>57</v>
      </c>
      <c r="K35" s="10" t="s">
        <v>58</v>
      </c>
      <c r="L35" s="10">
        <v>7598</v>
      </c>
      <c r="M35" s="10">
        <v>115406</v>
      </c>
      <c r="N35" s="83">
        <f t="shared" si="2"/>
        <v>6.583713151829194</v>
      </c>
      <c r="O35" s="10"/>
      <c r="P35" s="10"/>
      <c r="Q35" s="44"/>
      <c r="R35" s="10"/>
      <c r="S35" s="10" t="s">
        <v>259</v>
      </c>
      <c r="T35" s="86">
        <f>AVERAGE(N221:N224,N237:N240)</f>
        <v>0.24940680808213458</v>
      </c>
      <c r="U35" s="86">
        <f>AVERAGE(O221:O224,O237:O240)</f>
        <v>4.9293802285945034</v>
      </c>
      <c r="V35" s="86">
        <f>STDEV(N221:N224,N237:N240)</f>
        <v>7.6386145650781945E-2</v>
      </c>
      <c r="W35" s="86">
        <f>STDEV(O221:O224,O237:O240)</f>
        <v>1.6507576346093096</v>
      </c>
      <c r="X35">
        <v>0.21</v>
      </c>
      <c r="Y35">
        <v>0.21</v>
      </c>
    </row>
    <row r="36" spans="1:25" x14ac:dyDescent="0.15">
      <c r="A36" s="10" t="s">
        <v>122</v>
      </c>
      <c r="B36" s="10"/>
      <c r="C36" s="59"/>
      <c r="D36" s="10"/>
      <c r="G36" s="27">
        <v>80000</v>
      </c>
      <c r="H36" s="22">
        <v>40000</v>
      </c>
      <c r="I36" s="10" t="s">
        <v>56</v>
      </c>
      <c r="J36" s="10" t="s">
        <v>57</v>
      </c>
      <c r="K36" s="10" t="s">
        <v>92</v>
      </c>
      <c r="L36" s="10">
        <v>8916</v>
      </c>
      <c r="M36" s="10">
        <v>150706</v>
      </c>
      <c r="N36" s="83">
        <f t="shared" si="2"/>
        <v>5.9161546321977889</v>
      </c>
      <c r="O36" s="10"/>
      <c r="P36" s="10"/>
      <c r="Q36" s="44"/>
    </row>
    <row r="37" spans="1:25" x14ac:dyDescent="0.15">
      <c r="A37" s="10" t="s">
        <v>248</v>
      </c>
      <c r="B37" s="10"/>
      <c r="C37" s="59"/>
      <c r="D37" s="10"/>
      <c r="G37" s="27">
        <v>80000</v>
      </c>
      <c r="H37" s="22">
        <v>40000</v>
      </c>
      <c r="I37" s="10" t="s">
        <v>56</v>
      </c>
      <c r="J37" s="10" t="s">
        <v>57</v>
      </c>
      <c r="K37" s="10" t="s">
        <v>93</v>
      </c>
      <c r="L37" s="10">
        <v>7480</v>
      </c>
      <c r="M37" s="10">
        <v>144648</v>
      </c>
      <c r="N37" s="83">
        <f t="shared" si="2"/>
        <v>5.1711741607211987</v>
      </c>
      <c r="O37" s="83">
        <f>AVERAGE(N34:N37)</f>
        <v>5.9311458065504183</v>
      </c>
      <c r="P37" s="10"/>
      <c r="Q37" s="44"/>
      <c r="T37" s="89"/>
      <c r="U37" s="89"/>
      <c r="V37" s="89"/>
      <c r="W37" s="89"/>
      <c r="X37" s="89"/>
      <c r="Y37" s="89"/>
    </row>
    <row r="38" spans="1:25" ht="16" x14ac:dyDescent="0.15">
      <c r="A38" s="10"/>
      <c r="B38" s="21">
        <v>40611</v>
      </c>
      <c r="C38" s="59"/>
      <c r="D38" s="10"/>
      <c r="F38" s="10">
        <v>95.163398692810446</v>
      </c>
      <c r="G38" s="27">
        <v>80000</v>
      </c>
      <c r="H38" s="22">
        <v>40000</v>
      </c>
      <c r="I38" s="10" t="s">
        <v>52</v>
      </c>
      <c r="J38" s="10" t="s">
        <v>57</v>
      </c>
      <c r="K38" s="10" t="s">
        <v>46</v>
      </c>
      <c r="L38" s="10">
        <v>2080</v>
      </c>
      <c r="M38" s="10">
        <v>73846</v>
      </c>
      <c r="N38" s="83">
        <f t="shared" si="2"/>
        <v>2.8166725347344475</v>
      </c>
      <c r="O38" s="83">
        <f t="shared" ref="O38:O45" si="3">(N38/$O$37)*100</f>
        <v>47.489517651440728</v>
      </c>
      <c r="P38" s="10"/>
      <c r="Q38" s="44"/>
      <c r="T38" s="89"/>
      <c r="U38" s="91"/>
      <c r="V38" s="90"/>
      <c r="W38" s="91"/>
      <c r="X38" s="89"/>
      <c r="Y38" s="89"/>
    </row>
    <row r="39" spans="1:25" ht="16" x14ac:dyDescent="0.15">
      <c r="A39" s="10"/>
      <c r="B39" s="10" t="s">
        <v>218</v>
      </c>
      <c r="C39" s="59"/>
      <c r="D39" s="10"/>
      <c r="G39" s="27">
        <v>80000</v>
      </c>
      <c r="H39" s="22">
        <v>40000</v>
      </c>
      <c r="I39" s="10" t="s">
        <v>52</v>
      </c>
      <c r="J39" s="10" t="s">
        <v>57</v>
      </c>
      <c r="K39" s="10" t="s">
        <v>24</v>
      </c>
      <c r="L39" s="10">
        <v>1526</v>
      </c>
      <c r="M39" s="10">
        <v>70300</v>
      </c>
      <c r="N39" s="83">
        <f t="shared" si="2"/>
        <v>2.1706970128022758</v>
      </c>
      <c r="O39" s="83">
        <f t="shared" si="3"/>
        <v>36.598274323401995</v>
      </c>
      <c r="P39" s="10"/>
      <c r="Q39" s="44"/>
      <c r="T39" s="88"/>
      <c r="U39" s="91"/>
      <c r="V39" s="90"/>
      <c r="W39" s="91"/>
      <c r="X39" s="89"/>
      <c r="Y39" s="89"/>
    </row>
    <row r="40" spans="1:25" ht="16" x14ac:dyDescent="0.15">
      <c r="A40" s="10"/>
      <c r="B40" s="10"/>
      <c r="C40" s="59"/>
      <c r="D40" s="10"/>
      <c r="G40" s="27">
        <v>80000</v>
      </c>
      <c r="H40" s="22">
        <v>40000</v>
      </c>
      <c r="I40" s="10" t="s">
        <v>52</v>
      </c>
      <c r="J40" s="10" t="s">
        <v>57</v>
      </c>
      <c r="K40" s="10" t="s">
        <v>25</v>
      </c>
      <c r="L40" s="10">
        <v>1476</v>
      </c>
      <c r="M40" s="10">
        <v>60546</v>
      </c>
      <c r="N40" s="83">
        <f t="shared" si="2"/>
        <v>2.4378158755326527</v>
      </c>
      <c r="O40" s="83">
        <f t="shared" si="3"/>
        <v>41.10193805790955</v>
      </c>
      <c r="P40" s="10"/>
      <c r="Q40" s="44"/>
      <c r="T40" s="88"/>
      <c r="U40" s="91"/>
      <c r="V40" s="90"/>
      <c r="W40" s="91"/>
      <c r="X40" s="89"/>
      <c r="Y40" s="89"/>
    </row>
    <row r="41" spans="1:25" ht="16" x14ac:dyDescent="0.15">
      <c r="A41" s="10"/>
      <c r="B41" s="10"/>
      <c r="C41" s="59"/>
      <c r="D41" s="10"/>
      <c r="G41" s="27">
        <v>80000</v>
      </c>
      <c r="H41" s="22">
        <v>40000</v>
      </c>
      <c r="I41" s="10" t="s">
        <v>52</v>
      </c>
      <c r="J41" s="10" t="s">
        <v>57</v>
      </c>
      <c r="K41" s="10" t="s">
        <v>26</v>
      </c>
      <c r="L41" s="10">
        <v>1218</v>
      </c>
      <c r="M41" s="10">
        <v>59208</v>
      </c>
      <c r="N41" s="83">
        <f t="shared" si="2"/>
        <v>2.0571544385893796</v>
      </c>
      <c r="O41" s="83">
        <f t="shared" si="3"/>
        <v>34.683929643365659</v>
      </c>
      <c r="P41" s="10"/>
      <c r="Q41" s="44"/>
      <c r="T41" s="88"/>
      <c r="U41" s="91"/>
      <c r="V41" s="90"/>
      <c r="W41" s="91"/>
      <c r="X41" s="89"/>
      <c r="Y41" s="89"/>
    </row>
    <row r="42" spans="1:25" ht="16" x14ac:dyDescent="0.15">
      <c r="A42" s="10"/>
      <c r="B42" s="21">
        <v>40611</v>
      </c>
      <c r="C42" s="59"/>
      <c r="D42" s="10"/>
      <c r="F42" s="10">
        <v>96.732026143790847</v>
      </c>
      <c r="G42" s="27">
        <v>80000</v>
      </c>
      <c r="H42" s="22">
        <v>40000</v>
      </c>
      <c r="I42" s="10" t="s">
        <v>52</v>
      </c>
      <c r="J42" s="10" t="s">
        <v>57</v>
      </c>
      <c r="K42" s="10" t="s">
        <v>27</v>
      </c>
      <c r="L42" s="10">
        <v>1376</v>
      </c>
      <c r="M42" s="10">
        <v>71510</v>
      </c>
      <c r="N42" s="83">
        <f t="shared" si="2"/>
        <v>1.9242064046986436</v>
      </c>
      <c r="O42" s="83">
        <f t="shared" si="3"/>
        <v>32.442406028419171</v>
      </c>
      <c r="P42" s="10"/>
      <c r="Q42" s="44"/>
      <c r="T42" s="88"/>
      <c r="U42" s="91"/>
      <c r="V42" s="90"/>
      <c r="W42" s="91"/>
      <c r="X42" s="89"/>
      <c r="Y42" s="89"/>
    </row>
    <row r="43" spans="1:25" ht="16" x14ac:dyDescent="0.15">
      <c r="A43" s="10"/>
      <c r="B43" s="10" t="s">
        <v>262</v>
      </c>
      <c r="C43" s="59"/>
      <c r="D43" s="10"/>
      <c r="G43" s="27">
        <v>80000</v>
      </c>
      <c r="H43" s="22">
        <v>40000</v>
      </c>
      <c r="I43" s="10" t="s">
        <v>52</v>
      </c>
      <c r="J43" s="10" t="s">
        <v>57</v>
      </c>
      <c r="K43" s="10" t="s">
        <v>28</v>
      </c>
      <c r="L43" s="10">
        <v>990</v>
      </c>
      <c r="M43" s="10">
        <v>60872</v>
      </c>
      <c r="N43" s="83">
        <f t="shared" si="2"/>
        <v>1.6263635168878958</v>
      </c>
      <c r="O43" s="83">
        <f t="shared" si="3"/>
        <v>27.420730663739935</v>
      </c>
      <c r="P43" s="10"/>
      <c r="Q43" s="44"/>
      <c r="T43" s="88"/>
      <c r="U43" s="91"/>
      <c r="V43" s="90"/>
      <c r="W43" s="91"/>
      <c r="X43" s="89"/>
      <c r="Y43" s="89"/>
    </row>
    <row r="44" spans="1:25" ht="16" x14ac:dyDescent="0.15">
      <c r="A44" s="10"/>
      <c r="B44" s="10"/>
      <c r="C44" s="59"/>
      <c r="D44" s="10"/>
      <c r="G44" s="27">
        <v>80000</v>
      </c>
      <c r="H44" s="22">
        <v>40000</v>
      </c>
      <c r="I44" s="10" t="s">
        <v>52</v>
      </c>
      <c r="J44" s="10" t="s">
        <v>57</v>
      </c>
      <c r="K44" s="10" t="s">
        <v>5</v>
      </c>
      <c r="L44" s="10">
        <v>1686</v>
      </c>
      <c r="M44" s="10">
        <v>82384</v>
      </c>
      <c r="N44" s="83">
        <f t="shared" si="2"/>
        <v>2.0465138861914935</v>
      </c>
      <c r="O44" s="83">
        <f t="shared" si="3"/>
        <v>34.504528348153279</v>
      </c>
      <c r="P44" s="10"/>
      <c r="Q44" s="44"/>
      <c r="T44" s="88"/>
      <c r="U44" s="91"/>
      <c r="V44" s="90"/>
      <c r="W44" s="91"/>
      <c r="X44" s="89"/>
      <c r="Y44" s="89"/>
    </row>
    <row r="45" spans="1:25" ht="16" x14ac:dyDescent="0.15">
      <c r="A45" s="10"/>
      <c r="B45" s="10"/>
      <c r="C45" s="59"/>
      <c r="D45" s="10"/>
      <c r="G45" s="27">
        <v>80000</v>
      </c>
      <c r="H45" s="22">
        <v>40000</v>
      </c>
      <c r="I45" s="10" t="s">
        <v>52</v>
      </c>
      <c r="J45" s="10" t="s">
        <v>57</v>
      </c>
      <c r="K45" s="10" t="s">
        <v>7</v>
      </c>
      <c r="L45" s="10">
        <v>1414</v>
      </c>
      <c r="M45" s="10">
        <v>84212</v>
      </c>
      <c r="N45" s="83">
        <f t="shared" si="2"/>
        <v>1.6790956158267232</v>
      </c>
      <c r="O45" s="83">
        <f t="shared" si="3"/>
        <v>28.309801690801677</v>
      </c>
      <c r="P45" s="10"/>
      <c r="Q45" s="44"/>
      <c r="T45" s="88"/>
      <c r="U45" s="91"/>
      <c r="V45" s="90"/>
      <c r="W45" s="91"/>
      <c r="X45" s="89"/>
      <c r="Y45" s="89"/>
    </row>
    <row r="46" spans="1:25" ht="16" x14ac:dyDescent="0.15">
      <c r="A46" s="10"/>
      <c r="B46" s="10"/>
      <c r="C46" s="59"/>
      <c r="D46" s="10"/>
      <c r="G46" s="27"/>
      <c r="H46" s="22"/>
      <c r="I46" s="10"/>
      <c r="J46" s="10"/>
      <c r="K46" s="10"/>
      <c r="L46" s="10"/>
      <c r="M46" s="10"/>
      <c r="N46" s="83"/>
      <c r="O46" s="10"/>
      <c r="P46" s="10"/>
      <c r="Q46" s="44"/>
      <c r="T46" s="88"/>
      <c r="U46" s="91"/>
      <c r="V46" s="90"/>
      <c r="W46" s="91"/>
      <c r="X46" s="89"/>
      <c r="Y46" s="89"/>
    </row>
    <row r="47" spans="1:25" ht="17" thickBot="1" x14ac:dyDescent="0.2">
      <c r="A47" s="42"/>
      <c r="B47" s="42"/>
      <c r="C47" s="63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85"/>
      <c r="O47" s="42"/>
      <c r="P47" s="42"/>
      <c r="Q47" s="44"/>
      <c r="T47" s="88"/>
      <c r="U47" s="91"/>
      <c r="V47" s="90"/>
      <c r="W47" s="91"/>
      <c r="X47" s="89"/>
      <c r="Y47" s="89"/>
    </row>
    <row r="48" spans="1:25" ht="16" x14ac:dyDescent="0.15">
      <c r="A48" s="11"/>
      <c r="B48" s="12"/>
      <c r="C48" s="60" t="s">
        <v>313</v>
      </c>
      <c r="D48" s="12"/>
      <c r="E48" s="12"/>
      <c r="F48" s="12"/>
      <c r="G48" s="12" t="s">
        <v>33</v>
      </c>
      <c r="H48" s="13"/>
      <c r="I48" s="12"/>
      <c r="J48" s="12"/>
      <c r="K48" s="12"/>
      <c r="L48" s="12" t="s">
        <v>208</v>
      </c>
      <c r="M48" s="12"/>
      <c r="N48" s="84"/>
      <c r="O48" s="12"/>
      <c r="P48" s="12"/>
      <c r="Q48" s="46"/>
      <c r="T48" s="88"/>
      <c r="U48" s="91"/>
      <c r="V48" s="90"/>
      <c r="W48" s="91"/>
      <c r="X48" s="89"/>
      <c r="Y48" s="89"/>
    </row>
    <row r="49" spans="1:25" ht="16" x14ac:dyDescent="0.15">
      <c r="A49" s="15" t="s">
        <v>31</v>
      </c>
      <c r="B49" s="15" t="s">
        <v>31</v>
      </c>
      <c r="C49" s="61" t="s">
        <v>314</v>
      </c>
      <c r="D49" s="15"/>
      <c r="E49" s="15"/>
      <c r="F49" s="15" t="s">
        <v>222</v>
      </c>
      <c r="G49" s="15" t="s">
        <v>215</v>
      </c>
      <c r="H49" s="16"/>
      <c r="I49" s="15"/>
      <c r="J49" s="15" t="s">
        <v>32</v>
      </c>
      <c r="K49" s="15"/>
      <c r="L49" s="15"/>
      <c r="M49" s="15"/>
      <c r="N49" s="15" t="s">
        <v>35</v>
      </c>
      <c r="O49" s="15" t="s">
        <v>344</v>
      </c>
      <c r="P49" s="15"/>
      <c r="Q49" s="46"/>
      <c r="T49" s="88"/>
      <c r="U49" s="91"/>
      <c r="V49" s="90"/>
      <c r="W49" s="91"/>
      <c r="X49" s="89"/>
      <c r="Y49" s="89"/>
    </row>
    <row r="50" spans="1:25" ht="16" x14ac:dyDescent="0.15">
      <c r="A50" s="15" t="s">
        <v>33</v>
      </c>
      <c r="B50" s="15" t="s">
        <v>33</v>
      </c>
      <c r="C50" s="61" t="s">
        <v>315</v>
      </c>
      <c r="D50" s="15" t="s">
        <v>149</v>
      </c>
      <c r="E50" s="15" t="s">
        <v>213</v>
      </c>
      <c r="F50" s="15" t="s">
        <v>223</v>
      </c>
      <c r="G50" s="15" t="s">
        <v>53</v>
      </c>
      <c r="H50" s="16"/>
      <c r="I50" s="15" t="s">
        <v>21</v>
      </c>
      <c r="J50" s="15" t="s">
        <v>34</v>
      </c>
      <c r="K50" s="15" t="s">
        <v>51</v>
      </c>
      <c r="L50" s="15" t="s">
        <v>30</v>
      </c>
      <c r="M50" s="15" t="s">
        <v>30</v>
      </c>
      <c r="N50" s="15" t="s">
        <v>343</v>
      </c>
      <c r="O50" s="15" t="s">
        <v>345</v>
      </c>
      <c r="P50" s="15"/>
      <c r="Q50" s="46"/>
      <c r="T50" s="88"/>
      <c r="U50" s="91"/>
      <c r="V50" s="90"/>
      <c r="W50" s="91"/>
      <c r="X50" s="89"/>
      <c r="Y50" s="89"/>
    </row>
    <row r="51" spans="1:25" ht="17" thickBot="1" x14ac:dyDescent="0.2">
      <c r="A51" s="18" t="s">
        <v>36</v>
      </c>
      <c r="B51" s="19" t="s">
        <v>37</v>
      </c>
      <c r="C51" s="62"/>
      <c r="D51" s="19" t="s">
        <v>212</v>
      </c>
      <c r="E51" s="19" t="s">
        <v>214</v>
      </c>
      <c r="F51" s="19" t="s">
        <v>224</v>
      </c>
      <c r="G51" s="19" t="s">
        <v>38</v>
      </c>
      <c r="H51" s="20" t="s">
        <v>39</v>
      </c>
      <c r="I51" s="19" t="s">
        <v>29</v>
      </c>
      <c r="J51" s="19" t="s">
        <v>40</v>
      </c>
      <c r="K51" s="19" t="s">
        <v>53</v>
      </c>
      <c r="L51" s="19" t="s">
        <v>209</v>
      </c>
      <c r="M51" s="19" t="s">
        <v>210</v>
      </c>
      <c r="N51" s="19" t="s">
        <v>41</v>
      </c>
      <c r="O51" s="19" t="s">
        <v>346</v>
      </c>
      <c r="P51" s="19"/>
      <c r="Q51" s="47"/>
      <c r="T51" s="88"/>
      <c r="U51" s="91"/>
      <c r="V51" s="90"/>
      <c r="W51" s="91"/>
      <c r="X51" s="89"/>
      <c r="Y51" s="89"/>
    </row>
    <row r="52" spans="1:25" ht="16" x14ac:dyDescent="0.15">
      <c r="A52" s="10">
        <v>33</v>
      </c>
      <c r="B52" s="21" t="s">
        <v>49</v>
      </c>
      <c r="C52" s="66" t="s">
        <v>316</v>
      </c>
      <c r="D52" s="10">
        <v>19</v>
      </c>
      <c r="E52" s="27">
        <v>22435</v>
      </c>
      <c r="G52" s="27">
        <v>80000</v>
      </c>
      <c r="H52" s="22">
        <v>40000</v>
      </c>
      <c r="I52" s="10" t="s">
        <v>56</v>
      </c>
      <c r="J52" s="10" t="s">
        <v>57</v>
      </c>
      <c r="K52" s="10" t="s">
        <v>71</v>
      </c>
      <c r="L52" s="10">
        <v>4660</v>
      </c>
      <c r="M52" s="10">
        <v>60452</v>
      </c>
      <c r="N52" s="83">
        <f t="shared" ref="N52:N63" si="4">(L52/M52)*100</f>
        <v>7.7085952491232721</v>
      </c>
      <c r="O52" s="10"/>
      <c r="P52" s="10"/>
      <c r="Q52" s="44"/>
      <c r="T52" s="88"/>
      <c r="U52" s="91"/>
      <c r="V52" s="90"/>
      <c r="W52" s="91"/>
      <c r="X52" s="89"/>
      <c r="Y52" s="89"/>
    </row>
    <row r="53" spans="1:25" ht="16" x14ac:dyDescent="0.15">
      <c r="A53" s="21">
        <v>40430</v>
      </c>
      <c r="B53" s="10"/>
      <c r="C53" s="59"/>
      <c r="D53" s="10"/>
      <c r="G53" s="27">
        <v>80000</v>
      </c>
      <c r="H53" s="22">
        <v>40000</v>
      </c>
      <c r="I53" s="10" t="s">
        <v>56</v>
      </c>
      <c r="J53" s="10" t="s">
        <v>57</v>
      </c>
      <c r="K53" s="10" t="s">
        <v>72</v>
      </c>
      <c r="L53" s="10">
        <v>3990</v>
      </c>
      <c r="M53" s="10">
        <v>53956</v>
      </c>
      <c r="N53" s="83">
        <f t="shared" si="4"/>
        <v>7.3949143746756612</v>
      </c>
      <c r="O53" s="10"/>
      <c r="P53" s="10"/>
      <c r="Q53" s="44"/>
      <c r="T53" s="88"/>
      <c r="U53" s="91"/>
      <c r="V53" s="90"/>
      <c r="W53" s="91"/>
      <c r="X53" s="89"/>
      <c r="Y53" s="89"/>
    </row>
    <row r="54" spans="1:25" ht="16" x14ac:dyDescent="0.15">
      <c r="A54" s="10" t="s">
        <v>122</v>
      </c>
      <c r="B54" s="10"/>
      <c r="C54" s="59"/>
      <c r="D54" s="10"/>
      <c r="G54" s="27">
        <v>80000</v>
      </c>
      <c r="H54" s="22">
        <v>40000</v>
      </c>
      <c r="I54" s="10" t="s">
        <v>56</v>
      </c>
      <c r="J54" s="10" t="s">
        <v>57</v>
      </c>
      <c r="K54" s="10" t="s">
        <v>73</v>
      </c>
      <c r="L54" s="10">
        <v>4268</v>
      </c>
      <c r="M54" s="10">
        <v>57620</v>
      </c>
      <c r="N54" s="83">
        <f t="shared" si="4"/>
        <v>7.4071502950364447</v>
      </c>
      <c r="O54" s="10"/>
      <c r="P54" s="10"/>
      <c r="Q54" s="44"/>
      <c r="T54" s="88"/>
      <c r="U54" s="91"/>
      <c r="V54" s="90"/>
      <c r="W54" s="91"/>
      <c r="X54" s="89"/>
      <c r="Y54" s="89"/>
    </row>
    <row r="55" spans="1:25" ht="16" x14ac:dyDescent="0.15">
      <c r="A55" s="10" t="s">
        <v>263</v>
      </c>
      <c r="B55" s="10"/>
      <c r="C55" s="59"/>
      <c r="D55" s="10"/>
      <c r="G55" s="27">
        <v>80000</v>
      </c>
      <c r="H55" s="22">
        <v>40000</v>
      </c>
      <c r="I55" s="10" t="s">
        <v>56</v>
      </c>
      <c r="J55" s="10" t="s">
        <v>57</v>
      </c>
      <c r="K55" s="10" t="s">
        <v>74</v>
      </c>
      <c r="L55" s="10">
        <v>3896</v>
      </c>
      <c r="M55" s="10">
        <v>51918</v>
      </c>
      <c r="N55" s="83">
        <f t="shared" si="4"/>
        <v>7.5041411456527598</v>
      </c>
      <c r="O55" s="83">
        <f>AVERAGE(N52:N55)</f>
        <v>7.5037002661220349</v>
      </c>
      <c r="P55" s="10"/>
      <c r="Q55" s="44"/>
      <c r="T55" s="88"/>
      <c r="U55" s="91"/>
      <c r="V55" s="90"/>
      <c r="W55" s="91"/>
      <c r="X55" s="89"/>
      <c r="Y55" s="89"/>
    </row>
    <row r="56" spans="1:25" ht="16" x14ac:dyDescent="0.15">
      <c r="A56" s="10"/>
      <c r="B56" s="21">
        <v>40437</v>
      </c>
      <c r="C56" s="59"/>
      <c r="D56" s="10"/>
      <c r="F56" s="10">
        <v>63.492063492063487</v>
      </c>
      <c r="G56" s="27">
        <v>80000</v>
      </c>
      <c r="H56" s="22">
        <v>40000</v>
      </c>
      <c r="I56" s="10" t="s">
        <v>52</v>
      </c>
      <c r="J56" s="10" t="s">
        <v>57</v>
      </c>
      <c r="K56" s="10" t="s">
        <v>44</v>
      </c>
      <c r="L56" s="10">
        <v>40</v>
      </c>
      <c r="M56" s="10">
        <v>48114</v>
      </c>
      <c r="N56" s="83">
        <f t="shared" si="4"/>
        <v>8.3135885605021401E-2</v>
      </c>
      <c r="O56" s="83">
        <f t="shared" ref="O56:O63" si="5">(N56/$O$55)*100</f>
        <v>1.10793185570546</v>
      </c>
      <c r="P56" s="10"/>
      <c r="Q56" s="44"/>
      <c r="T56" s="88"/>
      <c r="U56" s="90"/>
      <c r="V56" s="90"/>
      <c r="W56" s="90"/>
      <c r="X56" s="89"/>
      <c r="Y56" s="89"/>
    </row>
    <row r="57" spans="1:25" x14ac:dyDescent="0.15">
      <c r="A57" s="10"/>
      <c r="B57" s="10" t="s">
        <v>218</v>
      </c>
      <c r="C57" s="59"/>
      <c r="D57" s="10"/>
      <c r="G57" s="27">
        <v>80000</v>
      </c>
      <c r="H57" s="22">
        <v>40000</v>
      </c>
      <c r="I57" s="10" t="s">
        <v>52</v>
      </c>
      <c r="J57" s="10" t="s">
        <v>57</v>
      </c>
      <c r="K57" s="10" t="s">
        <v>14</v>
      </c>
      <c r="L57" s="10">
        <v>40</v>
      </c>
      <c r="M57" s="10">
        <v>28264</v>
      </c>
      <c r="N57" s="83">
        <f t="shared" si="4"/>
        <v>0.1415227851684121</v>
      </c>
      <c r="O57" s="83">
        <f t="shared" si="5"/>
        <v>1.8860399556118206</v>
      </c>
      <c r="P57" s="10"/>
      <c r="Q57" s="44"/>
      <c r="T57" s="88"/>
      <c r="U57" s="89"/>
      <c r="V57" s="89"/>
      <c r="W57" s="89"/>
      <c r="X57" s="89"/>
      <c r="Y57" s="89"/>
    </row>
    <row r="58" spans="1:25" x14ac:dyDescent="0.15">
      <c r="A58" s="10"/>
      <c r="B58" s="10"/>
      <c r="C58" s="59"/>
      <c r="D58" s="10"/>
      <c r="G58" s="27">
        <v>80000</v>
      </c>
      <c r="H58" s="22">
        <v>40000</v>
      </c>
      <c r="I58" s="10" t="s">
        <v>52</v>
      </c>
      <c r="J58" s="10" t="s">
        <v>57</v>
      </c>
      <c r="K58" s="10" t="s">
        <v>15</v>
      </c>
      <c r="L58" s="10">
        <v>42</v>
      </c>
      <c r="M58" s="10">
        <v>38078</v>
      </c>
      <c r="N58" s="83">
        <f t="shared" si="4"/>
        <v>0.11029991070959609</v>
      </c>
      <c r="O58" s="83">
        <f t="shared" si="5"/>
        <v>1.469940253445116</v>
      </c>
      <c r="P58" s="10"/>
      <c r="Q58" s="44"/>
      <c r="T58" s="88"/>
      <c r="U58" s="89"/>
      <c r="V58" s="89"/>
      <c r="W58" s="89"/>
      <c r="X58" s="89"/>
      <c r="Y58" s="89"/>
    </row>
    <row r="59" spans="1:25" x14ac:dyDescent="0.15">
      <c r="A59" s="10"/>
      <c r="B59" s="10"/>
      <c r="C59" s="59"/>
      <c r="D59" s="10"/>
      <c r="G59" s="27">
        <v>80000</v>
      </c>
      <c r="H59" s="22">
        <v>40000</v>
      </c>
      <c r="I59" s="10" t="s">
        <v>52</v>
      </c>
      <c r="J59" s="10" t="s">
        <v>57</v>
      </c>
      <c r="K59" s="10" t="s">
        <v>16</v>
      </c>
      <c r="L59" s="10">
        <v>50</v>
      </c>
      <c r="M59" s="10">
        <v>36306</v>
      </c>
      <c r="N59" s="83">
        <f t="shared" si="4"/>
        <v>0.13771828347931472</v>
      </c>
      <c r="O59" s="83">
        <f t="shared" si="5"/>
        <v>1.8353382810490175</v>
      </c>
      <c r="P59" s="10"/>
      <c r="Q59" s="44"/>
      <c r="T59" s="88"/>
    </row>
    <row r="60" spans="1:25" x14ac:dyDescent="0.15">
      <c r="A60" s="10"/>
      <c r="B60" s="21">
        <v>40437</v>
      </c>
      <c r="C60" s="59"/>
      <c r="D60" s="10"/>
      <c r="F60" s="10">
        <v>60.952380952380956</v>
      </c>
      <c r="G60" s="27">
        <v>80000</v>
      </c>
      <c r="H60" s="22">
        <v>40000</v>
      </c>
      <c r="I60" s="10" t="s">
        <v>52</v>
      </c>
      <c r="J60" s="10" t="s">
        <v>57</v>
      </c>
      <c r="K60" s="10" t="s">
        <v>17</v>
      </c>
      <c r="L60" s="10">
        <v>38</v>
      </c>
      <c r="M60" s="10">
        <v>43902</v>
      </c>
      <c r="N60" s="83">
        <f t="shared" si="4"/>
        <v>8.6556421119766747E-2</v>
      </c>
      <c r="O60" s="83">
        <f t="shared" si="5"/>
        <v>1.1535165058571792</v>
      </c>
      <c r="P60" s="10"/>
      <c r="Q60" s="44"/>
    </row>
    <row r="61" spans="1:25" x14ac:dyDescent="0.15">
      <c r="A61" s="10"/>
      <c r="B61" s="10" t="s">
        <v>262</v>
      </c>
      <c r="C61" s="59"/>
      <c r="D61" s="10"/>
      <c r="G61" s="27">
        <v>80000</v>
      </c>
      <c r="H61" s="22">
        <v>40000</v>
      </c>
      <c r="I61" s="10" t="s">
        <v>52</v>
      </c>
      <c r="J61" s="10" t="s">
        <v>57</v>
      </c>
      <c r="K61" s="10" t="s">
        <v>18</v>
      </c>
      <c r="L61" s="10">
        <v>16</v>
      </c>
      <c r="M61" s="10">
        <v>36118</v>
      </c>
      <c r="N61" s="83">
        <f t="shared" si="4"/>
        <v>4.4299241375491447E-2</v>
      </c>
      <c r="O61" s="83">
        <f t="shared" si="5"/>
        <v>0.59036528385195752</v>
      </c>
      <c r="P61" s="10"/>
      <c r="Q61" s="44"/>
    </row>
    <row r="62" spans="1:25" x14ac:dyDescent="0.15">
      <c r="A62" s="10"/>
      <c r="B62" s="10"/>
      <c r="C62" s="59"/>
      <c r="D62" s="10"/>
      <c r="G62" s="27">
        <v>80000</v>
      </c>
      <c r="H62" s="22">
        <v>40000</v>
      </c>
      <c r="I62" s="10" t="s">
        <v>52</v>
      </c>
      <c r="J62" s="10" t="s">
        <v>57</v>
      </c>
      <c r="K62" s="10" t="s">
        <v>19</v>
      </c>
      <c r="L62" s="10">
        <v>36</v>
      </c>
      <c r="M62" s="10">
        <v>34690</v>
      </c>
      <c r="N62" s="83">
        <f t="shared" si="4"/>
        <v>0.10377630441049293</v>
      </c>
      <c r="O62" s="83">
        <f t="shared" si="5"/>
        <v>1.3830017288806933</v>
      </c>
      <c r="P62" s="10"/>
      <c r="Q62" s="44"/>
    </row>
    <row r="63" spans="1:25" ht="14" thickBot="1" x14ac:dyDescent="0.2">
      <c r="A63" s="10"/>
      <c r="B63" s="10"/>
      <c r="C63" s="59"/>
      <c r="D63" s="10"/>
      <c r="G63" s="27">
        <v>80000</v>
      </c>
      <c r="H63" s="22">
        <v>40000</v>
      </c>
      <c r="I63" s="10" t="s">
        <v>52</v>
      </c>
      <c r="J63" s="10" t="s">
        <v>57</v>
      </c>
      <c r="K63" s="10" t="s">
        <v>20</v>
      </c>
      <c r="L63" s="10">
        <v>10</v>
      </c>
      <c r="M63" s="10">
        <v>31800</v>
      </c>
      <c r="N63" s="83">
        <f t="shared" si="4"/>
        <v>3.1446540880503145E-2</v>
      </c>
      <c r="O63" s="83">
        <f t="shared" si="5"/>
        <v>0.41908045051424925</v>
      </c>
      <c r="P63" s="10"/>
      <c r="Q63" s="44"/>
    </row>
    <row r="64" spans="1:25" x14ac:dyDescent="0.15">
      <c r="A64" s="11"/>
      <c r="B64" s="12"/>
      <c r="C64" s="60" t="s">
        <v>313</v>
      </c>
      <c r="D64" s="12"/>
      <c r="E64" s="12"/>
      <c r="F64" s="12"/>
      <c r="G64" s="12" t="s">
        <v>33</v>
      </c>
      <c r="H64" s="13"/>
      <c r="I64" s="12"/>
      <c r="J64" s="12"/>
      <c r="K64" s="12"/>
      <c r="L64" s="12" t="s">
        <v>208</v>
      </c>
      <c r="M64" s="12"/>
      <c r="N64" s="84"/>
      <c r="O64" s="12"/>
      <c r="P64" s="12"/>
      <c r="Q64" s="45"/>
    </row>
    <row r="65" spans="1:17" x14ac:dyDescent="0.15">
      <c r="A65" s="15" t="s">
        <v>31</v>
      </c>
      <c r="B65" s="15" t="s">
        <v>31</v>
      </c>
      <c r="C65" s="61" t="s">
        <v>314</v>
      </c>
      <c r="D65" s="15"/>
      <c r="E65" s="15"/>
      <c r="F65" s="15" t="s">
        <v>222</v>
      </c>
      <c r="G65" s="15" t="s">
        <v>215</v>
      </c>
      <c r="H65" s="16"/>
      <c r="I65" s="15"/>
      <c r="J65" s="15" t="s">
        <v>32</v>
      </c>
      <c r="K65" s="15"/>
      <c r="L65" s="15"/>
      <c r="M65" s="15"/>
      <c r="N65" s="15" t="s">
        <v>35</v>
      </c>
      <c r="O65" s="15" t="s">
        <v>344</v>
      </c>
      <c r="P65" s="15"/>
      <c r="Q65" s="46"/>
    </row>
    <row r="66" spans="1:17" x14ac:dyDescent="0.15">
      <c r="A66" s="15" t="s">
        <v>33</v>
      </c>
      <c r="B66" s="15" t="s">
        <v>33</v>
      </c>
      <c r="C66" s="61" t="s">
        <v>315</v>
      </c>
      <c r="D66" s="15" t="s">
        <v>149</v>
      </c>
      <c r="E66" s="15" t="s">
        <v>213</v>
      </c>
      <c r="F66" s="15" t="s">
        <v>223</v>
      </c>
      <c r="G66" s="15" t="s">
        <v>53</v>
      </c>
      <c r="H66" s="16"/>
      <c r="I66" s="15" t="s">
        <v>21</v>
      </c>
      <c r="J66" s="15" t="s">
        <v>34</v>
      </c>
      <c r="K66" s="15" t="s">
        <v>51</v>
      </c>
      <c r="L66" s="15" t="s">
        <v>30</v>
      </c>
      <c r="M66" s="15" t="s">
        <v>30</v>
      </c>
      <c r="N66" s="15" t="s">
        <v>343</v>
      </c>
      <c r="O66" s="15" t="s">
        <v>345</v>
      </c>
      <c r="P66" s="15"/>
      <c r="Q66" s="46"/>
    </row>
    <row r="67" spans="1:17" ht="14" thickBot="1" x14ac:dyDescent="0.2">
      <c r="A67" s="18" t="s">
        <v>36</v>
      </c>
      <c r="B67" s="19" t="s">
        <v>37</v>
      </c>
      <c r="C67" s="62"/>
      <c r="D67" s="19" t="s">
        <v>212</v>
      </c>
      <c r="E67" s="19" t="s">
        <v>214</v>
      </c>
      <c r="F67" s="19" t="s">
        <v>224</v>
      </c>
      <c r="G67" s="19" t="s">
        <v>38</v>
      </c>
      <c r="H67" s="20" t="s">
        <v>39</v>
      </c>
      <c r="I67" s="19" t="s">
        <v>29</v>
      </c>
      <c r="J67" s="19" t="s">
        <v>40</v>
      </c>
      <c r="K67" s="19" t="s">
        <v>53</v>
      </c>
      <c r="L67" s="19" t="s">
        <v>209</v>
      </c>
      <c r="M67" s="19" t="s">
        <v>210</v>
      </c>
      <c r="N67" s="19" t="s">
        <v>41</v>
      </c>
      <c r="O67" s="19" t="s">
        <v>346</v>
      </c>
      <c r="P67" s="19"/>
      <c r="Q67" s="47"/>
    </row>
    <row r="68" spans="1:17" x14ac:dyDescent="0.15">
      <c r="A68" s="10">
        <v>39</v>
      </c>
      <c r="B68" s="21" t="s">
        <v>49</v>
      </c>
      <c r="C68" s="66" t="s">
        <v>317</v>
      </c>
      <c r="D68" s="10">
        <v>19</v>
      </c>
      <c r="E68" s="27">
        <v>17129</v>
      </c>
      <c r="G68" s="27">
        <v>80000</v>
      </c>
      <c r="H68" s="22">
        <v>40000</v>
      </c>
      <c r="I68" s="10" t="s">
        <v>56</v>
      </c>
      <c r="J68" s="10" t="s">
        <v>57</v>
      </c>
      <c r="K68" s="10" t="s">
        <v>71</v>
      </c>
      <c r="L68" s="10">
        <v>3984</v>
      </c>
      <c r="M68" s="10">
        <v>51916</v>
      </c>
      <c r="N68" s="83">
        <f t="shared" ref="N68:N79" si="6">(L68/M68)*100</f>
        <v>7.6739348177825724</v>
      </c>
      <c r="O68" s="10"/>
      <c r="P68" s="10"/>
      <c r="Q68" s="44"/>
    </row>
    <row r="69" spans="1:17" x14ac:dyDescent="0.15">
      <c r="A69" s="21">
        <v>40451</v>
      </c>
      <c r="B69" s="10"/>
      <c r="C69" s="59"/>
      <c r="D69" s="10"/>
      <c r="G69" s="27">
        <v>80000</v>
      </c>
      <c r="H69" s="22">
        <v>40000</v>
      </c>
      <c r="I69" s="10" t="s">
        <v>56</v>
      </c>
      <c r="J69" s="10" t="s">
        <v>57</v>
      </c>
      <c r="K69" s="10" t="s">
        <v>72</v>
      </c>
      <c r="L69" s="10">
        <v>3504</v>
      </c>
      <c r="M69" s="10">
        <v>43564</v>
      </c>
      <c r="N69" s="83">
        <f t="shared" si="6"/>
        <v>8.0433385364062069</v>
      </c>
      <c r="O69" s="10"/>
      <c r="P69" s="10"/>
      <c r="Q69" s="44"/>
    </row>
    <row r="70" spans="1:17" x14ac:dyDescent="0.15">
      <c r="A70" s="10" t="s">
        <v>122</v>
      </c>
      <c r="B70" s="10"/>
      <c r="C70" s="59"/>
      <c r="D70" s="10"/>
      <c r="G70" s="27">
        <v>80000</v>
      </c>
      <c r="H70" s="22">
        <v>40000</v>
      </c>
      <c r="I70" s="10" t="s">
        <v>56</v>
      </c>
      <c r="J70" s="10" t="s">
        <v>57</v>
      </c>
      <c r="K70" s="10" t="s">
        <v>73</v>
      </c>
      <c r="L70" s="10">
        <v>3998</v>
      </c>
      <c r="M70" s="10">
        <v>57122</v>
      </c>
      <c r="N70" s="83">
        <f t="shared" si="6"/>
        <v>6.9990546549490569</v>
      </c>
      <c r="O70" s="10"/>
      <c r="P70" s="10"/>
      <c r="Q70" s="44"/>
    </row>
    <row r="71" spans="1:17" x14ac:dyDescent="0.15">
      <c r="A71" s="10" t="s">
        <v>263</v>
      </c>
      <c r="B71" s="10"/>
      <c r="C71" s="59"/>
      <c r="D71" s="10"/>
      <c r="G71" s="27">
        <v>80000</v>
      </c>
      <c r="H71" s="22">
        <v>40000</v>
      </c>
      <c r="I71" s="10" t="s">
        <v>56</v>
      </c>
      <c r="J71" s="10" t="s">
        <v>57</v>
      </c>
      <c r="K71" s="10" t="s">
        <v>74</v>
      </c>
      <c r="L71" s="10">
        <v>2926</v>
      </c>
      <c r="M71" s="10">
        <v>42762</v>
      </c>
      <c r="N71" s="83">
        <f t="shared" si="6"/>
        <v>6.8425237360273146</v>
      </c>
      <c r="O71" s="83">
        <f>AVERAGE(N68:N71)</f>
        <v>7.3897129362912874</v>
      </c>
      <c r="P71" s="10"/>
      <c r="Q71" s="44"/>
    </row>
    <row r="72" spans="1:17" x14ac:dyDescent="0.15">
      <c r="A72" s="24"/>
      <c r="B72" s="21">
        <v>40459</v>
      </c>
      <c r="C72" s="59"/>
      <c r="D72" s="10"/>
      <c r="F72" s="10">
        <v>70.505453596835707</v>
      </c>
      <c r="G72" s="27">
        <v>80000</v>
      </c>
      <c r="H72" s="22">
        <v>40000</v>
      </c>
      <c r="I72" s="10" t="s">
        <v>52</v>
      </c>
      <c r="J72" s="10" t="s">
        <v>57</v>
      </c>
      <c r="K72" s="10" t="s">
        <v>42</v>
      </c>
      <c r="L72" s="10">
        <v>70</v>
      </c>
      <c r="M72" s="10">
        <v>39838</v>
      </c>
      <c r="N72" s="83">
        <f t="shared" si="6"/>
        <v>0.17571163211004567</v>
      </c>
      <c r="O72" s="83">
        <f t="shared" ref="O72:O79" si="7">(N72/$O$71)*100</f>
        <v>2.3777869806973984</v>
      </c>
      <c r="P72" s="10"/>
      <c r="Q72" s="44"/>
    </row>
    <row r="73" spans="1:17" x14ac:dyDescent="0.15">
      <c r="A73" s="39"/>
      <c r="B73" s="10" t="s">
        <v>218</v>
      </c>
      <c r="C73" s="59"/>
      <c r="D73" s="10"/>
      <c r="G73" s="27">
        <v>80000</v>
      </c>
      <c r="H73" s="22">
        <v>40000</v>
      </c>
      <c r="I73" s="10" t="s">
        <v>52</v>
      </c>
      <c r="J73" s="10" t="s">
        <v>57</v>
      </c>
      <c r="K73" s="10" t="s">
        <v>48</v>
      </c>
      <c r="L73" s="10">
        <v>60</v>
      </c>
      <c r="M73" s="10">
        <v>42152</v>
      </c>
      <c r="N73" s="83">
        <f t="shared" si="6"/>
        <v>0.14234200037957867</v>
      </c>
      <c r="O73" s="83">
        <f t="shared" si="7"/>
        <v>1.9262182659427709</v>
      </c>
      <c r="P73" s="10"/>
      <c r="Q73" s="44"/>
    </row>
    <row r="74" spans="1:17" x14ac:dyDescent="0.15">
      <c r="A74" s="39"/>
      <c r="B74" s="10"/>
      <c r="C74" s="59"/>
      <c r="D74" s="10"/>
      <c r="G74" s="27">
        <v>80000</v>
      </c>
      <c r="H74" s="22">
        <v>40000</v>
      </c>
      <c r="I74" s="10" t="s">
        <v>52</v>
      </c>
      <c r="J74" s="10" t="s">
        <v>57</v>
      </c>
      <c r="K74" s="10" t="s">
        <v>120</v>
      </c>
      <c r="L74" s="10">
        <v>60</v>
      </c>
      <c r="M74" s="10">
        <v>42528</v>
      </c>
      <c r="N74" s="83">
        <f t="shared" si="6"/>
        <v>0.14108352144469527</v>
      </c>
      <c r="O74" s="83">
        <f t="shared" si="7"/>
        <v>1.9091881194982057</v>
      </c>
      <c r="P74" s="10"/>
      <c r="Q74" s="44"/>
    </row>
    <row r="75" spans="1:17" x14ac:dyDescent="0.15">
      <c r="A75" s="10"/>
      <c r="B75" s="10"/>
      <c r="C75" s="59"/>
      <c r="D75" s="10"/>
      <c r="G75" s="27">
        <v>80000</v>
      </c>
      <c r="H75" s="22">
        <v>40000</v>
      </c>
      <c r="I75" s="10" t="s">
        <v>52</v>
      </c>
      <c r="J75" s="10" t="s">
        <v>57</v>
      </c>
      <c r="K75" s="10" t="s">
        <v>121</v>
      </c>
      <c r="L75" s="10">
        <v>28</v>
      </c>
      <c r="M75" s="10">
        <v>48280</v>
      </c>
      <c r="N75" s="83">
        <f t="shared" si="6"/>
        <v>5.7995028997514499E-2</v>
      </c>
      <c r="O75" s="83">
        <f t="shared" si="7"/>
        <v>0.78480760345503697</v>
      </c>
      <c r="P75" s="10"/>
      <c r="Q75" s="44"/>
    </row>
    <row r="76" spans="1:17" x14ac:dyDescent="0.15">
      <c r="A76" s="10"/>
      <c r="B76" s="21">
        <v>40459</v>
      </c>
      <c r="C76" s="59"/>
      <c r="D76" s="10"/>
      <c r="F76" s="10">
        <v>56.404362877468571</v>
      </c>
      <c r="G76" s="27">
        <v>80000</v>
      </c>
      <c r="H76" s="22">
        <v>40000</v>
      </c>
      <c r="I76" s="10" t="s">
        <v>52</v>
      </c>
      <c r="J76" s="10" t="s">
        <v>57</v>
      </c>
      <c r="K76" s="10" t="s">
        <v>0</v>
      </c>
      <c r="L76" s="10">
        <v>62</v>
      </c>
      <c r="M76" s="10">
        <v>32170</v>
      </c>
      <c r="N76" s="83">
        <f t="shared" si="6"/>
        <v>0.19272614236866645</v>
      </c>
      <c r="O76" s="83">
        <f t="shared" si="7"/>
        <v>2.6080328698856183</v>
      </c>
      <c r="P76" s="10"/>
      <c r="Q76" s="44"/>
    </row>
    <row r="77" spans="1:17" x14ac:dyDescent="0.15">
      <c r="A77" s="10"/>
      <c r="B77" s="10" t="s">
        <v>262</v>
      </c>
      <c r="C77" s="59"/>
      <c r="D77" s="10"/>
      <c r="G77" s="27">
        <v>80000</v>
      </c>
      <c r="H77" s="22">
        <v>40000</v>
      </c>
      <c r="I77" s="10" t="s">
        <v>52</v>
      </c>
      <c r="J77" s="10" t="s">
        <v>57</v>
      </c>
      <c r="K77" s="10" t="s">
        <v>1</v>
      </c>
      <c r="L77" s="10">
        <v>40</v>
      </c>
      <c r="M77" s="10">
        <v>39502</v>
      </c>
      <c r="N77" s="83">
        <f t="shared" si="6"/>
        <v>0.10126069566097919</v>
      </c>
      <c r="O77" s="83">
        <f t="shared" si="7"/>
        <v>1.3702926830037245</v>
      </c>
      <c r="P77" s="10"/>
      <c r="Q77" s="44"/>
    </row>
    <row r="78" spans="1:17" x14ac:dyDescent="0.15">
      <c r="A78" s="10"/>
      <c r="B78" s="10"/>
      <c r="C78" s="59"/>
      <c r="D78" s="10"/>
      <c r="G78" s="27">
        <v>80000</v>
      </c>
      <c r="H78" s="22">
        <v>40000</v>
      </c>
      <c r="I78" s="10" t="s">
        <v>52</v>
      </c>
      <c r="J78" s="10" t="s">
        <v>57</v>
      </c>
      <c r="K78" s="10" t="s">
        <v>2</v>
      </c>
      <c r="L78" s="10">
        <v>56</v>
      </c>
      <c r="M78" s="10">
        <v>43452</v>
      </c>
      <c r="N78" s="83">
        <f t="shared" si="6"/>
        <v>0.12887784221669887</v>
      </c>
      <c r="O78" s="83">
        <f t="shared" si="7"/>
        <v>1.7440168965667486</v>
      </c>
      <c r="P78" s="10"/>
      <c r="Q78" s="44"/>
    </row>
    <row r="79" spans="1:17" x14ac:dyDescent="0.15">
      <c r="A79" s="10"/>
      <c r="B79" s="10"/>
      <c r="C79" s="59"/>
      <c r="D79" s="10"/>
      <c r="G79" s="27">
        <v>80000</v>
      </c>
      <c r="H79" s="22">
        <v>40000</v>
      </c>
      <c r="I79" s="10" t="s">
        <v>52</v>
      </c>
      <c r="J79" s="10" t="s">
        <v>57</v>
      </c>
      <c r="K79" s="10" t="s">
        <v>3</v>
      </c>
      <c r="L79" s="10">
        <v>56</v>
      </c>
      <c r="M79" s="10">
        <v>50232</v>
      </c>
      <c r="N79" s="83">
        <f t="shared" si="6"/>
        <v>0.11148272017837235</v>
      </c>
      <c r="O79" s="83">
        <f t="shared" si="7"/>
        <v>1.5086204449279021</v>
      </c>
      <c r="P79" s="10"/>
      <c r="Q79" s="44"/>
    </row>
    <row r="80" spans="1:17" x14ac:dyDescent="0.15">
      <c r="A80" s="10"/>
      <c r="B80" s="10"/>
      <c r="C80" s="59"/>
      <c r="D80" s="10"/>
      <c r="G80" s="27"/>
      <c r="H80" s="22"/>
      <c r="I80" s="10"/>
      <c r="J80" s="10"/>
      <c r="K80" s="10"/>
      <c r="L80" s="10"/>
      <c r="M80" s="10"/>
      <c r="N80" s="83"/>
      <c r="O80" s="10"/>
      <c r="P80" s="10"/>
      <c r="Q80" s="44"/>
    </row>
    <row r="81" spans="1:17" ht="14" thickBot="1" x14ac:dyDescent="0.2">
      <c r="A81" s="42"/>
      <c r="B81" s="42"/>
      <c r="C81" s="63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85"/>
      <c r="O81" s="42"/>
      <c r="P81" s="42"/>
      <c r="Q81" s="44"/>
    </row>
    <row r="82" spans="1:17" x14ac:dyDescent="0.15">
      <c r="A82" s="11"/>
      <c r="B82" s="12"/>
      <c r="C82" s="60" t="s">
        <v>313</v>
      </c>
      <c r="D82" s="12"/>
      <c r="E82" s="12"/>
      <c r="F82" s="12"/>
      <c r="G82" s="12" t="s">
        <v>33</v>
      </c>
      <c r="H82" s="13"/>
      <c r="I82" s="12"/>
      <c r="J82" s="12"/>
      <c r="K82" s="12"/>
      <c r="L82" s="12" t="s">
        <v>208</v>
      </c>
      <c r="M82" s="12"/>
      <c r="N82" s="84"/>
      <c r="O82" s="12"/>
      <c r="P82" s="12"/>
      <c r="Q82" s="45"/>
    </row>
    <row r="83" spans="1:17" x14ac:dyDescent="0.15">
      <c r="A83" s="15" t="s">
        <v>31</v>
      </c>
      <c r="B83" s="15" t="s">
        <v>31</v>
      </c>
      <c r="C83" s="61" t="s">
        <v>314</v>
      </c>
      <c r="D83" s="15"/>
      <c r="E83" s="15"/>
      <c r="F83" s="15" t="s">
        <v>222</v>
      </c>
      <c r="G83" s="15" t="s">
        <v>215</v>
      </c>
      <c r="H83" s="16"/>
      <c r="I83" s="15"/>
      <c r="J83" s="15" t="s">
        <v>32</v>
      </c>
      <c r="K83" s="15"/>
      <c r="L83" s="15"/>
      <c r="M83" s="15"/>
      <c r="N83" s="15" t="s">
        <v>35</v>
      </c>
      <c r="O83" s="15" t="s">
        <v>344</v>
      </c>
      <c r="P83" s="15"/>
      <c r="Q83" s="46"/>
    </row>
    <row r="84" spans="1:17" x14ac:dyDescent="0.15">
      <c r="A84" s="15" t="s">
        <v>33</v>
      </c>
      <c r="B84" s="15" t="s">
        <v>33</v>
      </c>
      <c r="C84" s="61" t="s">
        <v>315</v>
      </c>
      <c r="D84" s="15" t="s">
        <v>149</v>
      </c>
      <c r="E84" s="15" t="s">
        <v>213</v>
      </c>
      <c r="F84" s="15" t="s">
        <v>223</v>
      </c>
      <c r="G84" s="15" t="s">
        <v>53</v>
      </c>
      <c r="H84" s="16"/>
      <c r="I84" s="15" t="s">
        <v>21</v>
      </c>
      <c r="J84" s="15" t="s">
        <v>34</v>
      </c>
      <c r="K84" s="15" t="s">
        <v>51</v>
      </c>
      <c r="L84" s="15" t="s">
        <v>30</v>
      </c>
      <c r="M84" s="15" t="s">
        <v>30</v>
      </c>
      <c r="N84" s="15" t="s">
        <v>343</v>
      </c>
      <c r="O84" s="15" t="s">
        <v>345</v>
      </c>
      <c r="P84" s="15"/>
      <c r="Q84" s="46"/>
    </row>
    <row r="85" spans="1:17" ht="14" thickBot="1" x14ac:dyDescent="0.2">
      <c r="A85" s="18" t="s">
        <v>36</v>
      </c>
      <c r="B85" s="19" t="s">
        <v>37</v>
      </c>
      <c r="C85" s="62"/>
      <c r="D85" s="19" t="s">
        <v>212</v>
      </c>
      <c r="E85" s="19" t="s">
        <v>214</v>
      </c>
      <c r="F85" s="19" t="s">
        <v>224</v>
      </c>
      <c r="G85" s="19" t="s">
        <v>38</v>
      </c>
      <c r="H85" s="20" t="s">
        <v>39</v>
      </c>
      <c r="I85" s="19" t="s">
        <v>29</v>
      </c>
      <c r="J85" s="19" t="s">
        <v>40</v>
      </c>
      <c r="K85" s="19" t="s">
        <v>53</v>
      </c>
      <c r="L85" s="19" t="s">
        <v>209</v>
      </c>
      <c r="M85" s="19" t="s">
        <v>210</v>
      </c>
      <c r="N85" s="19" t="s">
        <v>41</v>
      </c>
      <c r="O85" s="19" t="s">
        <v>346</v>
      </c>
      <c r="P85" s="19"/>
      <c r="Q85" s="47"/>
    </row>
    <row r="86" spans="1:17" x14ac:dyDescent="0.15">
      <c r="A86" s="10">
        <v>31</v>
      </c>
      <c r="B86" s="21" t="s">
        <v>49</v>
      </c>
      <c r="C86" s="66" t="s">
        <v>318</v>
      </c>
      <c r="D86" s="10">
        <v>21</v>
      </c>
      <c r="E86" s="27">
        <v>15000</v>
      </c>
      <c r="G86" s="27">
        <v>80000</v>
      </c>
      <c r="H86" s="22">
        <v>40000</v>
      </c>
      <c r="I86" s="10" t="s">
        <v>56</v>
      </c>
      <c r="J86" s="10" t="s">
        <v>57</v>
      </c>
      <c r="K86" s="10" t="s">
        <v>112</v>
      </c>
      <c r="L86" s="10">
        <v>3858</v>
      </c>
      <c r="M86" s="10">
        <v>73618</v>
      </c>
      <c r="N86" s="83">
        <f t="shared" ref="N86:N97" si="8">(L86/M86)*100</f>
        <v>5.2405661658833438</v>
      </c>
      <c r="O86" s="10"/>
      <c r="P86" s="10"/>
      <c r="Q86" s="44"/>
    </row>
    <row r="87" spans="1:17" x14ac:dyDescent="0.15">
      <c r="A87" s="21">
        <v>40418</v>
      </c>
      <c r="B87" s="10"/>
      <c r="C87" s="59"/>
      <c r="D87" s="10"/>
      <c r="G87" s="27">
        <v>80000</v>
      </c>
      <c r="H87" s="22">
        <v>40000</v>
      </c>
      <c r="I87" s="10" t="s">
        <v>56</v>
      </c>
      <c r="J87" s="10" t="s">
        <v>57</v>
      </c>
      <c r="K87" s="10" t="s">
        <v>113</v>
      </c>
      <c r="L87" s="10">
        <v>4104</v>
      </c>
      <c r="M87" s="10">
        <v>91522</v>
      </c>
      <c r="N87" s="83">
        <f t="shared" si="8"/>
        <v>4.4841677410895739</v>
      </c>
      <c r="O87" s="10"/>
      <c r="P87" s="10"/>
      <c r="Q87" s="44"/>
    </row>
    <row r="88" spans="1:17" x14ac:dyDescent="0.15">
      <c r="A88" s="10" t="s">
        <v>122</v>
      </c>
      <c r="B88" s="10"/>
      <c r="C88" s="59"/>
      <c r="D88" s="10"/>
      <c r="G88" s="27">
        <v>80000</v>
      </c>
      <c r="H88" s="22">
        <v>40000</v>
      </c>
      <c r="I88" s="10" t="s">
        <v>56</v>
      </c>
      <c r="J88" s="10" t="s">
        <v>57</v>
      </c>
      <c r="K88" s="10" t="s">
        <v>114</v>
      </c>
      <c r="L88" s="10">
        <v>4614</v>
      </c>
      <c r="M88" s="10">
        <v>98438</v>
      </c>
      <c r="N88" s="83">
        <f t="shared" si="8"/>
        <v>4.6872142871655251</v>
      </c>
      <c r="O88" s="10"/>
      <c r="P88" s="10"/>
      <c r="Q88" s="44"/>
    </row>
    <row r="89" spans="1:17" x14ac:dyDescent="0.15">
      <c r="A89" s="10" t="s">
        <v>264</v>
      </c>
      <c r="B89" s="10"/>
      <c r="C89" s="59"/>
      <c r="D89" s="10"/>
      <c r="G89" s="27">
        <v>80000</v>
      </c>
      <c r="H89" s="22">
        <v>40000</v>
      </c>
      <c r="I89" s="10" t="s">
        <v>56</v>
      </c>
      <c r="J89" s="10" t="s">
        <v>57</v>
      </c>
      <c r="K89" s="10" t="s">
        <v>115</v>
      </c>
      <c r="L89" s="10">
        <v>3956</v>
      </c>
      <c r="M89" s="10">
        <v>91486</v>
      </c>
      <c r="N89" s="83">
        <f t="shared" si="8"/>
        <v>4.3241588876986636</v>
      </c>
      <c r="O89" s="83">
        <f>AVERAGE(N86:N89)</f>
        <v>4.6840267704592762</v>
      </c>
      <c r="P89" s="10"/>
      <c r="Q89" s="44"/>
    </row>
    <row r="90" spans="1:17" x14ac:dyDescent="0.15">
      <c r="A90" s="10"/>
      <c r="B90" s="21">
        <v>40421</v>
      </c>
      <c r="C90" s="59"/>
      <c r="D90" s="10"/>
      <c r="F90" s="10">
        <v>97.777777777777771</v>
      </c>
      <c r="G90" s="27">
        <v>80000</v>
      </c>
      <c r="H90" s="22">
        <v>40000</v>
      </c>
      <c r="I90" s="10" t="s">
        <v>52</v>
      </c>
      <c r="J90" s="10" t="s">
        <v>57</v>
      </c>
      <c r="K90" s="10" t="s">
        <v>43</v>
      </c>
      <c r="L90" s="10">
        <v>128</v>
      </c>
      <c r="M90" s="10">
        <v>39512</v>
      </c>
      <c r="N90" s="83">
        <f t="shared" si="8"/>
        <v>0.32395221704798538</v>
      </c>
      <c r="O90" s="83">
        <f t="shared" ref="O90:O97" si="9">(N90/$O$89)*100</f>
        <v>6.9161051574481363</v>
      </c>
      <c r="P90" s="10"/>
      <c r="Q90" s="44"/>
    </row>
    <row r="91" spans="1:17" x14ac:dyDescent="0.15">
      <c r="A91" s="10"/>
      <c r="B91" s="10" t="s">
        <v>218</v>
      </c>
      <c r="C91" s="59"/>
      <c r="D91" s="10"/>
      <c r="G91" s="27">
        <v>80000</v>
      </c>
      <c r="H91" s="22">
        <v>40000</v>
      </c>
      <c r="I91" s="10" t="s">
        <v>52</v>
      </c>
      <c r="J91" s="10" t="s">
        <v>57</v>
      </c>
      <c r="K91" s="10" t="s">
        <v>50</v>
      </c>
      <c r="L91" s="10">
        <v>98</v>
      </c>
      <c r="M91" s="10">
        <v>31306</v>
      </c>
      <c r="N91" s="83">
        <f t="shared" si="8"/>
        <v>0.31303903405098066</v>
      </c>
      <c r="O91" s="83">
        <f t="shared" si="9"/>
        <v>6.6831179536637597</v>
      </c>
      <c r="P91" s="10"/>
      <c r="Q91" s="44"/>
    </row>
    <row r="92" spans="1:17" x14ac:dyDescent="0.15">
      <c r="A92" s="10"/>
      <c r="B92" s="10"/>
      <c r="C92" s="59"/>
      <c r="D92" s="10"/>
      <c r="G92" s="27">
        <v>80000</v>
      </c>
      <c r="H92" s="22">
        <v>40000</v>
      </c>
      <c r="I92" s="10" t="s">
        <v>52</v>
      </c>
      <c r="J92" s="10" t="s">
        <v>57</v>
      </c>
      <c r="K92" s="10" t="s">
        <v>8</v>
      </c>
      <c r="L92" s="10">
        <v>144</v>
      </c>
      <c r="M92" s="10">
        <v>38084</v>
      </c>
      <c r="N92" s="83">
        <f t="shared" si="8"/>
        <v>0.37811154290515703</v>
      </c>
      <c r="O92" s="83">
        <f t="shared" si="9"/>
        <v>8.0723608432340921</v>
      </c>
      <c r="P92" s="10"/>
      <c r="Q92" s="44"/>
    </row>
    <row r="93" spans="1:17" x14ac:dyDescent="0.15">
      <c r="A93" s="10"/>
      <c r="B93" s="10"/>
      <c r="C93" s="59"/>
      <c r="D93" s="10"/>
      <c r="G93" s="27">
        <v>80000</v>
      </c>
      <c r="H93" s="22">
        <v>40000</v>
      </c>
      <c r="I93" s="10" t="s">
        <v>52</v>
      </c>
      <c r="J93" s="10" t="s">
        <v>57</v>
      </c>
      <c r="K93" s="10" t="s">
        <v>9</v>
      </c>
      <c r="L93" s="10">
        <v>120</v>
      </c>
      <c r="M93" s="10">
        <v>36008</v>
      </c>
      <c r="N93" s="83">
        <f t="shared" si="8"/>
        <v>0.33325927571650743</v>
      </c>
      <c r="O93" s="83">
        <f t="shared" si="9"/>
        <v>7.1148029686395411</v>
      </c>
      <c r="P93" s="10"/>
      <c r="Q93" s="44"/>
    </row>
    <row r="94" spans="1:17" x14ac:dyDescent="0.15">
      <c r="A94" s="10"/>
      <c r="B94" s="21">
        <v>40421</v>
      </c>
      <c r="C94" s="59"/>
      <c r="D94" s="10"/>
      <c r="F94" s="10">
        <v>93.333333333333329</v>
      </c>
      <c r="G94" s="27">
        <v>80000</v>
      </c>
      <c r="H94" s="22">
        <v>40000</v>
      </c>
      <c r="I94" s="10" t="s">
        <v>52</v>
      </c>
      <c r="J94" s="10" t="s">
        <v>57</v>
      </c>
      <c r="K94" s="10" t="s">
        <v>10</v>
      </c>
      <c r="L94" s="10">
        <v>88</v>
      </c>
      <c r="M94" s="10">
        <v>37630</v>
      </c>
      <c r="N94" s="83">
        <f t="shared" si="8"/>
        <v>0.23385596598458677</v>
      </c>
      <c r="O94" s="83">
        <f t="shared" si="9"/>
        <v>4.9926265891442982</v>
      </c>
      <c r="P94" s="10"/>
      <c r="Q94" s="44"/>
    </row>
    <row r="95" spans="1:17" x14ac:dyDescent="0.15">
      <c r="A95" s="10"/>
      <c r="B95" s="10" t="s">
        <v>262</v>
      </c>
      <c r="C95" s="59"/>
      <c r="D95" s="10"/>
      <c r="G95" s="27">
        <v>80000</v>
      </c>
      <c r="H95" s="22">
        <v>40000</v>
      </c>
      <c r="I95" s="10" t="s">
        <v>52</v>
      </c>
      <c r="J95" s="10" t="s">
        <v>57</v>
      </c>
      <c r="K95" s="10" t="s">
        <v>11</v>
      </c>
      <c r="L95" s="10">
        <v>64</v>
      </c>
      <c r="M95" s="10">
        <v>32126</v>
      </c>
      <c r="N95" s="83">
        <f t="shared" si="8"/>
        <v>0.19921558861980951</v>
      </c>
      <c r="O95" s="83">
        <f t="shared" si="9"/>
        <v>4.2530839037086912</v>
      </c>
      <c r="P95" s="10"/>
      <c r="Q95" s="44"/>
    </row>
    <row r="96" spans="1:17" x14ac:dyDescent="0.15">
      <c r="A96" s="10"/>
      <c r="B96" s="10"/>
      <c r="C96" s="59"/>
      <c r="D96" s="10"/>
      <c r="G96" s="27">
        <v>80000</v>
      </c>
      <c r="H96" s="22">
        <v>40000</v>
      </c>
      <c r="I96" s="10" t="s">
        <v>52</v>
      </c>
      <c r="J96" s="10" t="s">
        <v>57</v>
      </c>
      <c r="K96" s="10" t="s">
        <v>12</v>
      </c>
      <c r="L96" s="10">
        <v>80</v>
      </c>
      <c r="M96" s="10">
        <v>40458</v>
      </c>
      <c r="N96" s="83">
        <f t="shared" si="8"/>
        <v>0.19773592367393344</v>
      </c>
      <c r="O96" s="83">
        <f t="shared" si="9"/>
        <v>4.2214943117104591</v>
      </c>
      <c r="P96" s="10"/>
      <c r="Q96" s="44"/>
    </row>
    <row r="97" spans="1:17" ht="14" thickBot="1" x14ac:dyDescent="0.2">
      <c r="A97" s="10"/>
      <c r="B97" s="10"/>
      <c r="C97" s="59"/>
      <c r="D97" s="10"/>
      <c r="G97" s="27">
        <v>80000</v>
      </c>
      <c r="H97" s="22">
        <v>40000</v>
      </c>
      <c r="I97" s="10" t="s">
        <v>52</v>
      </c>
      <c r="J97" s="10" t="s">
        <v>57</v>
      </c>
      <c r="K97" s="10" t="s">
        <v>13</v>
      </c>
      <c r="L97" s="10">
        <v>72</v>
      </c>
      <c r="M97" s="10">
        <v>34288</v>
      </c>
      <c r="N97" s="83">
        <f t="shared" si="8"/>
        <v>0.20998600093327111</v>
      </c>
      <c r="O97" s="83">
        <f t="shared" si="9"/>
        <v>4.4830230744535573</v>
      </c>
      <c r="P97" s="10"/>
      <c r="Q97" s="44"/>
    </row>
    <row r="98" spans="1:17" x14ac:dyDescent="0.15">
      <c r="A98" s="11"/>
      <c r="B98" s="12"/>
      <c r="C98" s="60" t="s">
        <v>313</v>
      </c>
      <c r="D98" s="12"/>
      <c r="E98" s="12"/>
      <c r="F98" s="12"/>
      <c r="G98" s="12" t="s">
        <v>33</v>
      </c>
      <c r="H98" s="13"/>
      <c r="I98" s="12"/>
      <c r="J98" s="12"/>
      <c r="K98" s="12"/>
      <c r="L98" s="12" t="s">
        <v>208</v>
      </c>
      <c r="M98" s="12"/>
      <c r="N98" s="84"/>
      <c r="O98" s="12"/>
      <c r="P98" s="12"/>
      <c r="Q98" s="45"/>
    </row>
    <row r="99" spans="1:17" x14ac:dyDescent="0.15">
      <c r="A99" s="15" t="s">
        <v>31</v>
      </c>
      <c r="B99" s="15" t="s">
        <v>31</v>
      </c>
      <c r="C99" s="61" t="s">
        <v>314</v>
      </c>
      <c r="D99" s="15"/>
      <c r="E99" s="15"/>
      <c r="F99" s="15" t="s">
        <v>222</v>
      </c>
      <c r="G99" s="15" t="s">
        <v>215</v>
      </c>
      <c r="H99" s="16"/>
      <c r="I99" s="15"/>
      <c r="J99" s="15" t="s">
        <v>32</v>
      </c>
      <c r="K99" s="15"/>
      <c r="L99" s="15"/>
      <c r="M99" s="15"/>
      <c r="N99" s="15" t="s">
        <v>35</v>
      </c>
      <c r="O99" s="15" t="s">
        <v>344</v>
      </c>
      <c r="P99" s="15"/>
      <c r="Q99" s="46"/>
    </row>
    <row r="100" spans="1:17" x14ac:dyDescent="0.15">
      <c r="A100" s="15" t="s">
        <v>33</v>
      </c>
      <c r="B100" s="15" t="s">
        <v>33</v>
      </c>
      <c r="C100" s="61" t="s">
        <v>315</v>
      </c>
      <c r="D100" s="15" t="s">
        <v>149</v>
      </c>
      <c r="E100" s="15" t="s">
        <v>213</v>
      </c>
      <c r="F100" s="15" t="s">
        <v>223</v>
      </c>
      <c r="G100" s="15" t="s">
        <v>53</v>
      </c>
      <c r="H100" s="16"/>
      <c r="I100" s="15" t="s">
        <v>21</v>
      </c>
      <c r="J100" s="15" t="s">
        <v>34</v>
      </c>
      <c r="K100" s="15" t="s">
        <v>51</v>
      </c>
      <c r="L100" s="15" t="s">
        <v>30</v>
      </c>
      <c r="M100" s="15" t="s">
        <v>30</v>
      </c>
      <c r="N100" s="15" t="s">
        <v>343</v>
      </c>
      <c r="O100" s="15" t="s">
        <v>345</v>
      </c>
      <c r="P100" s="15"/>
      <c r="Q100" s="46"/>
    </row>
    <row r="101" spans="1:17" ht="14" thickBot="1" x14ac:dyDescent="0.2">
      <c r="A101" s="18" t="s">
        <v>36</v>
      </c>
      <c r="B101" s="19" t="s">
        <v>37</v>
      </c>
      <c r="C101" s="62"/>
      <c r="D101" s="19" t="s">
        <v>212</v>
      </c>
      <c r="E101" s="19" t="s">
        <v>214</v>
      </c>
      <c r="F101" s="19" t="s">
        <v>224</v>
      </c>
      <c r="G101" s="19" t="s">
        <v>38</v>
      </c>
      <c r="H101" s="20" t="s">
        <v>39</v>
      </c>
      <c r="I101" s="19" t="s">
        <v>29</v>
      </c>
      <c r="J101" s="19" t="s">
        <v>40</v>
      </c>
      <c r="K101" s="19" t="s">
        <v>53</v>
      </c>
      <c r="L101" s="19" t="s">
        <v>209</v>
      </c>
      <c r="M101" s="19" t="s">
        <v>210</v>
      </c>
      <c r="N101" s="19" t="s">
        <v>41</v>
      </c>
      <c r="O101" s="19" t="s">
        <v>346</v>
      </c>
      <c r="P101" s="19"/>
      <c r="Q101" s="47"/>
    </row>
    <row r="102" spans="1:17" x14ac:dyDescent="0.15">
      <c r="A102" s="10">
        <v>32</v>
      </c>
      <c r="B102" s="21" t="s">
        <v>49</v>
      </c>
      <c r="C102" s="66" t="s">
        <v>319</v>
      </c>
      <c r="D102" s="10">
        <v>21</v>
      </c>
      <c r="E102" s="27">
        <v>17777</v>
      </c>
      <c r="G102" s="27">
        <v>80000</v>
      </c>
      <c r="H102" s="22">
        <v>40000</v>
      </c>
      <c r="I102" s="10" t="s">
        <v>56</v>
      </c>
      <c r="J102" s="10" t="s">
        <v>57</v>
      </c>
      <c r="K102" s="10" t="s">
        <v>67</v>
      </c>
      <c r="L102" s="10">
        <v>5884</v>
      </c>
      <c r="M102" s="10">
        <v>62458</v>
      </c>
      <c r="N102" s="83">
        <f t="shared" ref="N102:N113" si="10">(L102/M102)*100</f>
        <v>9.4207307310512665</v>
      </c>
      <c r="O102" s="10"/>
      <c r="P102" s="10"/>
      <c r="Q102" s="44"/>
    </row>
    <row r="103" spans="1:17" x14ac:dyDescent="0.15">
      <c r="A103" s="21">
        <v>40429</v>
      </c>
      <c r="B103" s="10"/>
      <c r="C103" s="59"/>
      <c r="D103" s="10"/>
      <c r="G103" s="27">
        <v>80000</v>
      </c>
      <c r="H103" s="22">
        <v>40000</v>
      </c>
      <c r="I103" s="10" t="s">
        <v>56</v>
      </c>
      <c r="J103" s="10" t="s">
        <v>57</v>
      </c>
      <c r="K103" s="10" t="s">
        <v>68</v>
      </c>
      <c r="L103" s="10">
        <v>4464</v>
      </c>
      <c r="M103" s="10">
        <v>42228</v>
      </c>
      <c r="N103" s="83">
        <f t="shared" si="10"/>
        <v>10.571184995737426</v>
      </c>
      <c r="O103" s="10"/>
      <c r="P103" s="10"/>
      <c r="Q103" s="44"/>
    </row>
    <row r="104" spans="1:17" x14ac:dyDescent="0.15">
      <c r="A104" s="10" t="s">
        <v>122</v>
      </c>
      <c r="B104" s="10"/>
      <c r="C104" s="59"/>
      <c r="D104" s="10"/>
      <c r="G104" s="27">
        <v>80000</v>
      </c>
      <c r="H104" s="22">
        <v>40000</v>
      </c>
      <c r="I104" s="10" t="s">
        <v>56</v>
      </c>
      <c r="J104" s="10" t="s">
        <v>57</v>
      </c>
      <c r="K104" s="10" t="s">
        <v>69</v>
      </c>
      <c r="L104" s="10">
        <v>5246</v>
      </c>
      <c r="M104" s="10">
        <v>48896</v>
      </c>
      <c r="N104" s="83">
        <f t="shared" si="10"/>
        <v>10.728893979057592</v>
      </c>
      <c r="O104" s="10"/>
      <c r="P104" s="10"/>
      <c r="Q104" s="44"/>
    </row>
    <row r="105" spans="1:17" x14ac:dyDescent="0.15">
      <c r="A105" s="10" t="s">
        <v>264</v>
      </c>
      <c r="B105" s="10"/>
      <c r="C105" s="59"/>
      <c r="D105" s="10"/>
      <c r="G105" s="27">
        <v>80000</v>
      </c>
      <c r="H105" s="22">
        <v>40000</v>
      </c>
      <c r="I105" s="10" t="s">
        <v>56</v>
      </c>
      <c r="J105" s="10" t="s">
        <v>57</v>
      </c>
      <c r="K105" s="10" t="s">
        <v>70</v>
      </c>
      <c r="L105" s="10">
        <v>4546</v>
      </c>
      <c r="M105" s="10">
        <v>41568</v>
      </c>
      <c r="N105" s="83">
        <f t="shared" si="10"/>
        <v>10.93629715165512</v>
      </c>
      <c r="O105" s="83">
        <f>AVERAGE(N102:N105)</f>
        <v>10.414276714375351</v>
      </c>
      <c r="P105" s="10"/>
      <c r="Q105" s="44"/>
    </row>
    <row r="106" spans="1:17" x14ac:dyDescent="0.15">
      <c r="A106" s="10"/>
      <c r="B106" s="21">
        <v>40431</v>
      </c>
      <c r="C106" s="59"/>
      <c r="D106" s="10"/>
      <c r="F106" s="10">
        <v>81.25</v>
      </c>
      <c r="G106" s="27">
        <v>80000</v>
      </c>
      <c r="H106" s="22">
        <v>40000</v>
      </c>
      <c r="I106" s="10" t="s">
        <v>52</v>
      </c>
      <c r="J106" s="10" t="s">
        <v>57</v>
      </c>
      <c r="K106" s="10" t="s">
        <v>76</v>
      </c>
      <c r="L106" s="10">
        <v>250</v>
      </c>
      <c r="M106" s="10">
        <v>44604</v>
      </c>
      <c r="N106" s="83">
        <f t="shared" si="10"/>
        <v>0.56048784862344192</v>
      </c>
      <c r="O106" s="83">
        <f t="shared" ref="O106:O113" si="11">(N106/$O$105)*100</f>
        <v>5.381918149435883</v>
      </c>
      <c r="P106" s="10"/>
      <c r="Q106" s="44"/>
    </row>
    <row r="107" spans="1:17" x14ac:dyDescent="0.15">
      <c r="A107" s="10"/>
      <c r="B107" s="10" t="s">
        <v>218</v>
      </c>
      <c r="C107" s="59"/>
      <c r="D107" s="10"/>
      <c r="G107" s="27">
        <v>80000</v>
      </c>
      <c r="H107" s="22">
        <v>40000</v>
      </c>
      <c r="I107" s="10" t="s">
        <v>52</v>
      </c>
      <c r="J107" s="10" t="s">
        <v>57</v>
      </c>
      <c r="K107" s="10" t="s">
        <v>77</v>
      </c>
      <c r="L107" s="10">
        <v>214</v>
      </c>
      <c r="M107" s="10">
        <v>39008</v>
      </c>
      <c r="N107" s="83">
        <f t="shared" si="10"/>
        <v>0.54860541427399512</v>
      </c>
      <c r="O107" s="83">
        <f t="shared" si="11"/>
        <v>5.267820601662403</v>
      </c>
      <c r="P107" s="10"/>
      <c r="Q107" s="44"/>
    </row>
    <row r="108" spans="1:17" x14ac:dyDescent="0.15">
      <c r="A108" s="10"/>
      <c r="B108" s="10"/>
      <c r="C108" s="59"/>
      <c r="D108" s="10"/>
      <c r="G108" s="27">
        <v>80000</v>
      </c>
      <c r="H108" s="22">
        <v>40000</v>
      </c>
      <c r="I108" s="10" t="s">
        <v>52</v>
      </c>
      <c r="J108" s="10" t="s">
        <v>57</v>
      </c>
      <c r="K108" s="10" t="s">
        <v>78</v>
      </c>
      <c r="L108" s="10">
        <v>248</v>
      </c>
      <c r="M108" s="10">
        <v>48982</v>
      </c>
      <c r="N108" s="83">
        <f t="shared" si="10"/>
        <v>0.50630843983504137</v>
      </c>
      <c r="O108" s="83">
        <f t="shared" si="11"/>
        <v>4.8616764631974707</v>
      </c>
      <c r="P108" s="10"/>
      <c r="Q108" s="44"/>
    </row>
    <row r="109" spans="1:17" x14ac:dyDescent="0.15">
      <c r="A109" s="10"/>
      <c r="B109" s="10"/>
      <c r="C109" s="59"/>
      <c r="D109" s="10"/>
      <c r="G109" s="27">
        <v>80000</v>
      </c>
      <c r="H109" s="22">
        <v>40000</v>
      </c>
      <c r="I109" s="10" t="s">
        <v>52</v>
      </c>
      <c r="J109" s="10" t="s">
        <v>57</v>
      </c>
      <c r="K109" s="10" t="s">
        <v>79</v>
      </c>
      <c r="L109" s="10">
        <v>216</v>
      </c>
      <c r="M109" s="10">
        <v>40274</v>
      </c>
      <c r="N109" s="83">
        <f t="shared" si="10"/>
        <v>0.53632616576451309</v>
      </c>
      <c r="O109" s="83">
        <f t="shared" si="11"/>
        <v>5.1499127637370634</v>
      </c>
      <c r="P109" s="10"/>
      <c r="Q109" s="44"/>
    </row>
    <row r="110" spans="1:17" x14ac:dyDescent="0.15">
      <c r="A110" s="10"/>
      <c r="B110" s="21">
        <v>40431</v>
      </c>
      <c r="C110" s="59"/>
      <c r="D110" s="10"/>
      <c r="F110" s="10">
        <v>78.125</v>
      </c>
      <c r="G110" s="27">
        <v>80000</v>
      </c>
      <c r="H110" s="22">
        <v>40000</v>
      </c>
      <c r="I110" s="10" t="s">
        <v>52</v>
      </c>
      <c r="J110" s="10" t="s">
        <v>57</v>
      </c>
      <c r="K110" s="10" t="s">
        <v>80</v>
      </c>
      <c r="L110" s="10">
        <v>186</v>
      </c>
      <c r="M110" s="10">
        <v>40688</v>
      </c>
      <c r="N110" s="83">
        <f t="shared" si="10"/>
        <v>0.45713723948092805</v>
      </c>
      <c r="O110" s="83">
        <f t="shared" si="11"/>
        <v>4.3895246114395876</v>
      </c>
      <c r="P110" s="10"/>
      <c r="Q110" s="44"/>
    </row>
    <row r="111" spans="1:17" x14ac:dyDescent="0.15">
      <c r="A111" s="10"/>
      <c r="B111" s="10" t="s">
        <v>262</v>
      </c>
      <c r="C111" s="59"/>
      <c r="D111" s="10"/>
      <c r="G111" s="27">
        <v>80000</v>
      </c>
      <c r="H111" s="22">
        <v>40000</v>
      </c>
      <c r="I111" s="10" t="s">
        <v>52</v>
      </c>
      <c r="J111" s="10" t="s">
        <v>57</v>
      </c>
      <c r="K111" s="10" t="s">
        <v>81</v>
      </c>
      <c r="L111" s="10">
        <v>212</v>
      </c>
      <c r="M111" s="10">
        <v>36846</v>
      </c>
      <c r="N111" s="83">
        <f t="shared" si="10"/>
        <v>0.57536774683819136</v>
      </c>
      <c r="O111" s="83">
        <f t="shared" si="11"/>
        <v>5.5247979539854386</v>
      </c>
      <c r="P111" s="10"/>
      <c r="Q111" s="44"/>
    </row>
    <row r="112" spans="1:17" x14ac:dyDescent="0.15">
      <c r="A112" s="10"/>
      <c r="B112" s="10"/>
      <c r="C112" s="59"/>
      <c r="D112" s="10"/>
      <c r="G112" s="27">
        <v>80000</v>
      </c>
      <c r="H112" s="22">
        <v>40000</v>
      </c>
      <c r="I112" s="10" t="s">
        <v>52</v>
      </c>
      <c r="J112" s="10" t="s">
        <v>57</v>
      </c>
      <c r="K112" s="10" t="s">
        <v>82</v>
      </c>
      <c r="L112" s="10">
        <v>150</v>
      </c>
      <c r="M112" s="10">
        <v>42856</v>
      </c>
      <c r="N112" s="83">
        <f t="shared" si="10"/>
        <v>0.35000933358222885</v>
      </c>
      <c r="O112" s="83">
        <f t="shared" si="11"/>
        <v>3.3608607028762094</v>
      </c>
      <c r="P112" s="10"/>
      <c r="Q112" s="44"/>
    </row>
    <row r="113" spans="1:17" x14ac:dyDescent="0.15">
      <c r="A113" s="10"/>
      <c r="B113" s="10"/>
      <c r="C113" s="59"/>
      <c r="D113" s="10"/>
      <c r="G113" s="27">
        <v>80000</v>
      </c>
      <c r="H113" s="22">
        <v>40000</v>
      </c>
      <c r="I113" s="10" t="s">
        <v>52</v>
      </c>
      <c r="J113" s="10" t="s">
        <v>57</v>
      </c>
      <c r="K113" s="10" t="s">
        <v>83</v>
      </c>
      <c r="L113" s="10">
        <v>184</v>
      </c>
      <c r="M113" s="10">
        <v>43092</v>
      </c>
      <c r="N113" s="83">
        <f t="shared" si="10"/>
        <v>0.42699340944954978</v>
      </c>
      <c r="O113" s="83">
        <f t="shared" si="11"/>
        <v>4.1000774337035741</v>
      </c>
      <c r="P113" s="10"/>
      <c r="Q113" s="44"/>
    </row>
    <row r="114" spans="1:17" x14ac:dyDescent="0.15">
      <c r="A114" s="10"/>
      <c r="B114" s="10"/>
      <c r="C114" s="59"/>
      <c r="D114" s="10"/>
      <c r="G114" s="27"/>
      <c r="H114" s="22"/>
      <c r="I114" s="10"/>
      <c r="J114" s="10"/>
      <c r="K114" s="10"/>
      <c r="L114" s="10"/>
      <c r="M114" s="10"/>
      <c r="N114" s="83"/>
      <c r="O114" s="10"/>
      <c r="P114" s="10"/>
      <c r="Q114" s="44"/>
    </row>
    <row r="115" spans="1:17" ht="14" thickBot="1" x14ac:dyDescent="0.2">
      <c r="A115" s="42"/>
      <c r="B115" s="42"/>
      <c r="C115" s="63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85"/>
      <c r="O115" s="42"/>
      <c r="P115" s="42"/>
      <c r="Q115" s="44"/>
    </row>
    <row r="116" spans="1:17" x14ac:dyDescent="0.15">
      <c r="A116" s="11"/>
      <c r="B116" s="12"/>
      <c r="C116" s="60" t="s">
        <v>313</v>
      </c>
      <c r="D116" s="12"/>
      <c r="E116" s="12"/>
      <c r="F116" s="12"/>
      <c r="G116" s="12" t="s">
        <v>33</v>
      </c>
      <c r="H116" s="13"/>
      <c r="I116" s="12"/>
      <c r="J116" s="12"/>
      <c r="K116" s="12"/>
      <c r="L116" s="12" t="s">
        <v>208</v>
      </c>
      <c r="M116" s="12"/>
      <c r="N116" s="84"/>
      <c r="O116" s="12"/>
      <c r="P116" s="12"/>
      <c r="Q116" s="45"/>
    </row>
    <row r="117" spans="1:17" x14ac:dyDescent="0.15">
      <c r="A117" s="15" t="s">
        <v>31</v>
      </c>
      <c r="B117" s="15" t="s">
        <v>31</v>
      </c>
      <c r="C117" s="61" t="s">
        <v>314</v>
      </c>
      <c r="D117" s="15"/>
      <c r="E117" s="15"/>
      <c r="F117" s="15" t="s">
        <v>222</v>
      </c>
      <c r="G117" s="15" t="s">
        <v>215</v>
      </c>
      <c r="H117" s="16"/>
      <c r="I117" s="15"/>
      <c r="J117" s="15" t="s">
        <v>32</v>
      </c>
      <c r="K117" s="15"/>
      <c r="L117" s="15"/>
      <c r="M117" s="15"/>
      <c r="N117" s="15" t="s">
        <v>35</v>
      </c>
      <c r="O117" s="15" t="s">
        <v>344</v>
      </c>
      <c r="P117" s="15"/>
      <c r="Q117" s="46"/>
    </row>
    <row r="118" spans="1:17" x14ac:dyDescent="0.15">
      <c r="A118" s="15" t="s">
        <v>33</v>
      </c>
      <c r="B118" s="15" t="s">
        <v>33</v>
      </c>
      <c r="C118" s="61" t="s">
        <v>315</v>
      </c>
      <c r="D118" s="15" t="s">
        <v>149</v>
      </c>
      <c r="E118" s="15" t="s">
        <v>213</v>
      </c>
      <c r="F118" s="15" t="s">
        <v>223</v>
      </c>
      <c r="G118" s="15" t="s">
        <v>53</v>
      </c>
      <c r="H118" s="16"/>
      <c r="I118" s="15" t="s">
        <v>21</v>
      </c>
      <c r="J118" s="15" t="s">
        <v>34</v>
      </c>
      <c r="K118" s="15" t="s">
        <v>51</v>
      </c>
      <c r="L118" s="15" t="s">
        <v>30</v>
      </c>
      <c r="M118" s="15" t="s">
        <v>30</v>
      </c>
      <c r="N118" s="15" t="s">
        <v>343</v>
      </c>
      <c r="O118" s="15" t="s">
        <v>345</v>
      </c>
      <c r="P118" s="15"/>
      <c r="Q118" s="46"/>
    </row>
    <row r="119" spans="1:17" ht="14" thickBot="1" x14ac:dyDescent="0.2">
      <c r="A119" s="18" t="s">
        <v>36</v>
      </c>
      <c r="B119" s="19" t="s">
        <v>37</v>
      </c>
      <c r="C119" s="62"/>
      <c r="D119" s="19" t="s">
        <v>212</v>
      </c>
      <c r="E119" s="19" t="s">
        <v>214</v>
      </c>
      <c r="F119" s="19" t="s">
        <v>224</v>
      </c>
      <c r="G119" s="19" t="s">
        <v>38</v>
      </c>
      <c r="H119" s="20" t="s">
        <v>39</v>
      </c>
      <c r="I119" s="19" t="s">
        <v>29</v>
      </c>
      <c r="J119" s="19" t="s">
        <v>40</v>
      </c>
      <c r="K119" s="19" t="s">
        <v>53</v>
      </c>
      <c r="L119" s="19" t="s">
        <v>209</v>
      </c>
      <c r="M119" s="19" t="s">
        <v>210</v>
      </c>
      <c r="N119" s="19" t="s">
        <v>41</v>
      </c>
      <c r="O119" s="19" t="s">
        <v>346</v>
      </c>
      <c r="P119" s="19"/>
      <c r="Q119" s="47"/>
    </row>
    <row r="120" spans="1:17" x14ac:dyDescent="0.15">
      <c r="A120" s="10">
        <v>14</v>
      </c>
      <c r="B120" s="21" t="s">
        <v>49</v>
      </c>
      <c r="C120" s="66" t="s">
        <v>320</v>
      </c>
      <c r="D120" s="10">
        <v>18</v>
      </c>
      <c r="E120" s="27">
        <v>19285</v>
      </c>
      <c r="G120" s="27">
        <v>80000</v>
      </c>
      <c r="H120" s="22">
        <v>40000</v>
      </c>
      <c r="I120" s="10" t="s">
        <v>56</v>
      </c>
      <c r="J120" s="10" t="s">
        <v>57</v>
      </c>
      <c r="K120" s="10" t="s">
        <v>80</v>
      </c>
      <c r="L120" s="10">
        <v>4660</v>
      </c>
      <c r="M120" s="10">
        <v>86566</v>
      </c>
      <c r="N120" s="83">
        <f t="shared" ref="N120:N139" si="12">(L120/M120)*100</f>
        <v>5.3831758427096084</v>
      </c>
      <c r="O120" s="10"/>
      <c r="P120" s="10"/>
      <c r="Q120" s="44"/>
    </row>
    <row r="121" spans="1:17" x14ac:dyDescent="0.15">
      <c r="A121" s="21">
        <v>40247</v>
      </c>
      <c r="B121" s="21"/>
      <c r="C121" s="59"/>
      <c r="D121" s="10"/>
      <c r="G121" s="27">
        <v>80000</v>
      </c>
      <c r="H121" s="22">
        <v>40000</v>
      </c>
      <c r="I121" s="10" t="s">
        <v>56</v>
      </c>
      <c r="J121" s="10" t="s">
        <v>57</v>
      </c>
      <c r="K121" s="10" t="s">
        <v>81</v>
      </c>
      <c r="L121" s="10">
        <v>5346</v>
      </c>
      <c r="M121" s="10">
        <v>97820</v>
      </c>
      <c r="N121" s="83">
        <f t="shared" si="12"/>
        <v>5.465140053158863</v>
      </c>
      <c r="O121" s="10"/>
      <c r="P121" s="10"/>
      <c r="Q121" s="44"/>
    </row>
    <row r="122" spans="1:17" x14ac:dyDescent="0.15">
      <c r="A122" s="10" t="s">
        <v>122</v>
      </c>
      <c r="B122" s="10"/>
      <c r="C122" s="59"/>
      <c r="D122" s="10"/>
      <c r="G122" s="27">
        <v>80000</v>
      </c>
      <c r="H122" s="22">
        <v>40000</v>
      </c>
      <c r="I122" s="10" t="s">
        <v>56</v>
      </c>
      <c r="J122" s="10" t="s">
        <v>57</v>
      </c>
      <c r="K122" s="10" t="s">
        <v>82</v>
      </c>
      <c r="L122" s="10">
        <v>5104</v>
      </c>
      <c r="M122" s="10">
        <v>87082</v>
      </c>
      <c r="N122" s="83">
        <f t="shared" si="12"/>
        <v>5.8611423715578415</v>
      </c>
      <c r="O122" s="10"/>
      <c r="P122" s="10"/>
      <c r="Q122" s="44"/>
    </row>
    <row r="123" spans="1:17" x14ac:dyDescent="0.15">
      <c r="A123" s="10" t="s">
        <v>265</v>
      </c>
      <c r="B123" s="10"/>
      <c r="C123" s="59"/>
      <c r="D123" s="10"/>
      <c r="G123" s="27">
        <v>80000</v>
      </c>
      <c r="H123" s="22">
        <v>40000</v>
      </c>
      <c r="I123" s="10" t="s">
        <v>56</v>
      </c>
      <c r="J123" s="10" t="s">
        <v>57</v>
      </c>
      <c r="K123" s="10" t="s">
        <v>83</v>
      </c>
      <c r="L123" s="10">
        <v>4388</v>
      </c>
      <c r="M123" s="10">
        <v>76222</v>
      </c>
      <c r="N123" s="83">
        <f t="shared" si="12"/>
        <v>5.756868095825352</v>
      </c>
      <c r="O123" s="83">
        <f>AVERAGE(N120:N123)</f>
        <v>5.6165815908129169</v>
      </c>
      <c r="P123" s="10"/>
      <c r="Q123" s="44"/>
    </row>
    <row r="124" spans="1:17" x14ac:dyDescent="0.15">
      <c r="A124" s="21"/>
      <c r="B124" s="21">
        <v>40253</v>
      </c>
      <c r="C124" s="59"/>
      <c r="D124" s="10"/>
      <c r="F124" s="10">
        <v>93.75</v>
      </c>
      <c r="G124" s="27">
        <v>80000</v>
      </c>
      <c r="H124" s="22">
        <v>40000</v>
      </c>
      <c r="I124" s="10" t="s">
        <v>52</v>
      </c>
      <c r="J124" s="10" t="s">
        <v>57</v>
      </c>
      <c r="K124" s="10" t="s">
        <v>47</v>
      </c>
      <c r="L124" s="10">
        <v>148</v>
      </c>
      <c r="M124" s="10">
        <v>39060</v>
      </c>
      <c r="N124" s="83">
        <f t="shared" si="12"/>
        <v>0.37890424987199178</v>
      </c>
      <c r="O124" s="83">
        <f t="shared" ref="O124:O139" si="13">(N124/$O$123)*100</f>
        <v>6.74617191516933</v>
      </c>
      <c r="P124" s="10"/>
      <c r="Q124" s="44"/>
    </row>
    <row r="125" spans="1:17" x14ac:dyDescent="0.15">
      <c r="A125" s="10"/>
      <c r="B125" s="10" t="s">
        <v>218</v>
      </c>
      <c r="C125" s="59"/>
      <c r="D125" s="10"/>
      <c r="G125" s="27">
        <v>80000</v>
      </c>
      <c r="H125" s="22">
        <v>40000</v>
      </c>
      <c r="I125" s="10" t="s">
        <v>52</v>
      </c>
      <c r="J125" s="10" t="s">
        <v>57</v>
      </c>
      <c r="K125" s="10" t="s">
        <v>59</v>
      </c>
      <c r="L125" s="10">
        <v>136</v>
      </c>
      <c r="M125" s="10">
        <v>40726</v>
      </c>
      <c r="N125" s="83">
        <f t="shared" si="12"/>
        <v>0.33393900702254087</v>
      </c>
      <c r="O125" s="83">
        <f t="shared" si="13"/>
        <v>5.945591666802585</v>
      </c>
      <c r="P125" s="10"/>
      <c r="Q125" s="44"/>
    </row>
    <row r="126" spans="1:17" x14ac:dyDescent="0.15">
      <c r="A126" s="10"/>
      <c r="B126" s="10"/>
      <c r="C126" s="59"/>
      <c r="D126" s="10"/>
      <c r="G126" s="27">
        <v>80000</v>
      </c>
      <c r="H126" s="22">
        <v>40000</v>
      </c>
      <c r="I126" s="10" t="s">
        <v>52</v>
      </c>
      <c r="J126" s="10" t="s">
        <v>57</v>
      </c>
      <c r="K126" s="10" t="s">
        <v>60</v>
      </c>
      <c r="L126" s="10">
        <v>194</v>
      </c>
      <c r="M126" s="10">
        <v>47824</v>
      </c>
      <c r="N126" s="83">
        <f t="shared" si="12"/>
        <v>0.40565406490465039</v>
      </c>
      <c r="O126" s="83">
        <f t="shared" si="13"/>
        <v>7.2224369635826475</v>
      </c>
      <c r="P126" s="10"/>
      <c r="Q126" s="44"/>
    </row>
    <row r="127" spans="1:17" x14ac:dyDescent="0.15">
      <c r="A127" s="10"/>
      <c r="B127" s="10"/>
      <c r="C127" s="59"/>
      <c r="D127" s="10"/>
      <c r="G127" s="27">
        <v>80000</v>
      </c>
      <c r="H127" s="22">
        <v>40000</v>
      </c>
      <c r="I127" s="10" t="s">
        <v>52</v>
      </c>
      <c r="J127" s="10" t="s">
        <v>57</v>
      </c>
      <c r="K127" s="10" t="s">
        <v>61</v>
      </c>
      <c r="L127" s="10">
        <v>124</v>
      </c>
      <c r="M127" s="10">
        <v>36804</v>
      </c>
      <c r="N127" s="83">
        <f t="shared" si="12"/>
        <v>0.33691990001086836</v>
      </c>
      <c r="O127" s="83">
        <f t="shared" si="13"/>
        <v>5.9986647494264247</v>
      </c>
      <c r="P127" s="10"/>
      <c r="Q127" s="44"/>
    </row>
    <row r="128" spans="1:17" x14ac:dyDescent="0.15">
      <c r="A128" s="10"/>
      <c r="B128" s="21" t="s">
        <v>267</v>
      </c>
      <c r="C128" s="59"/>
      <c r="D128" s="10"/>
      <c r="F128" s="10">
        <v>97.222222222222214</v>
      </c>
      <c r="G128" s="27">
        <v>80000</v>
      </c>
      <c r="H128" s="22">
        <v>40000</v>
      </c>
      <c r="I128" s="10" t="s">
        <v>52</v>
      </c>
      <c r="J128" s="10" t="s">
        <v>57</v>
      </c>
      <c r="K128" s="10" t="s">
        <v>62</v>
      </c>
      <c r="L128" s="10">
        <v>214</v>
      </c>
      <c r="M128" s="10">
        <v>43340</v>
      </c>
      <c r="N128" s="83">
        <f t="shared" si="12"/>
        <v>0.49377018920166127</v>
      </c>
      <c r="O128" s="83">
        <f t="shared" si="13"/>
        <v>8.7912938006513563</v>
      </c>
      <c r="P128" s="10"/>
      <c r="Q128" s="44"/>
    </row>
    <row r="129" spans="1:17" x14ac:dyDescent="0.15">
      <c r="A129" s="10"/>
      <c r="B129" s="10" t="s">
        <v>262</v>
      </c>
      <c r="C129" s="59"/>
      <c r="D129" s="10"/>
      <c r="G129" s="27">
        <v>80000</v>
      </c>
      <c r="H129" s="22">
        <v>40000</v>
      </c>
      <c r="I129" s="10" t="s">
        <v>52</v>
      </c>
      <c r="J129" s="10" t="s">
        <v>57</v>
      </c>
      <c r="K129" s="10" t="s">
        <v>63</v>
      </c>
      <c r="L129" s="10">
        <v>192</v>
      </c>
      <c r="M129" s="10">
        <v>38468</v>
      </c>
      <c r="N129" s="83">
        <f t="shared" si="12"/>
        <v>0.49911614848705416</v>
      </c>
      <c r="O129" s="83">
        <f t="shared" si="13"/>
        <v>8.8864755263853379</v>
      </c>
      <c r="P129" s="10"/>
      <c r="Q129" s="44"/>
    </row>
    <row r="130" spans="1:17" x14ac:dyDescent="0.15">
      <c r="A130" s="10"/>
      <c r="B130" s="10"/>
      <c r="C130" s="59"/>
      <c r="D130" s="10"/>
      <c r="G130" s="27">
        <v>80000</v>
      </c>
      <c r="H130" s="22">
        <v>40000</v>
      </c>
      <c r="I130" s="10" t="s">
        <v>52</v>
      </c>
      <c r="J130" s="10" t="s">
        <v>57</v>
      </c>
      <c r="K130" s="10" t="s">
        <v>64</v>
      </c>
      <c r="L130" s="10">
        <v>232</v>
      </c>
      <c r="M130" s="10">
        <v>35670</v>
      </c>
      <c r="N130" s="83">
        <f t="shared" si="12"/>
        <v>0.65040650406504064</v>
      </c>
      <c r="O130" s="83">
        <f t="shared" si="13"/>
        <v>11.580113162228699</v>
      </c>
      <c r="P130" s="10"/>
      <c r="Q130" s="44"/>
    </row>
    <row r="131" spans="1:17" x14ac:dyDescent="0.15">
      <c r="A131" s="10"/>
      <c r="B131" s="10"/>
      <c r="C131" s="59"/>
      <c r="D131" s="10"/>
      <c r="G131" s="27">
        <v>80000</v>
      </c>
      <c r="H131" s="22">
        <v>40000</v>
      </c>
      <c r="I131" s="10" t="s">
        <v>52</v>
      </c>
      <c r="J131" s="10" t="s">
        <v>57</v>
      </c>
      <c r="K131" s="10" t="s">
        <v>65</v>
      </c>
      <c r="L131" s="10">
        <v>182</v>
      </c>
      <c r="M131" s="10">
        <v>28590</v>
      </c>
      <c r="N131" s="83">
        <f t="shared" si="12"/>
        <v>0.63658621895767753</v>
      </c>
      <c r="O131" s="83">
        <f t="shared" si="13"/>
        <v>11.334050946556999</v>
      </c>
      <c r="P131" s="10"/>
      <c r="Q131" s="44"/>
    </row>
    <row r="132" spans="1:17" x14ac:dyDescent="0.15">
      <c r="A132" s="21"/>
      <c r="B132" s="21" t="s">
        <v>267</v>
      </c>
      <c r="C132" s="59"/>
      <c r="D132" s="10"/>
      <c r="F132" s="10">
        <v>92.561983471074385</v>
      </c>
      <c r="G132" s="27">
        <v>80000</v>
      </c>
      <c r="H132" s="22">
        <v>40000</v>
      </c>
      <c r="I132" s="10" t="s">
        <v>52</v>
      </c>
      <c r="J132" s="10" t="s">
        <v>57</v>
      </c>
      <c r="K132" s="10" t="s">
        <v>104</v>
      </c>
      <c r="L132" s="10">
        <v>178</v>
      </c>
      <c r="M132" s="10">
        <v>89074</v>
      </c>
      <c r="N132" s="83">
        <f t="shared" si="12"/>
        <v>0.19983384601567236</v>
      </c>
      <c r="O132" s="83">
        <f t="shared" si="13"/>
        <v>3.5579265214012383</v>
      </c>
      <c r="P132" s="10"/>
      <c r="Q132" s="44"/>
    </row>
    <row r="133" spans="1:17" x14ac:dyDescent="0.15">
      <c r="A133" s="21"/>
      <c r="B133" s="10" t="s">
        <v>218</v>
      </c>
      <c r="C133" s="59"/>
      <c r="D133" s="10"/>
      <c r="G133" s="27">
        <v>80000</v>
      </c>
      <c r="H133" s="22">
        <v>40000</v>
      </c>
      <c r="I133" s="10" t="s">
        <v>52</v>
      </c>
      <c r="J133" s="10" t="s">
        <v>57</v>
      </c>
      <c r="K133" s="10" t="s">
        <v>105</v>
      </c>
      <c r="L133" s="10">
        <v>86</v>
      </c>
      <c r="M133" s="10">
        <v>58082</v>
      </c>
      <c r="N133" s="83">
        <f t="shared" si="12"/>
        <v>0.14806652663475775</v>
      </c>
      <c r="O133" s="83">
        <f t="shared" si="13"/>
        <v>2.6362392184767907</v>
      </c>
      <c r="P133" s="10"/>
      <c r="Q133" s="44"/>
    </row>
    <row r="134" spans="1:17" x14ac:dyDescent="0.15">
      <c r="A134" s="10"/>
      <c r="B134" s="10"/>
      <c r="C134" s="59"/>
      <c r="D134" s="10"/>
      <c r="G134" s="27">
        <v>80000</v>
      </c>
      <c r="H134" s="22">
        <v>40000</v>
      </c>
      <c r="I134" s="10" t="s">
        <v>52</v>
      </c>
      <c r="J134" s="10" t="s">
        <v>57</v>
      </c>
      <c r="K134" s="10" t="s">
        <v>106</v>
      </c>
      <c r="L134" s="10">
        <v>140</v>
      </c>
      <c r="M134" s="10">
        <v>53622</v>
      </c>
      <c r="N134" s="83">
        <f t="shared" si="12"/>
        <v>0.26108686733057329</v>
      </c>
      <c r="O134" s="83">
        <f t="shared" si="13"/>
        <v>4.6485012833719885</v>
      </c>
      <c r="P134" s="10"/>
      <c r="Q134" s="44"/>
    </row>
    <row r="135" spans="1:17" x14ac:dyDescent="0.15">
      <c r="A135" s="10"/>
      <c r="B135" s="10"/>
      <c r="C135" s="59"/>
      <c r="D135" s="10"/>
      <c r="G135" s="27">
        <v>80000</v>
      </c>
      <c r="H135" s="22">
        <v>40000</v>
      </c>
      <c r="I135" s="10" t="s">
        <v>52</v>
      </c>
      <c r="J135" s="10" t="s">
        <v>57</v>
      </c>
      <c r="K135" s="10" t="s">
        <v>107</v>
      </c>
      <c r="L135" s="10">
        <v>92</v>
      </c>
      <c r="M135" s="10">
        <v>65310</v>
      </c>
      <c r="N135" s="83">
        <f t="shared" si="12"/>
        <v>0.1408666360434849</v>
      </c>
      <c r="O135" s="83">
        <f t="shared" si="13"/>
        <v>2.5080493137302851</v>
      </c>
      <c r="P135" s="10"/>
      <c r="Q135" s="44"/>
    </row>
    <row r="136" spans="1:17" x14ac:dyDescent="0.15">
      <c r="A136" s="10"/>
      <c r="B136" s="21" t="s">
        <v>267</v>
      </c>
      <c r="C136" s="59"/>
      <c r="D136" s="10"/>
      <c r="F136" s="10">
        <v>97.851239669421489</v>
      </c>
      <c r="G136" s="27">
        <v>80000</v>
      </c>
      <c r="H136" s="22">
        <v>40000</v>
      </c>
      <c r="I136" s="10" t="s">
        <v>52</v>
      </c>
      <c r="J136" s="10" t="s">
        <v>57</v>
      </c>
      <c r="K136" s="10" t="s">
        <v>108</v>
      </c>
      <c r="L136" s="10">
        <v>154</v>
      </c>
      <c r="M136" s="10">
        <v>60032</v>
      </c>
      <c r="N136" s="83">
        <f t="shared" si="12"/>
        <v>0.25652985074626866</v>
      </c>
      <c r="O136" s="83">
        <f t="shared" si="13"/>
        <v>4.5673662279895728</v>
      </c>
      <c r="P136" s="10"/>
      <c r="Q136" s="44"/>
    </row>
    <row r="137" spans="1:17" x14ac:dyDescent="0.15">
      <c r="A137" s="10"/>
      <c r="B137" s="10" t="s">
        <v>262</v>
      </c>
      <c r="C137" s="59"/>
      <c r="D137" s="10"/>
      <c r="G137" s="27">
        <v>80000</v>
      </c>
      <c r="H137" s="22">
        <v>40000</v>
      </c>
      <c r="I137" s="10" t="s">
        <v>52</v>
      </c>
      <c r="J137" s="10" t="s">
        <v>57</v>
      </c>
      <c r="K137" s="10" t="s">
        <v>109</v>
      </c>
      <c r="L137" s="10">
        <v>228</v>
      </c>
      <c r="M137" s="10">
        <v>63334</v>
      </c>
      <c r="N137" s="83">
        <f t="shared" si="12"/>
        <v>0.35999621056620457</v>
      </c>
      <c r="O137" s="83">
        <f t="shared" si="13"/>
        <v>6.4095251666076214</v>
      </c>
      <c r="P137" s="10"/>
      <c r="Q137" s="44"/>
    </row>
    <row r="138" spans="1:17" x14ac:dyDescent="0.15">
      <c r="A138" s="10"/>
      <c r="B138" s="10"/>
      <c r="C138" s="59"/>
      <c r="D138" s="10"/>
      <c r="G138" s="27">
        <v>80000</v>
      </c>
      <c r="H138" s="22">
        <v>40000</v>
      </c>
      <c r="I138" s="10" t="s">
        <v>52</v>
      </c>
      <c r="J138" s="10" t="s">
        <v>57</v>
      </c>
      <c r="K138" s="10" t="s">
        <v>110</v>
      </c>
      <c r="L138" s="10">
        <v>326</v>
      </c>
      <c r="M138" s="10">
        <v>78046</v>
      </c>
      <c r="N138" s="83">
        <f t="shared" si="12"/>
        <v>0.41770238064731058</v>
      </c>
      <c r="O138" s="83">
        <f t="shared" si="13"/>
        <v>7.4369502853933316</v>
      </c>
      <c r="P138" s="10"/>
      <c r="Q138" s="44"/>
    </row>
    <row r="139" spans="1:17" x14ac:dyDescent="0.15">
      <c r="A139" s="10"/>
      <c r="B139" s="10"/>
      <c r="C139" s="59"/>
      <c r="D139" s="10"/>
      <c r="G139" s="27">
        <v>80000</v>
      </c>
      <c r="H139" s="22">
        <v>40000</v>
      </c>
      <c r="I139" s="10" t="s">
        <v>52</v>
      </c>
      <c r="J139" s="10" t="s">
        <v>57</v>
      </c>
      <c r="K139" s="10" t="s">
        <v>111</v>
      </c>
      <c r="L139" s="10">
        <v>278</v>
      </c>
      <c r="M139" s="10">
        <v>61328</v>
      </c>
      <c r="N139" s="83">
        <f t="shared" si="12"/>
        <v>0.45330028698147667</v>
      </c>
      <c r="O139" s="83">
        <f t="shared" si="13"/>
        <v>8.070750502813727</v>
      </c>
      <c r="P139" s="10"/>
      <c r="Q139" s="44"/>
    </row>
    <row r="140" spans="1:17" x14ac:dyDescent="0.15">
      <c r="A140" s="10"/>
      <c r="B140" s="10"/>
      <c r="C140" s="59"/>
      <c r="D140" s="10"/>
      <c r="G140" s="27"/>
      <c r="H140" s="22"/>
      <c r="I140" s="10"/>
      <c r="J140" s="10"/>
      <c r="K140" s="10"/>
      <c r="L140" s="10"/>
      <c r="M140" s="10"/>
      <c r="N140" s="83"/>
      <c r="O140" s="10"/>
      <c r="P140" s="10"/>
      <c r="Q140" s="44"/>
    </row>
    <row r="141" spans="1:17" ht="14" thickBot="1" x14ac:dyDescent="0.2">
      <c r="A141" s="42"/>
      <c r="B141" s="42"/>
      <c r="C141" s="63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85"/>
      <c r="O141" s="42"/>
      <c r="P141" s="42"/>
      <c r="Q141" s="44"/>
    </row>
    <row r="142" spans="1:17" x14ac:dyDescent="0.15">
      <c r="A142" s="11"/>
      <c r="B142" s="12"/>
      <c r="C142" s="60" t="s">
        <v>313</v>
      </c>
      <c r="D142" s="12"/>
      <c r="E142" s="12"/>
      <c r="F142" s="12"/>
      <c r="G142" s="12" t="s">
        <v>33</v>
      </c>
      <c r="H142" s="13"/>
      <c r="I142" s="12"/>
      <c r="J142" s="12"/>
      <c r="K142" s="12"/>
      <c r="L142" s="12" t="s">
        <v>208</v>
      </c>
      <c r="M142" s="12"/>
      <c r="N142" s="84"/>
      <c r="O142" s="12"/>
      <c r="P142" s="12"/>
      <c r="Q142" s="45"/>
    </row>
    <row r="143" spans="1:17" x14ac:dyDescent="0.15">
      <c r="A143" s="15" t="s">
        <v>31</v>
      </c>
      <c r="B143" s="15" t="s">
        <v>31</v>
      </c>
      <c r="C143" s="61" t="s">
        <v>314</v>
      </c>
      <c r="D143" s="15"/>
      <c r="E143" s="15"/>
      <c r="F143" s="15" t="s">
        <v>222</v>
      </c>
      <c r="G143" s="15" t="s">
        <v>215</v>
      </c>
      <c r="H143" s="16"/>
      <c r="I143" s="15"/>
      <c r="J143" s="15" t="s">
        <v>32</v>
      </c>
      <c r="K143" s="15"/>
      <c r="L143" s="15"/>
      <c r="M143" s="15"/>
      <c r="N143" s="15" t="s">
        <v>35</v>
      </c>
      <c r="O143" s="15" t="s">
        <v>344</v>
      </c>
      <c r="P143" s="15"/>
      <c r="Q143" s="46"/>
    </row>
    <row r="144" spans="1:17" x14ac:dyDescent="0.15">
      <c r="A144" s="15" t="s">
        <v>33</v>
      </c>
      <c r="B144" s="15" t="s">
        <v>33</v>
      </c>
      <c r="C144" s="61" t="s">
        <v>315</v>
      </c>
      <c r="D144" s="15" t="s">
        <v>149</v>
      </c>
      <c r="E144" s="15" t="s">
        <v>213</v>
      </c>
      <c r="F144" s="15" t="s">
        <v>223</v>
      </c>
      <c r="G144" s="15" t="s">
        <v>53</v>
      </c>
      <c r="H144" s="16"/>
      <c r="I144" s="15" t="s">
        <v>21</v>
      </c>
      <c r="J144" s="15" t="s">
        <v>34</v>
      </c>
      <c r="K144" s="15" t="s">
        <v>51</v>
      </c>
      <c r="L144" s="15" t="s">
        <v>30</v>
      </c>
      <c r="M144" s="15" t="s">
        <v>30</v>
      </c>
      <c r="N144" s="15" t="s">
        <v>343</v>
      </c>
      <c r="O144" s="15" t="s">
        <v>345</v>
      </c>
      <c r="P144" s="15"/>
      <c r="Q144" s="46"/>
    </row>
    <row r="145" spans="1:17" ht="14" thickBot="1" x14ac:dyDescent="0.2">
      <c r="A145" s="18" t="s">
        <v>36</v>
      </c>
      <c r="B145" s="19" t="s">
        <v>37</v>
      </c>
      <c r="C145" s="62"/>
      <c r="D145" s="19" t="s">
        <v>212</v>
      </c>
      <c r="E145" s="19" t="s">
        <v>214</v>
      </c>
      <c r="F145" s="19" t="s">
        <v>224</v>
      </c>
      <c r="G145" s="19" t="s">
        <v>38</v>
      </c>
      <c r="H145" s="20" t="s">
        <v>39</v>
      </c>
      <c r="I145" s="19" t="s">
        <v>29</v>
      </c>
      <c r="J145" s="19" t="s">
        <v>40</v>
      </c>
      <c r="K145" s="19" t="s">
        <v>53</v>
      </c>
      <c r="L145" s="19" t="s">
        <v>209</v>
      </c>
      <c r="M145" s="19" t="s">
        <v>210</v>
      </c>
      <c r="N145" s="19" t="s">
        <v>41</v>
      </c>
      <c r="O145" s="19" t="s">
        <v>346</v>
      </c>
      <c r="P145" s="19"/>
      <c r="Q145" s="47"/>
    </row>
    <row r="146" spans="1:17" x14ac:dyDescent="0.15">
      <c r="A146" s="10">
        <v>29</v>
      </c>
      <c r="B146" s="21" t="s">
        <v>49</v>
      </c>
      <c r="C146" s="66" t="s">
        <v>319</v>
      </c>
      <c r="D146" s="10">
        <v>19</v>
      </c>
      <c r="E146" s="27">
        <v>11538</v>
      </c>
      <c r="G146" s="27">
        <v>80000</v>
      </c>
      <c r="H146" s="22">
        <v>40000</v>
      </c>
      <c r="I146" s="10" t="s">
        <v>56</v>
      </c>
      <c r="J146" s="10" t="s">
        <v>57</v>
      </c>
      <c r="K146" s="10" t="s">
        <v>104</v>
      </c>
      <c r="L146" s="10">
        <v>5286</v>
      </c>
      <c r="M146" s="10">
        <v>64788</v>
      </c>
      <c r="N146" s="83">
        <f t="shared" ref="N146:N157" si="14">(L146/M146)*100</f>
        <v>8.1589183182070748</v>
      </c>
      <c r="O146" s="10"/>
      <c r="P146" s="10"/>
      <c r="Q146" s="44"/>
    </row>
    <row r="147" spans="1:17" x14ac:dyDescent="0.15">
      <c r="A147" s="21">
        <v>40394</v>
      </c>
      <c r="B147" s="10"/>
      <c r="C147" s="59"/>
      <c r="D147" s="10"/>
      <c r="G147" s="27">
        <v>80000</v>
      </c>
      <c r="H147" s="22">
        <v>40000</v>
      </c>
      <c r="I147" s="10" t="s">
        <v>56</v>
      </c>
      <c r="J147" s="10" t="s">
        <v>57</v>
      </c>
      <c r="K147" s="10" t="s">
        <v>105</v>
      </c>
      <c r="L147" s="10">
        <v>3810</v>
      </c>
      <c r="M147" s="10">
        <v>50966</v>
      </c>
      <c r="N147" s="83">
        <f t="shared" si="14"/>
        <v>7.475571949927402</v>
      </c>
      <c r="O147" s="10"/>
      <c r="P147" s="10"/>
      <c r="Q147" s="44"/>
    </row>
    <row r="148" spans="1:17" x14ac:dyDescent="0.15">
      <c r="A148" s="10" t="s">
        <v>122</v>
      </c>
      <c r="B148" s="10"/>
      <c r="C148" s="59"/>
      <c r="D148" s="10"/>
      <c r="G148" s="27">
        <v>80000</v>
      </c>
      <c r="H148" s="22">
        <v>40000</v>
      </c>
      <c r="I148" s="10" t="s">
        <v>56</v>
      </c>
      <c r="J148" s="10" t="s">
        <v>57</v>
      </c>
      <c r="K148" s="10" t="s">
        <v>106</v>
      </c>
      <c r="L148" s="10">
        <v>3512</v>
      </c>
      <c r="M148" s="10">
        <v>59936</v>
      </c>
      <c r="N148" s="83">
        <f t="shared" si="14"/>
        <v>5.8595835557928462</v>
      </c>
      <c r="O148" s="10"/>
      <c r="P148" s="10"/>
      <c r="Q148" s="44"/>
    </row>
    <row r="149" spans="1:17" x14ac:dyDescent="0.15">
      <c r="A149" s="10" t="s">
        <v>266</v>
      </c>
      <c r="B149" s="10"/>
      <c r="C149" s="59"/>
      <c r="D149" s="10"/>
      <c r="G149" s="27">
        <v>80000</v>
      </c>
      <c r="H149" s="22">
        <v>40000</v>
      </c>
      <c r="I149" s="10" t="s">
        <v>56</v>
      </c>
      <c r="J149" s="10" t="s">
        <v>57</v>
      </c>
      <c r="K149" s="10" t="s">
        <v>107</v>
      </c>
      <c r="L149" s="10">
        <v>3296</v>
      </c>
      <c r="M149" s="10">
        <v>54588</v>
      </c>
      <c r="N149" s="83">
        <f t="shared" si="14"/>
        <v>6.0379570601597417</v>
      </c>
      <c r="O149" s="83">
        <f>AVERAGE(N146:N149)</f>
        <v>6.8830077210217659</v>
      </c>
      <c r="P149" s="10"/>
      <c r="Q149" s="44"/>
    </row>
    <row r="150" spans="1:17" x14ac:dyDescent="0.15">
      <c r="A150" s="24"/>
      <c r="B150" s="21">
        <v>40396</v>
      </c>
      <c r="C150" s="59"/>
      <c r="D150" s="10"/>
      <c r="F150" s="10">
        <v>83.895131086142328</v>
      </c>
      <c r="G150" s="27">
        <v>80000</v>
      </c>
      <c r="H150" s="22">
        <v>40000</v>
      </c>
      <c r="I150" s="10" t="s">
        <v>52</v>
      </c>
      <c r="J150" s="10" t="s">
        <v>57</v>
      </c>
      <c r="K150" s="10" t="s">
        <v>76</v>
      </c>
      <c r="L150" s="10">
        <v>16</v>
      </c>
      <c r="M150" s="10">
        <v>75494</v>
      </c>
      <c r="N150" s="83">
        <f t="shared" si="14"/>
        <v>2.1193737250642435E-2</v>
      </c>
      <c r="O150" s="83">
        <f t="shared" ref="O150:O157" si="15">(N150/$O$149)*100</f>
        <v>0.30791389621594489</v>
      </c>
      <c r="P150" s="10"/>
      <c r="Q150" s="44"/>
    </row>
    <row r="151" spans="1:17" x14ac:dyDescent="0.15">
      <c r="A151" s="39"/>
      <c r="B151" s="10" t="s">
        <v>218</v>
      </c>
      <c r="C151" s="59"/>
      <c r="D151" s="10"/>
      <c r="G151" s="27">
        <v>80000</v>
      </c>
      <c r="H151" s="22">
        <v>40000</v>
      </c>
      <c r="I151" s="10" t="s">
        <v>52</v>
      </c>
      <c r="J151" s="10" t="s">
        <v>57</v>
      </c>
      <c r="K151" s="10" t="s">
        <v>77</v>
      </c>
      <c r="L151" s="10">
        <v>10</v>
      </c>
      <c r="M151" s="10">
        <v>94730</v>
      </c>
      <c r="N151" s="83">
        <f t="shared" si="14"/>
        <v>1.0556317956296843E-2</v>
      </c>
      <c r="O151" s="83">
        <f t="shared" si="15"/>
        <v>0.15336780640324174</v>
      </c>
      <c r="P151" s="10"/>
      <c r="Q151" s="44"/>
    </row>
    <row r="152" spans="1:17" x14ac:dyDescent="0.15">
      <c r="A152" s="39"/>
      <c r="B152" s="10"/>
      <c r="C152" s="59"/>
      <c r="D152" s="10"/>
      <c r="G152" s="27">
        <v>80000</v>
      </c>
      <c r="H152" s="22">
        <v>40000</v>
      </c>
      <c r="I152" s="10" t="s">
        <v>52</v>
      </c>
      <c r="J152" s="10" t="s">
        <v>57</v>
      </c>
      <c r="K152" s="10" t="s">
        <v>78</v>
      </c>
      <c r="L152" s="10">
        <v>18</v>
      </c>
      <c r="M152" s="10">
        <v>69856</v>
      </c>
      <c r="N152" s="83">
        <f t="shared" si="14"/>
        <v>2.5767292716445261E-2</v>
      </c>
      <c r="O152" s="83">
        <f t="shared" si="15"/>
        <v>0.37436094452935131</v>
      </c>
      <c r="P152" s="10"/>
      <c r="Q152" s="44"/>
    </row>
    <row r="153" spans="1:17" x14ac:dyDescent="0.15">
      <c r="A153" s="10"/>
      <c r="B153" s="10"/>
      <c r="C153" s="59"/>
      <c r="D153" s="10"/>
      <c r="G153" s="27">
        <v>80000</v>
      </c>
      <c r="H153" s="22">
        <v>40000</v>
      </c>
      <c r="I153" s="10" t="s">
        <v>52</v>
      </c>
      <c r="J153" s="10" t="s">
        <v>57</v>
      </c>
      <c r="K153" s="10" t="s">
        <v>79</v>
      </c>
      <c r="L153" s="10">
        <v>18</v>
      </c>
      <c r="M153" s="10">
        <v>119930</v>
      </c>
      <c r="N153" s="83">
        <f t="shared" si="14"/>
        <v>1.5008755107145836E-2</v>
      </c>
      <c r="O153" s="83">
        <f t="shared" si="15"/>
        <v>0.21805518336564964</v>
      </c>
      <c r="P153" s="10"/>
      <c r="Q153" s="44"/>
    </row>
    <row r="154" spans="1:17" x14ac:dyDescent="0.15">
      <c r="A154" s="10"/>
      <c r="B154" s="21">
        <v>40396</v>
      </c>
      <c r="C154" s="59"/>
      <c r="D154" s="10"/>
      <c r="F154" s="10">
        <v>71.910112359550567</v>
      </c>
      <c r="G154" s="27">
        <v>80000</v>
      </c>
      <c r="H154" s="22">
        <v>40000</v>
      </c>
      <c r="I154" s="10" t="s">
        <v>52</v>
      </c>
      <c r="J154" s="10" t="s">
        <v>57</v>
      </c>
      <c r="K154" s="10" t="s">
        <v>80</v>
      </c>
      <c r="L154" s="10">
        <v>42</v>
      </c>
      <c r="M154" s="10">
        <v>78302</v>
      </c>
      <c r="N154" s="83">
        <f t="shared" si="14"/>
        <v>5.3638476667262652E-2</v>
      </c>
      <c r="O154" s="83">
        <f t="shared" si="15"/>
        <v>0.7792883408141833</v>
      </c>
      <c r="P154" s="10"/>
      <c r="Q154" s="44"/>
    </row>
    <row r="155" spans="1:17" x14ac:dyDescent="0.15">
      <c r="A155" s="10"/>
      <c r="B155" s="10" t="s">
        <v>262</v>
      </c>
      <c r="C155" s="59"/>
      <c r="D155" s="10"/>
      <c r="G155" s="27">
        <v>80000</v>
      </c>
      <c r="H155" s="22">
        <v>40000</v>
      </c>
      <c r="I155" s="10" t="s">
        <v>52</v>
      </c>
      <c r="J155" s="10" t="s">
        <v>57</v>
      </c>
      <c r="K155" s="10" t="s">
        <v>81</v>
      </c>
      <c r="L155" s="10">
        <v>24</v>
      </c>
      <c r="M155" s="10">
        <v>58632</v>
      </c>
      <c r="N155" s="83">
        <f t="shared" si="14"/>
        <v>4.0933278755628327E-2</v>
      </c>
      <c r="O155" s="83">
        <f t="shared" si="15"/>
        <v>0.59470046256975406</v>
      </c>
      <c r="P155" s="10"/>
      <c r="Q155" s="44"/>
    </row>
    <row r="156" spans="1:17" x14ac:dyDescent="0.15">
      <c r="A156" s="10"/>
      <c r="B156" s="10"/>
      <c r="C156" s="59"/>
      <c r="D156" s="10"/>
      <c r="G156" s="27">
        <v>80000</v>
      </c>
      <c r="H156" s="22">
        <v>40000</v>
      </c>
      <c r="I156" s="10" t="s">
        <v>52</v>
      </c>
      <c r="J156" s="10" t="s">
        <v>57</v>
      </c>
      <c r="K156" s="10" t="s">
        <v>82</v>
      </c>
      <c r="L156" s="10">
        <v>42</v>
      </c>
      <c r="M156" s="10">
        <v>95136</v>
      </c>
      <c r="N156" s="83">
        <f t="shared" si="14"/>
        <v>4.4147325933400608E-2</v>
      </c>
      <c r="O156" s="83">
        <f t="shared" si="15"/>
        <v>0.64139585080760364</v>
      </c>
      <c r="P156" s="10"/>
      <c r="Q156" s="44"/>
    </row>
    <row r="157" spans="1:17" ht="14" thickBot="1" x14ac:dyDescent="0.2">
      <c r="A157" s="10"/>
      <c r="B157" s="10"/>
      <c r="C157" s="59"/>
      <c r="D157" s="10"/>
      <c r="G157" s="27">
        <v>80000</v>
      </c>
      <c r="H157" s="22">
        <v>40000</v>
      </c>
      <c r="I157" s="10" t="s">
        <v>52</v>
      </c>
      <c r="J157" s="10" t="s">
        <v>57</v>
      </c>
      <c r="K157" s="10" t="s">
        <v>83</v>
      </c>
      <c r="L157" s="10">
        <v>60</v>
      </c>
      <c r="M157" s="10">
        <v>106818</v>
      </c>
      <c r="N157" s="83">
        <f t="shared" si="14"/>
        <v>5.6170308374992983E-2</v>
      </c>
      <c r="O157" s="83">
        <f t="shared" si="15"/>
        <v>0.81607213955957381</v>
      </c>
      <c r="P157" s="10"/>
      <c r="Q157" s="44"/>
    </row>
    <row r="158" spans="1:17" x14ac:dyDescent="0.15">
      <c r="A158" s="11"/>
      <c r="B158" s="12"/>
      <c r="C158" s="60" t="s">
        <v>313</v>
      </c>
      <c r="D158" s="12"/>
      <c r="E158" s="12"/>
      <c r="F158" s="12"/>
      <c r="G158" s="12" t="s">
        <v>33</v>
      </c>
      <c r="H158" s="13"/>
      <c r="I158" s="12"/>
      <c r="J158" s="12"/>
      <c r="K158" s="12"/>
      <c r="L158" s="12" t="s">
        <v>208</v>
      </c>
      <c r="M158" s="12"/>
      <c r="N158" s="84"/>
      <c r="O158" s="12"/>
      <c r="P158" s="12"/>
      <c r="Q158" s="45"/>
    </row>
    <row r="159" spans="1:17" x14ac:dyDescent="0.15">
      <c r="A159" s="15" t="s">
        <v>31</v>
      </c>
      <c r="B159" s="15" t="s">
        <v>31</v>
      </c>
      <c r="C159" s="61" t="s">
        <v>314</v>
      </c>
      <c r="D159" s="15"/>
      <c r="E159" s="15"/>
      <c r="F159" s="15" t="s">
        <v>222</v>
      </c>
      <c r="G159" s="15" t="s">
        <v>215</v>
      </c>
      <c r="H159" s="16"/>
      <c r="I159" s="15"/>
      <c r="J159" s="15" t="s">
        <v>32</v>
      </c>
      <c r="K159" s="15"/>
      <c r="L159" s="15"/>
      <c r="M159" s="15"/>
      <c r="N159" s="15" t="s">
        <v>35</v>
      </c>
      <c r="O159" s="15" t="s">
        <v>344</v>
      </c>
      <c r="P159" s="15"/>
      <c r="Q159" s="46"/>
    </row>
    <row r="160" spans="1:17" x14ac:dyDescent="0.15">
      <c r="A160" s="15" t="s">
        <v>33</v>
      </c>
      <c r="B160" s="15" t="s">
        <v>33</v>
      </c>
      <c r="C160" s="61" t="s">
        <v>315</v>
      </c>
      <c r="D160" s="15" t="s">
        <v>149</v>
      </c>
      <c r="E160" s="15" t="s">
        <v>213</v>
      </c>
      <c r="F160" s="15" t="s">
        <v>223</v>
      </c>
      <c r="G160" s="15" t="s">
        <v>53</v>
      </c>
      <c r="H160" s="16"/>
      <c r="I160" s="15" t="s">
        <v>21</v>
      </c>
      <c r="J160" s="15" t="s">
        <v>34</v>
      </c>
      <c r="K160" s="15" t="s">
        <v>51</v>
      </c>
      <c r="L160" s="15" t="s">
        <v>30</v>
      </c>
      <c r="M160" s="15" t="s">
        <v>30</v>
      </c>
      <c r="N160" s="15" t="s">
        <v>343</v>
      </c>
      <c r="O160" s="15" t="s">
        <v>345</v>
      </c>
      <c r="P160" s="15"/>
      <c r="Q160" s="46"/>
    </row>
    <row r="161" spans="1:17" ht="14" thickBot="1" x14ac:dyDescent="0.2">
      <c r="A161" s="18" t="s">
        <v>36</v>
      </c>
      <c r="B161" s="19" t="s">
        <v>37</v>
      </c>
      <c r="C161" s="62"/>
      <c r="D161" s="19" t="s">
        <v>212</v>
      </c>
      <c r="E161" s="19" t="s">
        <v>214</v>
      </c>
      <c r="F161" s="19" t="s">
        <v>224</v>
      </c>
      <c r="G161" s="19" t="s">
        <v>38</v>
      </c>
      <c r="H161" s="20" t="s">
        <v>39</v>
      </c>
      <c r="I161" s="19" t="s">
        <v>29</v>
      </c>
      <c r="J161" s="19" t="s">
        <v>40</v>
      </c>
      <c r="K161" s="19" t="s">
        <v>53</v>
      </c>
      <c r="L161" s="19" t="s">
        <v>209</v>
      </c>
      <c r="M161" s="19" t="s">
        <v>210</v>
      </c>
      <c r="N161" s="19" t="s">
        <v>41</v>
      </c>
      <c r="O161" s="19" t="s">
        <v>346</v>
      </c>
      <c r="P161" s="19"/>
      <c r="Q161" s="47"/>
    </row>
    <row r="162" spans="1:17" x14ac:dyDescent="0.15">
      <c r="A162" s="10">
        <v>39</v>
      </c>
      <c r="B162" s="21" t="s">
        <v>49</v>
      </c>
      <c r="C162" s="66" t="s">
        <v>317</v>
      </c>
      <c r="D162" s="10">
        <v>19</v>
      </c>
      <c r="E162" s="27">
        <v>17129</v>
      </c>
      <c r="G162" s="27">
        <v>80000</v>
      </c>
      <c r="H162" s="22">
        <v>40000</v>
      </c>
      <c r="I162" s="10" t="s">
        <v>56</v>
      </c>
      <c r="J162" s="10" t="s">
        <v>57</v>
      </c>
      <c r="K162" s="10" t="s">
        <v>71</v>
      </c>
      <c r="L162" s="10">
        <v>3984</v>
      </c>
      <c r="M162" s="10">
        <v>51916</v>
      </c>
      <c r="N162" s="83">
        <f t="shared" ref="N162:N173" si="16">(L162/M162)*100</f>
        <v>7.6739348177825724</v>
      </c>
      <c r="O162" s="10"/>
      <c r="P162" s="10"/>
      <c r="Q162" s="44"/>
    </row>
    <row r="163" spans="1:17" x14ac:dyDescent="0.15">
      <c r="A163" s="21">
        <v>40451</v>
      </c>
      <c r="B163" s="10"/>
      <c r="C163" s="59"/>
      <c r="D163" s="10"/>
      <c r="G163" s="27">
        <v>80000</v>
      </c>
      <c r="H163" s="22">
        <v>40000</v>
      </c>
      <c r="I163" s="10" t="s">
        <v>56</v>
      </c>
      <c r="J163" s="10" t="s">
        <v>57</v>
      </c>
      <c r="K163" s="10" t="s">
        <v>72</v>
      </c>
      <c r="L163" s="10">
        <v>3504</v>
      </c>
      <c r="M163" s="10">
        <v>43564</v>
      </c>
      <c r="N163" s="83">
        <f t="shared" si="16"/>
        <v>8.0433385364062069</v>
      </c>
      <c r="O163" s="10"/>
      <c r="P163" s="10"/>
      <c r="Q163" s="44"/>
    </row>
    <row r="164" spans="1:17" x14ac:dyDescent="0.15">
      <c r="A164" s="10" t="s">
        <v>122</v>
      </c>
      <c r="B164" s="10"/>
      <c r="C164" s="59"/>
      <c r="D164" s="10"/>
      <c r="G164" s="27">
        <v>80000</v>
      </c>
      <c r="H164" s="22">
        <v>40000</v>
      </c>
      <c r="I164" s="10" t="s">
        <v>56</v>
      </c>
      <c r="J164" s="10" t="s">
        <v>57</v>
      </c>
      <c r="K164" s="10" t="s">
        <v>73</v>
      </c>
      <c r="L164" s="10">
        <v>3998</v>
      </c>
      <c r="M164" s="10">
        <v>57122</v>
      </c>
      <c r="N164" s="83">
        <f t="shared" si="16"/>
        <v>6.9990546549490569</v>
      </c>
      <c r="O164" s="10"/>
      <c r="P164" s="10"/>
      <c r="Q164" s="44"/>
    </row>
    <row r="165" spans="1:17" x14ac:dyDescent="0.15">
      <c r="A165" s="10" t="s">
        <v>266</v>
      </c>
      <c r="B165" s="10"/>
      <c r="C165" s="59"/>
      <c r="D165" s="10"/>
      <c r="G165" s="27">
        <v>80000</v>
      </c>
      <c r="H165" s="22">
        <v>40000</v>
      </c>
      <c r="I165" s="10" t="s">
        <v>56</v>
      </c>
      <c r="J165" s="10" t="s">
        <v>57</v>
      </c>
      <c r="K165" s="10" t="s">
        <v>74</v>
      </c>
      <c r="L165" s="10">
        <v>2926</v>
      </c>
      <c r="M165" s="10">
        <v>42762</v>
      </c>
      <c r="N165" s="83">
        <f t="shared" si="16"/>
        <v>6.8425237360273146</v>
      </c>
      <c r="O165" s="83">
        <f>AVERAGE(N162:N165)</f>
        <v>7.3897129362912874</v>
      </c>
      <c r="P165" s="10"/>
      <c r="Q165" s="44"/>
    </row>
    <row r="166" spans="1:17" x14ac:dyDescent="0.15">
      <c r="A166" s="10"/>
      <c r="B166" s="21">
        <v>40459</v>
      </c>
      <c r="C166" s="59"/>
      <c r="D166" s="10"/>
      <c r="F166" s="10">
        <v>84.606544316202857</v>
      </c>
      <c r="G166" s="27">
        <v>80000</v>
      </c>
      <c r="H166" s="22">
        <v>40000</v>
      </c>
      <c r="I166" s="10" t="s">
        <v>52</v>
      </c>
      <c r="J166" s="10" t="s">
        <v>57</v>
      </c>
      <c r="K166" s="10" t="s">
        <v>43</v>
      </c>
      <c r="L166" s="10">
        <v>38</v>
      </c>
      <c r="M166" s="10">
        <v>57766</v>
      </c>
      <c r="N166" s="83">
        <f t="shared" si="16"/>
        <v>6.5782640307447293E-2</v>
      </c>
      <c r="O166" s="83">
        <f t="shared" ref="O166:O173" si="17">(N166/$O$165)*100</f>
        <v>0.89019209371970476</v>
      </c>
      <c r="P166" s="10"/>
      <c r="Q166" s="44"/>
    </row>
    <row r="167" spans="1:17" x14ac:dyDescent="0.15">
      <c r="A167" s="10"/>
      <c r="B167" s="10" t="s">
        <v>218</v>
      </c>
      <c r="C167" s="59"/>
      <c r="D167" s="10"/>
      <c r="G167" s="27">
        <v>80000</v>
      </c>
      <c r="H167" s="22">
        <v>40000</v>
      </c>
      <c r="I167" s="10" t="s">
        <v>52</v>
      </c>
      <c r="J167" s="10" t="s">
        <v>57</v>
      </c>
      <c r="K167" s="10" t="s">
        <v>50</v>
      </c>
      <c r="L167" s="10">
        <v>26</v>
      </c>
      <c r="M167" s="10">
        <v>57982</v>
      </c>
      <c r="N167" s="83">
        <f t="shared" si="16"/>
        <v>4.4841502535269563E-2</v>
      </c>
      <c r="O167" s="83">
        <f t="shared" si="17"/>
        <v>0.60680980332876633</v>
      </c>
      <c r="P167" s="10"/>
      <c r="Q167" s="44"/>
    </row>
    <row r="168" spans="1:17" x14ac:dyDescent="0.15">
      <c r="A168" s="10"/>
      <c r="B168" s="10"/>
      <c r="C168" s="59"/>
      <c r="D168" s="10"/>
      <c r="G168" s="27">
        <v>80000</v>
      </c>
      <c r="H168" s="22">
        <v>40000</v>
      </c>
      <c r="I168" s="10" t="s">
        <v>52</v>
      </c>
      <c r="J168" s="10" t="s">
        <v>57</v>
      </c>
      <c r="K168" s="10" t="s">
        <v>8</v>
      </c>
      <c r="L168" s="10">
        <v>48</v>
      </c>
      <c r="M168" s="10">
        <v>54840</v>
      </c>
      <c r="N168" s="83">
        <f t="shared" si="16"/>
        <v>8.7527352297592995E-2</v>
      </c>
      <c r="O168" s="83">
        <f t="shared" si="17"/>
        <v>1.1844486119040072</v>
      </c>
      <c r="P168" s="10"/>
      <c r="Q168" s="44"/>
    </row>
    <row r="169" spans="1:17" x14ac:dyDescent="0.15">
      <c r="A169" s="10"/>
      <c r="B169" s="10"/>
      <c r="C169" s="59"/>
      <c r="D169" s="10"/>
      <c r="G169" s="27">
        <v>80000</v>
      </c>
      <c r="H169" s="22">
        <v>40000</v>
      </c>
      <c r="I169" s="10" t="s">
        <v>52</v>
      </c>
      <c r="J169" s="10" t="s">
        <v>57</v>
      </c>
      <c r="K169" s="10" t="s">
        <v>9</v>
      </c>
      <c r="L169" s="10">
        <v>30</v>
      </c>
      <c r="M169" s="10">
        <v>54558</v>
      </c>
      <c r="N169" s="83">
        <f t="shared" si="16"/>
        <v>5.4987352908830972E-2</v>
      </c>
      <c r="O169" s="83">
        <f t="shared" si="17"/>
        <v>0.74410675195223153</v>
      </c>
      <c r="P169" s="10"/>
      <c r="Q169" s="44"/>
    </row>
    <row r="170" spans="1:17" x14ac:dyDescent="0.15">
      <c r="A170" s="10"/>
      <c r="B170" s="21">
        <v>40459</v>
      </c>
      <c r="C170" s="59"/>
      <c r="D170" s="10"/>
      <c r="F170" s="10">
        <v>91.657089675886425</v>
      </c>
      <c r="G170" s="27">
        <v>80000</v>
      </c>
      <c r="H170" s="22">
        <v>40000</v>
      </c>
      <c r="I170" s="10" t="s">
        <v>52</v>
      </c>
      <c r="J170" s="10" t="s">
        <v>57</v>
      </c>
      <c r="K170" s="10" t="s">
        <v>10</v>
      </c>
      <c r="L170" s="10">
        <v>32</v>
      </c>
      <c r="M170" s="10">
        <v>51236</v>
      </c>
      <c r="N170" s="83">
        <f t="shared" si="16"/>
        <v>6.2456085564837227E-2</v>
      </c>
      <c r="O170" s="83">
        <f t="shared" si="17"/>
        <v>0.84517607251172033</v>
      </c>
      <c r="P170" s="10"/>
      <c r="Q170" s="44"/>
    </row>
    <row r="171" spans="1:17" x14ac:dyDescent="0.15">
      <c r="A171" s="10"/>
      <c r="B171" s="10" t="s">
        <v>262</v>
      </c>
      <c r="C171" s="59"/>
      <c r="D171" s="10"/>
      <c r="G171" s="27">
        <v>80000</v>
      </c>
      <c r="H171" s="22">
        <v>40000</v>
      </c>
      <c r="I171" s="10" t="s">
        <v>52</v>
      </c>
      <c r="J171" s="10" t="s">
        <v>57</v>
      </c>
      <c r="K171" s="10" t="s">
        <v>11</v>
      </c>
      <c r="L171" s="10">
        <v>48</v>
      </c>
      <c r="M171" s="10">
        <v>50788</v>
      </c>
      <c r="N171" s="83">
        <f t="shared" si="16"/>
        <v>9.4510514294715284E-2</v>
      </c>
      <c r="O171" s="83">
        <f t="shared" si="17"/>
        <v>1.2789470323071543</v>
      </c>
      <c r="P171" s="10"/>
      <c r="Q171" s="44"/>
    </row>
    <row r="172" spans="1:17" x14ac:dyDescent="0.15">
      <c r="A172" s="10"/>
      <c r="B172" s="10"/>
      <c r="C172" s="59"/>
      <c r="D172" s="10"/>
      <c r="G172" s="27">
        <v>80000</v>
      </c>
      <c r="H172" s="22">
        <v>40000</v>
      </c>
      <c r="I172" s="10" t="s">
        <v>52</v>
      </c>
      <c r="J172" s="10" t="s">
        <v>57</v>
      </c>
      <c r="K172" s="10" t="s">
        <v>12</v>
      </c>
      <c r="L172" s="10">
        <v>40</v>
      </c>
      <c r="M172" s="10">
        <v>60408</v>
      </c>
      <c r="N172" s="83">
        <f t="shared" si="16"/>
        <v>6.6216395179446427E-2</v>
      </c>
      <c r="O172" s="83">
        <f t="shared" si="17"/>
        <v>0.89606180578753014</v>
      </c>
      <c r="P172" s="10"/>
      <c r="Q172" s="44"/>
    </row>
    <row r="173" spans="1:17" x14ac:dyDescent="0.15">
      <c r="A173" s="10"/>
      <c r="B173" s="10"/>
      <c r="C173" s="59"/>
      <c r="D173" s="10"/>
      <c r="G173" s="27">
        <v>80000</v>
      </c>
      <c r="H173" s="22">
        <v>40000</v>
      </c>
      <c r="I173" s="10" t="s">
        <v>52</v>
      </c>
      <c r="J173" s="10" t="s">
        <v>57</v>
      </c>
      <c r="K173" s="10" t="s">
        <v>13</v>
      </c>
      <c r="L173" s="10">
        <v>32</v>
      </c>
      <c r="M173" s="10">
        <v>62938</v>
      </c>
      <c r="N173" s="83">
        <f t="shared" si="16"/>
        <v>5.0843687438431477E-2</v>
      </c>
      <c r="O173" s="83">
        <f t="shared" si="17"/>
        <v>0.6880333224953209</v>
      </c>
      <c r="P173" s="10"/>
      <c r="Q173" s="44"/>
    </row>
    <row r="174" spans="1:17" ht="14" thickBot="1" x14ac:dyDescent="0.2">
      <c r="A174" s="42"/>
      <c r="B174" s="42"/>
      <c r="C174" s="63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85"/>
      <c r="O174" s="42"/>
      <c r="P174" s="42"/>
      <c r="Q174" s="44"/>
    </row>
    <row r="175" spans="1:17" x14ac:dyDescent="0.15">
      <c r="A175" s="11"/>
      <c r="B175" s="12"/>
      <c r="C175" s="60" t="s">
        <v>313</v>
      </c>
      <c r="D175" s="12"/>
      <c r="E175" s="12"/>
      <c r="F175" s="12"/>
      <c r="G175" s="12" t="s">
        <v>33</v>
      </c>
      <c r="H175" s="13"/>
      <c r="I175" s="12"/>
      <c r="J175" s="12"/>
      <c r="K175" s="12"/>
      <c r="L175" s="12" t="s">
        <v>208</v>
      </c>
      <c r="M175" s="12"/>
      <c r="N175" s="84"/>
      <c r="O175" s="12"/>
      <c r="P175" s="12"/>
      <c r="Q175" s="45"/>
    </row>
    <row r="176" spans="1:17" x14ac:dyDescent="0.15">
      <c r="A176" s="15" t="s">
        <v>31</v>
      </c>
      <c r="B176" s="15" t="s">
        <v>31</v>
      </c>
      <c r="C176" s="61" t="s">
        <v>314</v>
      </c>
      <c r="D176" s="15"/>
      <c r="E176" s="15"/>
      <c r="F176" s="15" t="s">
        <v>222</v>
      </c>
      <c r="G176" s="15" t="s">
        <v>215</v>
      </c>
      <c r="H176" s="16"/>
      <c r="I176" s="15"/>
      <c r="J176" s="15" t="s">
        <v>32</v>
      </c>
      <c r="K176" s="15"/>
      <c r="L176" s="15"/>
      <c r="M176" s="15"/>
      <c r="N176" s="15" t="s">
        <v>35</v>
      </c>
      <c r="O176" s="15" t="s">
        <v>344</v>
      </c>
      <c r="P176" s="15"/>
      <c r="Q176" s="46"/>
    </row>
    <row r="177" spans="1:17" x14ac:dyDescent="0.15">
      <c r="A177" s="15" t="s">
        <v>33</v>
      </c>
      <c r="B177" s="15" t="s">
        <v>33</v>
      </c>
      <c r="C177" s="61" t="s">
        <v>315</v>
      </c>
      <c r="D177" s="15" t="s">
        <v>149</v>
      </c>
      <c r="E177" s="15" t="s">
        <v>213</v>
      </c>
      <c r="F177" s="15" t="s">
        <v>223</v>
      </c>
      <c r="G177" s="15" t="s">
        <v>53</v>
      </c>
      <c r="H177" s="16"/>
      <c r="I177" s="15" t="s">
        <v>21</v>
      </c>
      <c r="J177" s="15" t="s">
        <v>34</v>
      </c>
      <c r="K177" s="15" t="s">
        <v>51</v>
      </c>
      <c r="L177" s="15" t="s">
        <v>30</v>
      </c>
      <c r="M177" s="15" t="s">
        <v>30</v>
      </c>
      <c r="N177" s="15" t="s">
        <v>343</v>
      </c>
      <c r="O177" s="15" t="s">
        <v>345</v>
      </c>
      <c r="P177" s="15"/>
      <c r="Q177" s="46"/>
    </row>
    <row r="178" spans="1:17" ht="14" thickBot="1" x14ac:dyDescent="0.2">
      <c r="A178" s="18" t="s">
        <v>36</v>
      </c>
      <c r="B178" s="19" t="s">
        <v>37</v>
      </c>
      <c r="C178" s="62"/>
      <c r="D178" s="19" t="s">
        <v>212</v>
      </c>
      <c r="E178" s="19" t="s">
        <v>214</v>
      </c>
      <c r="F178" s="19" t="s">
        <v>224</v>
      </c>
      <c r="G178" s="19" t="s">
        <v>38</v>
      </c>
      <c r="H178" s="20" t="s">
        <v>39</v>
      </c>
      <c r="I178" s="19" t="s">
        <v>29</v>
      </c>
      <c r="J178" s="19" t="s">
        <v>40</v>
      </c>
      <c r="K178" s="19" t="s">
        <v>53</v>
      </c>
      <c r="L178" s="19" t="s">
        <v>209</v>
      </c>
      <c r="M178" s="19" t="s">
        <v>210</v>
      </c>
      <c r="N178" s="19" t="s">
        <v>41</v>
      </c>
      <c r="O178" s="19" t="s">
        <v>346</v>
      </c>
      <c r="P178" s="19"/>
      <c r="Q178" s="47"/>
    </row>
    <row r="179" spans="1:17" x14ac:dyDescent="0.15">
      <c r="A179" s="10">
        <v>13</v>
      </c>
      <c r="B179" s="21" t="s">
        <v>49</v>
      </c>
      <c r="C179" s="66" t="s">
        <v>317</v>
      </c>
      <c r="D179" s="10">
        <v>18</v>
      </c>
      <c r="E179" s="27">
        <v>4341</v>
      </c>
      <c r="G179" s="27">
        <v>80000</v>
      </c>
      <c r="H179" s="22">
        <v>40000</v>
      </c>
      <c r="I179" s="10" t="s">
        <v>56</v>
      </c>
      <c r="J179" s="10" t="s">
        <v>57</v>
      </c>
      <c r="K179" s="10" t="s">
        <v>76</v>
      </c>
      <c r="L179" s="10">
        <v>3728</v>
      </c>
      <c r="M179" s="10">
        <v>41020</v>
      </c>
      <c r="N179" s="83">
        <f t="shared" ref="N179:N190" si="18">(L179/M179)*100</f>
        <v>9.0882496343247201</v>
      </c>
      <c r="O179" s="10"/>
      <c r="P179" s="10"/>
      <c r="Q179" s="44"/>
    </row>
    <row r="180" spans="1:17" x14ac:dyDescent="0.15">
      <c r="A180" s="21">
        <v>40246</v>
      </c>
      <c r="B180" s="10"/>
      <c r="C180" s="59"/>
      <c r="D180" s="10"/>
      <c r="G180" s="27">
        <v>80000</v>
      </c>
      <c r="H180" s="22">
        <v>40000</v>
      </c>
      <c r="I180" s="10" t="s">
        <v>56</v>
      </c>
      <c r="J180" s="10" t="s">
        <v>57</v>
      </c>
      <c r="K180" s="10" t="s">
        <v>77</v>
      </c>
      <c r="L180" s="10">
        <v>4512</v>
      </c>
      <c r="M180" s="10">
        <v>51888</v>
      </c>
      <c r="N180" s="83">
        <f t="shared" si="18"/>
        <v>8.695652173913043</v>
      </c>
      <c r="O180" s="10"/>
      <c r="P180" s="10"/>
      <c r="Q180" s="44"/>
    </row>
    <row r="181" spans="1:17" x14ac:dyDescent="0.15">
      <c r="A181" s="10" t="s">
        <v>122</v>
      </c>
      <c r="B181" s="10"/>
      <c r="C181" s="59"/>
      <c r="D181" s="10"/>
      <c r="G181" s="27">
        <v>80000</v>
      </c>
      <c r="H181" s="22">
        <v>40000</v>
      </c>
      <c r="I181" s="10" t="s">
        <v>56</v>
      </c>
      <c r="J181" s="10" t="s">
        <v>57</v>
      </c>
      <c r="K181" s="10" t="s">
        <v>78</v>
      </c>
      <c r="L181" s="10">
        <v>4410</v>
      </c>
      <c r="M181" s="10">
        <v>46946</v>
      </c>
      <c r="N181" s="83">
        <f t="shared" si="18"/>
        <v>9.3937715673326796</v>
      </c>
      <c r="O181" s="10"/>
      <c r="P181" s="10"/>
      <c r="Q181" s="44"/>
    </row>
    <row r="182" spans="1:17" x14ac:dyDescent="0.15">
      <c r="A182" s="10" t="s">
        <v>268</v>
      </c>
      <c r="B182" s="10"/>
      <c r="C182" s="59"/>
      <c r="D182" s="10"/>
      <c r="G182" s="27">
        <v>80000</v>
      </c>
      <c r="H182" s="22">
        <v>40000</v>
      </c>
      <c r="I182" s="10" t="s">
        <v>56</v>
      </c>
      <c r="J182" s="10" t="s">
        <v>57</v>
      </c>
      <c r="K182" s="10" t="s">
        <v>79</v>
      </c>
      <c r="L182" s="10">
        <v>4130</v>
      </c>
      <c r="M182" s="10">
        <v>55760</v>
      </c>
      <c r="N182" s="83">
        <f t="shared" si="18"/>
        <v>7.4067431850789092</v>
      </c>
      <c r="O182" s="83">
        <f>AVERAGE(N179:N182)</f>
        <v>8.646104140162338</v>
      </c>
      <c r="P182" s="10"/>
      <c r="Q182" s="44"/>
    </row>
    <row r="183" spans="1:17" x14ac:dyDescent="0.15">
      <c r="A183" s="10"/>
      <c r="B183" s="21">
        <v>40254</v>
      </c>
      <c r="C183" s="59"/>
      <c r="D183" s="10"/>
      <c r="F183" s="10">
        <v>90</v>
      </c>
      <c r="G183" s="27">
        <v>80000</v>
      </c>
      <c r="H183" s="22">
        <v>40000</v>
      </c>
      <c r="I183" s="10" t="s">
        <v>52</v>
      </c>
      <c r="J183" s="10" t="s">
        <v>57</v>
      </c>
      <c r="K183" s="10" t="s">
        <v>67</v>
      </c>
      <c r="L183" s="10">
        <v>312</v>
      </c>
      <c r="M183" s="10">
        <v>50168</v>
      </c>
      <c r="N183" s="83">
        <f t="shared" si="18"/>
        <v>0.62191038111943875</v>
      </c>
      <c r="O183" s="83">
        <f t="shared" ref="O183:O190" si="19">(N183/$O$182)*100</f>
        <v>7.1929550123110353</v>
      </c>
      <c r="P183" s="10"/>
      <c r="Q183" s="44"/>
    </row>
    <row r="184" spans="1:17" x14ac:dyDescent="0.15">
      <c r="A184" s="10"/>
      <c r="B184" s="10" t="s">
        <v>218</v>
      </c>
      <c r="C184" s="59"/>
      <c r="D184" s="10"/>
      <c r="G184" s="27">
        <v>80000</v>
      </c>
      <c r="H184" s="22">
        <v>40000</v>
      </c>
      <c r="I184" s="10" t="s">
        <v>52</v>
      </c>
      <c r="J184" s="10" t="s">
        <v>57</v>
      </c>
      <c r="K184" s="10" t="s">
        <v>68</v>
      </c>
      <c r="L184" s="10">
        <v>170</v>
      </c>
      <c r="M184" s="10">
        <v>28680</v>
      </c>
      <c r="N184" s="83">
        <f t="shared" si="18"/>
        <v>0.59274755927475586</v>
      </c>
      <c r="O184" s="83">
        <f t="shared" si="19"/>
        <v>6.855660649764352</v>
      </c>
      <c r="P184" s="10"/>
      <c r="Q184" s="44"/>
    </row>
    <row r="185" spans="1:17" x14ac:dyDescent="0.15">
      <c r="A185" s="10"/>
      <c r="B185" s="10"/>
      <c r="C185" s="59"/>
      <c r="D185" s="10"/>
      <c r="G185" s="27">
        <v>80000</v>
      </c>
      <c r="H185" s="22">
        <v>40000</v>
      </c>
      <c r="I185" s="10" t="s">
        <v>52</v>
      </c>
      <c r="J185" s="10" t="s">
        <v>57</v>
      </c>
      <c r="K185" s="10" t="s">
        <v>69</v>
      </c>
      <c r="L185" s="10">
        <v>146</v>
      </c>
      <c r="M185" s="10">
        <v>21688</v>
      </c>
      <c r="N185" s="83">
        <f t="shared" si="18"/>
        <v>0.67318332718554041</v>
      </c>
      <c r="O185" s="83">
        <f t="shared" si="19"/>
        <v>7.7859729222842882</v>
      </c>
      <c r="P185" s="10"/>
      <c r="Q185" s="44"/>
    </row>
    <row r="186" spans="1:17" x14ac:dyDescent="0.15">
      <c r="A186" s="10"/>
      <c r="B186" s="10"/>
      <c r="C186" s="59"/>
      <c r="D186" s="10"/>
      <c r="G186" s="27">
        <v>80000</v>
      </c>
      <c r="H186" s="22">
        <v>40000</v>
      </c>
      <c r="I186" s="10" t="s">
        <v>52</v>
      </c>
      <c r="J186" s="10" t="s">
        <v>57</v>
      </c>
      <c r="K186" s="10" t="s">
        <v>69</v>
      </c>
      <c r="L186" s="10">
        <v>176</v>
      </c>
      <c r="M186" s="10">
        <v>21688</v>
      </c>
      <c r="N186" s="83">
        <f t="shared" si="18"/>
        <v>0.8115086683880488</v>
      </c>
      <c r="O186" s="83">
        <f t="shared" si="19"/>
        <v>9.3858303720687317</v>
      </c>
      <c r="P186" s="10"/>
      <c r="Q186" s="44"/>
    </row>
    <row r="187" spans="1:17" x14ac:dyDescent="0.15">
      <c r="A187" s="10"/>
      <c r="B187" s="21">
        <v>40254</v>
      </c>
      <c r="C187" s="59"/>
      <c r="D187" s="10"/>
      <c r="F187" s="10">
        <v>100</v>
      </c>
      <c r="G187" s="27">
        <v>80000</v>
      </c>
      <c r="H187" s="22">
        <v>40000</v>
      </c>
      <c r="I187" s="10" t="s">
        <v>52</v>
      </c>
      <c r="J187" s="10" t="s">
        <v>57</v>
      </c>
      <c r="K187" s="10" t="s">
        <v>70</v>
      </c>
      <c r="L187" s="10">
        <v>392</v>
      </c>
      <c r="M187" s="10">
        <v>33022</v>
      </c>
      <c r="N187" s="83">
        <f t="shared" si="18"/>
        <v>1.1870873962812671</v>
      </c>
      <c r="O187" s="83">
        <f t="shared" si="19"/>
        <v>13.729737428989358</v>
      </c>
      <c r="P187" s="10"/>
      <c r="Q187" s="44"/>
    </row>
    <row r="188" spans="1:17" x14ac:dyDescent="0.15">
      <c r="A188" s="10"/>
      <c r="B188" s="10" t="s">
        <v>262</v>
      </c>
      <c r="C188" s="59"/>
      <c r="D188" s="10"/>
      <c r="G188" s="27">
        <v>80000</v>
      </c>
      <c r="H188" s="22">
        <v>40000</v>
      </c>
      <c r="I188" s="10" t="s">
        <v>52</v>
      </c>
      <c r="J188" s="10" t="s">
        <v>57</v>
      </c>
      <c r="K188" s="10" t="s">
        <v>71</v>
      </c>
      <c r="L188" s="10">
        <v>316</v>
      </c>
      <c r="M188" s="10">
        <v>19686</v>
      </c>
      <c r="N188" s="83">
        <f t="shared" si="18"/>
        <v>1.6052016661586916</v>
      </c>
      <c r="O188" s="83">
        <f t="shared" si="19"/>
        <v>18.565606429632396</v>
      </c>
      <c r="P188" s="10"/>
      <c r="Q188" s="44"/>
    </row>
    <row r="189" spans="1:17" x14ac:dyDescent="0.15">
      <c r="A189" s="10"/>
      <c r="B189" s="10"/>
      <c r="C189" s="59"/>
      <c r="D189" s="10"/>
      <c r="G189" s="27">
        <v>80000</v>
      </c>
      <c r="H189" s="22">
        <v>40000</v>
      </c>
      <c r="I189" s="10" t="s">
        <v>52</v>
      </c>
      <c r="J189" s="10" t="s">
        <v>57</v>
      </c>
      <c r="K189" s="10" t="s">
        <v>72</v>
      </c>
      <c r="L189" s="10">
        <v>384</v>
      </c>
      <c r="M189" s="10">
        <v>32388</v>
      </c>
      <c r="N189" s="83">
        <f t="shared" si="18"/>
        <v>1.1856243052982587</v>
      </c>
      <c r="O189" s="83">
        <f t="shared" si="19"/>
        <v>13.712815460906508</v>
      </c>
      <c r="P189" s="10"/>
      <c r="Q189" s="44"/>
    </row>
    <row r="190" spans="1:17" ht="14" thickBot="1" x14ac:dyDescent="0.2">
      <c r="A190" s="10"/>
      <c r="B190" s="10"/>
      <c r="C190" s="59"/>
      <c r="D190" s="10"/>
      <c r="G190" s="27">
        <v>80000</v>
      </c>
      <c r="H190" s="22">
        <v>40000</v>
      </c>
      <c r="I190" s="10" t="s">
        <v>52</v>
      </c>
      <c r="J190" s="10" t="s">
        <v>57</v>
      </c>
      <c r="K190" s="10" t="s">
        <v>72</v>
      </c>
      <c r="L190" s="10">
        <v>400</v>
      </c>
      <c r="M190" s="10">
        <v>32388</v>
      </c>
      <c r="N190" s="83">
        <f t="shared" si="18"/>
        <v>1.2350253180190194</v>
      </c>
      <c r="O190" s="83">
        <f t="shared" si="19"/>
        <v>14.284182771777608</v>
      </c>
      <c r="P190" s="10"/>
      <c r="Q190" s="44"/>
    </row>
    <row r="191" spans="1:17" x14ac:dyDescent="0.15">
      <c r="A191" s="11"/>
      <c r="B191" s="12"/>
      <c r="C191" s="60" t="s">
        <v>313</v>
      </c>
      <c r="D191" s="12"/>
      <c r="E191" s="12"/>
      <c r="F191" s="12"/>
      <c r="G191" s="12" t="s">
        <v>33</v>
      </c>
      <c r="H191" s="13"/>
      <c r="I191" s="12"/>
      <c r="J191" s="12"/>
      <c r="K191" s="12"/>
      <c r="L191" s="12" t="s">
        <v>208</v>
      </c>
      <c r="M191" s="12"/>
      <c r="N191" s="84"/>
      <c r="O191" s="12"/>
      <c r="P191" s="12"/>
      <c r="Q191" s="45"/>
    </row>
    <row r="192" spans="1:17" x14ac:dyDescent="0.15">
      <c r="A192" s="15" t="s">
        <v>31</v>
      </c>
      <c r="B192" s="15" t="s">
        <v>31</v>
      </c>
      <c r="C192" s="61" t="s">
        <v>314</v>
      </c>
      <c r="D192" s="15"/>
      <c r="E192" s="15"/>
      <c r="F192" s="15" t="s">
        <v>222</v>
      </c>
      <c r="G192" s="15" t="s">
        <v>215</v>
      </c>
      <c r="H192" s="16"/>
      <c r="I192" s="15"/>
      <c r="J192" s="15" t="s">
        <v>32</v>
      </c>
      <c r="K192" s="15"/>
      <c r="L192" s="15"/>
      <c r="M192" s="15"/>
      <c r="N192" s="15" t="s">
        <v>35</v>
      </c>
      <c r="O192" s="15" t="s">
        <v>344</v>
      </c>
      <c r="P192" s="15"/>
      <c r="Q192" s="46"/>
    </row>
    <row r="193" spans="1:17" x14ac:dyDescent="0.15">
      <c r="A193" s="15" t="s">
        <v>33</v>
      </c>
      <c r="B193" s="15" t="s">
        <v>33</v>
      </c>
      <c r="C193" s="61" t="s">
        <v>315</v>
      </c>
      <c r="D193" s="15" t="s">
        <v>149</v>
      </c>
      <c r="E193" s="15" t="s">
        <v>213</v>
      </c>
      <c r="F193" s="15" t="s">
        <v>223</v>
      </c>
      <c r="G193" s="15" t="s">
        <v>53</v>
      </c>
      <c r="H193" s="16"/>
      <c r="I193" s="15" t="s">
        <v>21</v>
      </c>
      <c r="J193" s="15" t="s">
        <v>34</v>
      </c>
      <c r="K193" s="15" t="s">
        <v>51</v>
      </c>
      <c r="L193" s="15" t="s">
        <v>30</v>
      </c>
      <c r="M193" s="15" t="s">
        <v>30</v>
      </c>
      <c r="N193" s="15" t="s">
        <v>343</v>
      </c>
      <c r="O193" s="15" t="s">
        <v>345</v>
      </c>
      <c r="P193" s="15"/>
      <c r="Q193" s="46"/>
    </row>
    <row r="194" spans="1:17" ht="14" thickBot="1" x14ac:dyDescent="0.2">
      <c r="A194" s="18" t="s">
        <v>36</v>
      </c>
      <c r="B194" s="19" t="s">
        <v>37</v>
      </c>
      <c r="C194" s="62"/>
      <c r="D194" s="19" t="s">
        <v>212</v>
      </c>
      <c r="E194" s="19" t="s">
        <v>214</v>
      </c>
      <c r="F194" s="19" t="s">
        <v>224</v>
      </c>
      <c r="G194" s="19" t="s">
        <v>38</v>
      </c>
      <c r="H194" s="20" t="s">
        <v>39</v>
      </c>
      <c r="I194" s="19" t="s">
        <v>29</v>
      </c>
      <c r="J194" s="19" t="s">
        <v>40</v>
      </c>
      <c r="K194" s="19" t="s">
        <v>53</v>
      </c>
      <c r="L194" s="19" t="s">
        <v>209</v>
      </c>
      <c r="M194" s="19" t="s">
        <v>210</v>
      </c>
      <c r="N194" s="19" t="s">
        <v>41</v>
      </c>
      <c r="O194" s="19" t="s">
        <v>346</v>
      </c>
      <c r="P194" s="19"/>
      <c r="Q194" s="47"/>
    </row>
    <row r="195" spans="1:17" x14ac:dyDescent="0.15">
      <c r="A195" s="10">
        <v>14</v>
      </c>
      <c r="B195" s="21" t="s">
        <v>49</v>
      </c>
      <c r="C195" s="66" t="s">
        <v>318</v>
      </c>
      <c r="D195" s="10">
        <v>18</v>
      </c>
      <c r="E195" s="27">
        <v>19285</v>
      </c>
      <c r="G195" s="27">
        <v>80000</v>
      </c>
      <c r="H195" s="22">
        <v>40000</v>
      </c>
      <c r="I195" s="10" t="s">
        <v>56</v>
      </c>
      <c r="J195" s="10" t="s">
        <v>57</v>
      </c>
      <c r="K195" s="10" t="s">
        <v>80</v>
      </c>
      <c r="L195" s="10">
        <v>4660</v>
      </c>
      <c r="M195" s="10">
        <v>86566</v>
      </c>
      <c r="N195" s="83">
        <f t="shared" ref="N195:N206" si="20">(L195/M195)*100</f>
        <v>5.3831758427096084</v>
      </c>
      <c r="O195" s="10"/>
      <c r="P195" s="10"/>
      <c r="Q195" s="44"/>
    </row>
    <row r="196" spans="1:17" x14ac:dyDescent="0.15">
      <c r="A196" s="21">
        <v>40247</v>
      </c>
      <c r="B196" s="21"/>
      <c r="C196" s="59"/>
      <c r="D196" s="10"/>
      <c r="G196" s="27">
        <v>80000</v>
      </c>
      <c r="H196" s="22">
        <v>40000</v>
      </c>
      <c r="I196" s="10" t="s">
        <v>56</v>
      </c>
      <c r="J196" s="10" t="s">
        <v>57</v>
      </c>
      <c r="K196" s="10" t="s">
        <v>81</v>
      </c>
      <c r="L196" s="10">
        <v>5346</v>
      </c>
      <c r="M196" s="10">
        <v>97820</v>
      </c>
      <c r="N196" s="83">
        <f t="shared" si="20"/>
        <v>5.465140053158863</v>
      </c>
      <c r="O196" s="10"/>
      <c r="P196" s="10"/>
      <c r="Q196" s="44"/>
    </row>
    <row r="197" spans="1:17" x14ac:dyDescent="0.15">
      <c r="A197" s="10" t="s">
        <v>122</v>
      </c>
      <c r="B197" s="10"/>
      <c r="C197" s="59"/>
      <c r="D197" s="10"/>
      <c r="G197" s="27">
        <v>80000</v>
      </c>
      <c r="H197" s="22">
        <v>40000</v>
      </c>
      <c r="I197" s="10" t="s">
        <v>56</v>
      </c>
      <c r="J197" s="10" t="s">
        <v>57</v>
      </c>
      <c r="K197" s="10" t="s">
        <v>82</v>
      </c>
      <c r="L197" s="10">
        <v>5104</v>
      </c>
      <c r="M197" s="10">
        <v>87082</v>
      </c>
      <c r="N197" s="83">
        <f t="shared" si="20"/>
        <v>5.8611423715578415</v>
      </c>
      <c r="O197" s="10"/>
      <c r="P197" s="10"/>
      <c r="Q197" s="44"/>
    </row>
    <row r="198" spans="1:17" x14ac:dyDescent="0.15">
      <c r="A198" s="10" t="s">
        <v>268</v>
      </c>
      <c r="B198" s="10"/>
      <c r="C198" s="59"/>
      <c r="D198" s="10"/>
      <c r="G198" s="27">
        <v>80000</v>
      </c>
      <c r="H198" s="22">
        <v>40000</v>
      </c>
      <c r="I198" s="10" t="s">
        <v>56</v>
      </c>
      <c r="J198" s="10" t="s">
        <v>57</v>
      </c>
      <c r="K198" s="10" t="s">
        <v>83</v>
      </c>
      <c r="L198" s="10">
        <v>4388</v>
      </c>
      <c r="M198" s="10">
        <v>76222</v>
      </c>
      <c r="N198" s="83">
        <f t="shared" si="20"/>
        <v>5.756868095825352</v>
      </c>
      <c r="O198" s="83">
        <f>AVERAGE(N195:N198)</f>
        <v>5.6165815908129169</v>
      </c>
      <c r="P198" s="10"/>
      <c r="Q198" s="44"/>
    </row>
    <row r="199" spans="1:17" x14ac:dyDescent="0.15">
      <c r="A199" s="21"/>
      <c r="B199" s="21">
        <v>40250</v>
      </c>
      <c r="C199" s="59"/>
      <c r="D199" s="10"/>
      <c r="F199" s="10">
        <v>72.916666666666657</v>
      </c>
      <c r="G199" s="27">
        <v>80000</v>
      </c>
      <c r="H199" s="22">
        <v>40000</v>
      </c>
      <c r="I199" s="10" t="s">
        <v>52</v>
      </c>
      <c r="J199" s="10" t="s">
        <v>57</v>
      </c>
      <c r="K199" s="10" t="s">
        <v>44</v>
      </c>
      <c r="L199" s="10">
        <v>204</v>
      </c>
      <c r="M199" s="10">
        <v>61834</v>
      </c>
      <c r="N199" s="83">
        <f t="shared" si="20"/>
        <v>0.3299155804250089</v>
      </c>
      <c r="O199" s="83">
        <f t="shared" ref="O199:O206" si="21">(N199/$O$198)*100</f>
        <v>5.8739568737798491</v>
      </c>
      <c r="P199" s="10"/>
      <c r="Q199" s="44"/>
    </row>
    <row r="200" spans="1:17" x14ac:dyDescent="0.15">
      <c r="A200" s="10"/>
      <c r="B200" s="10" t="s">
        <v>218</v>
      </c>
      <c r="C200" s="59"/>
      <c r="D200" s="10"/>
      <c r="G200" s="27">
        <v>80000</v>
      </c>
      <c r="H200" s="22">
        <v>40000</v>
      </c>
      <c r="I200" s="10" t="s">
        <v>52</v>
      </c>
      <c r="J200" s="10" t="s">
        <v>57</v>
      </c>
      <c r="K200" s="10" t="s">
        <v>14</v>
      </c>
      <c r="L200" s="10">
        <v>172</v>
      </c>
      <c r="M200" s="10">
        <v>54886</v>
      </c>
      <c r="N200" s="83">
        <f t="shared" si="20"/>
        <v>0.31337681740334511</v>
      </c>
      <c r="O200" s="83">
        <f t="shared" si="21"/>
        <v>5.5794937247228429</v>
      </c>
      <c r="P200" s="10"/>
      <c r="Q200" s="44"/>
    </row>
    <row r="201" spans="1:17" x14ac:dyDescent="0.15">
      <c r="A201" s="10"/>
      <c r="B201" s="10"/>
      <c r="C201" s="59"/>
      <c r="D201" s="10"/>
      <c r="G201" s="27">
        <v>80000</v>
      </c>
      <c r="H201" s="22">
        <v>40000</v>
      </c>
      <c r="I201" s="10" t="s">
        <v>52</v>
      </c>
      <c r="J201" s="10" t="s">
        <v>57</v>
      </c>
      <c r="K201" s="10" t="s">
        <v>15</v>
      </c>
      <c r="L201" s="10">
        <v>240</v>
      </c>
      <c r="M201" s="10">
        <v>69432</v>
      </c>
      <c r="N201" s="83">
        <f t="shared" si="20"/>
        <v>0.34566194262011751</v>
      </c>
      <c r="O201" s="83">
        <f t="shared" si="21"/>
        <v>6.1543117825532745</v>
      </c>
      <c r="P201" s="10"/>
      <c r="Q201" s="44"/>
    </row>
    <row r="202" spans="1:17" x14ac:dyDescent="0.15">
      <c r="A202" s="10"/>
      <c r="B202" s="10"/>
      <c r="C202" s="59"/>
      <c r="D202" s="10"/>
      <c r="G202" s="27">
        <v>80000</v>
      </c>
      <c r="H202" s="22">
        <v>40000</v>
      </c>
      <c r="I202" s="10" t="s">
        <v>52</v>
      </c>
      <c r="J202" s="10" t="s">
        <v>57</v>
      </c>
      <c r="K202" s="10" t="s">
        <v>16</v>
      </c>
      <c r="L202" s="10">
        <v>308</v>
      </c>
      <c r="M202" s="10">
        <v>85874</v>
      </c>
      <c r="N202" s="83">
        <f t="shared" si="20"/>
        <v>0.35866502084449309</v>
      </c>
      <c r="O202" s="83">
        <f t="shared" si="21"/>
        <v>6.3858241003952303</v>
      </c>
      <c r="P202" s="10"/>
      <c r="Q202" s="44"/>
    </row>
    <row r="203" spans="1:17" x14ac:dyDescent="0.15">
      <c r="A203" s="10"/>
      <c r="B203" s="21">
        <v>40250</v>
      </c>
      <c r="C203" s="59"/>
      <c r="D203" s="10"/>
      <c r="F203" s="10">
        <v>79.861111111111114</v>
      </c>
      <c r="G203" s="27">
        <v>80000</v>
      </c>
      <c r="H203" s="22">
        <v>40000</v>
      </c>
      <c r="I203" s="10" t="s">
        <v>52</v>
      </c>
      <c r="J203" s="10" t="s">
        <v>57</v>
      </c>
      <c r="K203" s="10" t="s">
        <v>17</v>
      </c>
      <c r="L203" s="10">
        <v>224</v>
      </c>
      <c r="M203" s="10">
        <v>45404</v>
      </c>
      <c r="N203" s="83">
        <f t="shared" si="20"/>
        <v>0.49334860364725575</v>
      </c>
      <c r="O203" s="83">
        <f t="shared" si="21"/>
        <v>8.7837877126939556</v>
      </c>
      <c r="P203" s="10"/>
      <c r="Q203" s="44"/>
    </row>
    <row r="204" spans="1:17" x14ac:dyDescent="0.15">
      <c r="A204" s="10"/>
      <c r="B204" s="10" t="s">
        <v>262</v>
      </c>
      <c r="C204" s="59"/>
      <c r="D204" s="10"/>
      <c r="G204" s="27">
        <v>80000</v>
      </c>
      <c r="H204" s="22">
        <v>40000</v>
      </c>
      <c r="I204" s="10" t="s">
        <v>52</v>
      </c>
      <c r="J204" s="10" t="s">
        <v>57</v>
      </c>
      <c r="K204" s="10" t="s">
        <v>18</v>
      </c>
      <c r="L204" s="10">
        <v>250</v>
      </c>
      <c r="M204" s="10">
        <v>45750</v>
      </c>
      <c r="N204" s="83">
        <f t="shared" si="20"/>
        <v>0.54644808743169404</v>
      </c>
      <c r="O204" s="83">
        <f t="shared" si="21"/>
        <v>9.729193435479031</v>
      </c>
      <c r="P204" s="10"/>
      <c r="Q204" s="44"/>
    </row>
    <row r="205" spans="1:17" x14ac:dyDescent="0.15">
      <c r="A205" s="10"/>
      <c r="B205" s="10"/>
      <c r="C205" s="59"/>
      <c r="D205" s="10"/>
      <c r="G205" s="27">
        <v>80000</v>
      </c>
      <c r="H205" s="22">
        <v>40000</v>
      </c>
      <c r="I205" s="10" t="s">
        <v>52</v>
      </c>
      <c r="J205" s="10" t="s">
        <v>57</v>
      </c>
      <c r="K205" s="10" t="s">
        <v>19</v>
      </c>
      <c r="L205" s="10">
        <v>332</v>
      </c>
      <c r="M205" s="10">
        <v>65446</v>
      </c>
      <c r="N205" s="83">
        <f t="shared" si="20"/>
        <v>0.50728845154784097</v>
      </c>
      <c r="O205" s="83">
        <f t="shared" si="21"/>
        <v>9.0319786750292455</v>
      </c>
      <c r="P205" s="10"/>
      <c r="Q205" s="44"/>
    </row>
    <row r="206" spans="1:17" x14ac:dyDescent="0.15">
      <c r="A206" s="10"/>
      <c r="B206" s="10"/>
      <c r="C206" s="59"/>
      <c r="D206" s="10"/>
      <c r="G206" s="27">
        <v>80000</v>
      </c>
      <c r="H206" s="22">
        <v>40000</v>
      </c>
      <c r="I206" s="10" t="s">
        <v>52</v>
      </c>
      <c r="J206" s="10" t="s">
        <v>57</v>
      </c>
      <c r="K206" s="10" t="s">
        <v>20</v>
      </c>
      <c r="L206" s="10">
        <v>240</v>
      </c>
      <c r="M206" s="10">
        <v>40700</v>
      </c>
      <c r="N206" s="83">
        <f t="shared" si="20"/>
        <v>0.58968058968058967</v>
      </c>
      <c r="O206" s="83">
        <f t="shared" si="21"/>
        <v>10.498923235534127</v>
      </c>
      <c r="P206" s="10"/>
      <c r="Q206" s="44"/>
    </row>
    <row r="207" spans="1:17" x14ac:dyDescent="0.15">
      <c r="A207" s="10"/>
      <c r="B207" s="10"/>
      <c r="C207" s="59"/>
      <c r="D207" s="10"/>
      <c r="G207" s="10"/>
      <c r="H207" s="10"/>
      <c r="I207" s="10"/>
      <c r="J207" s="10"/>
      <c r="K207" s="10"/>
      <c r="L207" s="10"/>
      <c r="M207" s="10"/>
      <c r="N207" s="83"/>
      <c r="O207" s="10"/>
      <c r="P207" s="10"/>
      <c r="Q207" s="44"/>
    </row>
    <row r="208" spans="1:17" ht="14" thickBot="1" x14ac:dyDescent="0.2">
      <c r="A208" s="42"/>
      <c r="B208" s="42"/>
      <c r="C208" s="63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85"/>
      <c r="O208" s="42"/>
      <c r="P208" s="42"/>
      <c r="Q208" s="44"/>
    </row>
    <row r="209" spans="1:17" x14ac:dyDescent="0.15">
      <c r="A209" s="11"/>
      <c r="B209" s="12"/>
      <c r="C209" s="60" t="s">
        <v>313</v>
      </c>
      <c r="D209" s="12"/>
      <c r="E209" s="12"/>
      <c r="F209" s="12"/>
      <c r="G209" s="12" t="s">
        <v>33</v>
      </c>
      <c r="H209" s="13"/>
      <c r="I209" s="12"/>
      <c r="J209" s="12"/>
      <c r="K209" s="12"/>
      <c r="L209" s="12" t="s">
        <v>208</v>
      </c>
      <c r="M209" s="12"/>
      <c r="N209" s="84"/>
      <c r="O209" s="12"/>
      <c r="P209" s="12"/>
      <c r="Q209" s="45"/>
    </row>
    <row r="210" spans="1:17" x14ac:dyDescent="0.15">
      <c r="A210" s="15" t="s">
        <v>31</v>
      </c>
      <c r="B210" s="15" t="s">
        <v>31</v>
      </c>
      <c r="C210" s="61" t="s">
        <v>314</v>
      </c>
      <c r="D210" s="15"/>
      <c r="E210" s="15"/>
      <c r="F210" s="15" t="s">
        <v>222</v>
      </c>
      <c r="G210" s="15" t="s">
        <v>215</v>
      </c>
      <c r="H210" s="16"/>
      <c r="I210" s="15"/>
      <c r="J210" s="15" t="s">
        <v>32</v>
      </c>
      <c r="K210" s="15"/>
      <c r="L210" s="15"/>
      <c r="M210" s="15"/>
      <c r="N210" s="15" t="s">
        <v>35</v>
      </c>
      <c r="O210" s="15" t="s">
        <v>344</v>
      </c>
      <c r="P210" s="15"/>
      <c r="Q210" s="46"/>
    </row>
    <row r="211" spans="1:17" x14ac:dyDescent="0.15">
      <c r="A211" s="15" t="s">
        <v>33</v>
      </c>
      <c r="B211" s="15" t="s">
        <v>33</v>
      </c>
      <c r="C211" s="61" t="s">
        <v>315</v>
      </c>
      <c r="D211" s="15" t="s">
        <v>149</v>
      </c>
      <c r="E211" s="15" t="s">
        <v>213</v>
      </c>
      <c r="F211" s="15" t="s">
        <v>223</v>
      </c>
      <c r="G211" s="15" t="s">
        <v>53</v>
      </c>
      <c r="H211" s="16"/>
      <c r="I211" s="15" t="s">
        <v>21</v>
      </c>
      <c r="J211" s="15" t="s">
        <v>34</v>
      </c>
      <c r="K211" s="15" t="s">
        <v>51</v>
      </c>
      <c r="L211" s="15" t="s">
        <v>30</v>
      </c>
      <c r="M211" s="15" t="s">
        <v>30</v>
      </c>
      <c r="N211" s="15" t="s">
        <v>343</v>
      </c>
      <c r="O211" s="15" t="s">
        <v>345</v>
      </c>
      <c r="P211" s="15"/>
      <c r="Q211" s="46"/>
    </row>
    <row r="212" spans="1:17" ht="14" thickBot="1" x14ac:dyDescent="0.2">
      <c r="A212" s="18" t="s">
        <v>36</v>
      </c>
      <c r="B212" s="19" t="s">
        <v>37</v>
      </c>
      <c r="C212" s="62"/>
      <c r="D212" s="19" t="s">
        <v>212</v>
      </c>
      <c r="E212" s="19" t="s">
        <v>214</v>
      </c>
      <c r="F212" s="19" t="s">
        <v>224</v>
      </c>
      <c r="G212" s="19" t="s">
        <v>38</v>
      </c>
      <c r="H212" s="20" t="s">
        <v>39</v>
      </c>
      <c r="I212" s="19" t="s">
        <v>29</v>
      </c>
      <c r="J212" s="19" t="s">
        <v>40</v>
      </c>
      <c r="K212" s="19" t="s">
        <v>53</v>
      </c>
      <c r="L212" s="19" t="s">
        <v>209</v>
      </c>
      <c r="M212" s="19" t="s">
        <v>210</v>
      </c>
      <c r="N212" s="19" t="s">
        <v>41</v>
      </c>
      <c r="O212" s="19" t="s">
        <v>346</v>
      </c>
      <c r="P212" s="19"/>
      <c r="Q212" s="47"/>
    </row>
    <row r="213" spans="1:17" x14ac:dyDescent="0.15">
      <c r="A213" s="10">
        <v>19</v>
      </c>
      <c r="B213" s="21" t="s">
        <v>49</v>
      </c>
      <c r="C213" s="66" t="s">
        <v>321</v>
      </c>
      <c r="D213" s="10">
        <v>22</v>
      </c>
      <c r="E213" s="27">
        <v>22368</v>
      </c>
      <c r="G213" s="27">
        <v>80000</v>
      </c>
      <c r="H213" s="22">
        <v>40000</v>
      </c>
      <c r="I213" s="10" t="s">
        <v>56</v>
      </c>
      <c r="J213" s="10" t="s">
        <v>57</v>
      </c>
      <c r="K213" s="10" t="s">
        <v>46</v>
      </c>
      <c r="L213" s="10">
        <v>4710</v>
      </c>
      <c r="M213" s="10">
        <v>98946</v>
      </c>
      <c r="N213" s="83">
        <f t="shared" ref="N213:N224" si="22">(L213/M213)*100</f>
        <v>4.760172215147656</v>
      </c>
      <c r="O213" s="10"/>
      <c r="P213" s="10"/>
      <c r="Q213" s="44"/>
    </row>
    <row r="214" spans="1:17" x14ac:dyDescent="0.15">
      <c r="A214" s="21">
        <v>40253</v>
      </c>
      <c r="B214" s="10"/>
      <c r="C214" s="59"/>
      <c r="D214" s="10"/>
      <c r="G214" s="27">
        <v>80000</v>
      </c>
      <c r="H214" s="22">
        <v>40000</v>
      </c>
      <c r="I214" s="10" t="s">
        <v>56</v>
      </c>
      <c r="J214" s="10" t="s">
        <v>57</v>
      </c>
      <c r="K214" s="10" t="s">
        <v>24</v>
      </c>
      <c r="L214" s="10">
        <v>4942</v>
      </c>
      <c r="M214" s="10">
        <v>87574</v>
      </c>
      <c r="N214" s="83">
        <f t="shared" si="22"/>
        <v>5.6432274419348207</v>
      </c>
      <c r="O214" s="10"/>
      <c r="P214" s="10"/>
      <c r="Q214" s="44"/>
    </row>
    <row r="215" spans="1:17" x14ac:dyDescent="0.15">
      <c r="A215" s="10" t="s">
        <v>122</v>
      </c>
      <c r="B215" s="10"/>
      <c r="C215" s="59"/>
      <c r="D215" s="10"/>
      <c r="G215" s="27">
        <v>80000</v>
      </c>
      <c r="H215" s="22">
        <v>40000</v>
      </c>
      <c r="I215" s="10" t="s">
        <v>56</v>
      </c>
      <c r="J215" s="10" t="s">
        <v>57</v>
      </c>
      <c r="K215" s="10" t="s">
        <v>25</v>
      </c>
      <c r="L215" s="10">
        <v>5996</v>
      </c>
      <c r="M215" s="10">
        <v>125824</v>
      </c>
      <c r="N215" s="83">
        <f t="shared" si="22"/>
        <v>4.765386571719227</v>
      </c>
      <c r="O215" s="10"/>
      <c r="P215" s="10"/>
      <c r="Q215" s="44"/>
    </row>
    <row r="216" spans="1:17" x14ac:dyDescent="0.15">
      <c r="A216" s="10" t="s">
        <v>269</v>
      </c>
      <c r="B216" s="10"/>
      <c r="C216" s="59"/>
      <c r="D216" s="10"/>
      <c r="G216" s="27">
        <v>80000</v>
      </c>
      <c r="H216" s="22">
        <v>40000</v>
      </c>
      <c r="I216" s="10" t="s">
        <v>56</v>
      </c>
      <c r="J216" s="10" t="s">
        <v>57</v>
      </c>
      <c r="K216" s="10" t="s">
        <v>26</v>
      </c>
      <c r="L216" s="10">
        <v>4436</v>
      </c>
      <c r="M216" s="10">
        <v>98618</v>
      </c>
      <c r="N216" s="83">
        <f t="shared" si="22"/>
        <v>4.4981646352592826</v>
      </c>
      <c r="O216" s="83">
        <f>AVERAGE(N213:N216)</f>
        <v>4.9167377160152466</v>
      </c>
      <c r="P216" s="10"/>
      <c r="Q216" s="44"/>
    </row>
    <row r="217" spans="1:17" x14ac:dyDescent="0.15">
      <c r="A217" s="10"/>
      <c r="B217" s="21">
        <v>40264</v>
      </c>
      <c r="C217" s="59"/>
      <c r="D217" s="10"/>
      <c r="F217" s="10">
        <v>87.567567567567579</v>
      </c>
      <c r="G217" s="27">
        <v>80000</v>
      </c>
      <c r="H217" s="22">
        <v>40000</v>
      </c>
      <c r="I217" s="10" t="s">
        <v>52</v>
      </c>
      <c r="J217" s="10" t="s">
        <v>57</v>
      </c>
      <c r="K217" s="10" t="s">
        <v>45</v>
      </c>
      <c r="L217" s="10">
        <v>258</v>
      </c>
      <c r="M217" s="10">
        <v>71678</v>
      </c>
      <c r="N217" s="83">
        <f t="shared" si="22"/>
        <v>0.35994307876893888</v>
      </c>
      <c r="O217" s="83">
        <f t="shared" ref="O217:O224" si="23">(N217/$O$216)*100</f>
        <v>7.3207703879850952</v>
      </c>
      <c r="P217" s="10"/>
      <c r="Q217" s="44"/>
    </row>
    <row r="218" spans="1:17" x14ac:dyDescent="0.15">
      <c r="A218" s="10"/>
      <c r="B218" s="10" t="s">
        <v>218</v>
      </c>
      <c r="C218" s="59"/>
      <c r="D218" s="10"/>
      <c r="G218" s="27">
        <v>80000</v>
      </c>
      <c r="H218" s="22">
        <v>40000</v>
      </c>
      <c r="I218" s="10" t="s">
        <v>52</v>
      </c>
      <c r="J218" s="10" t="s">
        <v>57</v>
      </c>
      <c r="K218" s="10" t="s">
        <v>58</v>
      </c>
      <c r="L218" s="10">
        <v>302</v>
      </c>
      <c r="M218" s="10">
        <v>63882</v>
      </c>
      <c r="N218" s="83">
        <f t="shared" si="22"/>
        <v>0.47274662659278044</v>
      </c>
      <c r="O218" s="83">
        <f t="shared" si="23"/>
        <v>9.6150466813169029</v>
      </c>
      <c r="P218" s="10"/>
      <c r="Q218" s="44"/>
    </row>
    <row r="219" spans="1:17" x14ac:dyDescent="0.15">
      <c r="A219" s="10"/>
      <c r="B219" s="10"/>
      <c r="C219" s="59"/>
      <c r="D219" s="10"/>
      <c r="G219" s="27">
        <v>80000</v>
      </c>
      <c r="H219" s="22">
        <v>40000</v>
      </c>
      <c r="I219" s="10" t="s">
        <v>52</v>
      </c>
      <c r="J219" s="10" t="s">
        <v>57</v>
      </c>
      <c r="K219" s="10" t="s">
        <v>92</v>
      </c>
      <c r="L219" s="10">
        <v>284</v>
      </c>
      <c r="M219" s="10">
        <v>64770</v>
      </c>
      <c r="N219" s="83">
        <f t="shared" si="22"/>
        <v>0.43847460243940095</v>
      </c>
      <c r="O219" s="83">
        <f t="shared" si="23"/>
        <v>8.9179986357857057</v>
      </c>
      <c r="P219" s="10"/>
      <c r="Q219" s="44"/>
    </row>
    <row r="220" spans="1:17" x14ac:dyDescent="0.15">
      <c r="A220" s="10"/>
      <c r="B220" s="10"/>
      <c r="C220" s="59"/>
      <c r="D220" s="10"/>
      <c r="G220" s="27">
        <v>80000</v>
      </c>
      <c r="H220" s="22">
        <v>40000</v>
      </c>
      <c r="I220" s="10" t="s">
        <v>52</v>
      </c>
      <c r="J220" s="10" t="s">
        <v>57</v>
      </c>
      <c r="K220" s="10" t="s">
        <v>93</v>
      </c>
      <c r="L220" s="10">
        <v>310</v>
      </c>
      <c r="M220" s="10">
        <v>74736</v>
      </c>
      <c r="N220" s="83">
        <f t="shared" si="22"/>
        <v>0.41479340612288584</v>
      </c>
      <c r="O220" s="83">
        <f t="shared" si="23"/>
        <v>8.4363541453875595</v>
      </c>
      <c r="P220" s="10"/>
      <c r="Q220" s="44"/>
    </row>
    <row r="221" spans="1:17" x14ac:dyDescent="0.15">
      <c r="A221" s="10"/>
      <c r="B221" s="21">
        <v>40264</v>
      </c>
      <c r="C221" s="59"/>
      <c r="D221" s="10"/>
      <c r="F221" s="10">
        <v>86.486486486486484</v>
      </c>
      <c r="G221" s="27">
        <v>80000</v>
      </c>
      <c r="H221" s="22">
        <v>40000</v>
      </c>
      <c r="I221" s="10" t="s">
        <v>52</v>
      </c>
      <c r="J221" s="10" t="s">
        <v>57</v>
      </c>
      <c r="K221" s="10" t="s">
        <v>94</v>
      </c>
      <c r="L221" s="10">
        <v>160</v>
      </c>
      <c r="M221" s="10">
        <v>52536</v>
      </c>
      <c r="N221" s="83">
        <f t="shared" si="22"/>
        <v>0.30455306837216384</v>
      </c>
      <c r="O221" s="83">
        <f t="shared" si="23"/>
        <v>6.1942101849392088</v>
      </c>
      <c r="P221" s="10"/>
      <c r="Q221" s="44"/>
    </row>
    <row r="222" spans="1:17" x14ac:dyDescent="0.15">
      <c r="A222" s="10"/>
      <c r="B222" s="10" t="s">
        <v>262</v>
      </c>
      <c r="C222" s="59"/>
      <c r="D222" s="10"/>
      <c r="G222" s="27">
        <v>80000</v>
      </c>
      <c r="H222" s="22">
        <v>40000</v>
      </c>
      <c r="I222" s="10" t="s">
        <v>52</v>
      </c>
      <c r="J222" s="10" t="s">
        <v>57</v>
      </c>
      <c r="K222" s="10" t="s">
        <v>95</v>
      </c>
      <c r="L222" s="10">
        <v>90</v>
      </c>
      <c r="M222" s="10">
        <v>29746</v>
      </c>
      <c r="N222" s="83">
        <f t="shared" si="22"/>
        <v>0.30256168896658375</v>
      </c>
      <c r="O222" s="83">
        <f t="shared" si="23"/>
        <v>6.1537081382448413</v>
      </c>
      <c r="P222" s="10"/>
      <c r="Q222" s="44"/>
    </row>
    <row r="223" spans="1:17" x14ac:dyDescent="0.15">
      <c r="A223" s="10"/>
      <c r="B223" s="10"/>
      <c r="C223" s="59"/>
      <c r="D223" s="10"/>
      <c r="G223" s="27">
        <v>80000</v>
      </c>
      <c r="H223" s="22">
        <v>40000</v>
      </c>
      <c r="I223" s="10" t="s">
        <v>52</v>
      </c>
      <c r="J223" s="10" t="s">
        <v>57</v>
      </c>
      <c r="K223" s="10" t="s">
        <v>4</v>
      </c>
      <c r="L223" s="10">
        <v>198</v>
      </c>
      <c r="M223" s="10">
        <v>61208</v>
      </c>
      <c r="N223" s="83">
        <f t="shared" si="22"/>
        <v>0.32348712586589989</v>
      </c>
      <c r="O223" s="83">
        <f t="shared" si="23"/>
        <v>6.5793040945057557</v>
      </c>
      <c r="P223" s="10"/>
      <c r="Q223" s="44"/>
    </row>
    <row r="224" spans="1:17" ht="14" thickBot="1" x14ac:dyDescent="0.2">
      <c r="A224" s="10"/>
      <c r="B224" s="10"/>
      <c r="C224" s="59"/>
      <c r="D224" s="10"/>
      <c r="G224" s="27">
        <v>80000</v>
      </c>
      <c r="H224" s="22">
        <v>40000</v>
      </c>
      <c r="I224" s="10" t="s">
        <v>52</v>
      </c>
      <c r="J224" s="10" t="s">
        <v>57</v>
      </c>
      <c r="K224" s="10" t="s">
        <v>6</v>
      </c>
      <c r="L224" s="10">
        <v>168</v>
      </c>
      <c r="M224" s="10">
        <v>55340</v>
      </c>
      <c r="N224" s="83">
        <f t="shared" si="22"/>
        <v>0.30357788218286952</v>
      </c>
      <c r="O224" s="83">
        <f t="shared" si="23"/>
        <v>6.1743761761793383</v>
      </c>
      <c r="P224" s="10"/>
      <c r="Q224" s="44"/>
    </row>
    <row r="225" spans="1:17" x14ac:dyDescent="0.15">
      <c r="A225" s="11"/>
      <c r="B225" s="12"/>
      <c r="C225" s="60" t="s">
        <v>313</v>
      </c>
      <c r="D225" s="12"/>
      <c r="E225" s="12"/>
      <c r="F225" s="12"/>
      <c r="G225" s="12" t="s">
        <v>33</v>
      </c>
      <c r="H225" s="13"/>
      <c r="I225" s="12"/>
      <c r="J225" s="12"/>
      <c r="K225" s="12"/>
      <c r="L225" s="12" t="s">
        <v>208</v>
      </c>
      <c r="M225" s="12"/>
      <c r="N225" s="84"/>
      <c r="O225" s="12"/>
      <c r="P225" s="12"/>
      <c r="Q225" s="45"/>
    </row>
    <row r="226" spans="1:17" x14ac:dyDescent="0.15">
      <c r="A226" s="15" t="s">
        <v>31</v>
      </c>
      <c r="B226" s="15" t="s">
        <v>31</v>
      </c>
      <c r="C226" s="61" t="s">
        <v>314</v>
      </c>
      <c r="D226" s="15"/>
      <c r="E226" s="15"/>
      <c r="F226" s="15" t="s">
        <v>222</v>
      </c>
      <c r="G226" s="15" t="s">
        <v>215</v>
      </c>
      <c r="H226" s="16"/>
      <c r="I226" s="15"/>
      <c r="J226" s="15" t="s">
        <v>32</v>
      </c>
      <c r="K226" s="15"/>
      <c r="L226" s="15"/>
      <c r="M226" s="15"/>
      <c r="N226" s="15" t="s">
        <v>35</v>
      </c>
      <c r="O226" s="15" t="s">
        <v>344</v>
      </c>
      <c r="P226" s="15"/>
      <c r="Q226" s="46"/>
    </row>
    <row r="227" spans="1:17" x14ac:dyDescent="0.15">
      <c r="A227" s="15" t="s">
        <v>33</v>
      </c>
      <c r="B227" s="15" t="s">
        <v>33</v>
      </c>
      <c r="C227" s="61" t="s">
        <v>315</v>
      </c>
      <c r="D227" s="15" t="s">
        <v>149</v>
      </c>
      <c r="E227" s="15" t="s">
        <v>213</v>
      </c>
      <c r="F227" s="15" t="s">
        <v>223</v>
      </c>
      <c r="G227" s="15" t="s">
        <v>53</v>
      </c>
      <c r="H227" s="16"/>
      <c r="I227" s="15" t="s">
        <v>21</v>
      </c>
      <c r="J227" s="15" t="s">
        <v>34</v>
      </c>
      <c r="K227" s="15" t="s">
        <v>51</v>
      </c>
      <c r="L227" s="15" t="s">
        <v>30</v>
      </c>
      <c r="M227" s="15" t="s">
        <v>30</v>
      </c>
      <c r="N227" s="15" t="s">
        <v>343</v>
      </c>
      <c r="O227" s="15" t="s">
        <v>345</v>
      </c>
      <c r="P227" s="15"/>
      <c r="Q227" s="46"/>
    </row>
    <row r="228" spans="1:17" ht="14" thickBot="1" x14ac:dyDescent="0.2">
      <c r="A228" s="18" t="s">
        <v>36</v>
      </c>
      <c r="B228" s="19" t="s">
        <v>37</v>
      </c>
      <c r="C228" s="62"/>
      <c r="D228" s="19" t="s">
        <v>212</v>
      </c>
      <c r="E228" s="19" t="s">
        <v>214</v>
      </c>
      <c r="F228" s="19" t="s">
        <v>224</v>
      </c>
      <c r="G228" s="19" t="s">
        <v>38</v>
      </c>
      <c r="H228" s="20" t="s">
        <v>39</v>
      </c>
      <c r="I228" s="19" t="s">
        <v>29</v>
      </c>
      <c r="J228" s="19" t="s">
        <v>40</v>
      </c>
      <c r="K228" s="19" t="s">
        <v>53</v>
      </c>
      <c r="L228" s="19" t="s">
        <v>209</v>
      </c>
      <c r="M228" s="19" t="s">
        <v>210</v>
      </c>
      <c r="N228" s="19" t="s">
        <v>41</v>
      </c>
      <c r="O228" s="19" t="s">
        <v>346</v>
      </c>
      <c r="P228" s="19"/>
      <c r="Q228" s="47"/>
    </row>
    <row r="229" spans="1:17" x14ac:dyDescent="0.15">
      <c r="A229" s="10">
        <v>35</v>
      </c>
      <c r="B229" s="21" t="s">
        <v>49</v>
      </c>
      <c r="C229" s="66" t="s">
        <v>322</v>
      </c>
      <c r="D229" s="10">
        <v>19</v>
      </c>
      <c r="E229" s="27">
        <v>12254</v>
      </c>
      <c r="G229" s="27">
        <v>80000</v>
      </c>
      <c r="H229" s="22">
        <v>40000</v>
      </c>
      <c r="I229" s="10" t="s">
        <v>56</v>
      </c>
      <c r="J229" s="10" t="s">
        <v>57</v>
      </c>
      <c r="K229" s="10" t="s">
        <v>0</v>
      </c>
      <c r="L229" s="10">
        <v>4090</v>
      </c>
      <c r="M229" s="10">
        <v>75346</v>
      </c>
      <c r="N229" s="83">
        <f t="shared" ref="N229:N240" si="24">(L229/M229)*100</f>
        <v>5.4282908183579757</v>
      </c>
      <c r="O229" s="10"/>
      <c r="P229" s="10"/>
      <c r="Q229" s="44"/>
    </row>
    <row r="230" spans="1:17" x14ac:dyDescent="0.15">
      <c r="A230" s="21">
        <v>40436</v>
      </c>
      <c r="B230" s="10"/>
      <c r="C230" s="59"/>
      <c r="D230" s="10"/>
      <c r="G230" s="27">
        <v>80000</v>
      </c>
      <c r="H230" s="22">
        <v>40000</v>
      </c>
      <c r="I230" s="10" t="s">
        <v>56</v>
      </c>
      <c r="J230" s="10" t="s">
        <v>57</v>
      </c>
      <c r="K230" s="10" t="s">
        <v>1</v>
      </c>
      <c r="L230" s="10">
        <v>3768</v>
      </c>
      <c r="M230" s="10">
        <v>63726</v>
      </c>
      <c r="N230" s="83">
        <f t="shared" si="24"/>
        <v>5.9128142359476508</v>
      </c>
      <c r="O230" s="10"/>
      <c r="P230" s="10"/>
      <c r="Q230" s="44"/>
    </row>
    <row r="231" spans="1:17" x14ac:dyDescent="0.15">
      <c r="A231" s="10" t="s">
        <v>122</v>
      </c>
      <c r="B231" s="10"/>
      <c r="C231" s="59"/>
      <c r="D231" s="10"/>
      <c r="G231" s="27">
        <v>80000</v>
      </c>
      <c r="H231" s="22">
        <v>40000</v>
      </c>
      <c r="I231" s="10" t="s">
        <v>56</v>
      </c>
      <c r="J231" s="10" t="s">
        <v>57</v>
      </c>
      <c r="K231" s="10" t="s">
        <v>2</v>
      </c>
      <c r="L231" s="10">
        <v>3732</v>
      </c>
      <c r="M231" s="10">
        <v>75182</v>
      </c>
      <c r="N231" s="83">
        <f t="shared" si="24"/>
        <v>4.9639541379585541</v>
      </c>
      <c r="O231" s="10"/>
      <c r="P231" s="10"/>
      <c r="Q231" s="44"/>
    </row>
    <row r="232" spans="1:17" x14ac:dyDescent="0.15">
      <c r="A232" s="10" t="s">
        <v>269</v>
      </c>
      <c r="B232" s="10"/>
      <c r="C232" s="59"/>
      <c r="D232" s="10"/>
      <c r="G232" s="27">
        <v>80000</v>
      </c>
      <c r="H232" s="22">
        <v>40000</v>
      </c>
      <c r="I232" s="10" t="s">
        <v>56</v>
      </c>
      <c r="J232" s="10" t="s">
        <v>57</v>
      </c>
      <c r="K232" s="10" t="s">
        <v>3</v>
      </c>
      <c r="L232" s="10">
        <v>3278</v>
      </c>
      <c r="M232" s="10">
        <v>66436</v>
      </c>
      <c r="N232" s="83">
        <f t="shared" si="24"/>
        <v>4.9340718887350237</v>
      </c>
      <c r="O232" s="83">
        <f>AVERAGE(N229:N232)</f>
        <v>5.3097827702498011</v>
      </c>
      <c r="P232" s="10"/>
      <c r="Q232" s="44"/>
    </row>
    <row r="233" spans="1:17" x14ac:dyDescent="0.15">
      <c r="A233" s="10"/>
      <c r="B233" s="21">
        <v>40437</v>
      </c>
      <c r="C233" s="59"/>
      <c r="D233" s="10"/>
      <c r="F233" s="10">
        <v>80.919540229885058</v>
      </c>
      <c r="G233" s="27">
        <v>80000</v>
      </c>
      <c r="H233" s="22">
        <v>40000</v>
      </c>
      <c r="I233" s="10" t="s">
        <v>52</v>
      </c>
      <c r="J233" s="10" t="s">
        <v>57</v>
      </c>
      <c r="K233" s="10" t="s">
        <v>71</v>
      </c>
      <c r="L233" s="10">
        <v>194</v>
      </c>
      <c r="M233" s="10">
        <v>76526</v>
      </c>
      <c r="N233" s="83">
        <f t="shared" si="24"/>
        <v>0.25350861145231685</v>
      </c>
      <c r="O233" s="83">
        <f t="shared" ref="O233:O240" si="25">(N233/$O$232)*100</f>
        <v>4.7743687909927512</v>
      </c>
      <c r="P233" s="10"/>
      <c r="Q233" s="44"/>
    </row>
    <row r="234" spans="1:17" x14ac:dyDescent="0.15">
      <c r="A234" s="10"/>
      <c r="B234" s="10" t="s">
        <v>218</v>
      </c>
      <c r="C234" s="59"/>
      <c r="D234" s="10"/>
      <c r="G234" s="27">
        <v>80000</v>
      </c>
      <c r="H234" s="22">
        <v>40000</v>
      </c>
      <c r="I234" s="10" t="s">
        <v>52</v>
      </c>
      <c r="J234" s="10" t="s">
        <v>57</v>
      </c>
      <c r="K234" s="10" t="s">
        <v>72</v>
      </c>
      <c r="L234" s="10">
        <v>192</v>
      </c>
      <c r="M234" s="10">
        <v>65180</v>
      </c>
      <c r="N234" s="83">
        <f t="shared" si="24"/>
        <v>0.2945688861613992</v>
      </c>
      <c r="O234" s="83">
        <f t="shared" si="25"/>
        <v>5.547663603336848</v>
      </c>
      <c r="P234" s="10"/>
      <c r="Q234" s="44"/>
    </row>
    <row r="235" spans="1:17" x14ac:dyDescent="0.15">
      <c r="A235" s="10"/>
      <c r="B235" s="10"/>
      <c r="C235" s="59"/>
      <c r="D235" s="10"/>
      <c r="G235" s="27">
        <v>80000</v>
      </c>
      <c r="H235" s="22">
        <v>40000</v>
      </c>
      <c r="I235" s="10" t="s">
        <v>52</v>
      </c>
      <c r="J235" s="10" t="s">
        <v>57</v>
      </c>
      <c r="K235" s="10" t="s">
        <v>73</v>
      </c>
      <c r="L235" s="10">
        <v>188</v>
      </c>
      <c r="M235" s="10">
        <v>75284</v>
      </c>
      <c r="N235" s="83">
        <f t="shared" si="24"/>
        <v>0.24972105626693586</v>
      </c>
      <c r="O235" s="83">
        <f t="shared" si="25"/>
        <v>4.7030371499583516</v>
      </c>
      <c r="P235" s="10"/>
      <c r="Q235" s="44"/>
    </row>
    <row r="236" spans="1:17" x14ac:dyDescent="0.15">
      <c r="A236" s="10"/>
      <c r="B236" s="10"/>
      <c r="C236" s="59"/>
      <c r="D236" s="10"/>
      <c r="G236" s="27">
        <v>80000</v>
      </c>
      <c r="H236" s="22">
        <v>40000</v>
      </c>
      <c r="I236" s="10" t="s">
        <v>52</v>
      </c>
      <c r="J236" s="10" t="s">
        <v>57</v>
      </c>
      <c r="K236" s="10" t="s">
        <v>74</v>
      </c>
      <c r="L236" s="10">
        <v>136</v>
      </c>
      <c r="M236" s="10">
        <v>74028</v>
      </c>
      <c r="N236" s="83">
        <f t="shared" si="24"/>
        <v>0.18371427027611176</v>
      </c>
      <c r="O236" s="83">
        <f t="shared" si="25"/>
        <v>3.4599206450675353</v>
      </c>
      <c r="P236" s="10"/>
      <c r="Q236" s="44"/>
    </row>
    <row r="237" spans="1:17" x14ac:dyDescent="0.15">
      <c r="A237" s="10"/>
      <c r="B237" s="21">
        <v>40437</v>
      </c>
      <c r="C237" s="59"/>
      <c r="D237" s="10"/>
      <c r="F237" s="10">
        <v>73.563218390804593</v>
      </c>
      <c r="G237" s="27">
        <v>80000</v>
      </c>
      <c r="H237" s="22">
        <v>40000</v>
      </c>
      <c r="I237" s="10" t="s">
        <v>52</v>
      </c>
      <c r="J237" s="10" t="s">
        <v>57</v>
      </c>
      <c r="K237" s="10" t="s">
        <v>76</v>
      </c>
      <c r="L237" s="10">
        <v>182</v>
      </c>
      <c r="M237" s="10">
        <v>67372</v>
      </c>
      <c r="N237" s="83">
        <f t="shared" si="24"/>
        <v>0.27014189871163097</v>
      </c>
      <c r="O237" s="83">
        <f t="shared" si="25"/>
        <v>5.0876261873689055</v>
      </c>
      <c r="P237" s="10"/>
      <c r="Q237" s="44"/>
    </row>
    <row r="238" spans="1:17" x14ac:dyDescent="0.15">
      <c r="A238" s="10"/>
      <c r="B238" s="10" t="s">
        <v>262</v>
      </c>
      <c r="C238" s="59"/>
      <c r="D238" s="10"/>
      <c r="G238" s="27">
        <v>80000</v>
      </c>
      <c r="H238" s="22">
        <v>40000</v>
      </c>
      <c r="I238" s="10" t="s">
        <v>52</v>
      </c>
      <c r="J238" s="10" t="s">
        <v>57</v>
      </c>
      <c r="K238" s="10" t="s">
        <v>77</v>
      </c>
      <c r="L238" s="10">
        <v>106</v>
      </c>
      <c r="M238" s="10">
        <v>62060</v>
      </c>
      <c r="N238" s="83">
        <f t="shared" si="24"/>
        <v>0.17080244924266838</v>
      </c>
      <c r="O238" s="83">
        <f t="shared" si="25"/>
        <v>3.2167502256336729</v>
      </c>
      <c r="P238" s="10"/>
      <c r="Q238" s="44"/>
    </row>
    <row r="239" spans="1:17" x14ac:dyDescent="0.15">
      <c r="A239" s="10"/>
      <c r="B239" s="10"/>
      <c r="C239" s="59"/>
      <c r="D239" s="10"/>
      <c r="G239" s="27">
        <v>80000</v>
      </c>
      <c r="H239" s="22">
        <v>40000</v>
      </c>
      <c r="I239" s="10" t="s">
        <v>52</v>
      </c>
      <c r="J239" s="10" t="s">
        <v>57</v>
      </c>
      <c r="K239" s="10" t="s">
        <v>78</v>
      </c>
      <c r="L239" s="10">
        <v>84</v>
      </c>
      <c r="M239" s="10">
        <v>72764</v>
      </c>
      <c r="N239" s="83">
        <f t="shared" si="24"/>
        <v>0.11544170194052003</v>
      </c>
      <c r="O239" s="83">
        <f t="shared" si="25"/>
        <v>2.1741322938356107</v>
      </c>
      <c r="P239" s="10"/>
      <c r="Q239" s="44"/>
    </row>
    <row r="240" spans="1:17" x14ac:dyDescent="0.15">
      <c r="A240" s="10"/>
      <c r="B240" s="10"/>
      <c r="C240" s="59"/>
      <c r="D240" s="10"/>
      <c r="G240" s="27">
        <v>80000</v>
      </c>
      <c r="H240" s="22">
        <v>40000</v>
      </c>
      <c r="I240" s="10" t="s">
        <v>52</v>
      </c>
      <c r="J240" s="10" t="s">
        <v>57</v>
      </c>
      <c r="K240" s="10" t="s">
        <v>79</v>
      </c>
      <c r="L240" s="10">
        <v>128</v>
      </c>
      <c r="M240" s="10">
        <v>62534</v>
      </c>
      <c r="N240" s="83">
        <f t="shared" si="24"/>
        <v>0.20468864937474013</v>
      </c>
      <c r="O240" s="83">
        <f t="shared" si="25"/>
        <v>3.854934528048696</v>
      </c>
      <c r="P240" s="10"/>
      <c r="Q240" s="44"/>
    </row>
    <row r="241" spans="1:17" x14ac:dyDescent="0.15">
      <c r="A241" s="10"/>
      <c r="B241" s="10"/>
      <c r="C241" s="59"/>
      <c r="D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44"/>
    </row>
    <row r="242" spans="1:17" x14ac:dyDescent="0.15">
      <c r="A242" s="41"/>
      <c r="B242" s="41"/>
      <c r="C242" s="64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54"/>
    </row>
    <row r="243" spans="1:17" x14ac:dyDescent="0.15">
      <c r="A243" s="10"/>
      <c r="B243" s="10"/>
      <c r="C243" s="59"/>
      <c r="D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44"/>
    </row>
    <row r="244" spans="1:17" x14ac:dyDescent="0.15">
      <c r="A244" s="10"/>
      <c r="B244" s="10"/>
      <c r="C244" s="59"/>
      <c r="D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44"/>
    </row>
    <row r="245" spans="1:17" x14ac:dyDescent="0.15">
      <c r="A245" s="10"/>
      <c r="B245" s="10"/>
      <c r="C245" s="59"/>
      <c r="D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44"/>
    </row>
    <row r="246" spans="1:17" x14ac:dyDescent="0.15">
      <c r="A246" s="10"/>
      <c r="B246" s="10"/>
      <c r="C246" s="59"/>
      <c r="D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44"/>
    </row>
    <row r="247" spans="1:17" x14ac:dyDescent="0.15">
      <c r="A247" s="10"/>
      <c r="B247" s="10"/>
      <c r="C247" s="59"/>
      <c r="D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44"/>
    </row>
    <row r="248" spans="1:17" x14ac:dyDescent="0.15">
      <c r="A248" s="10"/>
      <c r="B248" s="10"/>
      <c r="C248" s="59"/>
      <c r="D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44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6"/>
  <sheetViews>
    <sheetView workbookViewId="0">
      <pane xSplit="2" topLeftCell="W1" activePane="topRight" state="frozen"/>
      <selection pane="topRight" activeCell="X41" sqref="X41"/>
    </sheetView>
  </sheetViews>
  <sheetFormatPr baseColWidth="10" defaultRowHeight="13" x14ac:dyDescent="0.15"/>
  <cols>
    <col min="1" max="1" width="13.5" customWidth="1"/>
    <col min="2" max="3" width="9.5" customWidth="1"/>
    <col min="4" max="4" width="8.5" customWidth="1"/>
    <col min="5" max="5" width="8.83203125" customWidth="1"/>
    <col min="6" max="6" width="8.33203125" customWidth="1"/>
    <col min="7" max="7" width="8.5" customWidth="1"/>
    <col min="8" max="8" width="8.33203125" customWidth="1"/>
    <col min="9" max="9" width="8.5" customWidth="1"/>
    <col min="10" max="10" width="7.83203125" customWidth="1"/>
    <col min="11" max="11" width="8.5" customWidth="1"/>
    <col min="12" max="12" width="7.1640625" customWidth="1"/>
    <col min="13" max="13" width="7.5" customWidth="1"/>
    <col min="19" max="19" width="2.5" style="52" customWidth="1"/>
  </cols>
  <sheetData>
    <row r="1" spans="1:30" s="10" customFormat="1" ht="26" x14ac:dyDescent="0.15">
      <c r="A1" s="10" t="s">
        <v>331</v>
      </c>
      <c r="S1" s="44"/>
      <c r="V1" s="82" t="s">
        <v>338</v>
      </c>
      <c r="W1" s="74" t="s">
        <v>339</v>
      </c>
      <c r="X1" s="23"/>
      <c r="Y1" s="23"/>
      <c r="Z1" s="23"/>
      <c r="AA1" s="23"/>
      <c r="AB1" s="75"/>
    </row>
    <row r="2" spans="1:30" s="10" customFormat="1" x14ac:dyDescent="0.15">
      <c r="A2" s="10" t="s">
        <v>139</v>
      </c>
      <c r="S2" s="44"/>
      <c r="T2" s="10" t="s">
        <v>305</v>
      </c>
      <c r="V2" s="76"/>
      <c r="W2" s="32" t="s">
        <v>340</v>
      </c>
      <c r="X2" s="24"/>
      <c r="Y2" s="24"/>
      <c r="Z2" s="24"/>
      <c r="AA2" s="24"/>
      <c r="AB2" s="77"/>
    </row>
    <row r="3" spans="1:30" s="10" customFormat="1" x14ac:dyDescent="0.15">
      <c r="A3" s="10" t="s">
        <v>240</v>
      </c>
      <c r="B3" s="10" t="s">
        <v>148</v>
      </c>
      <c r="S3" s="44"/>
      <c r="V3" s="76"/>
      <c r="W3" s="32"/>
      <c r="X3" s="24"/>
      <c r="Y3" s="24"/>
      <c r="Z3" s="24"/>
      <c r="AA3" s="24"/>
      <c r="AB3" s="77"/>
    </row>
    <row r="4" spans="1:30" s="10" customFormat="1" ht="14" thickBot="1" x14ac:dyDescent="0.2">
      <c r="A4" s="10" t="s">
        <v>274</v>
      </c>
      <c r="S4" s="44"/>
      <c r="V4" s="78"/>
      <c r="W4" s="79"/>
      <c r="X4" s="80"/>
      <c r="Y4" s="80"/>
      <c r="Z4" s="80"/>
      <c r="AA4" s="80"/>
      <c r="AB4" s="81"/>
    </row>
    <row r="5" spans="1:30" s="12" customFormat="1" x14ac:dyDescent="0.15">
      <c r="A5" s="11"/>
      <c r="C5" s="12" t="s">
        <v>313</v>
      </c>
      <c r="G5" s="12" t="s">
        <v>33</v>
      </c>
      <c r="H5" s="13"/>
      <c r="L5" s="12" t="s">
        <v>208</v>
      </c>
      <c r="S5" s="45"/>
    </row>
    <row r="6" spans="1:30" s="15" customFormat="1" ht="14" thickBot="1" x14ac:dyDescent="0.2">
      <c r="A6" s="14"/>
      <c r="B6" s="15" t="s">
        <v>31</v>
      </c>
      <c r="C6" s="17" t="s">
        <v>314</v>
      </c>
      <c r="F6" s="15" t="s">
        <v>222</v>
      </c>
      <c r="G6" s="15" t="s">
        <v>215</v>
      </c>
      <c r="H6" s="16"/>
      <c r="J6" s="15" t="s">
        <v>32</v>
      </c>
      <c r="N6" s="15" t="s">
        <v>35</v>
      </c>
      <c r="O6" s="15" t="s">
        <v>287</v>
      </c>
      <c r="P6" s="15" t="s">
        <v>54</v>
      </c>
      <c r="S6" s="46"/>
      <c r="T6" s="10" t="s">
        <v>278</v>
      </c>
      <c r="U6" s="10"/>
      <c r="V6" s="10" t="s">
        <v>127</v>
      </c>
      <c r="W6" s="10" t="s">
        <v>128</v>
      </c>
      <c r="X6" s="10"/>
      <c r="Y6" s="10"/>
      <c r="Z6" s="10"/>
      <c r="AA6" s="10"/>
      <c r="AB6" s="27" t="s">
        <v>123</v>
      </c>
      <c r="AC6" s="10" t="s">
        <v>188</v>
      </c>
    </row>
    <row r="7" spans="1:30" s="15" customFormat="1" x14ac:dyDescent="0.15">
      <c r="A7" s="17"/>
      <c r="B7" s="15" t="s">
        <v>33</v>
      </c>
      <c r="C7" s="17" t="s">
        <v>315</v>
      </c>
      <c r="D7" s="15" t="s">
        <v>149</v>
      </c>
      <c r="E7" s="15" t="s">
        <v>213</v>
      </c>
      <c r="F7" s="15" t="s">
        <v>223</v>
      </c>
      <c r="G7" s="15" t="s">
        <v>53</v>
      </c>
      <c r="H7" s="16"/>
      <c r="I7" s="15" t="s">
        <v>21</v>
      </c>
      <c r="J7" s="15" t="s">
        <v>34</v>
      </c>
      <c r="K7" s="15" t="s">
        <v>51</v>
      </c>
      <c r="L7" s="15" t="s">
        <v>30</v>
      </c>
      <c r="M7" s="15" t="s">
        <v>30</v>
      </c>
      <c r="N7" s="15" t="s">
        <v>34</v>
      </c>
      <c r="O7" s="15" t="s">
        <v>35</v>
      </c>
      <c r="P7" s="15" t="s">
        <v>35</v>
      </c>
      <c r="S7" s="46"/>
      <c r="T7" s="23"/>
      <c r="U7" s="23"/>
      <c r="V7" s="12" t="s">
        <v>54</v>
      </c>
      <c r="W7" s="12" t="s">
        <v>54</v>
      </c>
      <c r="X7" s="12" t="s">
        <v>54</v>
      </c>
      <c r="Y7" s="23"/>
      <c r="Z7" s="10"/>
      <c r="AA7" s="10"/>
      <c r="AB7" s="10" t="s">
        <v>149</v>
      </c>
      <c r="AC7" s="10" t="s">
        <v>149</v>
      </c>
    </row>
    <row r="8" spans="1:30" s="19" customFormat="1" ht="14" thickBot="1" x14ac:dyDescent="0.2">
      <c r="A8" s="18" t="s">
        <v>36</v>
      </c>
      <c r="B8" s="19" t="s">
        <v>37</v>
      </c>
      <c r="D8" s="19" t="s">
        <v>212</v>
      </c>
      <c r="E8" s="19" t="s">
        <v>214</v>
      </c>
      <c r="F8" s="19" t="s">
        <v>224</v>
      </c>
      <c r="G8" s="19" t="s">
        <v>38</v>
      </c>
      <c r="H8" s="20" t="s">
        <v>39</v>
      </c>
      <c r="I8" s="19" t="s">
        <v>29</v>
      </c>
      <c r="J8" s="19" t="s">
        <v>40</v>
      </c>
      <c r="K8" s="19" t="s">
        <v>53</v>
      </c>
      <c r="L8" s="19" t="s">
        <v>209</v>
      </c>
      <c r="M8" s="19" t="s">
        <v>210</v>
      </c>
      <c r="N8" s="19" t="s">
        <v>41</v>
      </c>
      <c r="O8" s="19" t="s">
        <v>138</v>
      </c>
      <c r="P8" s="19" t="s">
        <v>138</v>
      </c>
      <c r="S8" s="47"/>
      <c r="T8" s="32"/>
      <c r="U8" s="32"/>
      <c r="V8" s="15" t="s">
        <v>35</v>
      </c>
      <c r="W8" s="15" t="s">
        <v>35</v>
      </c>
      <c r="X8" s="15" t="s">
        <v>35</v>
      </c>
      <c r="Y8" s="32"/>
      <c r="Z8" s="10"/>
      <c r="AA8" s="27" t="s">
        <v>49</v>
      </c>
      <c r="AB8" s="10">
        <v>8.7396309860568611</v>
      </c>
      <c r="AC8" s="10"/>
    </row>
    <row r="9" spans="1:30" s="10" customFormat="1" x14ac:dyDescent="0.15">
      <c r="A9" s="10">
        <v>131</v>
      </c>
      <c r="B9" s="10" t="s">
        <v>49</v>
      </c>
      <c r="C9" s="10">
        <v>1</v>
      </c>
      <c r="D9" s="10">
        <v>21</v>
      </c>
      <c r="E9" s="27">
        <v>37500</v>
      </c>
      <c r="G9" s="27">
        <v>80000</v>
      </c>
      <c r="H9" s="22">
        <v>40000</v>
      </c>
      <c r="I9" s="10" t="s">
        <v>56</v>
      </c>
      <c r="J9" s="10" t="s">
        <v>57</v>
      </c>
      <c r="K9" s="10" t="s">
        <v>67</v>
      </c>
      <c r="L9" s="10">
        <v>4672</v>
      </c>
      <c r="M9" s="10">
        <v>39162</v>
      </c>
      <c r="N9" s="10">
        <f>L9/M9*100</f>
        <v>11.929932077013431</v>
      </c>
      <c r="S9" s="44"/>
      <c r="T9" s="36"/>
      <c r="U9" s="36"/>
      <c r="V9" s="15" t="s">
        <v>350</v>
      </c>
      <c r="W9" s="15" t="s">
        <v>350</v>
      </c>
      <c r="X9" s="15" t="s">
        <v>350</v>
      </c>
      <c r="Y9" s="36"/>
      <c r="AA9" s="35" t="s">
        <v>146</v>
      </c>
      <c r="AB9" s="10">
        <v>6.1175756090262645</v>
      </c>
      <c r="AC9" s="10">
        <v>0.15691753994691685</v>
      </c>
      <c r="AD9" s="27"/>
    </row>
    <row r="10" spans="1:30" s="10" customFormat="1" ht="14" thickBot="1" x14ac:dyDescent="0.2">
      <c r="A10" s="10" t="s">
        <v>240</v>
      </c>
      <c r="B10" s="21">
        <v>40876</v>
      </c>
      <c r="C10" s="21"/>
      <c r="G10" s="27">
        <v>80000</v>
      </c>
      <c r="H10" s="22">
        <v>40000</v>
      </c>
      <c r="I10" s="10" t="s">
        <v>56</v>
      </c>
      <c r="J10" s="10" t="s">
        <v>57</v>
      </c>
      <c r="K10" s="10" t="s">
        <v>68</v>
      </c>
      <c r="L10" s="10">
        <v>3282</v>
      </c>
      <c r="M10" s="10">
        <v>25676</v>
      </c>
      <c r="N10" s="10">
        <f t="shared" ref="N10:N36" si="0">L10/M10*100</f>
        <v>12.782364854338683</v>
      </c>
      <c r="S10" s="44"/>
      <c r="T10" s="19" t="s">
        <v>352</v>
      </c>
      <c r="U10" s="19" t="s">
        <v>144</v>
      </c>
      <c r="V10" s="19" t="s">
        <v>41</v>
      </c>
      <c r="W10" s="19" t="s">
        <v>41</v>
      </c>
      <c r="X10" s="19" t="s">
        <v>41</v>
      </c>
      <c r="Y10" s="19" t="s">
        <v>55</v>
      </c>
      <c r="AA10" s="35" t="s">
        <v>145</v>
      </c>
      <c r="AB10" s="10">
        <v>6.1319845101352399</v>
      </c>
      <c r="AC10" s="10">
        <v>9.6945728849295573E-2</v>
      </c>
    </row>
    <row r="11" spans="1:30" s="10" customFormat="1" x14ac:dyDescent="0.15">
      <c r="A11" s="10" t="s">
        <v>122</v>
      </c>
      <c r="G11" s="27">
        <v>80000</v>
      </c>
      <c r="H11" s="22">
        <v>40000</v>
      </c>
      <c r="I11" s="10" t="s">
        <v>56</v>
      </c>
      <c r="J11" s="10" t="s">
        <v>57</v>
      </c>
      <c r="K11" s="10" t="s">
        <v>69</v>
      </c>
      <c r="L11" s="10">
        <v>4884</v>
      </c>
      <c r="M11" s="10">
        <v>43414</v>
      </c>
      <c r="N11" s="10">
        <f t="shared" si="0"/>
        <v>11.249827244667619</v>
      </c>
      <c r="S11" s="44"/>
      <c r="T11" s="10">
        <v>0</v>
      </c>
      <c r="U11" s="10">
        <v>1</v>
      </c>
      <c r="V11" s="10">
        <f>AVERAGE(N9:N12)</f>
        <v>11.94237263461771</v>
      </c>
      <c r="W11" s="10">
        <f>AVERAGE(N42:N45)</f>
        <v>5.5368893374960138</v>
      </c>
      <c r="X11" s="10">
        <f>AVERAGE(N9:N12,N42:N45)</f>
        <v>8.7396309860568611</v>
      </c>
      <c r="Y11" s="10">
        <f>STDEV(V11:W11)</f>
        <v>4.5293606761719127</v>
      </c>
      <c r="AA11" s="35" t="s">
        <v>147</v>
      </c>
      <c r="AB11" s="10">
        <v>5.8365936452360758</v>
      </c>
      <c r="AC11" s="10">
        <v>9.5302439197333777E-2</v>
      </c>
    </row>
    <row r="12" spans="1:30" s="10" customFormat="1" x14ac:dyDescent="0.15">
      <c r="G12" s="27">
        <v>80000</v>
      </c>
      <c r="H12" s="22">
        <v>40000</v>
      </c>
      <c r="I12" s="10" t="s">
        <v>56</v>
      </c>
      <c r="J12" s="10" t="s">
        <v>57</v>
      </c>
      <c r="K12" s="10" t="s">
        <v>70</v>
      </c>
      <c r="L12" s="10">
        <v>2898</v>
      </c>
      <c r="M12" s="10">
        <v>24544</v>
      </c>
      <c r="N12" s="10">
        <f t="shared" si="0"/>
        <v>11.807366362451107</v>
      </c>
      <c r="O12" s="10">
        <f>AVERAGE(N9:N12)</f>
        <v>11.94237263461771</v>
      </c>
      <c r="P12" s="10" t="s">
        <v>49</v>
      </c>
      <c r="S12" s="44"/>
      <c r="T12" s="10">
        <v>75</v>
      </c>
      <c r="U12" s="35" t="s">
        <v>146</v>
      </c>
      <c r="V12" s="10">
        <f>AVERAGE(N13:N16)</f>
        <v>8.3955800120762909</v>
      </c>
      <c r="W12" s="10">
        <f>AVERAGE(N46:N49)</f>
        <v>3.8395712059762368</v>
      </c>
      <c r="X12" s="10">
        <f>AVERAGE(N13:N16,N46:N49)</f>
        <v>6.1175756090262645</v>
      </c>
      <c r="Y12" s="10">
        <f t="shared" ref="Y12:Y17" si="1">STDEV(V12:W12)</f>
        <v>3.2215847219389762</v>
      </c>
      <c r="AB12" s="10" t="s">
        <v>55</v>
      </c>
      <c r="AC12" s="10" t="s">
        <v>55</v>
      </c>
    </row>
    <row r="13" spans="1:30" s="10" customFormat="1" x14ac:dyDescent="0.15">
      <c r="A13" s="10" t="s">
        <v>241</v>
      </c>
      <c r="B13" s="21">
        <v>40876</v>
      </c>
      <c r="C13" s="21"/>
      <c r="G13" s="27">
        <v>80000</v>
      </c>
      <c r="H13" s="22">
        <v>40000</v>
      </c>
      <c r="I13" s="10" t="s">
        <v>56</v>
      </c>
      <c r="J13" s="10" t="s">
        <v>57</v>
      </c>
      <c r="K13" s="10" t="s">
        <v>71</v>
      </c>
      <c r="L13" s="10">
        <v>3224</v>
      </c>
      <c r="M13" s="10">
        <v>35974</v>
      </c>
      <c r="N13" s="10">
        <f t="shared" si="0"/>
        <v>8.9620281314282533</v>
      </c>
      <c r="O13" s="10">
        <f>N13/O12*100</f>
        <v>75.043949855071148</v>
      </c>
      <c r="S13" s="44"/>
      <c r="T13" s="10">
        <v>50</v>
      </c>
      <c r="U13" s="35" t="s">
        <v>145</v>
      </c>
      <c r="V13" s="10">
        <f>AVERAGE(N17:N20)</f>
        <v>7.5225870808118644</v>
      </c>
      <c r="W13" s="10">
        <f>AVERAGE(N50:N53)</f>
        <v>4.7413819394586172</v>
      </c>
      <c r="X13" s="10">
        <f>AVERAGE(N17:N20,N50:N53)</f>
        <v>6.1319845101352399</v>
      </c>
      <c r="Y13" s="10">
        <f t="shared" si="1"/>
        <v>1.9666090153217719</v>
      </c>
      <c r="AA13" s="27" t="s">
        <v>49</v>
      </c>
      <c r="AB13" s="10">
        <f>STDEV(N9:N12,N42:N45)</f>
        <v>3.4754428232528021</v>
      </c>
      <c r="AC13" s="58"/>
    </row>
    <row r="14" spans="1:30" s="10" customFormat="1" x14ac:dyDescent="0.15">
      <c r="G14" s="27">
        <v>80000</v>
      </c>
      <c r="H14" s="22">
        <v>40000</v>
      </c>
      <c r="I14" s="10" t="s">
        <v>56</v>
      </c>
      <c r="J14" s="10" t="s">
        <v>57</v>
      </c>
      <c r="K14" s="10" t="s">
        <v>72</v>
      </c>
      <c r="L14" s="10">
        <v>2106</v>
      </c>
      <c r="M14" s="10">
        <v>23638</v>
      </c>
      <c r="N14" s="10">
        <f t="shared" si="0"/>
        <v>8.9093831965479318</v>
      </c>
      <c r="O14" s="10">
        <f>N14/O12*100</f>
        <v>74.603125100300744</v>
      </c>
      <c r="S14" s="44"/>
      <c r="T14" s="10">
        <v>25</v>
      </c>
      <c r="U14" s="35" t="s">
        <v>147</v>
      </c>
      <c r="V14" s="10">
        <f>AVERAGE(N21:N24)</f>
        <v>7.5352482390093476</v>
      </c>
      <c r="W14" s="10">
        <f>AVERAGE(N54:N57)</f>
        <v>4.1379390514628041</v>
      </c>
      <c r="X14" s="10">
        <f>AVERAGE(N21:N24,N54:N57)</f>
        <v>5.8365936452360758</v>
      </c>
      <c r="Y14" s="10">
        <f t="shared" si="1"/>
        <v>2.4022603643015188</v>
      </c>
      <c r="AA14" s="35" t="s">
        <v>146</v>
      </c>
      <c r="AB14" s="10">
        <f>STDEV(N13:N16,N46:N49)</f>
        <v>2.4776602343623244</v>
      </c>
      <c r="AC14" s="10">
        <f>STDEV(N25:N28,N58:N61)</f>
        <v>6.8236170665991303E-2</v>
      </c>
    </row>
    <row r="15" spans="1:30" s="10" customFormat="1" x14ac:dyDescent="0.15">
      <c r="G15" s="27">
        <v>80000</v>
      </c>
      <c r="H15" s="22">
        <v>40000</v>
      </c>
      <c r="I15" s="10" t="s">
        <v>56</v>
      </c>
      <c r="J15" s="10" t="s">
        <v>57</v>
      </c>
      <c r="K15" s="10" t="s">
        <v>73</v>
      </c>
      <c r="L15" s="10">
        <v>3440</v>
      </c>
      <c r="M15" s="10">
        <v>42020</v>
      </c>
      <c r="N15" s="10">
        <f t="shared" si="0"/>
        <v>8.1865778200856738</v>
      </c>
      <c r="O15" s="10">
        <f>N15/O12*100</f>
        <v>68.550681431217413</v>
      </c>
      <c r="S15" s="44"/>
      <c r="T15" s="10">
        <v>75</v>
      </c>
      <c r="U15" s="35" t="s">
        <v>146</v>
      </c>
      <c r="V15" s="10">
        <f>AVERAGE(N25:N28)</f>
        <v>0.1935801633452387</v>
      </c>
      <c r="W15" s="10">
        <f>AVERAGE(N58:N61)</f>
        <v>0.12025491654859498</v>
      </c>
      <c r="X15" s="10">
        <f>AVERAGE(N25:N28,N58:N61)</f>
        <v>0.15691753994691685</v>
      </c>
      <c r="Y15" s="10">
        <f t="shared" si="1"/>
        <v>5.1848779242083885E-2</v>
      </c>
      <c r="AA15" s="35" t="s">
        <v>145</v>
      </c>
      <c r="AB15" s="10">
        <f>STDEV(N17:N20,N50:N53)</f>
        <v>1.5813738666748491</v>
      </c>
      <c r="AC15" s="10">
        <f>STDEV(N29:N32,N62:N65)</f>
        <v>4.0751224670653521E-2</v>
      </c>
    </row>
    <row r="16" spans="1:30" s="10" customFormat="1" x14ac:dyDescent="0.15">
      <c r="G16" s="27">
        <v>80000</v>
      </c>
      <c r="H16" s="22">
        <v>40000</v>
      </c>
      <c r="I16" s="10" t="s">
        <v>56</v>
      </c>
      <c r="J16" s="10" t="s">
        <v>57</v>
      </c>
      <c r="K16" s="10" t="s">
        <v>74</v>
      </c>
      <c r="L16" s="10">
        <v>2474</v>
      </c>
      <c r="M16" s="10">
        <v>32880</v>
      </c>
      <c r="N16" s="10">
        <f t="shared" si="0"/>
        <v>7.5243309002433092</v>
      </c>
      <c r="O16" s="10">
        <f>N16/O12*100</f>
        <v>63.005326750835991</v>
      </c>
      <c r="P16" s="10">
        <f>AVERAGE(O13:O16)</f>
        <v>70.300770784356331</v>
      </c>
      <c r="S16" s="44"/>
      <c r="T16" s="10">
        <v>50</v>
      </c>
      <c r="U16" s="35" t="s">
        <v>145</v>
      </c>
      <c r="V16" s="10">
        <f>AVERAGE(N29:N32)</f>
        <v>9.7645452297223156E-2</v>
      </c>
      <c r="W16" s="10">
        <f>AVERAGE(N62:N65)</f>
        <v>9.624600540136799E-2</v>
      </c>
      <c r="X16" s="10">
        <f>AVERAGE(N29:N32,N62:N65)</f>
        <v>9.6945728849295573E-2</v>
      </c>
      <c r="Y16" s="10">
        <f t="shared" si="1"/>
        <v>9.8955838996965225E-4</v>
      </c>
      <c r="AA16" s="35" t="s">
        <v>147</v>
      </c>
      <c r="AB16" s="10">
        <f>STDEV(N21:N24,N54:N57)</f>
        <v>1.8534677255069703</v>
      </c>
      <c r="AC16" s="10">
        <f>STDEV(N33:N36,N66:N69)</f>
        <v>4.5506172851290688E-2</v>
      </c>
    </row>
    <row r="17" spans="1:25" s="10" customFormat="1" x14ac:dyDescent="0.15">
      <c r="A17" s="10" t="s">
        <v>242</v>
      </c>
      <c r="B17" s="21">
        <v>40876</v>
      </c>
      <c r="C17" s="21"/>
      <c r="G17" s="27">
        <v>80000</v>
      </c>
      <c r="H17" s="22">
        <v>40000</v>
      </c>
      <c r="I17" s="10" t="s">
        <v>56</v>
      </c>
      <c r="J17" s="10" t="s">
        <v>57</v>
      </c>
      <c r="K17" s="10" t="s">
        <v>76</v>
      </c>
      <c r="L17" s="10">
        <v>2918</v>
      </c>
      <c r="M17" s="10">
        <v>34370</v>
      </c>
      <c r="N17" s="10">
        <f t="shared" si="0"/>
        <v>8.4899621763165545</v>
      </c>
      <c r="O17" s="10">
        <f>N17/O12*100</f>
        <v>71.091084126000638</v>
      </c>
      <c r="S17" s="44"/>
      <c r="T17" s="10">
        <v>25</v>
      </c>
      <c r="U17" s="35" t="s">
        <v>147</v>
      </c>
      <c r="V17" s="10">
        <f>AVERAGE(N33:N36)</f>
        <v>0.13190566008633706</v>
      </c>
      <c r="W17" s="10">
        <f>AVERAGE(N66:N69)</f>
        <v>5.8699218308330497E-2</v>
      </c>
      <c r="X17" s="10">
        <f>AVERAGE(N33:N36,N66:N69)</f>
        <v>9.5302439197333777E-2</v>
      </c>
      <c r="Y17" s="10">
        <f t="shared" si="1"/>
        <v>5.1764771407766655E-2</v>
      </c>
    </row>
    <row r="18" spans="1:25" s="10" customFormat="1" x14ac:dyDescent="0.15">
      <c r="G18" s="27">
        <v>80000</v>
      </c>
      <c r="H18" s="22">
        <v>40000</v>
      </c>
      <c r="I18" s="10" t="s">
        <v>56</v>
      </c>
      <c r="J18" s="10" t="s">
        <v>57</v>
      </c>
      <c r="K18" s="10" t="s">
        <v>77</v>
      </c>
      <c r="L18" s="10">
        <v>2618</v>
      </c>
      <c r="M18" s="10">
        <v>35202</v>
      </c>
      <c r="N18" s="10">
        <f t="shared" si="0"/>
        <v>7.4370774387818877</v>
      </c>
      <c r="O18" s="10">
        <f>N18/O12*100</f>
        <v>62.274705925887872</v>
      </c>
      <c r="S18" s="44"/>
    </row>
    <row r="19" spans="1:25" s="10" customFormat="1" x14ac:dyDescent="0.15">
      <c r="G19" s="27">
        <v>80000</v>
      </c>
      <c r="H19" s="22">
        <v>40000</v>
      </c>
      <c r="I19" s="10" t="s">
        <v>56</v>
      </c>
      <c r="J19" s="10" t="s">
        <v>57</v>
      </c>
      <c r="K19" s="10" t="s">
        <v>78</v>
      </c>
      <c r="L19" s="10">
        <v>3576</v>
      </c>
      <c r="M19" s="10">
        <v>48170</v>
      </c>
      <c r="N19" s="10">
        <f t="shared" si="0"/>
        <v>7.4237077018891426</v>
      </c>
      <c r="O19" s="10">
        <f>N19/O12*100</f>
        <v>62.162753826403147</v>
      </c>
      <c r="S19" s="44"/>
    </row>
    <row r="20" spans="1:25" s="10" customFormat="1" x14ac:dyDescent="0.15">
      <c r="G20" s="27">
        <v>80000</v>
      </c>
      <c r="H20" s="22">
        <v>40000</v>
      </c>
      <c r="I20" s="10" t="s">
        <v>56</v>
      </c>
      <c r="J20" s="10" t="s">
        <v>57</v>
      </c>
      <c r="K20" s="10" t="s">
        <v>79</v>
      </c>
      <c r="L20" s="10">
        <v>2304</v>
      </c>
      <c r="M20" s="10">
        <v>34186</v>
      </c>
      <c r="N20" s="10">
        <f t="shared" si="0"/>
        <v>6.7396010062598721</v>
      </c>
      <c r="O20" s="10">
        <f>N20/O12*100</f>
        <v>56.434355320010624</v>
      </c>
      <c r="P20" s="10">
        <f t="shared" ref="P20:P36" si="2">AVERAGE(O17:O20)</f>
        <v>62.990724799575574</v>
      </c>
      <c r="S20" s="44"/>
    </row>
    <row r="21" spans="1:25" s="10" customFormat="1" x14ac:dyDescent="0.15">
      <c r="A21" s="10" t="s">
        <v>243</v>
      </c>
      <c r="B21" s="21">
        <v>40876</v>
      </c>
      <c r="C21" s="21"/>
      <c r="G21" s="27">
        <v>80000</v>
      </c>
      <c r="H21" s="22">
        <v>40000</v>
      </c>
      <c r="I21" s="10" t="s">
        <v>56</v>
      </c>
      <c r="J21" s="10" t="s">
        <v>57</v>
      </c>
      <c r="K21" s="10" t="s">
        <v>80</v>
      </c>
      <c r="L21" s="10">
        <v>2572</v>
      </c>
      <c r="M21" s="10">
        <v>32000</v>
      </c>
      <c r="N21" s="10">
        <f t="shared" si="0"/>
        <v>8.0374999999999996</v>
      </c>
      <c r="O21" s="10">
        <f>N21/O12*100</f>
        <v>67.302371529602581</v>
      </c>
      <c r="S21" s="44"/>
    </row>
    <row r="22" spans="1:25" s="10" customFormat="1" x14ac:dyDescent="0.15">
      <c r="G22" s="27">
        <v>80000</v>
      </c>
      <c r="H22" s="22">
        <v>40000</v>
      </c>
      <c r="I22" s="10" t="s">
        <v>56</v>
      </c>
      <c r="J22" s="10" t="s">
        <v>57</v>
      </c>
      <c r="K22" s="10" t="s">
        <v>81</v>
      </c>
      <c r="L22" s="10">
        <v>2094</v>
      </c>
      <c r="M22" s="10">
        <v>29248</v>
      </c>
      <c r="N22" s="10">
        <f t="shared" si="0"/>
        <v>7.1594638949671774</v>
      </c>
      <c r="O22" s="10">
        <f>N22/O12*100</f>
        <v>59.950096300075472</v>
      </c>
      <c r="S22" s="44"/>
    </row>
    <row r="23" spans="1:25" s="10" customFormat="1" x14ac:dyDescent="0.15">
      <c r="G23" s="27">
        <v>80000</v>
      </c>
      <c r="H23" s="22">
        <v>40000</v>
      </c>
      <c r="I23" s="10" t="s">
        <v>56</v>
      </c>
      <c r="J23" s="10" t="s">
        <v>57</v>
      </c>
      <c r="K23" s="10" t="s">
        <v>82</v>
      </c>
      <c r="L23" s="10">
        <v>3126</v>
      </c>
      <c r="M23" s="10">
        <v>39452</v>
      </c>
      <c r="N23" s="10">
        <f t="shared" si="0"/>
        <v>7.9235526716009321</v>
      </c>
      <c r="O23" s="10">
        <f>N23/O12*100</f>
        <v>66.348228396698119</v>
      </c>
      <c r="S23" s="44"/>
    </row>
    <row r="24" spans="1:25" s="10" customFormat="1" x14ac:dyDescent="0.15">
      <c r="G24" s="27">
        <v>80000</v>
      </c>
      <c r="H24" s="22">
        <v>40000</v>
      </c>
      <c r="I24" s="10" t="s">
        <v>56</v>
      </c>
      <c r="J24" s="10" t="s">
        <v>57</v>
      </c>
      <c r="K24" s="10" t="s">
        <v>83</v>
      </c>
      <c r="L24" s="10">
        <v>1680</v>
      </c>
      <c r="M24" s="10">
        <v>23930</v>
      </c>
      <c r="N24" s="10">
        <f t="shared" si="0"/>
        <v>7.0204763894692848</v>
      </c>
      <c r="O24" s="10">
        <f>N24/O12*100</f>
        <v>58.786278106235116</v>
      </c>
      <c r="P24" s="10">
        <f t="shared" si="2"/>
        <v>63.096743583152815</v>
      </c>
      <c r="S24" s="44"/>
    </row>
    <row r="25" spans="1:25" s="10" customFormat="1" x14ac:dyDescent="0.15">
      <c r="A25" s="10" t="s">
        <v>241</v>
      </c>
      <c r="B25" s="21">
        <v>40877</v>
      </c>
      <c r="C25" s="21"/>
      <c r="F25" s="10">
        <v>95.23</v>
      </c>
      <c r="G25" s="27">
        <v>80000</v>
      </c>
      <c r="H25" s="22">
        <v>40000</v>
      </c>
      <c r="I25" s="10" t="s">
        <v>52</v>
      </c>
      <c r="J25" s="10" t="s">
        <v>57</v>
      </c>
      <c r="K25" s="10" t="s">
        <v>42</v>
      </c>
      <c r="L25" s="10">
        <v>92</v>
      </c>
      <c r="M25" s="10">
        <v>37060</v>
      </c>
      <c r="N25" s="10">
        <f t="shared" si="0"/>
        <v>0.24824608742579601</v>
      </c>
      <c r="O25" s="10">
        <f>N25/O12*100</f>
        <v>2.0786998950794562</v>
      </c>
      <c r="S25" s="44"/>
    </row>
    <row r="26" spans="1:25" s="10" customFormat="1" x14ac:dyDescent="0.15">
      <c r="B26" s="10" t="s">
        <v>218</v>
      </c>
      <c r="G26" s="27">
        <v>80000</v>
      </c>
      <c r="H26" s="22">
        <v>40000</v>
      </c>
      <c r="I26" s="10" t="s">
        <v>52</v>
      </c>
      <c r="J26" s="10" t="s">
        <v>57</v>
      </c>
      <c r="K26" s="10" t="s">
        <v>48</v>
      </c>
      <c r="L26" s="10">
        <v>48</v>
      </c>
      <c r="M26" s="10">
        <v>26456</v>
      </c>
      <c r="N26" s="10">
        <f t="shared" si="0"/>
        <v>0.18143332325370426</v>
      </c>
      <c r="O26" s="10">
        <f>N26/O12*100</f>
        <v>1.519240177850238</v>
      </c>
      <c r="S26" s="44"/>
    </row>
    <row r="27" spans="1:25" s="10" customFormat="1" x14ac:dyDescent="0.15">
      <c r="G27" s="27">
        <v>80000</v>
      </c>
      <c r="H27" s="22">
        <v>40000</v>
      </c>
      <c r="I27" s="10" t="s">
        <v>52</v>
      </c>
      <c r="J27" s="10" t="s">
        <v>57</v>
      </c>
      <c r="K27" s="10" t="s">
        <v>120</v>
      </c>
      <c r="L27" s="10">
        <v>60</v>
      </c>
      <c r="M27" s="10">
        <v>36798</v>
      </c>
      <c r="N27" s="10">
        <f t="shared" si="0"/>
        <v>0.16305233980107614</v>
      </c>
      <c r="O27" s="10">
        <f>N27/O12*100</f>
        <v>1.3653261775506107</v>
      </c>
      <c r="S27" s="44"/>
    </row>
    <row r="28" spans="1:25" s="10" customFormat="1" x14ac:dyDescent="0.15">
      <c r="G28" s="27">
        <v>80000</v>
      </c>
      <c r="H28" s="22">
        <v>40000</v>
      </c>
      <c r="I28" s="10" t="s">
        <v>52</v>
      </c>
      <c r="J28" s="10" t="s">
        <v>57</v>
      </c>
      <c r="K28" s="10" t="s">
        <v>121</v>
      </c>
      <c r="L28" s="10">
        <v>72</v>
      </c>
      <c r="M28" s="10">
        <v>39650</v>
      </c>
      <c r="N28" s="10">
        <f t="shared" si="0"/>
        <v>0.18158890290037832</v>
      </c>
      <c r="O28" s="10">
        <f>N28/O12*100</f>
        <v>1.5205429310922787</v>
      </c>
      <c r="P28" s="10">
        <f t="shared" si="2"/>
        <v>1.6209522953931459</v>
      </c>
      <c r="S28" s="44"/>
    </row>
    <row r="29" spans="1:25" s="10" customFormat="1" x14ac:dyDescent="0.15">
      <c r="A29" s="10" t="s">
        <v>242</v>
      </c>
      <c r="B29" s="21">
        <v>40877</v>
      </c>
      <c r="C29" s="21"/>
      <c r="F29" s="10">
        <v>83.33</v>
      </c>
      <c r="G29" s="27">
        <v>80000</v>
      </c>
      <c r="H29" s="22">
        <v>40000</v>
      </c>
      <c r="I29" s="10" t="s">
        <v>52</v>
      </c>
      <c r="J29" s="10" t="s">
        <v>57</v>
      </c>
      <c r="K29" s="10" t="s">
        <v>0</v>
      </c>
      <c r="L29" s="10">
        <v>56</v>
      </c>
      <c r="M29" s="10">
        <v>43426</v>
      </c>
      <c r="N29" s="10">
        <f t="shared" si="0"/>
        <v>0.12895500391470546</v>
      </c>
      <c r="O29" s="10">
        <f>N29/O12*100</f>
        <v>1.0798105858872613</v>
      </c>
      <c r="S29" s="44"/>
    </row>
    <row r="30" spans="1:25" s="10" customFormat="1" x14ac:dyDescent="0.15">
      <c r="B30" s="10" t="s">
        <v>218</v>
      </c>
      <c r="G30" s="27">
        <v>80000</v>
      </c>
      <c r="H30" s="22">
        <v>40000</v>
      </c>
      <c r="I30" s="10" t="s">
        <v>52</v>
      </c>
      <c r="J30" s="10" t="s">
        <v>57</v>
      </c>
      <c r="K30" s="10" t="s">
        <v>1</v>
      </c>
      <c r="L30" s="10">
        <v>20</v>
      </c>
      <c r="M30" s="10">
        <v>30892</v>
      </c>
      <c r="N30" s="10">
        <f t="shared" si="0"/>
        <v>6.4741680694030815E-2</v>
      </c>
      <c r="O30" s="10">
        <f>N30/O12*100</f>
        <v>0.54211740560131394</v>
      </c>
      <c r="S30" s="44"/>
    </row>
    <row r="31" spans="1:25" s="10" customFormat="1" x14ac:dyDescent="0.15">
      <c r="G31" s="27">
        <v>80000</v>
      </c>
      <c r="H31" s="22">
        <v>40000</v>
      </c>
      <c r="I31" s="10" t="s">
        <v>52</v>
      </c>
      <c r="J31" s="10" t="s">
        <v>57</v>
      </c>
      <c r="K31" s="10" t="s">
        <v>2</v>
      </c>
      <c r="L31" s="10">
        <v>62</v>
      </c>
      <c r="M31" s="10">
        <v>42048</v>
      </c>
      <c r="N31" s="10">
        <f t="shared" si="0"/>
        <v>0.14745053272450531</v>
      </c>
      <c r="O31" s="10">
        <f>N31/O12*100</f>
        <v>1.2346837369408996</v>
      </c>
      <c r="S31" s="44"/>
    </row>
    <row r="32" spans="1:25" s="10" customFormat="1" x14ac:dyDescent="0.15">
      <c r="G32" s="27">
        <v>80000</v>
      </c>
      <c r="H32" s="22">
        <v>40000</v>
      </c>
      <c r="I32" s="10" t="s">
        <v>52</v>
      </c>
      <c r="J32" s="10" t="s">
        <v>57</v>
      </c>
      <c r="K32" s="10" t="s">
        <v>3</v>
      </c>
      <c r="L32" s="10">
        <v>16</v>
      </c>
      <c r="M32" s="10">
        <v>32366</v>
      </c>
      <c r="N32" s="10">
        <f t="shared" si="0"/>
        <v>4.9434591855650994E-2</v>
      </c>
      <c r="O32" s="10">
        <f>N32/O12*100</f>
        <v>0.41394280155313085</v>
      </c>
      <c r="P32" s="10">
        <f t="shared" si="2"/>
        <v>0.8176386324956515</v>
      </c>
      <c r="S32" s="44"/>
    </row>
    <row r="33" spans="1:34" s="10" customFormat="1" x14ac:dyDescent="0.15">
      <c r="A33" s="10" t="s">
        <v>243</v>
      </c>
      <c r="B33" s="21">
        <v>40877</v>
      </c>
      <c r="C33" s="21"/>
      <c r="F33" s="10">
        <v>77.38</v>
      </c>
      <c r="G33" s="27">
        <v>80000</v>
      </c>
      <c r="H33" s="22">
        <v>40000</v>
      </c>
      <c r="I33" s="10" t="s">
        <v>52</v>
      </c>
      <c r="J33" s="10" t="s">
        <v>57</v>
      </c>
      <c r="K33" s="10" t="s">
        <v>43</v>
      </c>
      <c r="L33" s="10">
        <v>76</v>
      </c>
      <c r="M33" s="10">
        <v>54454</v>
      </c>
      <c r="N33" s="10">
        <f t="shared" si="0"/>
        <v>0.13956734124214934</v>
      </c>
      <c r="O33" s="10">
        <f>N33/O12*100</f>
        <v>1.1686734747966359</v>
      </c>
      <c r="S33" s="44"/>
    </row>
    <row r="34" spans="1:34" s="10" customFormat="1" x14ac:dyDescent="0.15">
      <c r="B34" s="10" t="s">
        <v>218</v>
      </c>
      <c r="G34" s="27">
        <v>80000</v>
      </c>
      <c r="H34" s="22">
        <v>40000</v>
      </c>
      <c r="I34" s="10" t="s">
        <v>52</v>
      </c>
      <c r="J34" s="10" t="s">
        <v>57</v>
      </c>
      <c r="K34" s="10" t="s">
        <v>50</v>
      </c>
      <c r="L34" s="10">
        <v>50</v>
      </c>
      <c r="M34" s="10">
        <v>39572</v>
      </c>
      <c r="N34" s="10">
        <f t="shared" si="0"/>
        <v>0.12635196603659152</v>
      </c>
      <c r="O34" s="10">
        <f>N34/O12*100</f>
        <v>1.0580139299148255</v>
      </c>
      <c r="S34" s="44"/>
    </row>
    <row r="35" spans="1:34" s="10" customFormat="1" x14ac:dyDescent="0.15">
      <c r="G35" s="27">
        <v>80000</v>
      </c>
      <c r="H35" s="22">
        <v>40000</v>
      </c>
      <c r="I35" s="10" t="s">
        <v>52</v>
      </c>
      <c r="J35" s="10" t="s">
        <v>57</v>
      </c>
      <c r="K35" s="10" t="s">
        <v>8</v>
      </c>
      <c r="L35" s="10">
        <v>82</v>
      </c>
      <c r="M35" s="10">
        <v>47834</v>
      </c>
      <c r="N35" s="10">
        <f t="shared" si="0"/>
        <v>0.17142618221348832</v>
      </c>
      <c r="O35" s="10">
        <f>N35/O12*100</f>
        <v>1.4354449275562726</v>
      </c>
      <c r="S35" s="44"/>
    </row>
    <row r="36" spans="1:34" s="10" customFormat="1" x14ac:dyDescent="0.15">
      <c r="G36" s="27">
        <v>80000</v>
      </c>
      <c r="H36" s="22">
        <v>40000</v>
      </c>
      <c r="I36" s="10" t="s">
        <v>52</v>
      </c>
      <c r="J36" s="10" t="s">
        <v>57</v>
      </c>
      <c r="K36" s="10" t="s">
        <v>9</v>
      </c>
      <c r="L36" s="10">
        <v>40</v>
      </c>
      <c r="M36" s="10">
        <v>44308</v>
      </c>
      <c r="N36" s="10">
        <f t="shared" si="0"/>
        <v>9.0277150853119076E-2</v>
      </c>
      <c r="O36" s="10">
        <f>N36/O12*100</f>
        <v>0.75593982548685523</v>
      </c>
      <c r="P36" s="10">
        <f t="shared" si="2"/>
        <v>1.1045180394386473</v>
      </c>
      <c r="S36" s="44"/>
    </row>
    <row r="37" spans="1:34" s="10" customFormat="1" ht="14" thickBot="1" x14ac:dyDescent="0.2">
      <c r="S37" s="44"/>
      <c r="AC37" s="10" t="s">
        <v>278</v>
      </c>
    </row>
    <row r="38" spans="1:34" s="12" customFormat="1" x14ac:dyDescent="0.15">
      <c r="A38" s="11"/>
      <c r="C38" s="12" t="s">
        <v>313</v>
      </c>
      <c r="G38" s="12" t="s">
        <v>33</v>
      </c>
      <c r="H38" s="13"/>
      <c r="L38" s="12" t="s">
        <v>208</v>
      </c>
      <c r="S38" s="45"/>
      <c r="AD38" s="12" t="s">
        <v>293</v>
      </c>
    </row>
    <row r="39" spans="1:34" s="15" customFormat="1" x14ac:dyDescent="0.15">
      <c r="A39" s="14"/>
      <c r="B39" s="15" t="s">
        <v>31</v>
      </c>
      <c r="C39" s="17" t="s">
        <v>314</v>
      </c>
      <c r="F39" s="15" t="s">
        <v>222</v>
      </c>
      <c r="G39" s="15" t="s">
        <v>215</v>
      </c>
      <c r="H39" s="16"/>
      <c r="J39" s="15" t="s">
        <v>32</v>
      </c>
      <c r="N39" s="15" t="s">
        <v>35</v>
      </c>
      <c r="O39" s="15" t="s">
        <v>287</v>
      </c>
      <c r="P39" s="15" t="s">
        <v>54</v>
      </c>
      <c r="S39" s="46"/>
      <c r="AD39" s="15" t="s">
        <v>54</v>
      </c>
      <c r="AF39" s="15" t="s">
        <v>54</v>
      </c>
    </row>
    <row r="40" spans="1:34" s="15" customFormat="1" x14ac:dyDescent="0.15">
      <c r="A40" s="17"/>
      <c r="B40" s="15" t="s">
        <v>33</v>
      </c>
      <c r="C40" s="17" t="s">
        <v>315</v>
      </c>
      <c r="D40" s="15" t="s">
        <v>149</v>
      </c>
      <c r="E40" s="15" t="s">
        <v>213</v>
      </c>
      <c r="F40" s="15" t="s">
        <v>223</v>
      </c>
      <c r="G40" s="15" t="s">
        <v>53</v>
      </c>
      <c r="H40" s="16"/>
      <c r="I40" s="15" t="s">
        <v>21</v>
      </c>
      <c r="J40" s="15" t="s">
        <v>34</v>
      </c>
      <c r="K40" s="15" t="s">
        <v>51</v>
      </c>
      <c r="L40" s="15" t="s">
        <v>30</v>
      </c>
      <c r="M40" s="15" t="s">
        <v>30</v>
      </c>
      <c r="N40" s="15" t="s">
        <v>34</v>
      </c>
      <c r="O40" s="15" t="s">
        <v>35</v>
      </c>
      <c r="P40" s="15" t="s">
        <v>35</v>
      </c>
      <c r="S40" s="46"/>
      <c r="AD40" s="15" t="s">
        <v>35</v>
      </c>
      <c r="AF40" s="15" t="s">
        <v>35</v>
      </c>
    </row>
    <row r="41" spans="1:34" s="19" customFormat="1" ht="14" thickBot="1" x14ac:dyDescent="0.2">
      <c r="A41" s="18" t="s">
        <v>36</v>
      </c>
      <c r="B41" s="19" t="s">
        <v>37</v>
      </c>
      <c r="D41" s="19" t="s">
        <v>212</v>
      </c>
      <c r="E41" s="19" t="s">
        <v>214</v>
      </c>
      <c r="F41" s="19" t="s">
        <v>224</v>
      </c>
      <c r="G41" s="19" t="s">
        <v>38</v>
      </c>
      <c r="H41" s="20" t="s">
        <v>39</v>
      </c>
      <c r="I41" s="19" t="s">
        <v>29</v>
      </c>
      <c r="J41" s="19" t="s">
        <v>40</v>
      </c>
      <c r="K41" s="19" t="s">
        <v>53</v>
      </c>
      <c r="L41" s="19" t="s">
        <v>209</v>
      </c>
      <c r="M41" s="19" t="s">
        <v>210</v>
      </c>
      <c r="N41" s="19" t="s">
        <v>41</v>
      </c>
      <c r="O41" s="19" t="s">
        <v>138</v>
      </c>
      <c r="P41" s="19" t="s">
        <v>138</v>
      </c>
      <c r="S41" s="47"/>
      <c r="AD41" s="19" t="s">
        <v>138</v>
      </c>
      <c r="AF41" s="19" t="s">
        <v>138</v>
      </c>
    </row>
    <row r="42" spans="1:34" s="10" customFormat="1" x14ac:dyDescent="0.15">
      <c r="A42" s="10">
        <v>139</v>
      </c>
      <c r="B42" s="10" t="s">
        <v>49</v>
      </c>
      <c r="C42" s="10">
        <v>2</v>
      </c>
      <c r="D42" s="10">
        <v>19</v>
      </c>
      <c r="E42" s="27">
        <v>19148</v>
      </c>
      <c r="G42" s="27">
        <v>80000</v>
      </c>
      <c r="H42" s="22">
        <v>40000</v>
      </c>
      <c r="I42" s="10" t="s">
        <v>56</v>
      </c>
      <c r="J42" s="10" t="s">
        <v>57</v>
      </c>
      <c r="K42" s="10" t="s">
        <v>46</v>
      </c>
      <c r="L42" s="10">
        <v>2626</v>
      </c>
      <c r="M42" s="10">
        <v>44790</v>
      </c>
      <c r="N42" s="10">
        <f>L42/M42*100</f>
        <v>5.8629158294262114</v>
      </c>
      <c r="S42" s="44"/>
      <c r="AD42" s="27" t="s">
        <v>123</v>
      </c>
      <c r="AF42" s="10" t="s">
        <v>188</v>
      </c>
      <c r="AH42" s="27"/>
    </row>
    <row r="43" spans="1:34" s="10" customFormat="1" x14ac:dyDescent="0.15">
      <c r="A43" s="10" t="s">
        <v>240</v>
      </c>
      <c r="B43" s="21">
        <v>40893</v>
      </c>
      <c r="C43" s="21"/>
      <c r="G43" s="27">
        <v>80000</v>
      </c>
      <c r="H43" s="22">
        <v>40000</v>
      </c>
      <c r="I43" s="10" t="s">
        <v>56</v>
      </c>
      <c r="J43" s="10" t="s">
        <v>57</v>
      </c>
      <c r="K43" s="10" t="s">
        <v>24</v>
      </c>
      <c r="L43" s="10">
        <v>1672</v>
      </c>
      <c r="M43" s="10">
        <v>26940</v>
      </c>
      <c r="N43" s="10">
        <f t="shared" ref="N43:N69" si="3">L43/M43*100</f>
        <v>6.2063845582776542</v>
      </c>
      <c r="S43" s="44"/>
      <c r="W43" s="35"/>
      <c r="AD43" s="10" t="s">
        <v>149</v>
      </c>
      <c r="AE43" s="10" t="s">
        <v>55</v>
      </c>
      <c r="AF43" s="10" t="s">
        <v>149</v>
      </c>
      <c r="AG43" s="10" t="s">
        <v>55</v>
      </c>
    </row>
    <row r="44" spans="1:34" s="10" customFormat="1" x14ac:dyDescent="0.15">
      <c r="A44" s="10" t="s">
        <v>122</v>
      </c>
      <c r="G44" s="27">
        <v>80000</v>
      </c>
      <c r="H44" s="22">
        <v>40000</v>
      </c>
      <c r="I44" s="10" t="s">
        <v>56</v>
      </c>
      <c r="J44" s="10" t="s">
        <v>57</v>
      </c>
      <c r="K44" s="10" t="s">
        <v>25</v>
      </c>
      <c r="L44" s="10">
        <v>1892</v>
      </c>
      <c r="M44" s="10">
        <v>35146</v>
      </c>
      <c r="N44" s="10">
        <f t="shared" si="3"/>
        <v>5.3832584077846697</v>
      </c>
      <c r="S44" s="44"/>
      <c r="W44" s="35"/>
      <c r="AC44" s="10" t="s">
        <v>49</v>
      </c>
      <c r="AD44" s="10">
        <v>100</v>
      </c>
      <c r="AE44" s="10">
        <v>0</v>
      </c>
    </row>
    <row r="45" spans="1:34" s="10" customFormat="1" x14ac:dyDescent="0.15">
      <c r="G45" s="27">
        <v>80000</v>
      </c>
      <c r="H45" s="22">
        <v>40000</v>
      </c>
      <c r="I45" s="10" t="s">
        <v>56</v>
      </c>
      <c r="J45" s="10" t="s">
        <v>57</v>
      </c>
      <c r="K45" s="10" t="s">
        <v>26</v>
      </c>
      <c r="L45" s="10">
        <v>1624</v>
      </c>
      <c r="M45" s="10">
        <v>34590</v>
      </c>
      <c r="N45" s="10">
        <f t="shared" si="3"/>
        <v>4.6949985544955188</v>
      </c>
      <c r="O45" s="10">
        <f>AVERAGE(N42:N45)</f>
        <v>5.5368893374960138</v>
      </c>
      <c r="P45" s="10" t="s">
        <v>49</v>
      </c>
      <c r="S45" s="44"/>
      <c r="W45" s="35"/>
      <c r="AC45" s="35" t="s">
        <v>146</v>
      </c>
      <c r="AD45" s="10">
        <v>69.823023510250366</v>
      </c>
      <c r="AE45" s="10">
        <v>0.6756366744274328</v>
      </c>
      <c r="AF45" s="10">
        <v>1.8964190771879064</v>
      </c>
      <c r="AG45" s="10">
        <v>0.38956885879742043</v>
      </c>
    </row>
    <row r="46" spans="1:34" s="10" customFormat="1" x14ac:dyDescent="0.15">
      <c r="A46" s="10" t="s">
        <v>241</v>
      </c>
      <c r="B46" s="21">
        <v>40892</v>
      </c>
      <c r="C46" s="21"/>
      <c r="G46" s="27">
        <v>80000</v>
      </c>
      <c r="H46" s="22">
        <v>40000</v>
      </c>
      <c r="I46" s="10" t="s">
        <v>56</v>
      </c>
      <c r="J46" s="10" t="s">
        <v>57</v>
      </c>
      <c r="K46" s="10" t="s">
        <v>27</v>
      </c>
      <c r="L46" s="10">
        <v>1670</v>
      </c>
      <c r="M46" s="10">
        <v>42894</v>
      </c>
      <c r="N46" s="10">
        <f t="shared" si="3"/>
        <v>3.8933184128316309</v>
      </c>
      <c r="O46" s="10">
        <f>N46/O45*100</f>
        <v>70.315987470906066</v>
      </c>
      <c r="S46" s="44"/>
      <c r="T46" s="27"/>
      <c r="W46" s="35"/>
      <c r="AC46" s="35" t="s">
        <v>145</v>
      </c>
      <c r="AD46" s="10">
        <v>74.311659154626369</v>
      </c>
      <c r="AE46" s="10">
        <v>16.010218903648301</v>
      </c>
      <c r="AF46" s="10">
        <v>1.2779535858239446</v>
      </c>
      <c r="AG46" s="10">
        <v>0.6509836499600109</v>
      </c>
    </row>
    <row r="47" spans="1:34" s="10" customFormat="1" x14ac:dyDescent="0.15">
      <c r="G47" s="27">
        <v>80000</v>
      </c>
      <c r="H47" s="22">
        <v>40000</v>
      </c>
      <c r="I47" s="10" t="s">
        <v>56</v>
      </c>
      <c r="J47" s="10" t="s">
        <v>57</v>
      </c>
      <c r="K47" s="10" t="s">
        <v>28</v>
      </c>
      <c r="L47" s="10">
        <v>964</v>
      </c>
      <c r="M47" s="10">
        <v>23918</v>
      </c>
      <c r="N47" s="10">
        <f t="shared" si="3"/>
        <v>4.030437327535747</v>
      </c>
      <c r="O47" s="10">
        <f>N47/O45*100</f>
        <v>72.792448645153158</v>
      </c>
      <c r="S47" s="44"/>
      <c r="T47" s="27"/>
      <c r="W47" s="35"/>
      <c r="AC47" s="35" t="s">
        <v>147</v>
      </c>
      <c r="AD47" s="10">
        <v>68.915373362661938</v>
      </c>
      <c r="AE47" s="10">
        <v>8.2287851486097647</v>
      </c>
      <c r="AF47" s="10">
        <v>1.0823329902321284</v>
      </c>
      <c r="AG47" s="10">
        <v>3.1374397469773614E-2</v>
      </c>
    </row>
    <row r="48" spans="1:34" s="10" customFormat="1" x14ac:dyDescent="0.15">
      <c r="G48" s="27">
        <v>80000</v>
      </c>
      <c r="H48" s="22">
        <v>40000</v>
      </c>
      <c r="I48" s="10" t="s">
        <v>56</v>
      </c>
      <c r="J48" s="10" t="s">
        <v>57</v>
      </c>
      <c r="K48" s="10" t="s">
        <v>5</v>
      </c>
      <c r="L48" s="10">
        <v>1604</v>
      </c>
      <c r="M48" s="10">
        <v>43004</v>
      </c>
      <c r="N48" s="10">
        <f t="shared" si="3"/>
        <v>3.7298855920379501</v>
      </c>
      <c r="O48" s="10">
        <f>N48/O45*100</f>
        <v>67.364279195161629</v>
      </c>
      <c r="S48" s="44"/>
      <c r="T48" s="27"/>
      <c r="W48" s="35"/>
    </row>
    <row r="49" spans="1:29" s="10" customFormat="1" x14ac:dyDescent="0.15">
      <c r="G49" s="27">
        <v>80000</v>
      </c>
      <c r="H49" s="22">
        <v>40000</v>
      </c>
      <c r="I49" s="10" t="s">
        <v>56</v>
      </c>
      <c r="J49" s="10" t="s">
        <v>57</v>
      </c>
      <c r="K49" s="10" t="s">
        <v>7</v>
      </c>
      <c r="L49" s="10">
        <v>1168</v>
      </c>
      <c r="M49" s="10">
        <v>31528</v>
      </c>
      <c r="N49" s="10">
        <f t="shared" si="3"/>
        <v>3.7046434914996191</v>
      </c>
      <c r="O49" s="10">
        <f>N49/O45*100</f>
        <v>66.908389633356762</v>
      </c>
      <c r="P49" s="10">
        <f>AVERAGE(O46:O49)</f>
        <v>69.3452762361444</v>
      </c>
      <c r="S49" s="44"/>
    </row>
    <row r="50" spans="1:29" s="10" customFormat="1" x14ac:dyDescent="0.15">
      <c r="A50" s="10" t="s">
        <v>242</v>
      </c>
      <c r="B50" s="21">
        <v>40892</v>
      </c>
      <c r="C50" s="21"/>
      <c r="G50" s="27">
        <v>80000</v>
      </c>
      <c r="H50" s="22">
        <v>40000</v>
      </c>
      <c r="I50" s="10" t="s">
        <v>56</v>
      </c>
      <c r="J50" s="10" t="s">
        <v>57</v>
      </c>
      <c r="K50" s="10" t="s">
        <v>47</v>
      </c>
      <c r="L50" s="10">
        <v>1432</v>
      </c>
      <c r="M50" s="10">
        <v>30282</v>
      </c>
      <c r="N50" s="10">
        <f t="shared" si="3"/>
        <v>4.7288818439997362</v>
      </c>
      <c r="O50" s="10">
        <f>N50/O45*100</f>
        <v>85.406833255192197</v>
      </c>
      <c r="S50" s="44"/>
    </row>
    <row r="51" spans="1:29" s="10" customFormat="1" x14ac:dyDescent="0.15">
      <c r="G51" s="27">
        <v>80000</v>
      </c>
      <c r="H51" s="22">
        <v>40000</v>
      </c>
      <c r="I51" s="10" t="s">
        <v>56</v>
      </c>
      <c r="J51" s="10" t="s">
        <v>57</v>
      </c>
      <c r="K51" s="10" t="s">
        <v>59</v>
      </c>
      <c r="L51" s="10">
        <v>1426</v>
      </c>
      <c r="M51" s="10">
        <v>29120</v>
      </c>
      <c r="N51" s="10">
        <f t="shared" si="3"/>
        <v>4.8969780219780219</v>
      </c>
      <c r="O51" s="10">
        <f>N51/O45*100</f>
        <v>88.44276494412685</v>
      </c>
      <c r="S51" s="44"/>
      <c r="AC51" s="35"/>
    </row>
    <row r="52" spans="1:29" s="10" customFormat="1" x14ac:dyDescent="0.15">
      <c r="G52" s="27">
        <v>80000</v>
      </c>
      <c r="H52" s="22">
        <v>40000</v>
      </c>
      <c r="I52" s="10" t="s">
        <v>56</v>
      </c>
      <c r="J52" s="10" t="s">
        <v>57</v>
      </c>
      <c r="K52" s="10" t="s">
        <v>60</v>
      </c>
      <c r="L52" s="10">
        <v>1610</v>
      </c>
      <c r="M52" s="10">
        <v>31348</v>
      </c>
      <c r="N52" s="10">
        <f t="shared" si="3"/>
        <v>5.1358938369273961</v>
      </c>
      <c r="O52" s="10">
        <f>N52/O45*100</f>
        <v>92.757747606529506</v>
      </c>
      <c r="S52" s="44"/>
      <c r="AC52" s="35"/>
    </row>
    <row r="53" spans="1:29" s="10" customFormat="1" x14ac:dyDescent="0.15">
      <c r="G53" s="27">
        <v>80000</v>
      </c>
      <c r="H53" s="22">
        <v>40000</v>
      </c>
      <c r="I53" s="10" t="s">
        <v>56</v>
      </c>
      <c r="J53" s="10" t="s">
        <v>57</v>
      </c>
      <c r="K53" s="10" t="s">
        <v>61</v>
      </c>
      <c r="L53" s="10">
        <v>1350</v>
      </c>
      <c r="M53" s="10">
        <v>32114</v>
      </c>
      <c r="N53" s="10">
        <f t="shared" si="3"/>
        <v>4.2037740549293146</v>
      </c>
      <c r="O53" s="10">
        <f>N53/O45*100</f>
        <v>75.92302823286002</v>
      </c>
      <c r="P53" s="10">
        <f t="shared" ref="P53:P69" si="4">AVERAGE(O50:O53)</f>
        <v>85.63259350967715</v>
      </c>
      <c r="S53" s="44"/>
      <c r="AC53" s="35"/>
    </row>
    <row r="54" spans="1:29" s="10" customFormat="1" x14ac:dyDescent="0.15">
      <c r="A54" s="10" t="s">
        <v>243</v>
      </c>
      <c r="B54" s="21">
        <v>40892</v>
      </c>
      <c r="C54" s="21"/>
      <c r="G54" s="27">
        <v>80000</v>
      </c>
      <c r="H54" s="22">
        <v>40000</v>
      </c>
      <c r="I54" s="10" t="s">
        <v>56</v>
      </c>
      <c r="J54" s="10" t="s">
        <v>57</v>
      </c>
      <c r="K54" s="10" t="s">
        <v>62</v>
      </c>
      <c r="L54" s="10">
        <v>1824</v>
      </c>
      <c r="M54" s="10">
        <v>41746</v>
      </c>
      <c r="N54" s="10">
        <f t="shared" si="3"/>
        <v>4.3692808891869888</v>
      </c>
      <c r="O54" s="10">
        <f>N54/O45*100</f>
        <v>78.912194607142709</v>
      </c>
      <c r="S54" s="44"/>
    </row>
    <row r="55" spans="1:29" s="10" customFormat="1" x14ac:dyDescent="0.15">
      <c r="G55" s="27">
        <v>80000</v>
      </c>
      <c r="H55" s="22">
        <v>40000</v>
      </c>
      <c r="I55" s="10" t="s">
        <v>56</v>
      </c>
      <c r="J55" s="10" t="s">
        <v>57</v>
      </c>
      <c r="K55" s="10" t="s">
        <v>63</v>
      </c>
      <c r="L55" s="10">
        <v>1206</v>
      </c>
      <c r="M55" s="10">
        <v>29146</v>
      </c>
      <c r="N55" s="10">
        <f t="shared" si="3"/>
        <v>4.1377890619639057</v>
      </c>
      <c r="O55" s="10">
        <f>N55/O45*100</f>
        <v>74.731294229462904</v>
      </c>
      <c r="S55" s="44"/>
    </row>
    <row r="56" spans="1:29" s="10" customFormat="1" x14ac:dyDescent="0.15">
      <c r="G56" s="27">
        <v>80000</v>
      </c>
      <c r="H56" s="22">
        <v>40000</v>
      </c>
      <c r="I56" s="10" t="s">
        <v>56</v>
      </c>
      <c r="J56" s="10" t="s">
        <v>57</v>
      </c>
      <c r="K56" s="10" t="s">
        <v>64</v>
      </c>
      <c r="L56" s="10">
        <v>1560</v>
      </c>
      <c r="M56" s="10">
        <v>40738</v>
      </c>
      <c r="N56" s="10">
        <f t="shared" si="3"/>
        <v>3.8293485198095145</v>
      </c>
      <c r="O56" s="10">
        <f>N56/O45*100</f>
        <v>69.160647547658726</v>
      </c>
      <c r="S56" s="44"/>
    </row>
    <row r="57" spans="1:29" s="10" customFormat="1" x14ac:dyDescent="0.15">
      <c r="G57" s="27">
        <v>80000</v>
      </c>
      <c r="H57" s="22">
        <v>40000</v>
      </c>
      <c r="I57" s="10" t="s">
        <v>56</v>
      </c>
      <c r="J57" s="10" t="s">
        <v>57</v>
      </c>
      <c r="K57" s="10" t="s">
        <v>65</v>
      </c>
      <c r="L57" s="10">
        <v>996</v>
      </c>
      <c r="M57" s="10">
        <v>23628</v>
      </c>
      <c r="N57" s="10">
        <f t="shared" si="3"/>
        <v>4.2153377348908077</v>
      </c>
      <c r="O57" s="10">
        <f>N57/O45*100</f>
        <v>76.131876184419809</v>
      </c>
      <c r="P57" s="10">
        <f t="shared" si="4"/>
        <v>74.734003142171048</v>
      </c>
      <c r="S57" s="44"/>
    </row>
    <row r="58" spans="1:29" s="10" customFormat="1" x14ac:dyDescent="0.15">
      <c r="A58" s="10" t="s">
        <v>241</v>
      </c>
      <c r="B58" s="21">
        <v>40894</v>
      </c>
      <c r="C58" s="21"/>
      <c r="F58" s="10">
        <v>85.93</v>
      </c>
      <c r="G58" s="27">
        <v>80000</v>
      </c>
      <c r="H58" s="22">
        <v>40000</v>
      </c>
      <c r="I58" s="10" t="s">
        <v>52</v>
      </c>
      <c r="J58" s="10" t="s">
        <v>57</v>
      </c>
      <c r="K58" s="10" t="s">
        <v>104</v>
      </c>
      <c r="L58" s="10">
        <v>106</v>
      </c>
      <c r="M58" s="10">
        <v>67964</v>
      </c>
      <c r="N58" s="10">
        <f t="shared" si="3"/>
        <v>0.15596492260608558</v>
      </c>
      <c r="O58" s="10">
        <f>N58/O45*100</f>
        <v>2.8168329381243997</v>
      </c>
      <c r="S58" s="44"/>
    </row>
    <row r="59" spans="1:29" s="10" customFormat="1" x14ac:dyDescent="0.15">
      <c r="B59" s="10" t="s">
        <v>218</v>
      </c>
      <c r="G59" s="27">
        <v>80000</v>
      </c>
      <c r="H59" s="22">
        <v>40000</v>
      </c>
      <c r="I59" s="10" t="s">
        <v>52</v>
      </c>
      <c r="J59" s="10" t="s">
        <v>57</v>
      </c>
      <c r="K59" s="10" t="s">
        <v>112</v>
      </c>
      <c r="L59" s="10">
        <v>38</v>
      </c>
      <c r="M59" s="10">
        <v>72680</v>
      </c>
      <c r="N59" s="10">
        <f t="shared" si="3"/>
        <v>5.2283984589983484E-2</v>
      </c>
      <c r="O59" s="10">
        <f>N59/O45*100</f>
        <v>0.94428444209485018</v>
      </c>
      <c r="S59" s="44"/>
    </row>
    <row r="60" spans="1:29" s="10" customFormat="1" x14ac:dyDescent="0.15">
      <c r="G60" s="27">
        <v>80000</v>
      </c>
      <c r="H60" s="22">
        <v>40000</v>
      </c>
      <c r="I60" s="10" t="s">
        <v>52</v>
      </c>
      <c r="J60" s="10" t="s">
        <v>57</v>
      </c>
      <c r="K60" s="10" t="s">
        <v>105</v>
      </c>
      <c r="L60" s="10">
        <v>92</v>
      </c>
      <c r="M60" s="10">
        <v>43548</v>
      </c>
      <c r="N60" s="10">
        <f t="shared" si="3"/>
        <v>0.21126113713603381</v>
      </c>
      <c r="O60" s="10">
        <f>N60/O45*100</f>
        <v>3.8155203085849272</v>
      </c>
      <c r="S60" s="44"/>
    </row>
    <row r="61" spans="1:29" s="10" customFormat="1" x14ac:dyDescent="0.15">
      <c r="G61" s="27">
        <v>80000</v>
      </c>
      <c r="H61" s="22">
        <v>40000</v>
      </c>
      <c r="I61" s="10" t="s">
        <v>52</v>
      </c>
      <c r="J61" s="10" t="s">
        <v>57</v>
      </c>
      <c r="K61" s="10" t="s">
        <v>113</v>
      </c>
      <c r="L61" s="10">
        <v>42</v>
      </c>
      <c r="M61" s="10">
        <v>68282</v>
      </c>
      <c r="N61" s="10">
        <f t="shared" si="3"/>
        <v>6.1509621862277028E-2</v>
      </c>
      <c r="O61" s="10">
        <f>N61/O45*100</f>
        <v>1.1109057471264896</v>
      </c>
      <c r="P61" s="10">
        <f t="shared" si="4"/>
        <v>2.1718858589826668</v>
      </c>
      <c r="S61" s="44"/>
    </row>
    <row r="62" spans="1:29" s="10" customFormat="1" x14ac:dyDescent="0.15">
      <c r="A62" s="10" t="s">
        <v>242</v>
      </c>
      <c r="B62" s="21">
        <v>40894</v>
      </c>
      <c r="C62" s="21"/>
      <c r="F62" s="10">
        <v>81.48</v>
      </c>
      <c r="G62" s="27">
        <v>80000</v>
      </c>
      <c r="H62" s="22">
        <v>40000</v>
      </c>
      <c r="I62" s="10" t="s">
        <v>52</v>
      </c>
      <c r="J62" s="10" t="s">
        <v>57</v>
      </c>
      <c r="K62" s="10" t="s">
        <v>106</v>
      </c>
      <c r="L62" s="10">
        <v>64</v>
      </c>
      <c r="M62" s="10">
        <v>47462</v>
      </c>
      <c r="N62" s="10">
        <f t="shared" si="3"/>
        <v>0.13484471787956681</v>
      </c>
      <c r="O62" s="10">
        <f>N62/O45*100</f>
        <v>2.4353876276051527</v>
      </c>
      <c r="S62" s="44"/>
    </row>
    <row r="63" spans="1:29" s="10" customFormat="1" x14ac:dyDescent="0.15">
      <c r="B63" s="10" t="s">
        <v>218</v>
      </c>
      <c r="G63" s="27">
        <v>80000</v>
      </c>
      <c r="H63" s="22">
        <v>40000</v>
      </c>
      <c r="I63" s="10" t="s">
        <v>52</v>
      </c>
      <c r="J63" s="10" t="s">
        <v>57</v>
      </c>
      <c r="K63" s="10" t="s">
        <v>114</v>
      </c>
      <c r="L63" s="10">
        <v>46</v>
      </c>
      <c r="M63" s="10">
        <v>61344</v>
      </c>
      <c r="N63" s="10">
        <f t="shared" si="3"/>
        <v>7.4986958789775696E-2</v>
      </c>
      <c r="O63" s="10">
        <f>N63/O45*100</f>
        <v>1.3543156494380575</v>
      </c>
      <c r="S63" s="44"/>
    </row>
    <row r="64" spans="1:29" s="10" customFormat="1" x14ac:dyDescent="0.15">
      <c r="G64" s="27">
        <v>80000</v>
      </c>
      <c r="H64" s="22">
        <v>40000</v>
      </c>
      <c r="I64" s="10" t="s">
        <v>52</v>
      </c>
      <c r="J64" s="10" t="s">
        <v>57</v>
      </c>
      <c r="K64" s="10" t="s">
        <v>107</v>
      </c>
      <c r="L64" s="10">
        <v>66</v>
      </c>
      <c r="M64" s="10">
        <v>53204</v>
      </c>
      <c r="N64" s="10">
        <f t="shared" si="3"/>
        <v>0.12405082324637244</v>
      </c>
      <c r="O64" s="10">
        <f>N64/O45*100</f>
        <v>2.2404425244025705</v>
      </c>
      <c r="S64" s="44"/>
    </row>
    <row r="65" spans="1:19" s="10" customFormat="1" x14ac:dyDescent="0.15">
      <c r="G65" s="27">
        <v>80000</v>
      </c>
      <c r="H65" s="22">
        <v>40000</v>
      </c>
      <c r="I65" s="10" t="s">
        <v>52</v>
      </c>
      <c r="J65" s="10" t="s">
        <v>57</v>
      </c>
      <c r="K65" s="10" t="s">
        <v>115</v>
      </c>
      <c r="L65" s="10">
        <v>36</v>
      </c>
      <c r="M65" s="10">
        <v>70448</v>
      </c>
      <c r="N65" s="10">
        <f t="shared" si="3"/>
        <v>5.1101521689756985E-2</v>
      </c>
      <c r="O65" s="10">
        <f>N65/O45*100</f>
        <v>0.92292835516317151</v>
      </c>
      <c r="P65" s="10">
        <f t="shared" si="4"/>
        <v>1.7382685391522379</v>
      </c>
      <c r="S65" s="44"/>
    </row>
    <row r="66" spans="1:19" s="10" customFormat="1" x14ac:dyDescent="0.15">
      <c r="A66" s="10" t="s">
        <v>243</v>
      </c>
      <c r="B66" s="21">
        <v>40894</v>
      </c>
      <c r="C66" s="21"/>
      <c r="F66" s="10">
        <v>74.069999999999993</v>
      </c>
      <c r="G66" s="27">
        <v>80000</v>
      </c>
      <c r="H66" s="22">
        <v>40000</v>
      </c>
      <c r="I66" s="10" t="s">
        <v>52</v>
      </c>
      <c r="J66" s="10" t="s">
        <v>57</v>
      </c>
      <c r="K66" s="10" t="s">
        <v>108</v>
      </c>
      <c r="L66" s="10">
        <v>40</v>
      </c>
      <c r="M66" s="10">
        <v>59060</v>
      </c>
      <c r="N66" s="10">
        <f t="shared" si="3"/>
        <v>6.7727734507280729E-2</v>
      </c>
      <c r="O66" s="10">
        <f>N66/O45*100</f>
        <v>1.223209104950429</v>
      </c>
      <c r="S66" s="44"/>
    </row>
    <row r="67" spans="1:19" s="10" customFormat="1" x14ac:dyDescent="0.15">
      <c r="B67" s="10" t="s">
        <v>218</v>
      </c>
      <c r="G67" s="27">
        <v>80000</v>
      </c>
      <c r="H67" s="22">
        <v>40000</v>
      </c>
      <c r="I67" s="10" t="s">
        <v>52</v>
      </c>
      <c r="J67" s="10" t="s">
        <v>57</v>
      </c>
      <c r="K67" s="10" t="s">
        <v>109</v>
      </c>
      <c r="L67" s="10">
        <v>24</v>
      </c>
      <c r="M67" s="10">
        <v>56880</v>
      </c>
      <c r="N67" s="10">
        <f t="shared" si="3"/>
        <v>4.2194092827004218E-2</v>
      </c>
      <c r="O67" s="10">
        <f>N67/O45*100</f>
        <v>0.76205411116426514</v>
      </c>
      <c r="S67" s="44"/>
    </row>
    <row r="68" spans="1:19" s="10" customFormat="1" x14ac:dyDescent="0.15">
      <c r="G68" s="27">
        <v>80000</v>
      </c>
      <c r="H68" s="22">
        <v>40000</v>
      </c>
      <c r="I68" s="10" t="s">
        <v>52</v>
      </c>
      <c r="J68" s="10" t="s">
        <v>57</v>
      </c>
      <c r="K68" s="10" t="s">
        <v>110</v>
      </c>
      <c r="L68" s="10">
        <v>44</v>
      </c>
      <c r="M68" s="10">
        <v>67910</v>
      </c>
      <c r="N68" s="10">
        <f t="shared" si="3"/>
        <v>6.4791635988808716E-2</v>
      </c>
      <c r="O68" s="10">
        <f>N68/O45*100</f>
        <v>1.1701811620116267</v>
      </c>
      <c r="S68" s="44"/>
    </row>
    <row r="69" spans="1:19" s="10" customFormat="1" x14ac:dyDescent="0.15">
      <c r="G69" s="27">
        <v>80000</v>
      </c>
      <c r="H69" s="22">
        <v>40000</v>
      </c>
      <c r="I69" s="10" t="s">
        <v>52</v>
      </c>
      <c r="J69" s="10" t="s">
        <v>57</v>
      </c>
      <c r="K69" s="10" t="s">
        <v>111</v>
      </c>
      <c r="L69" s="10">
        <v>34</v>
      </c>
      <c r="M69" s="10">
        <v>56588</v>
      </c>
      <c r="N69" s="10">
        <f t="shared" si="3"/>
        <v>6.0083409910228321E-2</v>
      </c>
      <c r="O69" s="10">
        <f>N69/O45*100</f>
        <v>1.0851473859761167</v>
      </c>
      <c r="P69" s="10">
        <f t="shared" si="4"/>
        <v>1.0601479410256094</v>
      </c>
      <c r="S69" s="44"/>
    </row>
    <row r="70" spans="1:19" s="10" customFormat="1" x14ac:dyDescent="0.15">
      <c r="S70" s="44"/>
    </row>
    <row r="71" spans="1:19" s="10" customFormat="1" x14ac:dyDescent="0.15">
      <c r="S71" s="44"/>
    </row>
    <row r="72" spans="1:19" s="10" customFormat="1" x14ac:dyDescent="0.15">
      <c r="S72" s="44"/>
    </row>
    <row r="73" spans="1:19" s="10" customFormat="1" x14ac:dyDescent="0.15">
      <c r="S73" s="44"/>
    </row>
    <row r="74" spans="1:19" s="10" customFormat="1" x14ac:dyDescent="0.15">
      <c r="S74" s="44"/>
    </row>
    <row r="75" spans="1:19" s="10" customFormat="1" x14ac:dyDescent="0.15">
      <c r="S75" s="44"/>
    </row>
    <row r="76" spans="1:19" s="10" customFormat="1" x14ac:dyDescent="0.15">
      <c r="S76" s="44"/>
    </row>
  </sheetData>
  <pageMargins left="0.75" right="0.75" top="1" bottom="1" header="0.5" footer="0.5"/>
  <pageSetup orientation="portrait" horizontalDpi="4294967292" verticalDpi="429496729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3"/>
  <sheetViews>
    <sheetView workbookViewId="0">
      <pane xSplit="2" topLeftCell="N1" activePane="topRight" state="frozen"/>
      <selection pane="topRight" activeCell="X32" sqref="X32"/>
    </sheetView>
  </sheetViews>
  <sheetFormatPr baseColWidth="10" defaultRowHeight="13" x14ac:dyDescent="0.15"/>
  <cols>
    <col min="1" max="1" width="12.5" customWidth="1"/>
    <col min="2" max="3" width="9.5" customWidth="1"/>
    <col min="4" max="5" width="8.33203125" customWidth="1"/>
    <col min="6" max="6" width="8.5" customWidth="1"/>
    <col min="7" max="7" width="7.83203125" customWidth="1"/>
    <col min="8" max="9" width="7" customWidth="1"/>
    <col min="10" max="10" width="7.6640625" customWidth="1"/>
    <col min="11" max="13" width="7.5" customWidth="1"/>
    <col min="19" max="19" width="2.5" style="52" customWidth="1"/>
  </cols>
  <sheetData>
    <row r="1" spans="1:30" s="10" customFormat="1" ht="26" x14ac:dyDescent="0.15">
      <c r="A1" s="10" t="s">
        <v>331</v>
      </c>
      <c r="S1" s="44"/>
      <c r="V1" s="82" t="s">
        <v>338</v>
      </c>
      <c r="W1" s="74" t="s">
        <v>342</v>
      </c>
      <c r="X1" s="23"/>
      <c r="Y1" s="23"/>
      <c r="Z1" s="23"/>
      <c r="AA1" s="23"/>
      <c r="AB1" s="75"/>
    </row>
    <row r="2" spans="1:30" s="10" customFormat="1" x14ac:dyDescent="0.15">
      <c r="A2" s="10" t="s">
        <v>139</v>
      </c>
      <c r="S2" s="44"/>
      <c r="T2" s="10" t="s">
        <v>305</v>
      </c>
      <c r="V2" s="76"/>
      <c r="W2" s="32" t="s">
        <v>340</v>
      </c>
      <c r="X2" s="24"/>
      <c r="Y2" s="24"/>
      <c r="Z2" s="24"/>
      <c r="AA2" s="24"/>
      <c r="AB2" s="77"/>
    </row>
    <row r="3" spans="1:30" s="10" customFormat="1" x14ac:dyDescent="0.15">
      <c r="A3" s="10" t="s">
        <v>227</v>
      </c>
      <c r="B3" s="10" t="s">
        <v>148</v>
      </c>
      <c r="S3" s="44"/>
      <c r="V3" s="76"/>
      <c r="W3" s="32"/>
      <c r="X3" s="24"/>
      <c r="Y3" s="24"/>
      <c r="Z3" s="24"/>
      <c r="AA3" s="24"/>
      <c r="AB3" s="77"/>
    </row>
    <row r="4" spans="1:30" s="10" customFormat="1" ht="14" thickBot="1" x14ac:dyDescent="0.2">
      <c r="A4" s="10" t="s">
        <v>274</v>
      </c>
      <c r="S4" s="44"/>
      <c r="V4" s="78"/>
      <c r="W4" s="79"/>
      <c r="X4" s="80"/>
      <c r="Y4" s="80"/>
      <c r="Z4" s="80"/>
      <c r="AA4" s="80"/>
      <c r="AB4" s="81"/>
    </row>
    <row r="5" spans="1:30" s="12" customFormat="1" ht="14" thickBot="1" x14ac:dyDescent="0.2">
      <c r="A5" s="11"/>
      <c r="C5" s="12" t="s">
        <v>313</v>
      </c>
      <c r="G5" s="12" t="s">
        <v>33</v>
      </c>
      <c r="H5" s="13"/>
      <c r="L5" s="12" t="s">
        <v>208</v>
      </c>
      <c r="S5" s="45"/>
    </row>
    <row r="6" spans="1:30" s="15" customFormat="1" x14ac:dyDescent="0.15">
      <c r="A6" s="14"/>
      <c r="B6" s="15" t="s">
        <v>31</v>
      </c>
      <c r="C6" s="17" t="s">
        <v>314</v>
      </c>
      <c r="F6" s="15" t="s">
        <v>222</v>
      </c>
      <c r="G6" s="15" t="s">
        <v>215</v>
      </c>
      <c r="H6" s="16"/>
      <c r="J6" s="15" t="s">
        <v>32</v>
      </c>
      <c r="N6" s="15" t="s">
        <v>35</v>
      </c>
      <c r="O6" s="15" t="s">
        <v>287</v>
      </c>
      <c r="P6" s="15" t="s">
        <v>54</v>
      </c>
      <c r="S6" s="46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s="15" customFormat="1" ht="14" thickBot="1" x14ac:dyDescent="0.2">
      <c r="A7" s="17"/>
      <c r="B7" s="15" t="s">
        <v>33</v>
      </c>
      <c r="C7" s="17" t="s">
        <v>315</v>
      </c>
      <c r="D7" s="15" t="s">
        <v>149</v>
      </c>
      <c r="E7" s="15" t="s">
        <v>213</v>
      </c>
      <c r="F7" s="15" t="s">
        <v>223</v>
      </c>
      <c r="G7" s="15" t="s">
        <v>53</v>
      </c>
      <c r="H7" s="16"/>
      <c r="I7" s="15" t="s">
        <v>21</v>
      </c>
      <c r="J7" s="15" t="s">
        <v>34</v>
      </c>
      <c r="K7" s="15" t="s">
        <v>51</v>
      </c>
      <c r="L7" s="15" t="s">
        <v>30</v>
      </c>
      <c r="M7" s="15" t="s">
        <v>30</v>
      </c>
      <c r="N7" s="15" t="s">
        <v>34</v>
      </c>
      <c r="O7" s="15" t="s">
        <v>35</v>
      </c>
      <c r="P7" s="15" t="s">
        <v>35</v>
      </c>
      <c r="S7" s="55"/>
      <c r="T7" s="10" t="s">
        <v>277</v>
      </c>
      <c r="U7" s="10"/>
      <c r="V7" s="10" t="s">
        <v>127</v>
      </c>
      <c r="W7" s="10" t="s">
        <v>128</v>
      </c>
      <c r="X7" s="10"/>
      <c r="Y7" s="10"/>
      <c r="Z7" s="10"/>
      <c r="AA7" s="10"/>
      <c r="AB7" s="27" t="s">
        <v>123</v>
      </c>
      <c r="AC7" s="10" t="s">
        <v>188</v>
      </c>
    </row>
    <row r="8" spans="1:30" s="19" customFormat="1" ht="14" thickBot="1" x14ac:dyDescent="0.2">
      <c r="A8" s="18" t="s">
        <v>36</v>
      </c>
      <c r="B8" s="19" t="s">
        <v>37</v>
      </c>
      <c r="D8" s="19" t="s">
        <v>212</v>
      </c>
      <c r="E8" s="19" t="s">
        <v>214</v>
      </c>
      <c r="F8" s="19" t="s">
        <v>224</v>
      </c>
      <c r="G8" s="19" t="s">
        <v>38</v>
      </c>
      <c r="H8" s="20" t="s">
        <v>39</v>
      </c>
      <c r="I8" s="19" t="s">
        <v>29</v>
      </c>
      <c r="J8" s="19" t="s">
        <v>40</v>
      </c>
      <c r="K8" s="19" t="s">
        <v>53</v>
      </c>
      <c r="L8" s="19" t="s">
        <v>209</v>
      </c>
      <c r="M8" s="19" t="s">
        <v>210</v>
      </c>
      <c r="N8" s="19" t="s">
        <v>41</v>
      </c>
      <c r="O8" s="19" t="s">
        <v>138</v>
      </c>
      <c r="P8" s="19" t="s">
        <v>138</v>
      </c>
      <c r="S8" s="47"/>
      <c r="T8" s="23"/>
      <c r="U8" s="23"/>
      <c r="V8" s="12" t="s">
        <v>54</v>
      </c>
      <c r="W8" s="12" t="s">
        <v>54</v>
      </c>
      <c r="X8" s="12" t="s">
        <v>54</v>
      </c>
      <c r="Y8" s="23"/>
      <c r="Z8" s="10"/>
      <c r="AA8" s="10"/>
      <c r="AB8" s="10" t="s">
        <v>149</v>
      </c>
      <c r="AC8" s="10" t="s">
        <v>149</v>
      </c>
      <c r="AD8" s="15"/>
    </row>
    <row r="9" spans="1:30" s="10" customFormat="1" ht="14" thickBot="1" x14ac:dyDescent="0.2">
      <c r="A9" s="10">
        <v>81</v>
      </c>
      <c r="B9" s="10" t="s">
        <v>49</v>
      </c>
      <c r="C9" s="10">
        <v>9</v>
      </c>
      <c r="D9" s="10">
        <v>23</v>
      </c>
      <c r="E9" s="27">
        <v>18750</v>
      </c>
      <c r="G9" s="10">
        <v>80000</v>
      </c>
      <c r="H9" s="22">
        <v>40000</v>
      </c>
      <c r="I9" s="10" t="s">
        <v>56</v>
      </c>
      <c r="J9" s="10" t="s">
        <v>57</v>
      </c>
      <c r="K9" s="10" t="s">
        <v>104</v>
      </c>
      <c r="L9" s="10">
        <v>1947</v>
      </c>
      <c r="M9" s="10">
        <v>38802</v>
      </c>
      <c r="N9" s="10">
        <f t="shared" ref="N9:N24" si="0">L9/M9*100</f>
        <v>5.0177825885263649</v>
      </c>
      <c r="S9" s="44"/>
      <c r="T9" s="32"/>
      <c r="U9" s="32"/>
      <c r="V9" s="15" t="s">
        <v>35</v>
      </c>
      <c r="W9" s="15" t="s">
        <v>35</v>
      </c>
      <c r="X9" s="15" t="s">
        <v>35</v>
      </c>
      <c r="Y9" s="32"/>
      <c r="AA9" s="27" t="s">
        <v>49</v>
      </c>
      <c r="AB9" s="10">
        <v>7.2345253000256413</v>
      </c>
      <c r="AD9" s="19"/>
    </row>
    <row r="10" spans="1:30" s="10" customFormat="1" x14ac:dyDescent="0.15">
      <c r="A10" s="10" t="s">
        <v>140</v>
      </c>
      <c r="B10" s="21">
        <v>40731</v>
      </c>
      <c r="C10" s="21"/>
      <c r="G10" s="10">
        <v>80000</v>
      </c>
      <c r="H10" s="22">
        <v>40000</v>
      </c>
      <c r="I10" s="10" t="s">
        <v>56</v>
      </c>
      <c r="J10" s="10" t="s">
        <v>57</v>
      </c>
      <c r="K10" s="10" t="s">
        <v>105</v>
      </c>
      <c r="L10" s="10">
        <v>1167</v>
      </c>
      <c r="M10" s="10">
        <v>29988</v>
      </c>
      <c r="N10" s="10">
        <f t="shared" si="0"/>
        <v>3.8915566226490594</v>
      </c>
      <c r="S10" s="44"/>
      <c r="T10" s="36"/>
      <c r="U10" s="36"/>
      <c r="V10" s="15" t="s">
        <v>350</v>
      </c>
      <c r="W10" s="15" t="s">
        <v>350</v>
      </c>
      <c r="X10" s="15" t="s">
        <v>350</v>
      </c>
      <c r="Y10" s="36"/>
      <c r="AA10" s="35" t="s">
        <v>146</v>
      </c>
      <c r="AB10" s="10">
        <v>0.39049293690259168</v>
      </c>
      <c r="AC10" s="10">
        <v>0.44069226203908884</v>
      </c>
      <c r="AD10" s="27"/>
    </row>
    <row r="11" spans="1:30" s="10" customFormat="1" ht="14" thickBot="1" x14ac:dyDescent="0.2">
      <c r="A11" s="10" t="s">
        <v>122</v>
      </c>
      <c r="G11" s="10">
        <v>80000</v>
      </c>
      <c r="H11" s="22">
        <v>40000</v>
      </c>
      <c r="I11" s="10" t="s">
        <v>56</v>
      </c>
      <c r="J11" s="10" t="s">
        <v>57</v>
      </c>
      <c r="K11" s="10" t="s">
        <v>106</v>
      </c>
      <c r="L11" s="10">
        <v>2343</v>
      </c>
      <c r="M11" s="10">
        <v>57102</v>
      </c>
      <c r="N11" s="10">
        <f t="shared" si="0"/>
        <v>4.103183776400126</v>
      </c>
      <c r="S11" s="44"/>
      <c r="T11" s="19" t="s">
        <v>353</v>
      </c>
      <c r="U11" s="19" t="s">
        <v>144</v>
      </c>
      <c r="V11" s="19" t="s">
        <v>41</v>
      </c>
      <c r="W11" s="19" t="s">
        <v>41</v>
      </c>
      <c r="X11" s="19" t="s">
        <v>41</v>
      </c>
      <c r="Y11" s="19" t="s">
        <v>55</v>
      </c>
      <c r="AA11" s="35" t="s">
        <v>145</v>
      </c>
      <c r="AB11" s="10">
        <v>4.3601367459535982</v>
      </c>
      <c r="AC11" s="10">
        <v>0.84820461358031185</v>
      </c>
    </row>
    <row r="12" spans="1:30" s="10" customFormat="1" x14ac:dyDescent="0.15">
      <c r="G12" s="10">
        <v>80000</v>
      </c>
      <c r="H12" s="22">
        <v>40000</v>
      </c>
      <c r="I12" s="10" t="s">
        <v>56</v>
      </c>
      <c r="J12" s="10" t="s">
        <v>57</v>
      </c>
      <c r="K12" s="10" t="s">
        <v>107</v>
      </c>
      <c r="L12" s="10">
        <v>861</v>
      </c>
      <c r="M12" s="10">
        <v>27417</v>
      </c>
      <c r="N12" s="10">
        <f t="shared" si="0"/>
        <v>3.1403873509136671</v>
      </c>
      <c r="O12" s="10">
        <f>AVERAGE(N9:N12)</f>
        <v>4.0382275846223044</v>
      </c>
      <c r="P12" s="10" t="s">
        <v>49</v>
      </c>
      <c r="S12" s="44"/>
      <c r="T12" s="10">
        <v>0</v>
      </c>
      <c r="U12" s="10">
        <v>1</v>
      </c>
      <c r="V12" s="10">
        <f>AVERAGE(N9:N12)</f>
        <v>4.0382275846223044</v>
      </c>
      <c r="W12" s="10">
        <f>AVERAGE(N30:N33)</f>
        <v>6.3780622561418348</v>
      </c>
      <c r="X12" s="10">
        <f>AVERAGE(N9:N12,N30:N33,N51:N54,N72:N75)</f>
        <v>7.2345253000256413</v>
      </c>
      <c r="Y12" s="10">
        <f>STDEV(V12:W12)</f>
        <v>1.6545129630868527</v>
      </c>
      <c r="AA12" s="35" t="s">
        <v>147</v>
      </c>
      <c r="AB12" s="10">
        <v>8.9083667388899173</v>
      </c>
      <c r="AC12" s="10">
        <v>0.91444308521968065</v>
      </c>
    </row>
    <row r="13" spans="1:30" s="10" customFormat="1" x14ac:dyDescent="0.15">
      <c r="A13" s="10" t="s">
        <v>229</v>
      </c>
      <c r="B13" s="21">
        <v>40740</v>
      </c>
      <c r="C13" s="21"/>
      <c r="F13" s="10">
        <v>88.23</v>
      </c>
      <c r="G13" s="10">
        <v>80000</v>
      </c>
      <c r="H13" s="22">
        <v>40000</v>
      </c>
      <c r="I13" s="10" t="s">
        <v>52</v>
      </c>
      <c r="J13" s="10" t="s">
        <v>57</v>
      </c>
      <c r="K13" s="10" t="s">
        <v>45</v>
      </c>
      <c r="L13" s="10">
        <v>168</v>
      </c>
      <c r="M13" s="10">
        <v>59451</v>
      </c>
      <c r="N13" s="10">
        <f t="shared" si="0"/>
        <v>0.28258565877781699</v>
      </c>
      <c r="O13" s="10">
        <f>N13/O12*100</f>
        <v>6.9977645602222109</v>
      </c>
      <c r="S13" s="44"/>
      <c r="T13" s="10">
        <v>75</v>
      </c>
      <c r="U13" s="35" t="s">
        <v>146</v>
      </c>
      <c r="V13" s="10">
        <f>AVERAGE(N55:N58)</f>
        <v>0.36472940487475691</v>
      </c>
      <c r="W13" s="10">
        <f>AVERAGE(N76:N79)</f>
        <v>0.41625646893042639</v>
      </c>
      <c r="X13" s="10">
        <f>AVERAGE(N55:N58,N76:N79)</f>
        <v>0.39049293690259168</v>
      </c>
      <c r="Y13" s="10">
        <f t="shared" ref="Y13:Y18" si="1">STDEV(V13:W13)</f>
        <v>3.6435136408397496E-2</v>
      </c>
      <c r="AB13" s="10" t="s">
        <v>55</v>
      </c>
      <c r="AC13" s="10" t="s">
        <v>55</v>
      </c>
    </row>
    <row r="14" spans="1:30" s="10" customFormat="1" x14ac:dyDescent="0.15">
      <c r="B14" s="10" t="s">
        <v>218</v>
      </c>
      <c r="G14" s="10">
        <v>80000</v>
      </c>
      <c r="H14" s="22">
        <v>40000</v>
      </c>
      <c r="I14" s="10" t="s">
        <v>52</v>
      </c>
      <c r="J14" s="10" t="s">
        <v>57</v>
      </c>
      <c r="K14" s="10" t="s">
        <v>46</v>
      </c>
      <c r="L14" s="10">
        <v>231</v>
      </c>
      <c r="M14" s="10">
        <v>48579</v>
      </c>
      <c r="N14" s="10">
        <f t="shared" si="0"/>
        <v>0.47551411103563268</v>
      </c>
      <c r="O14" s="10">
        <f>N14/O12*100</f>
        <v>11.775317291338535</v>
      </c>
      <c r="S14" s="44"/>
      <c r="T14" s="10">
        <v>50</v>
      </c>
      <c r="U14" s="35" t="s">
        <v>145</v>
      </c>
      <c r="V14" s="10">
        <f>AVERAGE(N59:N62)</f>
        <v>5.2258069576507253</v>
      </c>
      <c r="W14" s="10">
        <f>AVERAGE(N80:N83)</f>
        <v>3.4944665342564702</v>
      </c>
      <c r="X14" s="10">
        <f>AVERAGE(N59:N62,N80:N83)</f>
        <v>4.3601367459535982</v>
      </c>
      <c r="Y14" s="10">
        <f t="shared" si="1"/>
        <v>1.2242425539244635</v>
      </c>
      <c r="AA14" s="27" t="s">
        <v>49</v>
      </c>
      <c r="AB14" s="10">
        <f>STDEV(N9:N12,N30:N33,N51:N54,N72:N75)</f>
        <v>3.4416323938434918</v>
      </c>
      <c r="AC14" s="58"/>
    </row>
    <row r="15" spans="1:30" s="10" customFormat="1" x14ac:dyDescent="0.15">
      <c r="G15" s="10">
        <v>80000</v>
      </c>
      <c r="H15" s="22">
        <v>40000</v>
      </c>
      <c r="I15" s="10" t="s">
        <v>52</v>
      </c>
      <c r="J15" s="10" t="s">
        <v>57</v>
      </c>
      <c r="K15" s="10" t="s">
        <v>58</v>
      </c>
      <c r="L15" s="10">
        <v>135</v>
      </c>
      <c r="M15" s="10">
        <v>52308</v>
      </c>
      <c r="N15" s="10">
        <f t="shared" si="0"/>
        <v>0.25808671713695802</v>
      </c>
      <c r="O15" s="10">
        <f>N15/O12*100</f>
        <v>6.3910889549603462</v>
      </c>
      <c r="S15" s="44"/>
      <c r="T15" s="10">
        <v>25</v>
      </c>
      <c r="U15" s="35" t="s">
        <v>147</v>
      </c>
      <c r="V15" s="10">
        <f>AVERAGE(N63:N66)</f>
        <v>11.727368714346659</v>
      </c>
      <c r="W15" s="10">
        <f>AVERAGE(N84:N87)</f>
        <v>6.089364763433176</v>
      </c>
      <c r="X15" s="10">
        <f>AVERAGE(N63:N66,N84:N87)</f>
        <v>8.9083667388899173</v>
      </c>
      <c r="Y15" s="10">
        <f t="shared" si="1"/>
        <v>3.9866708260474706</v>
      </c>
      <c r="AA15" s="35" t="s">
        <v>146</v>
      </c>
      <c r="AB15" s="10">
        <f>STDEV(N55:N58,N76:N79)</f>
        <v>7.3620237773581523E-2</v>
      </c>
      <c r="AC15" s="10">
        <f>STDEV(N13:N16,N34:N37)</f>
        <v>0.16940638070757275</v>
      </c>
    </row>
    <row r="16" spans="1:30" s="10" customFormat="1" x14ac:dyDescent="0.15">
      <c r="G16" s="10">
        <v>80000</v>
      </c>
      <c r="H16" s="22">
        <v>40000</v>
      </c>
      <c r="I16" s="10" t="s">
        <v>52</v>
      </c>
      <c r="J16" s="10" t="s">
        <v>57</v>
      </c>
      <c r="K16" s="10" t="s">
        <v>24</v>
      </c>
      <c r="L16" s="10">
        <v>198</v>
      </c>
      <c r="M16" s="10">
        <v>30309</v>
      </c>
      <c r="N16" s="10">
        <f t="shared" si="0"/>
        <v>0.6532713055528061</v>
      </c>
      <c r="O16" s="10">
        <f>N16/O12*100</f>
        <v>16.177179018846868</v>
      </c>
      <c r="P16" s="10">
        <f>AVERAGE(O13:O16)</f>
        <v>10.335337456341989</v>
      </c>
      <c r="S16" s="44"/>
      <c r="T16" s="10">
        <v>75</v>
      </c>
      <c r="U16" s="35" t="s">
        <v>146</v>
      </c>
      <c r="V16" s="10">
        <f>AVERAGE(N13:N16)</f>
        <v>0.41736444812580348</v>
      </c>
      <c r="W16" s="10">
        <f>AVERAGE(N34:N37)</f>
        <v>0.46402007595237427</v>
      </c>
      <c r="X16" s="10">
        <f>AVERAGE(N13:N16,N34:N37)</f>
        <v>0.44069226203908884</v>
      </c>
      <c r="Y16" s="10">
        <f t="shared" si="1"/>
        <v>3.2990510816683985E-2</v>
      </c>
      <c r="AA16" s="35" t="s">
        <v>145</v>
      </c>
      <c r="AB16" s="10">
        <f>STDEV(N59:N62,N80:N83)</f>
        <v>1.0204502955559673</v>
      </c>
      <c r="AC16" s="10">
        <f>STDEV(N17:N20,N38:N41)</f>
        <v>0.3550413269377567</v>
      </c>
    </row>
    <row r="17" spans="1:34" s="10" customFormat="1" x14ac:dyDescent="0.15">
      <c r="A17" s="10" t="s">
        <v>230</v>
      </c>
      <c r="B17" s="21">
        <v>40740</v>
      </c>
      <c r="C17" s="21"/>
      <c r="F17" s="10">
        <v>82.35</v>
      </c>
      <c r="G17" s="10">
        <v>80000</v>
      </c>
      <c r="H17" s="22">
        <v>40000</v>
      </c>
      <c r="I17" s="10" t="s">
        <v>52</v>
      </c>
      <c r="J17" s="10" t="s">
        <v>57</v>
      </c>
      <c r="K17" s="10" t="s">
        <v>92</v>
      </c>
      <c r="L17" s="10">
        <v>240</v>
      </c>
      <c r="M17" s="10">
        <v>50493</v>
      </c>
      <c r="N17" s="10">
        <f t="shared" si="0"/>
        <v>0.47531340977957343</v>
      </c>
      <c r="O17" s="10">
        <f>N17/O12*100</f>
        <v>11.770347258029281</v>
      </c>
      <c r="S17" s="44"/>
      <c r="T17" s="10">
        <v>50</v>
      </c>
      <c r="U17" s="35" t="s">
        <v>145</v>
      </c>
      <c r="V17" s="10">
        <f>AVERAGE(N17:N20)</f>
        <v>0.55210844925240721</v>
      </c>
      <c r="W17" s="10">
        <f>AVERAGE(N38:N41)</f>
        <v>1.1443007779082166</v>
      </c>
      <c r="X17" s="10">
        <f>AVERAGE(N17:N20,N38:N41)</f>
        <v>0.84820461358031185</v>
      </c>
      <c r="Y17" s="10">
        <f t="shared" si="1"/>
        <v>0.41874321135917586</v>
      </c>
      <c r="AA17" s="35" t="s">
        <v>147</v>
      </c>
      <c r="AB17" s="10">
        <f>STDEV(N63:N66,N84:N87)</f>
        <v>3.0799926121047529</v>
      </c>
      <c r="AC17" s="10">
        <f>STDEV(N21:N24,N42:N45)</f>
        <v>0.20188775510034121</v>
      </c>
    </row>
    <row r="18" spans="1:34" s="10" customFormat="1" x14ac:dyDescent="0.15">
      <c r="B18" s="10" t="s">
        <v>218</v>
      </c>
      <c r="G18" s="10">
        <v>80000</v>
      </c>
      <c r="H18" s="22">
        <v>40000</v>
      </c>
      <c r="I18" s="10" t="s">
        <v>52</v>
      </c>
      <c r="J18" s="10" t="s">
        <v>57</v>
      </c>
      <c r="K18" s="10" t="s">
        <v>25</v>
      </c>
      <c r="L18" s="10">
        <v>444</v>
      </c>
      <c r="M18" s="10">
        <v>53397</v>
      </c>
      <c r="N18" s="10">
        <f t="shared" si="0"/>
        <v>0.83150738805550883</v>
      </c>
      <c r="O18" s="10">
        <f>N18/O12*100</f>
        <v>20.590899612045511</v>
      </c>
      <c r="S18" s="44"/>
      <c r="T18" s="10">
        <v>25</v>
      </c>
      <c r="U18" s="35" t="s">
        <v>147</v>
      </c>
      <c r="V18" s="10">
        <f>AVERAGE(N21:N24)</f>
        <v>0.7624387513479971</v>
      </c>
      <c r="W18" s="10">
        <f>AVERAGE(N42:N45)</f>
        <v>1.0664474190913642</v>
      </c>
      <c r="X18" s="10">
        <f>AVERAGE(N21:N24,N42:N45)</f>
        <v>0.91444308521968065</v>
      </c>
      <c r="Y18" s="10">
        <f t="shared" si="1"/>
        <v>0.21496659050082251</v>
      </c>
    </row>
    <row r="19" spans="1:34" s="10" customFormat="1" x14ac:dyDescent="0.15">
      <c r="G19" s="10">
        <v>80000</v>
      </c>
      <c r="H19" s="22">
        <v>40000</v>
      </c>
      <c r="I19" s="10" t="s">
        <v>52</v>
      </c>
      <c r="J19" s="10" t="s">
        <v>57</v>
      </c>
      <c r="K19" s="10" t="s">
        <v>93</v>
      </c>
      <c r="L19" s="10">
        <v>189</v>
      </c>
      <c r="M19" s="10">
        <v>44718</v>
      </c>
      <c r="N19" s="10">
        <f t="shared" si="0"/>
        <v>0.42264859788004827</v>
      </c>
      <c r="O19" s="10">
        <f>N19/O12*100</f>
        <v>10.466190649816449</v>
      </c>
      <c r="S19" s="44"/>
    </row>
    <row r="20" spans="1:34" s="10" customFormat="1" x14ac:dyDescent="0.15">
      <c r="G20" s="10">
        <v>80000</v>
      </c>
      <c r="H20" s="22">
        <v>40000</v>
      </c>
      <c r="I20" s="10" t="s">
        <v>52</v>
      </c>
      <c r="J20" s="10" t="s">
        <v>57</v>
      </c>
      <c r="K20" s="10" t="s">
        <v>26</v>
      </c>
      <c r="L20" s="10">
        <v>111</v>
      </c>
      <c r="M20" s="10">
        <v>23175</v>
      </c>
      <c r="N20" s="10">
        <f t="shared" si="0"/>
        <v>0.47896440129449835</v>
      </c>
      <c r="O20" s="10">
        <f>N20/O12*100</f>
        <v>11.860757999831648</v>
      </c>
      <c r="P20" s="10">
        <f t="shared" ref="P20:P24" si="2">AVERAGE(O17:O20)</f>
        <v>13.672048879930722</v>
      </c>
      <c r="S20" s="44"/>
    </row>
    <row r="21" spans="1:34" s="10" customFormat="1" x14ac:dyDescent="0.15">
      <c r="A21" s="10" t="s">
        <v>231</v>
      </c>
      <c r="B21" s="21">
        <v>40740</v>
      </c>
      <c r="C21" s="21"/>
      <c r="F21" s="10">
        <v>79.41</v>
      </c>
      <c r="G21" s="10">
        <v>80000</v>
      </c>
      <c r="H21" s="22">
        <v>40000</v>
      </c>
      <c r="I21" s="10" t="s">
        <v>52</v>
      </c>
      <c r="J21" s="10" t="s">
        <v>57</v>
      </c>
      <c r="K21" s="10" t="s">
        <v>94</v>
      </c>
      <c r="L21" s="10">
        <v>504</v>
      </c>
      <c r="M21" s="10">
        <v>65691</v>
      </c>
      <c r="N21" s="10">
        <f t="shared" si="0"/>
        <v>0.76722838745033561</v>
      </c>
      <c r="O21" s="10">
        <f>N21/O12*100</f>
        <v>18.999136907785115</v>
      </c>
      <c r="S21" s="44"/>
    </row>
    <row r="22" spans="1:34" s="10" customFormat="1" x14ac:dyDescent="0.15">
      <c r="B22" s="10" t="s">
        <v>218</v>
      </c>
      <c r="G22" s="10">
        <v>80000</v>
      </c>
      <c r="H22" s="22">
        <v>40000</v>
      </c>
      <c r="I22" s="10" t="s">
        <v>52</v>
      </c>
      <c r="J22" s="10" t="s">
        <v>57</v>
      </c>
      <c r="K22" s="10" t="s">
        <v>95</v>
      </c>
      <c r="L22" s="10">
        <v>249</v>
      </c>
      <c r="M22" s="10">
        <v>39567</v>
      </c>
      <c r="N22" s="10">
        <f t="shared" si="0"/>
        <v>0.62931230570930319</v>
      </c>
      <c r="O22" s="10">
        <f>N22/O12*100</f>
        <v>15.583874175535422</v>
      </c>
      <c r="S22" s="44"/>
    </row>
    <row r="23" spans="1:34" s="10" customFormat="1" x14ac:dyDescent="0.15">
      <c r="G23" s="10">
        <v>80000</v>
      </c>
      <c r="H23" s="22">
        <v>40000</v>
      </c>
      <c r="I23" s="10" t="s">
        <v>52</v>
      </c>
      <c r="J23" s="10" t="s">
        <v>57</v>
      </c>
      <c r="K23" s="10" t="s">
        <v>4</v>
      </c>
      <c r="L23" s="10">
        <v>498</v>
      </c>
      <c r="M23" s="10">
        <v>68976</v>
      </c>
      <c r="N23" s="10">
        <f t="shared" si="0"/>
        <v>0.72199025748086287</v>
      </c>
      <c r="O23" s="10">
        <f>N23/O12*100</f>
        <v>17.87888974435775</v>
      </c>
      <c r="S23" s="44"/>
    </row>
    <row r="24" spans="1:34" s="10" customFormat="1" x14ac:dyDescent="0.15">
      <c r="G24" s="10">
        <v>80000</v>
      </c>
      <c r="H24" s="22">
        <v>40000</v>
      </c>
      <c r="I24" s="10" t="s">
        <v>52</v>
      </c>
      <c r="J24" s="10" t="s">
        <v>57</v>
      </c>
      <c r="K24" s="10" t="s">
        <v>6</v>
      </c>
      <c r="L24" s="10">
        <v>249</v>
      </c>
      <c r="M24" s="10">
        <v>26739</v>
      </c>
      <c r="N24" s="10">
        <f t="shared" si="0"/>
        <v>0.93122405475148662</v>
      </c>
      <c r="O24" s="10">
        <f>N24/O12*100</f>
        <v>23.060217267041029</v>
      </c>
      <c r="P24" s="10">
        <f t="shared" si="2"/>
        <v>18.880529523679829</v>
      </c>
      <c r="S24" s="44"/>
    </row>
    <row r="25" spans="1:34" s="10" customFormat="1" ht="14" thickBot="1" x14ac:dyDescent="0.2">
      <c r="S25" s="44"/>
      <c r="X25" s="27"/>
      <c r="Y25" s="27"/>
      <c r="AC25" s="10" t="s">
        <v>277</v>
      </c>
    </row>
    <row r="26" spans="1:34" s="12" customFormat="1" x14ac:dyDescent="0.15">
      <c r="A26" s="11"/>
      <c r="C26" s="12" t="s">
        <v>313</v>
      </c>
      <c r="G26" s="12" t="s">
        <v>33</v>
      </c>
      <c r="H26" s="13"/>
      <c r="L26" s="12" t="s">
        <v>208</v>
      </c>
      <c r="S26" s="45"/>
      <c r="AD26" s="12" t="s">
        <v>293</v>
      </c>
    </row>
    <row r="27" spans="1:34" s="15" customFormat="1" x14ac:dyDescent="0.15">
      <c r="A27" s="14"/>
      <c r="B27" s="15" t="s">
        <v>31</v>
      </c>
      <c r="C27" s="17" t="s">
        <v>314</v>
      </c>
      <c r="F27" s="15" t="s">
        <v>222</v>
      </c>
      <c r="G27" s="15" t="s">
        <v>215</v>
      </c>
      <c r="H27" s="16"/>
      <c r="J27" s="15" t="s">
        <v>32</v>
      </c>
      <c r="N27" s="15" t="s">
        <v>35</v>
      </c>
      <c r="O27" s="15" t="s">
        <v>287</v>
      </c>
      <c r="P27" s="15" t="s">
        <v>54</v>
      </c>
      <c r="S27" s="46"/>
      <c r="AD27" s="15" t="s">
        <v>54</v>
      </c>
      <c r="AF27" s="15" t="s">
        <v>54</v>
      </c>
    </row>
    <row r="28" spans="1:34" s="15" customFormat="1" x14ac:dyDescent="0.15">
      <c r="A28" s="17"/>
      <c r="B28" s="15" t="s">
        <v>33</v>
      </c>
      <c r="C28" s="17" t="s">
        <v>315</v>
      </c>
      <c r="D28" s="15" t="s">
        <v>149</v>
      </c>
      <c r="E28" s="15" t="s">
        <v>213</v>
      </c>
      <c r="F28" s="15" t="s">
        <v>223</v>
      </c>
      <c r="G28" s="15" t="s">
        <v>53</v>
      </c>
      <c r="H28" s="16"/>
      <c r="I28" s="15" t="s">
        <v>21</v>
      </c>
      <c r="J28" s="15" t="s">
        <v>34</v>
      </c>
      <c r="K28" s="15" t="s">
        <v>51</v>
      </c>
      <c r="L28" s="15" t="s">
        <v>30</v>
      </c>
      <c r="M28" s="15" t="s">
        <v>30</v>
      </c>
      <c r="N28" s="15" t="s">
        <v>34</v>
      </c>
      <c r="O28" s="15" t="s">
        <v>35</v>
      </c>
      <c r="P28" s="15" t="s">
        <v>35</v>
      </c>
      <c r="S28" s="55"/>
      <c r="AD28" s="15" t="s">
        <v>35</v>
      </c>
      <c r="AF28" s="15" t="s">
        <v>35</v>
      </c>
    </row>
    <row r="29" spans="1:34" s="19" customFormat="1" ht="14" thickBot="1" x14ac:dyDescent="0.2">
      <c r="A29" s="18" t="s">
        <v>36</v>
      </c>
      <c r="B29" s="19" t="s">
        <v>37</v>
      </c>
      <c r="D29" s="19" t="s">
        <v>212</v>
      </c>
      <c r="E29" s="19" t="s">
        <v>214</v>
      </c>
      <c r="F29" s="19" t="s">
        <v>224</v>
      </c>
      <c r="G29" s="19" t="s">
        <v>38</v>
      </c>
      <c r="H29" s="20" t="s">
        <v>39</v>
      </c>
      <c r="I29" s="19" t="s">
        <v>29</v>
      </c>
      <c r="J29" s="19" t="s">
        <v>40</v>
      </c>
      <c r="K29" s="19" t="s">
        <v>53</v>
      </c>
      <c r="L29" s="19" t="s">
        <v>209</v>
      </c>
      <c r="M29" s="19" t="s">
        <v>210</v>
      </c>
      <c r="N29" s="19" t="s">
        <v>41</v>
      </c>
      <c r="O29" s="19" t="s">
        <v>138</v>
      </c>
      <c r="P29" s="19" t="s">
        <v>138</v>
      </c>
      <c r="S29" s="47"/>
      <c r="AD29" s="19" t="s">
        <v>138</v>
      </c>
      <c r="AF29" s="19" t="s">
        <v>138</v>
      </c>
    </row>
    <row r="30" spans="1:34" s="10" customFormat="1" x14ac:dyDescent="0.15">
      <c r="A30" s="10">
        <v>82</v>
      </c>
      <c r="B30" s="10" t="s">
        <v>49</v>
      </c>
      <c r="C30" s="10">
        <v>7</v>
      </c>
      <c r="D30" s="10">
        <v>20</v>
      </c>
      <c r="E30" s="27">
        <v>21333</v>
      </c>
      <c r="G30" s="10">
        <v>80000</v>
      </c>
      <c r="H30" s="22">
        <v>40000</v>
      </c>
      <c r="I30" s="10" t="s">
        <v>56</v>
      </c>
      <c r="J30" s="10" t="s">
        <v>57</v>
      </c>
      <c r="K30" s="10" t="s">
        <v>108</v>
      </c>
      <c r="L30" s="10">
        <v>2661</v>
      </c>
      <c r="M30" s="10">
        <v>42426</v>
      </c>
      <c r="N30" s="10">
        <f t="shared" ref="N30:N45" si="3">L30/M30*100</f>
        <v>6.2720972988261918</v>
      </c>
      <c r="S30" s="44"/>
      <c r="AD30" s="27" t="s">
        <v>123</v>
      </c>
      <c r="AF30" s="10" t="s">
        <v>188</v>
      </c>
      <c r="AH30" s="27"/>
    </row>
    <row r="31" spans="1:34" s="10" customFormat="1" x14ac:dyDescent="0.15">
      <c r="A31" s="10" t="s">
        <v>140</v>
      </c>
      <c r="B31" s="21">
        <v>40732</v>
      </c>
      <c r="C31" s="21"/>
      <c r="G31" s="10">
        <v>80000</v>
      </c>
      <c r="H31" s="22">
        <v>40000</v>
      </c>
      <c r="I31" s="10" t="s">
        <v>56</v>
      </c>
      <c r="J31" s="10" t="s">
        <v>57</v>
      </c>
      <c r="K31" s="10" t="s">
        <v>109</v>
      </c>
      <c r="L31" s="10">
        <v>1953</v>
      </c>
      <c r="M31" s="10">
        <v>23328</v>
      </c>
      <c r="N31" s="10">
        <f t="shared" si="3"/>
        <v>8.3719135802469129</v>
      </c>
      <c r="S31" s="44"/>
      <c r="W31" s="35"/>
      <c r="AD31" s="10" t="s">
        <v>149</v>
      </c>
      <c r="AE31" s="10" t="s">
        <v>55</v>
      </c>
      <c r="AF31" s="10" t="s">
        <v>149</v>
      </c>
      <c r="AG31" s="10" t="s">
        <v>55</v>
      </c>
    </row>
    <row r="32" spans="1:34" s="10" customFormat="1" x14ac:dyDescent="0.15">
      <c r="A32" s="10" t="s">
        <v>122</v>
      </c>
      <c r="G32" s="10">
        <v>80000</v>
      </c>
      <c r="H32" s="22">
        <v>40000</v>
      </c>
      <c r="I32" s="10" t="s">
        <v>56</v>
      </c>
      <c r="J32" s="10" t="s">
        <v>57</v>
      </c>
      <c r="K32" s="10" t="s">
        <v>110</v>
      </c>
      <c r="L32" s="10">
        <v>2436</v>
      </c>
      <c r="M32" s="10">
        <v>40371</v>
      </c>
      <c r="N32" s="10">
        <f t="shared" si="3"/>
        <v>6.0340343315746452</v>
      </c>
      <c r="S32" s="44"/>
      <c r="W32" s="35"/>
      <c r="AC32" s="10" t="s">
        <v>49</v>
      </c>
      <c r="AD32" s="10">
        <v>100</v>
      </c>
      <c r="AE32" s="10">
        <v>0</v>
      </c>
    </row>
    <row r="33" spans="1:33" s="10" customFormat="1" x14ac:dyDescent="0.15">
      <c r="G33" s="10">
        <v>80000</v>
      </c>
      <c r="H33" s="22">
        <v>40000</v>
      </c>
      <c r="I33" s="10" t="s">
        <v>56</v>
      </c>
      <c r="J33" s="10" t="s">
        <v>57</v>
      </c>
      <c r="K33" s="10" t="s">
        <v>111</v>
      </c>
      <c r="L33" s="10">
        <v>1194</v>
      </c>
      <c r="M33" s="10">
        <v>24699</v>
      </c>
      <c r="N33" s="10">
        <f t="shared" si="3"/>
        <v>4.8342038139195918</v>
      </c>
      <c r="O33" s="10">
        <f>AVERAGE(N30:N33)</f>
        <v>6.3780622561418348</v>
      </c>
      <c r="P33" s="10" t="s">
        <v>49</v>
      </c>
      <c r="S33" s="44"/>
      <c r="W33" s="35"/>
      <c r="AC33" s="35" t="s">
        <v>146</v>
      </c>
      <c r="AD33" s="10">
        <v>4.8826180762464988</v>
      </c>
      <c r="AE33" s="10">
        <v>2.7545995925240252</v>
      </c>
      <c r="AF33" s="10">
        <v>8.8052945251404449</v>
      </c>
      <c r="AG33" s="10">
        <v>2.1638074643183089</v>
      </c>
    </row>
    <row r="34" spans="1:33" s="10" customFormat="1" x14ac:dyDescent="0.15">
      <c r="A34" s="10" t="s">
        <v>229</v>
      </c>
      <c r="B34" s="21">
        <v>40739</v>
      </c>
      <c r="C34" s="21"/>
      <c r="F34" s="10">
        <v>88.33</v>
      </c>
      <c r="G34" s="10">
        <v>80000</v>
      </c>
      <c r="H34" s="22">
        <v>40000</v>
      </c>
      <c r="I34" s="10" t="s">
        <v>52</v>
      </c>
      <c r="J34" s="10" t="s">
        <v>57</v>
      </c>
      <c r="K34" s="10" t="s">
        <v>42</v>
      </c>
      <c r="L34" s="10">
        <v>141</v>
      </c>
      <c r="M34" s="10">
        <v>27642</v>
      </c>
      <c r="N34" s="10">
        <f t="shared" si="3"/>
        <v>0.51009333622747988</v>
      </c>
      <c r="O34" s="10">
        <f>N34/O33*100</f>
        <v>7.9976224085344914</v>
      </c>
      <c r="S34" s="44"/>
      <c r="W34" s="35"/>
      <c r="AC34" s="35" t="s">
        <v>145</v>
      </c>
      <c r="AD34" s="10">
        <v>49.695530114512231</v>
      </c>
      <c r="AE34" s="10">
        <v>10.812637726900528</v>
      </c>
      <c r="AF34" s="10">
        <v>15.806623439734434</v>
      </c>
      <c r="AG34" s="10">
        <v>3.0187442923709904</v>
      </c>
    </row>
    <row r="35" spans="1:33" s="10" customFormat="1" x14ac:dyDescent="0.15">
      <c r="B35" s="10" t="s">
        <v>218</v>
      </c>
      <c r="G35" s="10">
        <v>80000</v>
      </c>
      <c r="H35" s="22">
        <v>40000</v>
      </c>
      <c r="I35" s="10" t="s">
        <v>52</v>
      </c>
      <c r="J35" s="10" t="s">
        <v>57</v>
      </c>
      <c r="K35" s="10" t="s">
        <v>48</v>
      </c>
      <c r="L35" s="10">
        <v>195</v>
      </c>
      <c r="M35" s="10">
        <v>28170</v>
      </c>
      <c r="N35" s="10">
        <f t="shared" si="3"/>
        <v>0.69222577209797653</v>
      </c>
      <c r="O35" s="10">
        <f>N35/O33*100</f>
        <v>10.853230092437387</v>
      </c>
      <c r="S35" s="44"/>
      <c r="W35" s="35"/>
      <c r="AC35" s="35" t="s">
        <v>147</v>
      </c>
      <c r="AD35" s="10">
        <v>97.143212855004862</v>
      </c>
      <c r="AE35" s="10">
        <v>3.9287935662646909</v>
      </c>
      <c r="AF35" s="10">
        <v>17.800542352925007</v>
      </c>
      <c r="AG35" s="10">
        <v>1.5273325040704155</v>
      </c>
    </row>
    <row r="36" spans="1:33" s="10" customFormat="1" x14ac:dyDescent="0.15">
      <c r="G36" s="10">
        <v>80000</v>
      </c>
      <c r="H36" s="22">
        <v>40000</v>
      </c>
      <c r="I36" s="10" t="s">
        <v>52</v>
      </c>
      <c r="J36" s="10" t="s">
        <v>57</v>
      </c>
      <c r="K36" s="10" t="s">
        <v>120</v>
      </c>
      <c r="L36" s="10">
        <v>177</v>
      </c>
      <c r="M36" s="10">
        <v>49209</v>
      </c>
      <c r="N36" s="10">
        <f t="shared" si="3"/>
        <v>0.35969030055477658</v>
      </c>
      <c r="O36" s="10">
        <f>N36/O33*100</f>
        <v>5.6394918410902672</v>
      </c>
      <c r="S36" s="44"/>
      <c r="W36" s="35"/>
    </row>
    <row r="37" spans="1:33" s="10" customFormat="1" x14ac:dyDescent="0.15">
      <c r="G37" s="10">
        <v>80000</v>
      </c>
      <c r="H37" s="22">
        <v>40000</v>
      </c>
      <c r="I37" s="10" t="s">
        <v>52</v>
      </c>
      <c r="J37" s="10" t="s">
        <v>57</v>
      </c>
      <c r="K37" s="10" t="s">
        <v>121</v>
      </c>
      <c r="L37" s="10">
        <v>111</v>
      </c>
      <c r="M37" s="10">
        <v>37746</v>
      </c>
      <c r="N37" s="10">
        <f t="shared" si="3"/>
        <v>0.29407089492926403</v>
      </c>
      <c r="O37" s="10">
        <f>N37/O33*100</f>
        <v>4.6106620336934592</v>
      </c>
      <c r="P37" s="10">
        <f>AVERAGE(O34:O37)</f>
        <v>7.2752515939389006</v>
      </c>
      <c r="S37" s="44"/>
    </row>
    <row r="38" spans="1:33" s="10" customFormat="1" x14ac:dyDescent="0.15">
      <c r="A38" s="10" t="s">
        <v>230</v>
      </c>
      <c r="B38" s="21">
        <v>40739</v>
      </c>
      <c r="C38" s="21"/>
      <c r="F38" s="10">
        <v>79.17</v>
      </c>
      <c r="G38" s="10">
        <v>80000</v>
      </c>
      <c r="H38" s="22">
        <v>40000</v>
      </c>
      <c r="I38" s="10" t="s">
        <v>52</v>
      </c>
      <c r="J38" s="10" t="s">
        <v>57</v>
      </c>
      <c r="K38" s="10" t="s">
        <v>0</v>
      </c>
      <c r="L38" s="10">
        <v>282</v>
      </c>
      <c r="M38" s="10">
        <v>27639</v>
      </c>
      <c r="N38" s="10">
        <f t="shared" si="3"/>
        <v>1.0202974058395744</v>
      </c>
      <c r="O38" s="10">
        <f>N38/O33*100</f>
        <v>15.996980977366068</v>
      </c>
      <c r="S38" s="44"/>
    </row>
    <row r="39" spans="1:33" s="10" customFormat="1" x14ac:dyDescent="0.15">
      <c r="B39" s="10" t="s">
        <v>218</v>
      </c>
      <c r="G39" s="10">
        <v>80000</v>
      </c>
      <c r="H39" s="22">
        <v>40000</v>
      </c>
      <c r="I39" s="10" t="s">
        <v>52</v>
      </c>
      <c r="J39" s="10" t="s">
        <v>57</v>
      </c>
      <c r="K39" s="10" t="s">
        <v>1</v>
      </c>
      <c r="L39" s="10">
        <v>477</v>
      </c>
      <c r="M39" s="10">
        <v>34785</v>
      </c>
      <c r="N39" s="10">
        <f t="shared" si="3"/>
        <v>1.3712807244501941</v>
      </c>
      <c r="O39" s="10">
        <f>N39/O33*100</f>
        <v>21.499958284817652</v>
      </c>
      <c r="S39" s="44"/>
      <c r="AC39" s="35"/>
    </row>
    <row r="40" spans="1:33" s="10" customFormat="1" x14ac:dyDescent="0.15">
      <c r="G40" s="10">
        <v>80000</v>
      </c>
      <c r="H40" s="22">
        <v>40000</v>
      </c>
      <c r="I40" s="10" t="s">
        <v>52</v>
      </c>
      <c r="J40" s="10" t="s">
        <v>57</v>
      </c>
      <c r="K40" s="10" t="s">
        <v>2</v>
      </c>
      <c r="L40" s="10">
        <v>297</v>
      </c>
      <c r="M40" s="10">
        <v>28128</v>
      </c>
      <c r="N40" s="10">
        <f t="shared" si="3"/>
        <v>1.0558873720136519</v>
      </c>
      <c r="O40" s="10">
        <f>N40/O33*100</f>
        <v>16.554986916235755</v>
      </c>
      <c r="S40" s="44"/>
      <c r="AC40" s="35"/>
    </row>
    <row r="41" spans="1:33" s="10" customFormat="1" x14ac:dyDescent="0.15">
      <c r="G41" s="10">
        <v>80000</v>
      </c>
      <c r="H41" s="22">
        <v>40000</v>
      </c>
      <c r="I41" s="10" t="s">
        <v>52</v>
      </c>
      <c r="J41" s="10" t="s">
        <v>57</v>
      </c>
      <c r="K41" s="10" t="s">
        <v>3</v>
      </c>
      <c r="L41" s="10">
        <v>465</v>
      </c>
      <c r="M41" s="10">
        <v>41160</v>
      </c>
      <c r="N41" s="10">
        <f t="shared" si="3"/>
        <v>1.129737609329446</v>
      </c>
      <c r="O41" s="10">
        <f>N41/O33*100</f>
        <v>17.712865819733118</v>
      </c>
      <c r="P41" s="10">
        <f t="shared" ref="P41:P45" si="4">AVERAGE(O38:O41)</f>
        <v>17.941197999538147</v>
      </c>
      <c r="S41" s="44"/>
      <c r="AC41" s="35"/>
    </row>
    <row r="42" spans="1:33" s="10" customFormat="1" x14ac:dyDescent="0.15">
      <c r="A42" s="10" t="s">
        <v>231</v>
      </c>
      <c r="B42" s="21">
        <v>40739</v>
      </c>
      <c r="C42" s="21"/>
      <c r="F42" s="10">
        <v>75</v>
      </c>
      <c r="G42" s="10">
        <v>80000</v>
      </c>
      <c r="H42" s="22">
        <v>40000</v>
      </c>
      <c r="I42" s="10" t="s">
        <v>52</v>
      </c>
      <c r="J42" s="10" t="s">
        <v>57</v>
      </c>
      <c r="K42" s="10" t="s">
        <v>43</v>
      </c>
      <c r="L42" s="10">
        <v>294</v>
      </c>
      <c r="M42" s="10">
        <v>31995</v>
      </c>
      <c r="N42" s="10">
        <f t="shared" si="3"/>
        <v>0.91889357712142528</v>
      </c>
      <c r="O42" s="10">
        <f>N42/O33*100</f>
        <v>14.407096391016964</v>
      </c>
      <c r="S42" s="44"/>
    </row>
    <row r="43" spans="1:33" s="10" customFormat="1" x14ac:dyDescent="0.15">
      <c r="B43" s="10" t="s">
        <v>218</v>
      </c>
      <c r="G43" s="10">
        <v>80000</v>
      </c>
      <c r="H43" s="22">
        <v>40000</v>
      </c>
      <c r="I43" s="10" t="s">
        <v>52</v>
      </c>
      <c r="J43" s="10" t="s">
        <v>57</v>
      </c>
      <c r="K43" s="10" t="s">
        <v>50</v>
      </c>
      <c r="L43" s="10">
        <v>345</v>
      </c>
      <c r="M43" s="10">
        <v>28011</v>
      </c>
      <c r="N43" s="10">
        <f t="shared" si="3"/>
        <v>1.231658991110635</v>
      </c>
      <c r="O43" s="10">
        <f>N43/O33*100</f>
        <v>19.310864987631525</v>
      </c>
      <c r="S43" s="44"/>
    </row>
    <row r="44" spans="1:33" s="10" customFormat="1" x14ac:dyDescent="0.15">
      <c r="G44" s="10">
        <v>80000</v>
      </c>
      <c r="H44" s="22">
        <v>40000</v>
      </c>
      <c r="I44" s="10" t="s">
        <v>52</v>
      </c>
      <c r="J44" s="10" t="s">
        <v>57</v>
      </c>
      <c r="K44" s="10" t="s">
        <v>8</v>
      </c>
      <c r="L44" s="10">
        <v>378</v>
      </c>
      <c r="M44" s="10">
        <v>37185</v>
      </c>
      <c r="N44" s="10">
        <f t="shared" si="3"/>
        <v>1.016538926986688</v>
      </c>
      <c r="O44" s="10">
        <f>N44/O33*100</f>
        <v>15.938052752743189</v>
      </c>
      <c r="S44" s="44"/>
    </row>
    <row r="45" spans="1:33" s="10" customFormat="1" x14ac:dyDescent="0.15">
      <c r="G45" s="10">
        <v>80000</v>
      </c>
      <c r="H45" s="22">
        <v>40000</v>
      </c>
      <c r="I45" s="10" t="s">
        <v>52</v>
      </c>
      <c r="J45" s="10" t="s">
        <v>57</v>
      </c>
      <c r="K45" s="10" t="s">
        <v>9</v>
      </c>
      <c r="L45" s="10">
        <v>357</v>
      </c>
      <c r="M45" s="10">
        <v>32493</v>
      </c>
      <c r="N45" s="10">
        <f t="shared" si="3"/>
        <v>1.0986981811467087</v>
      </c>
      <c r="O45" s="10">
        <f>N45/O33*100</f>
        <v>17.226206597289067</v>
      </c>
      <c r="P45" s="10">
        <f t="shared" si="4"/>
        <v>16.720555182170187</v>
      </c>
      <c r="S45" s="44"/>
    </row>
    <row r="46" spans="1:33" s="10" customFormat="1" ht="14" thickBot="1" x14ac:dyDescent="0.2">
      <c r="S46" s="44"/>
    </row>
    <row r="47" spans="1:33" s="12" customFormat="1" x14ac:dyDescent="0.15">
      <c r="A47" s="11"/>
      <c r="C47" s="12" t="s">
        <v>313</v>
      </c>
      <c r="G47" s="12" t="s">
        <v>33</v>
      </c>
      <c r="H47" s="13"/>
      <c r="L47" s="12" t="s">
        <v>208</v>
      </c>
      <c r="S47" s="45"/>
    </row>
    <row r="48" spans="1:33" s="15" customFormat="1" x14ac:dyDescent="0.15">
      <c r="A48" s="14"/>
      <c r="B48" s="15" t="s">
        <v>31</v>
      </c>
      <c r="C48" s="17" t="s">
        <v>314</v>
      </c>
      <c r="F48" s="15" t="s">
        <v>222</v>
      </c>
      <c r="G48" s="15" t="s">
        <v>215</v>
      </c>
      <c r="H48" s="16"/>
      <c r="J48" s="15" t="s">
        <v>32</v>
      </c>
      <c r="N48" s="15" t="s">
        <v>35</v>
      </c>
      <c r="O48" s="15" t="s">
        <v>287</v>
      </c>
      <c r="P48" s="15" t="s">
        <v>54</v>
      </c>
      <c r="S48" s="46"/>
    </row>
    <row r="49" spans="1:19" s="15" customFormat="1" x14ac:dyDescent="0.15">
      <c r="A49" s="17"/>
      <c r="B49" s="15" t="s">
        <v>33</v>
      </c>
      <c r="C49" s="17" t="s">
        <v>315</v>
      </c>
      <c r="D49" s="15" t="s">
        <v>149</v>
      </c>
      <c r="E49" s="15" t="s">
        <v>213</v>
      </c>
      <c r="F49" s="15" t="s">
        <v>223</v>
      </c>
      <c r="G49" s="15" t="s">
        <v>53</v>
      </c>
      <c r="H49" s="16"/>
      <c r="I49" s="15" t="s">
        <v>21</v>
      </c>
      <c r="J49" s="15" t="s">
        <v>34</v>
      </c>
      <c r="K49" s="15" t="s">
        <v>51</v>
      </c>
      <c r="L49" s="15" t="s">
        <v>30</v>
      </c>
      <c r="M49" s="15" t="s">
        <v>30</v>
      </c>
      <c r="N49" s="15" t="s">
        <v>34</v>
      </c>
      <c r="O49" s="15" t="s">
        <v>35</v>
      </c>
      <c r="P49" s="15" t="s">
        <v>35</v>
      </c>
      <c r="S49" s="46"/>
    </row>
    <row r="50" spans="1:19" s="19" customFormat="1" ht="14" thickBot="1" x14ac:dyDescent="0.2">
      <c r="A50" s="18" t="s">
        <v>36</v>
      </c>
      <c r="B50" s="19" t="s">
        <v>37</v>
      </c>
      <c r="D50" s="19" t="s">
        <v>212</v>
      </c>
      <c r="E50" s="19" t="s">
        <v>214</v>
      </c>
      <c r="F50" s="19" t="s">
        <v>224</v>
      </c>
      <c r="G50" s="19" t="s">
        <v>38</v>
      </c>
      <c r="H50" s="20" t="s">
        <v>39</v>
      </c>
      <c r="I50" s="19" t="s">
        <v>29</v>
      </c>
      <c r="J50" s="19" t="s">
        <v>40</v>
      </c>
      <c r="K50" s="19" t="s">
        <v>53</v>
      </c>
      <c r="L50" s="19" t="s">
        <v>209</v>
      </c>
      <c r="M50" s="19" t="s">
        <v>210</v>
      </c>
      <c r="N50" s="19" t="s">
        <v>41</v>
      </c>
      <c r="O50" s="19" t="s">
        <v>138</v>
      </c>
      <c r="P50" s="19" t="s">
        <v>138</v>
      </c>
      <c r="S50" s="47"/>
    </row>
    <row r="51" spans="1:19" s="10" customFormat="1" x14ac:dyDescent="0.15">
      <c r="A51" s="10">
        <v>134</v>
      </c>
      <c r="B51" s="10" t="s">
        <v>49</v>
      </c>
      <c r="C51" s="10">
        <v>0</v>
      </c>
      <c r="D51" s="10">
        <v>20</v>
      </c>
      <c r="E51" s="27">
        <v>20740</v>
      </c>
      <c r="G51" s="27">
        <v>80000</v>
      </c>
      <c r="H51" s="22">
        <v>40000</v>
      </c>
      <c r="I51" s="10" t="s">
        <v>56</v>
      </c>
      <c r="J51" s="10" t="s">
        <v>57</v>
      </c>
      <c r="K51" s="10" t="s">
        <v>42</v>
      </c>
      <c r="L51" s="10">
        <v>2808</v>
      </c>
      <c r="M51" s="10">
        <v>26396</v>
      </c>
      <c r="N51" s="10">
        <f>L51/M51*100</f>
        <v>10.637975450825882</v>
      </c>
      <c r="S51" s="44"/>
    </row>
    <row r="52" spans="1:19" s="10" customFormat="1" x14ac:dyDescent="0.15">
      <c r="A52" s="10" t="s">
        <v>228</v>
      </c>
      <c r="B52" s="21">
        <v>40879</v>
      </c>
      <c r="C52" s="21"/>
      <c r="G52" s="27">
        <v>80000</v>
      </c>
      <c r="H52" s="22">
        <v>40000</v>
      </c>
      <c r="I52" s="10" t="s">
        <v>56</v>
      </c>
      <c r="J52" s="10" t="s">
        <v>57</v>
      </c>
      <c r="K52" s="10" t="s">
        <v>48</v>
      </c>
      <c r="L52" s="10">
        <v>2432</v>
      </c>
      <c r="M52" s="10">
        <v>20896</v>
      </c>
      <c r="N52" s="10">
        <f t="shared" ref="N52:N66" si="5">L52/M52*100</f>
        <v>11.638591117917304</v>
      </c>
      <c r="S52" s="44"/>
    </row>
    <row r="53" spans="1:19" s="10" customFormat="1" x14ac:dyDescent="0.15">
      <c r="A53" s="10" t="s">
        <v>153</v>
      </c>
      <c r="G53" s="27">
        <v>80000</v>
      </c>
      <c r="H53" s="22">
        <v>40000</v>
      </c>
      <c r="I53" s="10" t="s">
        <v>56</v>
      </c>
      <c r="J53" s="10" t="s">
        <v>57</v>
      </c>
      <c r="K53" s="10" t="s">
        <v>120</v>
      </c>
      <c r="L53" s="10">
        <v>3072</v>
      </c>
      <c r="M53" s="10">
        <v>25094</v>
      </c>
      <c r="N53" s="10">
        <f t="shared" si="5"/>
        <v>12.241970192077787</v>
      </c>
      <c r="S53" s="44"/>
    </row>
    <row r="54" spans="1:19" s="10" customFormat="1" x14ac:dyDescent="0.15">
      <c r="G54" s="27">
        <v>80000</v>
      </c>
      <c r="H54" s="22">
        <v>40000</v>
      </c>
      <c r="I54" s="10" t="s">
        <v>56</v>
      </c>
      <c r="J54" s="10" t="s">
        <v>57</v>
      </c>
      <c r="K54" s="10" t="s">
        <v>121</v>
      </c>
      <c r="L54" s="10">
        <v>3338</v>
      </c>
      <c r="M54" s="10">
        <v>21972</v>
      </c>
      <c r="N54" s="10">
        <f t="shared" si="5"/>
        <v>15.192062625159295</v>
      </c>
      <c r="O54" s="10">
        <f>AVERAGE(N51:N54)</f>
        <v>12.427649846495067</v>
      </c>
      <c r="P54" s="10" t="s">
        <v>49</v>
      </c>
      <c r="S54" s="44"/>
    </row>
    <row r="55" spans="1:19" s="10" customFormat="1" x14ac:dyDescent="0.15">
      <c r="A55" s="10" t="s">
        <v>229</v>
      </c>
      <c r="B55" s="21">
        <v>40879</v>
      </c>
      <c r="C55" s="21"/>
      <c r="G55" s="27">
        <v>80000</v>
      </c>
      <c r="H55" s="22">
        <v>40000</v>
      </c>
      <c r="I55" s="10" t="s">
        <v>56</v>
      </c>
      <c r="J55" s="10" t="s">
        <v>57</v>
      </c>
      <c r="K55" s="10" t="s">
        <v>44</v>
      </c>
      <c r="L55" s="10">
        <v>100</v>
      </c>
      <c r="M55" s="10">
        <v>27826</v>
      </c>
      <c r="N55" s="10">
        <f t="shared" si="5"/>
        <v>0.35937612305038452</v>
      </c>
      <c r="O55" s="10">
        <f>N55/O54*100</f>
        <v>2.8917464483579596</v>
      </c>
      <c r="S55" s="44"/>
    </row>
    <row r="56" spans="1:19" s="10" customFormat="1" x14ac:dyDescent="0.15">
      <c r="G56" s="27">
        <v>80000</v>
      </c>
      <c r="H56" s="22">
        <v>40000</v>
      </c>
      <c r="I56" s="10" t="s">
        <v>56</v>
      </c>
      <c r="J56" s="10" t="s">
        <v>57</v>
      </c>
      <c r="K56" s="10" t="s">
        <v>14</v>
      </c>
      <c r="L56" s="10">
        <v>48</v>
      </c>
      <c r="M56" s="10">
        <v>20698</v>
      </c>
      <c r="N56" s="10">
        <f t="shared" si="5"/>
        <v>0.23190646439269497</v>
      </c>
      <c r="O56" s="10">
        <f>N56/O54*100</f>
        <v>1.8660524496359128</v>
      </c>
      <c r="S56" s="44"/>
    </row>
    <row r="57" spans="1:19" s="10" customFormat="1" x14ac:dyDescent="0.15">
      <c r="G57" s="27">
        <v>80000</v>
      </c>
      <c r="H57" s="22">
        <v>40000</v>
      </c>
      <c r="I57" s="10" t="s">
        <v>56</v>
      </c>
      <c r="J57" s="10" t="s">
        <v>57</v>
      </c>
      <c r="K57" s="10" t="s">
        <v>15</v>
      </c>
      <c r="L57" s="10">
        <v>108</v>
      </c>
      <c r="M57" s="10">
        <v>25128</v>
      </c>
      <c r="N57" s="10">
        <f t="shared" si="5"/>
        <v>0.42979942693409745</v>
      </c>
      <c r="O57" s="10">
        <f>N57/O54*100</f>
        <v>3.4584127509459281</v>
      </c>
      <c r="S57" s="44"/>
    </row>
    <row r="58" spans="1:19" s="10" customFormat="1" x14ac:dyDescent="0.15">
      <c r="G58" s="27">
        <v>80000</v>
      </c>
      <c r="H58" s="22">
        <v>40000</v>
      </c>
      <c r="I58" s="10" t="s">
        <v>56</v>
      </c>
      <c r="J58" s="10" t="s">
        <v>57</v>
      </c>
      <c r="K58" s="10" t="s">
        <v>16</v>
      </c>
      <c r="L58" s="10">
        <v>106</v>
      </c>
      <c r="M58" s="10">
        <v>24210</v>
      </c>
      <c r="N58" s="10">
        <f t="shared" si="5"/>
        <v>0.43783560512185049</v>
      </c>
      <c r="O58" s="10">
        <f>N58/O54*100</f>
        <v>3.5230764507364358</v>
      </c>
      <c r="P58" s="10">
        <f>AVERAGE(O55:O58)</f>
        <v>2.9348220249190593</v>
      </c>
      <c r="S58" s="44"/>
    </row>
    <row r="59" spans="1:19" s="10" customFormat="1" x14ac:dyDescent="0.15">
      <c r="A59" s="10" t="s">
        <v>230</v>
      </c>
      <c r="B59" s="21">
        <v>40879</v>
      </c>
      <c r="C59" s="21"/>
      <c r="G59" s="27">
        <v>80000</v>
      </c>
      <c r="H59" s="22">
        <v>40000</v>
      </c>
      <c r="I59" s="10" t="s">
        <v>56</v>
      </c>
      <c r="J59" s="10" t="s">
        <v>57</v>
      </c>
      <c r="K59" s="10" t="s">
        <v>17</v>
      </c>
      <c r="L59" s="10">
        <v>1338</v>
      </c>
      <c r="M59" s="10">
        <v>27184</v>
      </c>
      <c r="N59" s="10">
        <f t="shared" si="5"/>
        <v>4.9220129487934079</v>
      </c>
      <c r="O59" s="10">
        <f>N59/O54*100</f>
        <v>39.605339783382689</v>
      </c>
      <c r="S59" s="44"/>
    </row>
    <row r="60" spans="1:19" s="10" customFormat="1" x14ac:dyDescent="0.15">
      <c r="G60" s="27">
        <v>80000</v>
      </c>
      <c r="H60" s="22">
        <v>40000</v>
      </c>
      <c r="I60" s="10" t="s">
        <v>56</v>
      </c>
      <c r="J60" s="10" t="s">
        <v>57</v>
      </c>
      <c r="K60" s="10" t="s">
        <v>18</v>
      </c>
      <c r="L60" s="10">
        <v>1344</v>
      </c>
      <c r="M60" s="10">
        <v>25114</v>
      </c>
      <c r="N60" s="10">
        <f t="shared" si="5"/>
        <v>5.3515967189615354</v>
      </c>
      <c r="O60" s="10">
        <f>N60/O54*100</f>
        <v>43.062017236274407</v>
      </c>
      <c r="S60" s="44"/>
    </row>
    <row r="61" spans="1:19" s="10" customFormat="1" x14ac:dyDescent="0.15">
      <c r="G61" s="27">
        <v>80000</v>
      </c>
      <c r="H61" s="22">
        <v>40000</v>
      </c>
      <c r="I61" s="10" t="s">
        <v>56</v>
      </c>
      <c r="J61" s="10" t="s">
        <v>57</v>
      </c>
      <c r="K61" s="10" t="s">
        <v>19</v>
      </c>
      <c r="L61" s="10">
        <v>1876</v>
      </c>
      <c r="M61" s="10">
        <v>32066</v>
      </c>
      <c r="N61" s="10">
        <f t="shared" si="5"/>
        <v>5.8504334809455498</v>
      </c>
      <c r="O61" s="10">
        <f>N61/O54*100</f>
        <v>47.075943989486717</v>
      </c>
      <c r="S61" s="44"/>
    </row>
    <row r="62" spans="1:19" s="10" customFormat="1" x14ac:dyDescent="0.15">
      <c r="G62" s="27">
        <v>80000</v>
      </c>
      <c r="H62" s="22">
        <v>40000</v>
      </c>
      <c r="I62" s="10" t="s">
        <v>56</v>
      </c>
      <c r="J62" s="10" t="s">
        <v>57</v>
      </c>
      <c r="K62" s="10" t="s">
        <v>20</v>
      </c>
      <c r="L62" s="10">
        <v>1238</v>
      </c>
      <c r="M62" s="10">
        <v>25904</v>
      </c>
      <c r="N62" s="10">
        <f t="shared" si="5"/>
        <v>4.7791846819024091</v>
      </c>
      <c r="O62" s="10">
        <f>N62/O54*100</f>
        <v>38.456061612085641</v>
      </c>
      <c r="P62" s="10">
        <f t="shared" ref="P62:P66" si="6">AVERAGE(O59:O62)</f>
        <v>42.049840655307364</v>
      </c>
      <c r="S62" s="44"/>
    </row>
    <row r="63" spans="1:19" s="10" customFormat="1" x14ac:dyDescent="0.15">
      <c r="A63" s="10" t="s">
        <v>231</v>
      </c>
      <c r="B63" s="21">
        <v>40879</v>
      </c>
      <c r="C63" s="21"/>
      <c r="G63" s="27">
        <v>80000</v>
      </c>
      <c r="H63" s="22">
        <v>40000</v>
      </c>
      <c r="I63" s="10" t="s">
        <v>56</v>
      </c>
      <c r="J63" s="10" t="s">
        <v>57</v>
      </c>
      <c r="K63" s="10" t="s">
        <v>45</v>
      </c>
      <c r="L63" s="10">
        <v>3790</v>
      </c>
      <c r="M63" s="10">
        <v>29544</v>
      </c>
      <c r="N63" s="10">
        <f t="shared" si="5"/>
        <v>12.828323855943676</v>
      </c>
      <c r="O63" s="10">
        <f>N63/O54*100</f>
        <v>103.22405293356096</v>
      </c>
      <c r="S63" s="44"/>
    </row>
    <row r="64" spans="1:19" s="10" customFormat="1" x14ac:dyDescent="0.15">
      <c r="G64" s="27">
        <v>80000</v>
      </c>
      <c r="H64" s="22">
        <v>40000</v>
      </c>
      <c r="I64" s="10" t="s">
        <v>56</v>
      </c>
      <c r="J64" s="10" t="s">
        <v>57</v>
      </c>
      <c r="K64" s="10" t="s">
        <v>58</v>
      </c>
      <c r="L64" s="10">
        <v>2404</v>
      </c>
      <c r="M64" s="10">
        <v>20708</v>
      </c>
      <c r="N64" s="10">
        <f t="shared" si="5"/>
        <v>11.609039984547035</v>
      </c>
      <c r="O64" s="10">
        <f>N64/O54*100</f>
        <v>93.412995441138037</v>
      </c>
      <c r="S64" s="44"/>
    </row>
    <row r="65" spans="1:19" s="10" customFormat="1" x14ac:dyDescent="0.15">
      <c r="G65" s="27">
        <v>80000</v>
      </c>
      <c r="H65" s="22">
        <v>40000</v>
      </c>
      <c r="I65" s="10" t="s">
        <v>56</v>
      </c>
      <c r="J65" s="10" t="s">
        <v>57</v>
      </c>
      <c r="K65" s="10" t="s">
        <v>92</v>
      </c>
      <c r="L65" s="10">
        <v>3938</v>
      </c>
      <c r="M65" s="10">
        <v>33332</v>
      </c>
      <c r="N65" s="10">
        <f t="shared" si="5"/>
        <v>11.814472578903155</v>
      </c>
      <c r="O65" s="10">
        <f>N65/O54*100</f>
        <v>95.066023945268753</v>
      </c>
      <c r="S65" s="44"/>
    </row>
    <row r="66" spans="1:19" s="10" customFormat="1" x14ac:dyDescent="0.15">
      <c r="G66" s="27">
        <v>80000</v>
      </c>
      <c r="H66" s="22">
        <v>40000</v>
      </c>
      <c r="I66" s="10" t="s">
        <v>56</v>
      </c>
      <c r="J66" s="10" t="s">
        <v>57</v>
      </c>
      <c r="K66" s="10" t="s">
        <v>93</v>
      </c>
      <c r="L66" s="10">
        <v>2298</v>
      </c>
      <c r="M66" s="10">
        <v>21562</v>
      </c>
      <c r="N66" s="10">
        <f t="shared" si="5"/>
        <v>10.657638437992766</v>
      </c>
      <c r="O66" s="10">
        <f>N66/O54*100</f>
        <v>85.757472809700289</v>
      </c>
      <c r="P66" s="10">
        <f t="shared" si="6"/>
        <v>94.365136282417012</v>
      </c>
      <c r="S66" s="44"/>
    </row>
    <row r="67" spans="1:19" s="10" customFormat="1" ht="14" thickBot="1" x14ac:dyDescent="0.2">
      <c r="S67" s="44"/>
    </row>
    <row r="68" spans="1:19" s="12" customFormat="1" x14ac:dyDescent="0.15">
      <c r="A68" s="11"/>
      <c r="C68" s="12" t="s">
        <v>313</v>
      </c>
      <c r="G68" s="12" t="s">
        <v>33</v>
      </c>
      <c r="H68" s="13"/>
      <c r="L68" s="12" t="s">
        <v>208</v>
      </c>
      <c r="S68" s="45"/>
    </row>
    <row r="69" spans="1:19" s="15" customFormat="1" x14ac:dyDescent="0.15">
      <c r="A69" s="14"/>
      <c r="B69" s="15" t="s">
        <v>31</v>
      </c>
      <c r="C69" s="17" t="s">
        <v>314</v>
      </c>
      <c r="F69" s="15" t="s">
        <v>222</v>
      </c>
      <c r="G69" s="15" t="s">
        <v>215</v>
      </c>
      <c r="H69" s="16"/>
      <c r="J69" s="15" t="s">
        <v>32</v>
      </c>
      <c r="N69" s="15" t="s">
        <v>35</v>
      </c>
      <c r="O69" s="15" t="s">
        <v>287</v>
      </c>
      <c r="P69" s="15" t="s">
        <v>54</v>
      </c>
      <c r="S69" s="46"/>
    </row>
    <row r="70" spans="1:19" s="15" customFormat="1" x14ac:dyDescent="0.15">
      <c r="A70" s="17"/>
      <c r="B70" s="15" t="s">
        <v>33</v>
      </c>
      <c r="C70" s="17" t="s">
        <v>315</v>
      </c>
      <c r="D70" s="15" t="s">
        <v>149</v>
      </c>
      <c r="E70" s="15" t="s">
        <v>213</v>
      </c>
      <c r="F70" s="15" t="s">
        <v>223</v>
      </c>
      <c r="G70" s="15" t="s">
        <v>53</v>
      </c>
      <c r="H70" s="16"/>
      <c r="I70" s="15" t="s">
        <v>21</v>
      </c>
      <c r="J70" s="15" t="s">
        <v>34</v>
      </c>
      <c r="K70" s="15" t="s">
        <v>51</v>
      </c>
      <c r="L70" s="15" t="s">
        <v>30</v>
      </c>
      <c r="M70" s="15" t="s">
        <v>30</v>
      </c>
      <c r="N70" s="15" t="s">
        <v>34</v>
      </c>
      <c r="O70" s="15" t="s">
        <v>35</v>
      </c>
      <c r="P70" s="15" t="s">
        <v>35</v>
      </c>
      <c r="S70" s="46"/>
    </row>
    <row r="71" spans="1:19" s="19" customFormat="1" ht="14" thickBot="1" x14ac:dyDescent="0.2">
      <c r="A71" s="18" t="s">
        <v>36</v>
      </c>
      <c r="B71" s="19" t="s">
        <v>37</v>
      </c>
      <c r="D71" s="19" t="s">
        <v>212</v>
      </c>
      <c r="E71" s="19" t="s">
        <v>214</v>
      </c>
      <c r="F71" s="19" t="s">
        <v>224</v>
      </c>
      <c r="G71" s="19" t="s">
        <v>38</v>
      </c>
      <c r="H71" s="20" t="s">
        <v>39</v>
      </c>
      <c r="I71" s="19" t="s">
        <v>29</v>
      </c>
      <c r="J71" s="19" t="s">
        <v>40</v>
      </c>
      <c r="K71" s="19" t="s">
        <v>53</v>
      </c>
      <c r="L71" s="19" t="s">
        <v>209</v>
      </c>
      <c r="M71" s="19" t="s">
        <v>210</v>
      </c>
      <c r="N71" s="19" t="s">
        <v>41</v>
      </c>
      <c r="O71" s="19" t="s">
        <v>138</v>
      </c>
      <c r="P71" s="19" t="s">
        <v>138</v>
      </c>
      <c r="S71" s="47"/>
    </row>
    <row r="72" spans="1:19" s="10" customFormat="1" x14ac:dyDescent="0.15">
      <c r="A72" s="10">
        <v>144</v>
      </c>
      <c r="B72" s="10" t="s">
        <v>49</v>
      </c>
      <c r="C72" s="10">
        <v>0</v>
      </c>
      <c r="D72" s="10">
        <v>19</v>
      </c>
      <c r="E72" s="27">
        <v>8771</v>
      </c>
      <c r="G72" s="27">
        <v>80000</v>
      </c>
      <c r="H72" s="22">
        <v>40000</v>
      </c>
      <c r="I72" s="10" t="s">
        <v>56</v>
      </c>
      <c r="J72" s="10" t="s">
        <v>57</v>
      </c>
      <c r="K72" s="10" t="s">
        <v>96</v>
      </c>
      <c r="L72" s="10">
        <v>3542</v>
      </c>
      <c r="M72" s="10">
        <v>52480</v>
      </c>
      <c r="N72" s="10">
        <f>L72/M72*100</f>
        <v>6.7492378048780486</v>
      </c>
      <c r="S72" s="44"/>
    </row>
    <row r="73" spans="1:19" s="10" customFormat="1" x14ac:dyDescent="0.15">
      <c r="A73" s="10" t="s">
        <v>187</v>
      </c>
      <c r="B73" s="21">
        <v>40904</v>
      </c>
      <c r="C73" s="21"/>
      <c r="G73" s="27">
        <v>80000</v>
      </c>
      <c r="H73" s="22">
        <v>40000</v>
      </c>
      <c r="I73" s="10" t="s">
        <v>56</v>
      </c>
      <c r="J73" s="10" t="s">
        <v>57</v>
      </c>
      <c r="K73" s="10" t="s">
        <v>97</v>
      </c>
      <c r="L73" s="10">
        <v>2100</v>
      </c>
      <c r="M73" s="10">
        <v>39364</v>
      </c>
      <c r="N73" s="10">
        <f t="shared" ref="N73:N87" si="7">L73/M73*100</f>
        <v>5.3348236967787832</v>
      </c>
      <c r="S73" s="44"/>
    </row>
    <row r="74" spans="1:19" s="10" customFormat="1" x14ac:dyDescent="0.15">
      <c r="G74" s="27">
        <v>80000</v>
      </c>
      <c r="H74" s="22">
        <v>40000</v>
      </c>
      <c r="I74" s="10" t="s">
        <v>56</v>
      </c>
      <c r="J74" s="10" t="s">
        <v>57</v>
      </c>
      <c r="K74" s="10" t="s">
        <v>98</v>
      </c>
      <c r="L74" s="10">
        <v>3158</v>
      </c>
      <c r="M74" s="10">
        <v>51002</v>
      </c>
      <c r="N74" s="10">
        <f t="shared" si="7"/>
        <v>6.1919140425865651</v>
      </c>
      <c r="S74" s="44"/>
    </row>
    <row r="75" spans="1:19" s="10" customFormat="1" x14ac:dyDescent="0.15">
      <c r="G75" s="27">
        <v>80000</v>
      </c>
      <c r="H75" s="22">
        <v>40000</v>
      </c>
      <c r="I75" s="10" t="s">
        <v>56</v>
      </c>
      <c r="J75" s="10" t="s">
        <v>57</v>
      </c>
      <c r="K75" s="10" t="s">
        <v>99</v>
      </c>
      <c r="L75" s="10">
        <v>2584</v>
      </c>
      <c r="M75" s="10">
        <v>42356</v>
      </c>
      <c r="N75" s="10">
        <f t="shared" si="7"/>
        <v>6.1006705071300402</v>
      </c>
      <c r="O75" s="10">
        <f>AVERAGE(N72:N75)</f>
        <v>6.0941615128433595</v>
      </c>
      <c r="P75" s="10" t="s">
        <v>49</v>
      </c>
      <c r="S75" s="44"/>
    </row>
    <row r="76" spans="1:19" s="10" customFormat="1" x14ac:dyDescent="0.15">
      <c r="A76" s="10" t="s">
        <v>229</v>
      </c>
      <c r="B76" s="21">
        <v>40904</v>
      </c>
      <c r="C76" s="21"/>
      <c r="G76" s="27">
        <v>80000</v>
      </c>
      <c r="H76" s="22">
        <v>40000</v>
      </c>
      <c r="I76" s="10" t="s">
        <v>56</v>
      </c>
      <c r="J76" s="10" t="s">
        <v>57</v>
      </c>
      <c r="K76" s="10" t="s">
        <v>100</v>
      </c>
      <c r="L76" s="10">
        <v>154</v>
      </c>
      <c r="M76" s="10">
        <v>33602</v>
      </c>
      <c r="N76" s="10">
        <f t="shared" si="7"/>
        <v>0.45830605321111839</v>
      </c>
      <c r="O76" s="10">
        <f>N76/O75*100</f>
        <v>7.5204119917932077</v>
      </c>
      <c r="S76" s="44"/>
    </row>
    <row r="77" spans="1:19" s="10" customFormat="1" x14ac:dyDescent="0.15">
      <c r="G77" s="27">
        <v>80000</v>
      </c>
      <c r="H77" s="22">
        <v>40000</v>
      </c>
      <c r="I77" s="10" t="s">
        <v>56</v>
      </c>
      <c r="J77" s="10" t="s">
        <v>57</v>
      </c>
      <c r="K77" s="10" t="s">
        <v>101</v>
      </c>
      <c r="L77" s="10">
        <v>124</v>
      </c>
      <c r="M77" s="10">
        <v>27962</v>
      </c>
      <c r="N77" s="10">
        <f t="shared" si="7"/>
        <v>0.44345898004434592</v>
      </c>
      <c r="O77" s="10">
        <f>N77/O75*100</f>
        <v>7.2767841664478761</v>
      </c>
      <c r="S77" s="44"/>
    </row>
    <row r="78" spans="1:19" s="10" customFormat="1" x14ac:dyDescent="0.15">
      <c r="G78" s="27">
        <v>80000</v>
      </c>
      <c r="H78" s="22">
        <v>40000</v>
      </c>
      <c r="I78" s="10" t="s">
        <v>56</v>
      </c>
      <c r="J78" s="10" t="s">
        <v>57</v>
      </c>
      <c r="K78" s="10" t="s">
        <v>102</v>
      </c>
      <c r="L78" s="10">
        <v>118</v>
      </c>
      <c r="M78" s="10">
        <v>32220</v>
      </c>
      <c r="N78" s="10">
        <f t="shared" si="7"/>
        <v>0.36623215394165115</v>
      </c>
      <c r="O78" s="10">
        <f>N78/O75*100</f>
        <v>6.0095577245503264</v>
      </c>
      <c r="S78" s="44"/>
    </row>
    <row r="79" spans="1:19" s="10" customFormat="1" x14ac:dyDescent="0.15">
      <c r="G79" s="27">
        <v>80000</v>
      </c>
      <c r="H79" s="22">
        <v>40000</v>
      </c>
      <c r="I79" s="10" t="s">
        <v>56</v>
      </c>
      <c r="J79" s="10" t="s">
        <v>57</v>
      </c>
      <c r="K79" s="10" t="s">
        <v>103</v>
      </c>
      <c r="L79" s="10">
        <v>124</v>
      </c>
      <c r="M79" s="10">
        <v>31232</v>
      </c>
      <c r="N79" s="10">
        <f t="shared" si="7"/>
        <v>0.39702868852459017</v>
      </c>
      <c r="O79" s="10">
        <f>N79/O75*100</f>
        <v>6.5149026275043393</v>
      </c>
      <c r="P79" s="10">
        <f>AVERAGE(O76:O79)</f>
        <v>6.8304141275739383</v>
      </c>
      <c r="S79" s="44"/>
    </row>
    <row r="80" spans="1:19" s="10" customFormat="1" x14ac:dyDescent="0.15">
      <c r="A80" s="10" t="s">
        <v>230</v>
      </c>
      <c r="B80" s="21">
        <v>40904</v>
      </c>
      <c r="C80" s="21"/>
      <c r="G80" s="27">
        <v>80000</v>
      </c>
      <c r="H80" s="22">
        <v>40000</v>
      </c>
      <c r="I80" s="10" t="s">
        <v>56</v>
      </c>
      <c r="J80" s="10" t="s">
        <v>57</v>
      </c>
      <c r="K80" s="10" t="s">
        <v>104</v>
      </c>
      <c r="L80" s="10">
        <v>1474</v>
      </c>
      <c r="M80" s="10">
        <v>42116</v>
      </c>
      <c r="N80" s="10">
        <f t="shared" si="7"/>
        <v>3.499857536328236</v>
      </c>
      <c r="O80" s="10">
        <f>N80/O75*100</f>
        <v>57.429681326173188</v>
      </c>
      <c r="S80" s="44"/>
    </row>
    <row r="81" spans="1:19" s="10" customFormat="1" x14ac:dyDescent="0.15">
      <c r="G81" s="27">
        <v>80000</v>
      </c>
      <c r="H81" s="22">
        <v>40000</v>
      </c>
      <c r="I81" s="10" t="s">
        <v>56</v>
      </c>
      <c r="J81" s="10" t="s">
        <v>57</v>
      </c>
      <c r="K81" s="10" t="s">
        <v>105</v>
      </c>
      <c r="L81" s="10">
        <v>1270</v>
      </c>
      <c r="M81" s="10">
        <v>40420</v>
      </c>
      <c r="N81" s="10">
        <f t="shared" si="7"/>
        <v>3.1420089064819399</v>
      </c>
      <c r="O81" s="10">
        <f>N81/O75*100</f>
        <v>51.557690091741094</v>
      </c>
      <c r="S81" s="44"/>
    </row>
    <row r="82" spans="1:19" s="10" customFormat="1" x14ac:dyDescent="0.15">
      <c r="G82" s="27">
        <v>80000</v>
      </c>
      <c r="H82" s="22">
        <v>40000</v>
      </c>
      <c r="I82" s="10" t="s">
        <v>56</v>
      </c>
      <c r="J82" s="10" t="s">
        <v>57</v>
      </c>
      <c r="K82" s="10" t="s">
        <v>106</v>
      </c>
      <c r="L82" s="10">
        <v>1808</v>
      </c>
      <c r="M82" s="10">
        <v>43864</v>
      </c>
      <c r="N82" s="10">
        <f t="shared" si="7"/>
        <v>4.1218311143534558</v>
      </c>
      <c r="O82" s="10">
        <f>N82/O75*100</f>
        <v>67.635738003772218</v>
      </c>
      <c r="S82" s="44"/>
    </row>
    <row r="83" spans="1:19" s="10" customFormat="1" x14ac:dyDescent="0.15">
      <c r="G83" s="27">
        <v>80000</v>
      </c>
      <c r="H83" s="22">
        <v>40000</v>
      </c>
      <c r="I83" s="10" t="s">
        <v>56</v>
      </c>
      <c r="J83" s="10" t="s">
        <v>57</v>
      </c>
      <c r="K83" s="10" t="s">
        <v>107</v>
      </c>
      <c r="L83" s="10">
        <v>1176</v>
      </c>
      <c r="M83" s="10">
        <v>36588</v>
      </c>
      <c r="N83" s="10">
        <f t="shared" si="7"/>
        <v>3.2141685798622497</v>
      </c>
      <c r="O83" s="10">
        <f>N83/O75*100</f>
        <v>52.741768873181897</v>
      </c>
      <c r="P83" s="10">
        <f t="shared" ref="P83:P87" si="8">AVERAGE(O80:O83)</f>
        <v>57.341219573717098</v>
      </c>
      <c r="S83" s="44"/>
    </row>
    <row r="84" spans="1:19" s="10" customFormat="1" x14ac:dyDescent="0.15">
      <c r="A84" s="10" t="s">
        <v>231</v>
      </c>
      <c r="B84" s="21">
        <v>40904</v>
      </c>
      <c r="C84" s="21"/>
      <c r="G84" s="27">
        <v>80000</v>
      </c>
      <c r="H84" s="22">
        <v>40000</v>
      </c>
      <c r="I84" s="10" t="s">
        <v>56</v>
      </c>
      <c r="J84" s="10" t="s">
        <v>57</v>
      </c>
      <c r="K84" s="10" t="s">
        <v>108</v>
      </c>
      <c r="L84" s="10">
        <v>2024</v>
      </c>
      <c r="M84" s="10">
        <v>33574</v>
      </c>
      <c r="N84" s="10">
        <f t="shared" si="7"/>
        <v>6.0284744147256806</v>
      </c>
      <c r="O84" s="10">
        <f>N84/O75*100</f>
        <v>98.922130665896461</v>
      </c>
      <c r="S84" s="44"/>
    </row>
    <row r="85" spans="1:19" s="10" customFormat="1" x14ac:dyDescent="0.15">
      <c r="G85" s="27">
        <v>80000</v>
      </c>
      <c r="H85" s="22">
        <v>40000</v>
      </c>
      <c r="I85" s="10" t="s">
        <v>56</v>
      </c>
      <c r="J85" s="10" t="s">
        <v>57</v>
      </c>
      <c r="K85" s="10" t="s">
        <v>109</v>
      </c>
      <c r="L85" s="10">
        <v>2232</v>
      </c>
      <c r="M85" s="10">
        <v>34324</v>
      </c>
      <c r="N85" s="10">
        <f t="shared" si="7"/>
        <v>6.5027386085537824</v>
      </c>
      <c r="O85" s="10">
        <f>N85/O75*100</f>
        <v>106.70440215359163</v>
      </c>
      <c r="S85" s="44"/>
    </row>
    <row r="86" spans="1:19" s="10" customFormat="1" x14ac:dyDescent="0.15">
      <c r="G86" s="27">
        <v>80000</v>
      </c>
      <c r="H86" s="22">
        <v>40000</v>
      </c>
      <c r="I86" s="10" t="s">
        <v>56</v>
      </c>
      <c r="J86" s="10" t="s">
        <v>57</v>
      </c>
      <c r="K86" s="10" t="s">
        <v>110</v>
      </c>
      <c r="L86" s="10">
        <v>2482</v>
      </c>
      <c r="M86" s="10">
        <v>44442</v>
      </c>
      <c r="N86" s="10">
        <f t="shared" si="7"/>
        <v>5.5848071643940411</v>
      </c>
      <c r="O86" s="10">
        <f>N86/O75*100</f>
        <v>91.64192896141887</v>
      </c>
      <c r="S86" s="44"/>
    </row>
    <row r="87" spans="1:19" s="10" customFormat="1" x14ac:dyDescent="0.15">
      <c r="G87" s="27">
        <v>80000</v>
      </c>
      <c r="H87" s="22">
        <v>40000</v>
      </c>
      <c r="I87" s="10" t="s">
        <v>56</v>
      </c>
      <c r="J87" s="10" t="s">
        <v>57</v>
      </c>
      <c r="K87" s="10" t="s">
        <v>111</v>
      </c>
      <c r="L87" s="10">
        <v>2096</v>
      </c>
      <c r="M87" s="10">
        <v>33582</v>
      </c>
      <c r="N87" s="10">
        <f t="shared" si="7"/>
        <v>6.2414388660591982</v>
      </c>
      <c r="O87" s="10">
        <f>N87/O75*100</f>
        <v>102.41669592946386</v>
      </c>
      <c r="P87" s="10">
        <f t="shared" si="8"/>
        <v>99.921289427592697</v>
      </c>
      <c r="S87" s="44"/>
    </row>
    <row r="88" spans="1:19" s="10" customFormat="1" x14ac:dyDescent="0.15">
      <c r="S88" s="44"/>
    </row>
    <row r="89" spans="1:19" s="10" customFormat="1" x14ac:dyDescent="0.15">
      <c r="S89" s="44"/>
    </row>
    <row r="90" spans="1:19" s="10" customFormat="1" x14ac:dyDescent="0.15">
      <c r="S90" s="44"/>
    </row>
    <row r="91" spans="1:19" s="10" customFormat="1" x14ac:dyDescent="0.15">
      <c r="S91" s="44"/>
    </row>
    <row r="92" spans="1:19" s="10" customFormat="1" x14ac:dyDescent="0.15">
      <c r="S92" s="44"/>
    </row>
    <row r="93" spans="1:19" s="10" customFormat="1" x14ac:dyDescent="0.15">
      <c r="S93" s="44"/>
    </row>
  </sheetData>
  <pageMargins left="0.75" right="0.75" top="1" bottom="1" header="0.5" footer="0.5"/>
  <pageSetup orientation="portrait" horizontalDpi="4294967292" verticalDpi="429496729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1"/>
  <sheetViews>
    <sheetView topLeftCell="S1" workbookViewId="0">
      <selection activeCell="AJ31" sqref="AJ31"/>
    </sheetView>
  </sheetViews>
  <sheetFormatPr baseColWidth="10" defaultRowHeight="13" x14ac:dyDescent="0.15"/>
  <cols>
    <col min="4" max="4" width="7.6640625" customWidth="1"/>
    <col min="5" max="5" width="8.5" customWidth="1"/>
    <col min="6" max="6" width="8.1640625" customWidth="1"/>
    <col min="7" max="7" width="8" customWidth="1"/>
    <col min="8" max="8" width="7.33203125" customWidth="1"/>
    <col min="9" max="9" width="7.6640625" customWidth="1"/>
    <col min="10" max="10" width="6.83203125" customWidth="1"/>
    <col min="11" max="11" width="7.1640625" customWidth="1"/>
    <col min="12" max="12" width="7" customWidth="1"/>
    <col min="13" max="13" width="7.5" customWidth="1"/>
    <col min="18" max="18" width="10.83203125" style="6"/>
    <col min="19" max="19" width="2.1640625" style="52" customWidth="1"/>
    <col min="20" max="20" width="14.33203125" customWidth="1"/>
  </cols>
  <sheetData>
    <row r="1" spans="1:40" s="10" customFormat="1" x14ac:dyDescent="0.15">
      <c r="A1" s="10" t="s">
        <v>331</v>
      </c>
      <c r="S1" s="44"/>
    </row>
    <row r="2" spans="1:40" s="10" customFormat="1" x14ac:dyDescent="0.15">
      <c r="A2" s="10" t="s">
        <v>139</v>
      </c>
      <c r="S2" s="44"/>
    </row>
    <row r="3" spans="1:40" s="10" customFormat="1" x14ac:dyDescent="0.15">
      <c r="A3" s="10" t="s">
        <v>142</v>
      </c>
      <c r="B3" s="10" t="s">
        <v>258</v>
      </c>
      <c r="S3" s="44"/>
      <c r="T3" s="10" t="s">
        <v>305</v>
      </c>
      <c r="X3" s="10" t="s">
        <v>149</v>
      </c>
    </row>
    <row r="4" spans="1:40" s="10" customFormat="1" x14ac:dyDescent="0.15">
      <c r="A4" s="10" t="s">
        <v>216</v>
      </c>
      <c r="S4" s="44"/>
      <c r="X4" s="10" t="s">
        <v>138</v>
      </c>
    </row>
    <row r="5" spans="1:40" s="10" customFormat="1" ht="14" thickBot="1" x14ac:dyDescent="0.2">
      <c r="A5" s="10" t="s">
        <v>274</v>
      </c>
      <c r="S5" s="44"/>
      <c r="T5" s="10" t="s">
        <v>294</v>
      </c>
      <c r="X5" s="10" t="s">
        <v>300</v>
      </c>
      <c r="Z5" s="10" t="s">
        <v>284</v>
      </c>
      <c r="AC5" s="10" t="s">
        <v>276</v>
      </c>
    </row>
    <row r="6" spans="1:40" s="12" customFormat="1" x14ac:dyDescent="0.15">
      <c r="A6" s="11"/>
      <c r="C6" s="12" t="s">
        <v>313</v>
      </c>
      <c r="G6" s="12" t="s">
        <v>33</v>
      </c>
      <c r="H6" s="13"/>
      <c r="L6" s="12" t="s">
        <v>208</v>
      </c>
      <c r="R6" s="12" t="s">
        <v>54</v>
      </c>
      <c r="S6" s="45"/>
      <c r="V6" s="12" t="s">
        <v>127</v>
      </c>
      <c r="W6" s="12" t="s">
        <v>128</v>
      </c>
      <c r="AD6" s="12" t="s">
        <v>293</v>
      </c>
    </row>
    <row r="7" spans="1:40" s="15" customFormat="1" x14ac:dyDescent="0.15">
      <c r="A7" s="14"/>
      <c r="B7" s="15" t="s">
        <v>31</v>
      </c>
      <c r="C7" s="17" t="s">
        <v>314</v>
      </c>
      <c r="F7" s="17" t="s">
        <v>222</v>
      </c>
      <c r="G7" s="15" t="s">
        <v>215</v>
      </c>
      <c r="H7" s="16"/>
      <c r="J7" s="15" t="s">
        <v>32</v>
      </c>
      <c r="N7" s="15" t="s">
        <v>35</v>
      </c>
      <c r="O7" s="15" t="s">
        <v>287</v>
      </c>
      <c r="P7" s="15" t="s">
        <v>54</v>
      </c>
      <c r="Q7" s="15" t="s">
        <v>35</v>
      </c>
      <c r="R7" s="15" t="s">
        <v>35</v>
      </c>
      <c r="S7" s="46"/>
      <c r="U7" s="15" t="s">
        <v>33</v>
      </c>
      <c r="V7" s="15" t="s">
        <v>54</v>
      </c>
      <c r="W7" s="15" t="s">
        <v>54</v>
      </c>
      <c r="X7" s="15" t="s">
        <v>54</v>
      </c>
      <c r="AC7" s="15" t="s">
        <v>33</v>
      </c>
      <c r="AD7" s="15" t="s">
        <v>54</v>
      </c>
      <c r="AF7" s="15" t="s">
        <v>54</v>
      </c>
      <c r="AH7" s="15" t="s">
        <v>54</v>
      </c>
    </row>
    <row r="8" spans="1:40" s="15" customFormat="1" x14ac:dyDescent="0.15">
      <c r="A8" s="17" t="s">
        <v>217</v>
      </c>
      <c r="B8" s="15" t="s">
        <v>33</v>
      </c>
      <c r="C8" s="17" t="s">
        <v>315</v>
      </c>
      <c r="D8" s="15" t="s">
        <v>149</v>
      </c>
      <c r="E8" s="15" t="s">
        <v>213</v>
      </c>
      <c r="F8" s="17" t="s">
        <v>223</v>
      </c>
      <c r="G8" s="15" t="s">
        <v>53</v>
      </c>
      <c r="H8" s="16"/>
      <c r="I8" s="15" t="s">
        <v>21</v>
      </c>
      <c r="J8" s="15" t="s">
        <v>311</v>
      </c>
      <c r="K8" s="15" t="s">
        <v>51</v>
      </c>
      <c r="L8" s="15" t="s">
        <v>30</v>
      </c>
      <c r="M8" s="15" t="s">
        <v>30</v>
      </c>
      <c r="N8" s="15" t="s">
        <v>311</v>
      </c>
      <c r="O8" s="15" t="s">
        <v>35</v>
      </c>
      <c r="P8" s="15" t="s">
        <v>35</v>
      </c>
      <c r="Q8" s="15" t="s">
        <v>288</v>
      </c>
      <c r="R8" s="15" t="s">
        <v>288</v>
      </c>
      <c r="S8" s="46"/>
      <c r="U8" s="15" t="s">
        <v>40</v>
      </c>
      <c r="V8" s="15" t="s">
        <v>35</v>
      </c>
      <c r="W8" s="15" t="s">
        <v>35</v>
      </c>
      <c r="X8" s="15" t="s">
        <v>35</v>
      </c>
      <c r="Z8" s="15" t="s">
        <v>303</v>
      </c>
      <c r="AA8" s="15" t="s">
        <v>301</v>
      </c>
      <c r="AC8" s="15" t="s">
        <v>40</v>
      </c>
      <c r="AD8" s="15" t="s">
        <v>35</v>
      </c>
      <c r="AF8" s="15" t="s">
        <v>35</v>
      </c>
      <c r="AH8" s="15" t="s">
        <v>35</v>
      </c>
    </row>
    <row r="9" spans="1:40" s="19" customFormat="1" ht="14" thickBot="1" x14ac:dyDescent="0.2">
      <c r="A9" s="18" t="s">
        <v>36</v>
      </c>
      <c r="B9" s="19" t="s">
        <v>37</v>
      </c>
      <c r="D9" s="19" t="s">
        <v>212</v>
      </c>
      <c r="E9" s="19" t="s">
        <v>214</v>
      </c>
      <c r="F9" s="19" t="s">
        <v>224</v>
      </c>
      <c r="G9" s="19" t="s">
        <v>328</v>
      </c>
      <c r="H9" s="20" t="s">
        <v>39</v>
      </c>
      <c r="I9" s="19" t="s">
        <v>29</v>
      </c>
      <c r="J9" s="19" t="s">
        <v>40</v>
      </c>
      <c r="K9" s="19" t="s">
        <v>53</v>
      </c>
      <c r="L9" s="19" t="s">
        <v>209</v>
      </c>
      <c r="M9" s="19" t="s">
        <v>210</v>
      </c>
      <c r="N9" s="19" t="s">
        <v>41</v>
      </c>
      <c r="O9" s="19" t="s">
        <v>138</v>
      </c>
      <c r="P9" s="19" t="s">
        <v>138</v>
      </c>
      <c r="Q9" s="19" t="s">
        <v>41</v>
      </c>
      <c r="R9" s="19" t="s">
        <v>41</v>
      </c>
      <c r="S9" s="47"/>
      <c r="T9" s="19" t="s">
        <v>306</v>
      </c>
      <c r="U9" s="19" t="s">
        <v>327</v>
      </c>
      <c r="V9" s="19" t="s">
        <v>138</v>
      </c>
      <c r="W9" s="19" t="s">
        <v>138</v>
      </c>
      <c r="X9" s="19" t="s">
        <v>138</v>
      </c>
      <c r="Y9" s="19" t="s">
        <v>55</v>
      </c>
      <c r="Z9" s="19" t="s">
        <v>304</v>
      </c>
      <c r="AA9" s="19" t="s">
        <v>302</v>
      </c>
      <c r="AC9" s="19" t="s">
        <v>327</v>
      </c>
      <c r="AD9" s="19" t="s">
        <v>138</v>
      </c>
      <c r="AF9" s="19" t="s">
        <v>138</v>
      </c>
      <c r="AH9" s="19" t="s">
        <v>138</v>
      </c>
    </row>
    <row r="10" spans="1:40" s="10" customFormat="1" x14ac:dyDescent="0.15">
      <c r="A10" s="10">
        <v>143</v>
      </c>
      <c r="B10" s="33" t="s">
        <v>49</v>
      </c>
      <c r="C10" s="33">
        <v>1</v>
      </c>
      <c r="D10" s="10">
        <v>20</v>
      </c>
      <c r="E10" s="27">
        <v>34803</v>
      </c>
      <c r="G10" s="27">
        <v>80000</v>
      </c>
      <c r="H10" s="22">
        <v>40000</v>
      </c>
      <c r="I10" s="10" t="s">
        <v>56</v>
      </c>
      <c r="J10" s="10" t="s">
        <v>57</v>
      </c>
      <c r="K10" s="10" t="s">
        <v>42</v>
      </c>
      <c r="L10" s="10">
        <v>4066</v>
      </c>
      <c r="M10" s="10">
        <v>53870</v>
      </c>
      <c r="N10" s="10">
        <f>L10/M10*100</f>
        <v>7.5478002598849088</v>
      </c>
      <c r="Q10" s="10">
        <f>L10/H10*100</f>
        <v>10.165000000000001</v>
      </c>
      <c r="S10" s="44"/>
      <c r="Z10" s="40"/>
      <c r="AC10" s="32"/>
      <c r="AD10" s="10" t="s">
        <v>190</v>
      </c>
      <c r="AE10" s="10" t="s">
        <v>55</v>
      </c>
      <c r="AF10" s="10" t="s">
        <v>191</v>
      </c>
      <c r="AG10" s="10" t="s">
        <v>55</v>
      </c>
      <c r="AH10" s="10" t="s">
        <v>192</v>
      </c>
      <c r="AI10" s="10" t="s">
        <v>55</v>
      </c>
    </row>
    <row r="11" spans="1:40" s="10" customFormat="1" x14ac:dyDescent="0.15">
      <c r="A11" s="21">
        <v>40898</v>
      </c>
      <c r="B11" s="10" t="s">
        <v>299</v>
      </c>
      <c r="G11" s="27">
        <v>80000</v>
      </c>
      <c r="H11" s="22">
        <v>40000</v>
      </c>
      <c r="I11" s="10" t="s">
        <v>56</v>
      </c>
      <c r="J11" s="10" t="s">
        <v>57</v>
      </c>
      <c r="K11" s="10" t="s">
        <v>48</v>
      </c>
      <c r="L11" s="10">
        <v>3318</v>
      </c>
      <c r="M11" s="10">
        <v>43602</v>
      </c>
      <c r="N11" s="10">
        <f t="shared" ref="N11:N57" si="0">L11/M11*100</f>
        <v>7.6097426723544785</v>
      </c>
      <c r="Q11" s="10">
        <f t="shared" ref="Q11:Q57" si="1">L11/H11*100</f>
        <v>8.2949999999999999</v>
      </c>
      <c r="S11" s="44"/>
      <c r="T11" s="10" t="s">
        <v>308</v>
      </c>
      <c r="U11" s="28">
        <v>3</v>
      </c>
      <c r="V11" s="10">
        <v>100</v>
      </c>
      <c r="W11" s="10">
        <v>100</v>
      </c>
      <c r="X11" s="10">
        <f t="shared" ref="X11:X22" si="2">AVERAGE(V11:W11)</f>
        <v>100</v>
      </c>
      <c r="Y11" s="10">
        <f t="shared" ref="Y11:Y22" si="3">STDEV(V11:W11)</f>
        <v>0</v>
      </c>
      <c r="Z11" s="40"/>
      <c r="AC11" s="28">
        <v>3</v>
      </c>
      <c r="AD11" s="10">
        <v>100</v>
      </c>
      <c r="AE11" s="10">
        <v>0</v>
      </c>
      <c r="AF11" s="10">
        <v>95.732981466653968</v>
      </c>
      <c r="AG11" s="10">
        <v>4.290173782888048</v>
      </c>
      <c r="AH11" s="10">
        <v>37.583232891344153</v>
      </c>
      <c r="AI11" s="10">
        <v>0.78640682259754802</v>
      </c>
      <c r="AN11" s="28"/>
    </row>
    <row r="12" spans="1:40" s="10" customFormat="1" x14ac:dyDescent="0.15">
      <c r="G12" s="27">
        <v>80000</v>
      </c>
      <c r="H12" s="22">
        <v>40000</v>
      </c>
      <c r="I12" s="10" t="s">
        <v>56</v>
      </c>
      <c r="J12" s="10" t="s">
        <v>57</v>
      </c>
      <c r="K12" s="10" t="s">
        <v>120</v>
      </c>
      <c r="L12" s="10">
        <v>4222</v>
      </c>
      <c r="M12" s="10">
        <v>64812</v>
      </c>
      <c r="N12" s="10">
        <f t="shared" si="0"/>
        <v>6.5142257606616054</v>
      </c>
      <c r="Q12" s="10">
        <f t="shared" si="1"/>
        <v>10.555</v>
      </c>
      <c r="S12" s="44"/>
      <c r="U12" s="28">
        <v>24</v>
      </c>
      <c r="V12" s="28">
        <v>59.281650886866082</v>
      </c>
      <c r="W12" s="10">
        <v>53.701371408887404</v>
      </c>
      <c r="X12" s="10">
        <f t="shared" si="2"/>
        <v>56.491511147876743</v>
      </c>
      <c r="Y12" s="10">
        <f t="shared" si="3"/>
        <v>3.9458534597948507</v>
      </c>
      <c r="Z12" s="40">
        <f>X12/X11*100</f>
        <v>56.491511147876736</v>
      </c>
      <c r="AA12" s="10" t="s">
        <v>196</v>
      </c>
      <c r="AC12" s="28">
        <v>24</v>
      </c>
      <c r="AD12" s="10">
        <v>56.491511147876743</v>
      </c>
      <c r="AE12" s="10">
        <v>3.9458534597948507</v>
      </c>
      <c r="AF12" s="10">
        <v>58.239329961232698</v>
      </c>
      <c r="AG12" s="10">
        <v>2.7088918152507415</v>
      </c>
      <c r="AH12" s="10">
        <v>17.508972015567167</v>
      </c>
      <c r="AI12" s="10">
        <v>2.5860268918100098</v>
      </c>
      <c r="AN12" s="28"/>
    </row>
    <row r="13" spans="1:40" s="10" customFormat="1" x14ac:dyDescent="0.15">
      <c r="G13" s="27">
        <v>80000</v>
      </c>
      <c r="H13" s="22">
        <v>40000</v>
      </c>
      <c r="I13" s="10" t="s">
        <v>56</v>
      </c>
      <c r="J13" s="10" t="s">
        <v>57</v>
      </c>
      <c r="K13" s="10" t="s">
        <v>121</v>
      </c>
      <c r="L13" s="10">
        <v>3560</v>
      </c>
      <c r="M13" s="10">
        <v>60466</v>
      </c>
      <c r="N13" s="10">
        <f t="shared" si="0"/>
        <v>5.887606258062382</v>
      </c>
      <c r="O13" s="10">
        <f>AVERAGE(N10:N13)</f>
        <v>6.8898437377408435</v>
      </c>
      <c r="P13" s="10" t="s">
        <v>49</v>
      </c>
      <c r="Q13" s="10">
        <f t="shared" si="1"/>
        <v>8.9</v>
      </c>
      <c r="R13" s="10">
        <f>AVERAGE(Q10:Q13)</f>
        <v>9.4787499999999998</v>
      </c>
      <c r="S13" s="44"/>
      <c r="U13" s="28">
        <v>48</v>
      </c>
      <c r="V13" s="10">
        <v>42.256555585671087</v>
      </c>
      <c r="W13" s="10">
        <v>36.577055206202431</v>
      </c>
      <c r="X13" s="10">
        <f t="shared" si="2"/>
        <v>39.416805395936763</v>
      </c>
      <c r="Y13" s="10">
        <f t="shared" si="3"/>
        <v>4.0160132320738571</v>
      </c>
      <c r="Z13" s="40">
        <f>X13/X12*100</f>
        <v>69.774740655735243</v>
      </c>
      <c r="AA13" s="10" t="s">
        <v>197</v>
      </c>
      <c r="AC13" s="28">
        <v>48</v>
      </c>
      <c r="AD13" s="10">
        <v>39.416805395936763</v>
      </c>
      <c r="AE13" s="10">
        <v>4.0160132320738571</v>
      </c>
      <c r="AF13" s="10">
        <v>38.243673568527839</v>
      </c>
      <c r="AG13" s="10">
        <v>7.1684357743286249</v>
      </c>
      <c r="AH13" s="10">
        <v>9.4365344790687082</v>
      </c>
      <c r="AI13" s="10">
        <v>0.8283805572841979</v>
      </c>
      <c r="AN13" s="28"/>
    </row>
    <row r="14" spans="1:40" s="10" customFormat="1" x14ac:dyDescent="0.15">
      <c r="G14" s="27">
        <v>80000</v>
      </c>
      <c r="H14" s="22">
        <v>40000</v>
      </c>
      <c r="I14" s="10" t="s">
        <v>56</v>
      </c>
      <c r="J14" s="10" t="s">
        <v>130</v>
      </c>
      <c r="K14" s="10" t="s">
        <v>43</v>
      </c>
      <c r="L14" s="10">
        <v>2100</v>
      </c>
      <c r="M14" s="10">
        <v>55502</v>
      </c>
      <c r="N14" s="10">
        <f t="shared" si="0"/>
        <v>3.7836474361284274</v>
      </c>
      <c r="O14" s="10">
        <f>N14/O13*100</f>
        <v>54.916302606437227</v>
      </c>
      <c r="Q14" s="10">
        <f t="shared" si="1"/>
        <v>5.25</v>
      </c>
      <c r="S14" s="44"/>
      <c r="U14" s="28">
        <v>72</v>
      </c>
      <c r="V14" s="10">
        <v>38.180223079669702</v>
      </c>
      <c r="W14" s="10">
        <v>35.492735556134583</v>
      </c>
      <c r="X14" s="10">
        <f t="shared" si="2"/>
        <v>36.836479317902146</v>
      </c>
      <c r="Y14" s="10">
        <f t="shared" si="3"/>
        <v>1.9003406522459234</v>
      </c>
      <c r="Z14" s="40">
        <f>X14/X13*100</f>
        <v>93.453741235202671</v>
      </c>
      <c r="AA14" s="10" t="s">
        <v>198</v>
      </c>
      <c r="AC14" s="28">
        <v>72</v>
      </c>
      <c r="AD14" s="10">
        <v>36.836479317902146</v>
      </c>
      <c r="AE14" s="10">
        <v>1.9003406522459234</v>
      </c>
      <c r="AF14" s="10">
        <v>37.046000955222141</v>
      </c>
      <c r="AG14" s="10">
        <v>4.3913384805767741</v>
      </c>
      <c r="AH14" s="10">
        <v>9.0335120698081965</v>
      </c>
      <c r="AI14" s="10">
        <v>0.35630997099833706</v>
      </c>
    </row>
    <row r="15" spans="1:40" s="10" customFormat="1" x14ac:dyDescent="0.15">
      <c r="G15" s="27">
        <v>80000</v>
      </c>
      <c r="H15" s="22">
        <v>40000</v>
      </c>
      <c r="I15" s="10" t="s">
        <v>56</v>
      </c>
      <c r="J15" s="10" t="s">
        <v>130</v>
      </c>
      <c r="K15" s="10" t="s">
        <v>50</v>
      </c>
      <c r="L15" s="10">
        <v>1790</v>
      </c>
      <c r="M15" s="10">
        <v>41048</v>
      </c>
      <c r="N15" s="10">
        <f t="shared" si="0"/>
        <v>4.3607483921262906</v>
      </c>
      <c r="O15" s="10">
        <f>N15/O13*100</f>
        <v>63.292413559965077</v>
      </c>
      <c r="Q15" s="10">
        <f t="shared" si="1"/>
        <v>4.4749999999999996</v>
      </c>
      <c r="S15" s="44"/>
      <c r="T15" s="10" t="s">
        <v>309</v>
      </c>
      <c r="U15" s="28">
        <v>3</v>
      </c>
      <c r="V15" s="10">
        <v>92.699370492305093</v>
      </c>
      <c r="W15" s="10">
        <v>98.766592441002857</v>
      </c>
      <c r="X15" s="10">
        <f t="shared" si="2"/>
        <v>95.732981466653968</v>
      </c>
      <c r="Y15" s="10">
        <f t="shared" si="3"/>
        <v>4.290173782888048</v>
      </c>
      <c r="Z15" s="40"/>
    </row>
    <row r="16" spans="1:40" s="10" customFormat="1" x14ac:dyDescent="0.15">
      <c r="G16" s="27">
        <v>80000</v>
      </c>
      <c r="H16" s="22">
        <v>40000</v>
      </c>
      <c r="I16" s="10" t="s">
        <v>56</v>
      </c>
      <c r="J16" s="10" t="s">
        <v>130</v>
      </c>
      <c r="K16" s="10" t="s">
        <v>8</v>
      </c>
      <c r="L16" s="10">
        <v>2342</v>
      </c>
      <c r="M16" s="10">
        <v>54862</v>
      </c>
      <c r="N16" s="10">
        <f t="shared" si="0"/>
        <v>4.2688928584448256</v>
      </c>
      <c r="O16" s="10">
        <f>N16/O13*100</f>
        <v>61.959211571967835</v>
      </c>
      <c r="Q16" s="10">
        <f t="shared" si="1"/>
        <v>5.8549999999999995</v>
      </c>
      <c r="S16" s="44"/>
      <c r="U16" s="28">
        <v>24</v>
      </c>
      <c r="V16" s="10">
        <v>60.154805733297238</v>
      </c>
      <c r="W16" s="10">
        <v>56.323854189168166</v>
      </c>
      <c r="X16" s="10">
        <f t="shared" si="2"/>
        <v>58.239329961232698</v>
      </c>
      <c r="Y16" s="10">
        <f t="shared" si="3"/>
        <v>2.7088918152507415</v>
      </c>
      <c r="Z16" s="40">
        <f>X16/X15*100</f>
        <v>60.835178293824285</v>
      </c>
      <c r="AA16" s="10" t="s">
        <v>196</v>
      </c>
    </row>
    <row r="17" spans="2:27" s="10" customFormat="1" x14ac:dyDescent="0.15">
      <c r="G17" s="27">
        <v>80000</v>
      </c>
      <c r="H17" s="22">
        <v>40000</v>
      </c>
      <c r="I17" s="10" t="s">
        <v>56</v>
      </c>
      <c r="J17" s="10" t="s">
        <v>130</v>
      </c>
      <c r="K17" s="10" t="s">
        <v>9</v>
      </c>
      <c r="L17" s="10">
        <v>1872</v>
      </c>
      <c r="M17" s="10">
        <v>47702</v>
      </c>
      <c r="N17" s="10">
        <f t="shared" si="0"/>
        <v>3.924363758332984</v>
      </c>
      <c r="O17" s="10">
        <f>N17/O13*100</f>
        <v>56.958675809094181</v>
      </c>
      <c r="P17" s="10">
        <f>AVERAGE(O14:O17)</f>
        <v>59.281650886866082</v>
      </c>
      <c r="Q17" s="10">
        <f t="shared" si="1"/>
        <v>4.68</v>
      </c>
      <c r="R17" s="10">
        <f t="shared" ref="R17:R57" si="4">AVERAGE(Q14:Q17)</f>
        <v>5.0649999999999995</v>
      </c>
      <c r="S17" s="44"/>
      <c r="U17" s="28">
        <v>48</v>
      </c>
      <c r="V17" s="10">
        <v>43.312523115055832</v>
      </c>
      <c r="W17" s="10">
        <v>33.174824021999846</v>
      </c>
      <c r="X17" s="10">
        <f t="shared" si="2"/>
        <v>38.243673568527839</v>
      </c>
      <c r="Y17" s="10">
        <f t="shared" si="3"/>
        <v>7.1684357743286249</v>
      </c>
      <c r="Z17" s="40">
        <f>X17/X16*100</f>
        <v>65.666403775567019</v>
      </c>
      <c r="AA17" s="10" t="s">
        <v>197</v>
      </c>
    </row>
    <row r="18" spans="2:27" s="10" customFormat="1" x14ac:dyDescent="0.15">
      <c r="G18" s="27">
        <v>80000</v>
      </c>
      <c r="H18" s="22">
        <v>40000</v>
      </c>
      <c r="I18" s="10" t="s">
        <v>56</v>
      </c>
      <c r="J18" s="10" t="s">
        <v>131</v>
      </c>
      <c r="K18" s="10" t="s">
        <v>10</v>
      </c>
      <c r="L18" s="10">
        <v>1154</v>
      </c>
      <c r="M18" s="10">
        <v>49014</v>
      </c>
      <c r="N18" s="10">
        <f t="shared" si="0"/>
        <v>2.3544293467172643</v>
      </c>
      <c r="O18" s="10">
        <f>N18/O13*100</f>
        <v>34.172463648490144</v>
      </c>
      <c r="Q18" s="10">
        <f t="shared" si="1"/>
        <v>2.8850000000000002</v>
      </c>
      <c r="S18" s="44"/>
      <c r="U18" s="28">
        <v>72</v>
      </c>
      <c r="V18" s="10">
        <v>40.151146173323411</v>
      </c>
      <c r="W18" s="10">
        <v>33.940855737120877</v>
      </c>
      <c r="X18" s="10">
        <f t="shared" si="2"/>
        <v>37.046000955222141</v>
      </c>
      <c r="Y18" s="10">
        <f t="shared" si="3"/>
        <v>4.3913384805767741</v>
      </c>
      <c r="Z18" s="40">
        <f>X18/X17*100</f>
        <v>96.868311797611128</v>
      </c>
      <c r="AA18" s="10" t="s">
        <v>198</v>
      </c>
    </row>
    <row r="19" spans="2:27" s="10" customFormat="1" x14ac:dyDescent="0.15">
      <c r="G19" s="27">
        <v>80000</v>
      </c>
      <c r="H19" s="22">
        <v>40000</v>
      </c>
      <c r="I19" s="10" t="s">
        <v>56</v>
      </c>
      <c r="J19" s="10" t="s">
        <v>131</v>
      </c>
      <c r="K19" s="10" t="s">
        <v>11</v>
      </c>
      <c r="L19" s="10">
        <v>1352</v>
      </c>
      <c r="M19" s="10">
        <v>35784</v>
      </c>
      <c r="N19" s="10">
        <f t="shared" si="0"/>
        <v>3.7782249049854686</v>
      </c>
      <c r="O19" s="10">
        <f>N19/O13*100</f>
        <v>54.837599353513575</v>
      </c>
      <c r="Q19" s="10">
        <f t="shared" si="1"/>
        <v>3.38</v>
      </c>
      <c r="S19" s="44"/>
      <c r="T19" s="10" t="s">
        <v>188</v>
      </c>
      <c r="U19" s="28">
        <v>3</v>
      </c>
      <c r="V19" s="10">
        <v>37.02715929431406</v>
      </c>
      <c r="W19" s="10">
        <v>38.139306488374245</v>
      </c>
      <c r="X19" s="10">
        <f t="shared" si="2"/>
        <v>37.583232891344153</v>
      </c>
      <c r="Y19" s="10">
        <f t="shared" si="3"/>
        <v>0.78640682259754802</v>
      </c>
      <c r="Z19" s="40"/>
    </row>
    <row r="20" spans="2:27" s="10" customFormat="1" x14ac:dyDescent="0.15">
      <c r="G20" s="27">
        <v>80000</v>
      </c>
      <c r="H20" s="22">
        <v>40000</v>
      </c>
      <c r="I20" s="10" t="s">
        <v>56</v>
      </c>
      <c r="J20" s="10" t="s">
        <v>131</v>
      </c>
      <c r="K20" s="10" t="s">
        <v>12</v>
      </c>
      <c r="L20" s="10">
        <v>1124</v>
      </c>
      <c r="M20" s="10">
        <v>49046</v>
      </c>
      <c r="N20" s="10">
        <f t="shared" si="0"/>
        <v>2.2917261346491049</v>
      </c>
      <c r="O20" s="10">
        <f>N20/O13*100</f>
        <v>33.262381875159249</v>
      </c>
      <c r="Q20" s="10">
        <f t="shared" si="1"/>
        <v>2.81</v>
      </c>
      <c r="S20" s="44"/>
      <c r="T20" s="10" t="s">
        <v>307</v>
      </c>
      <c r="U20" s="28">
        <v>24</v>
      </c>
      <c r="V20" s="10">
        <v>15.680374864037539</v>
      </c>
      <c r="W20" s="10">
        <v>19.337569167096795</v>
      </c>
      <c r="X20" s="10">
        <f t="shared" si="2"/>
        <v>17.508972015567167</v>
      </c>
      <c r="Y20" s="10">
        <f t="shared" si="3"/>
        <v>2.5860268918100098</v>
      </c>
      <c r="Z20" s="40">
        <f>X20/X19*100</f>
        <v>46.587189734813059</v>
      </c>
      <c r="AA20" s="10" t="s">
        <v>196</v>
      </c>
    </row>
    <row r="21" spans="2:27" s="10" customFormat="1" x14ac:dyDescent="0.15">
      <c r="G21" s="27">
        <v>80000</v>
      </c>
      <c r="H21" s="22">
        <v>40000</v>
      </c>
      <c r="I21" s="10" t="s">
        <v>56</v>
      </c>
      <c r="J21" s="10" t="s">
        <v>131</v>
      </c>
      <c r="K21" s="10" t="s">
        <v>13</v>
      </c>
      <c r="L21" s="10">
        <v>1372</v>
      </c>
      <c r="M21" s="10">
        <v>42592</v>
      </c>
      <c r="N21" s="10">
        <f t="shared" si="0"/>
        <v>3.221262208865515</v>
      </c>
      <c r="O21" s="10">
        <f>N21/O13*100</f>
        <v>46.753777465521388</v>
      </c>
      <c r="P21" s="10">
        <f t="shared" ref="P21:P57" si="5">AVERAGE(O18:O21)</f>
        <v>42.256555585671087</v>
      </c>
      <c r="Q21" s="10">
        <f t="shared" si="1"/>
        <v>3.4299999999999997</v>
      </c>
      <c r="R21" s="10">
        <f t="shared" si="4"/>
        <v>3.1262500000000002</v>
      </c>
      <c r="S21" s="44"/>
      <c r="U21" s="28">
        <v>48</v>
      </c>
      <c r="V21" s="10">
        <v>10.022287988527456</v>
      </c>
      <c r="W21" s="10">
        <v>8.8507809696099606</v>
      </c>
      <c r="X21" s="10">
        <f t="shared" si="2"/>
        <v>9.4365344790687082</v>
      </c>
      <c r="Y21" s="10">
        <f t="shared" si="3"/>
        <v>0.8283805572841979</v>
      </c>
      <c r="Z21" s="40">
        <f>X21/X20*100</f>
        <v>53.895422704877916</v>
      </c>
      <c r="AA21" s="10" t="s">
        <v>197</v>
      </c>
    </row>
    <row r="22" spans="2:27" s="10" customFormat="1" x14ac:dyDescent="0.15">
      <c r="G22" s="27">
        <v>80000</v>
      </c>
      <c r="H22" s="22">
        <v>40000</v>
      </c>
      <c r="I22" s="10" t="s">
        <v>56</v>
      </c>
      <c r="J22" s="10" t="s">
        <v>136</v>
      </c>
      <c r="K22" s="10" t="s">
        <v>44</v>
      </c>
      <c r="L22" s="10">
        <v>2040</v>
      </c>
      <c r="M22" s="10">
        <v>48884</v>
      </c>
      <c r="N22" s="10">
        <f t="shared" si="0"/>
        <v>4.173144587185992</v>
      </c>
      <c r="O22" s="10">
        <f>N22/O13*100</f>
        <v>60.569509934260893</v>
      </c>
      <c r="Q22" s="10">
        <f t="shared" si="1"/>
        <v>5.0999999999999996</v>
      </c>
      <c r="S22" s="44"/>
      <c r="U22" s="28">
        <v>72</v>
      </c>
      <c r="V22" s="10">
        <v>8.7815628731108912</v>
      </c>
      <c r="W22" s="10">
        <v>9.2854612665055036</v>
      </c>
      <c r="X22" s="10">
        <f t="shared" si="2"/>
        <v>9.0335120698081965</v>
      </c>
      <c r="Y22" s="10">
        <f t="shared" si="3"/>
        <v>0.35630997099833706</v>
      </c>
      <c r="Z22" s="40">
        <f>X22/X21*100</f>
        <v>95.729126935799783</v>
      </c>
      <c r="AA22" s="10" t="s">
        <v>198</v>
      </c>
    </row>
    <row r="23" spans="2:27" s="10" customFormat="1" x14ac:dyDescent="0.15">
      <c r="G23" s="27">
        <v>80000</v>
      </c>
      <c r="H23" s="22">
        <v>40000</v>
      </c>
      <c r="I23" s="10" t="s">
        <v>56</v>
      </c>
      <c r="J23" s="10" t="s">
        <v>136</v>
      </c>
      <c r="K23" s="10" t="s">
        <v>67</v>
      </c>
      <c r="L23" s="10">
        <v>1040</v>
      </c>
      <c r="M23" s="10">
        <v>45662</v>
      </c>
      <c r="N23" s="10">
        <f t="shared" si="0"/>
        <v>2.2776050107310235</v>
      </c>
      <c r="O23" s="10">
        <f>N23/O13*100</f>
        <v>33.057426226590195</v>
      </c>
      <c r="Q23" s="10">
        <f t="shared" si="1"/>
        <v>2.6</v>
      </c>
      <c r="S23" s="44"/>
    </row>
    <row r="24" spans="2:27" s="10" customFormat="1" x14ac:dyDescent="0.15">
      <c r="G24" s="27">
        <v>80000</v>
      </c>
      <c r="H24" s="22">
        <v>40000</v>
      </c>
      <c r="I24" s="10" t="s">
        <v>56</v>
      </c>
      <c r="J24" s="10" t="s">
        <v>136</v>
      </c>
      <c r="K24" s="10" t="s">
        <v>68</v>
      </c>
      <c r="L24" s="10">
        <v>940</v>
      </c>
      <c r="M24" s="10">
        <v>49658</v>
      </c>
      <c r="N24" s="10">
        <f t="shared" si="0"/>
        <v>1.8929477626968463</v>
      </c>
      <c r="O24" s="10">
        <f>N24/O13*100</f>
        <v>27.474465818836368</v>
      </c>
      <c r="Q24" s="10">
        <f t="shared" si="1"/>
        <v>2.35</v>
      </c>
      <c r="S24" s="44"/>
    </row>
    <row r="25" spans="2:27" s="10" customFormat="1" x14ac:dyDescent="0.15">
      <c r="G25" s="27">
        <v>80000</v>
      </c>
      <c r="H25" s="22">
        <v>40000</v>
      </c>
      <c r="I25" s="10" t="s">
        <v>56</v>
      </c>
      <c r="J25" s="10" t="s">
        <v>136</v>
      </c>
      <c r="K25" s="10" t="s">
        <v>76</v>
      </c>
      <c r="L25" s="10">
        <v>984</v>
      </c>
      <c r="M25" s="10">
        <v>45168</v>
      </c>
      <c r="N25" s="10">
        <f t="shared" si="0"/>
        <v>2.1785334750265677</v>
      </c>
      <c r="O25" s="10">
        <f>N25/O13*100</f>
        <v>31.619490338991369</v>
      </c>
      <c r="P25" s="10">
        <f t="shared" si="5"/>
        <v>38.180223079669702</v>
      </c>
      <c r="Q25" s="10">
        <f t="shared" si="1"/>
        <v>2.46</v>
      </c>
      <c r="R25" s="10">
        <f t="shared" si="4"/>
        <v>3.1274999999999995</v>
      </c>
      <c r="S25" s="44"/>
    </row>
    <row r="26" spans="2:27" s="10" customFormat="1" x14ac:dyDescent="0.15">
      <c r="B26" s="21">
        <v>40898</v>
      </c>
      <c r="C26" s="21"/>
      <c r="G26" s="27">
        <v>80000</v>
      </c>
      <c r="H26" s="22">
        <v>40000</v>
      </c>
      <c r="I26" s="10" t="s">
        <v>56</v>
      </c>
      <c r="J26" s="10" t="s">
        <v>57</v>
      </c>
      <c r="K26" s="10" t="s">
        <v>0</v>
      </c>
      <c r="L26" s="10">
        <v>2094</v>
      </c>
      <c r="M26" s="10">
        <v>50804</v>
      </c>
      <c r="N26" s="10">
        <f t="shared" si="0"/>
        <v>4.1217226990000784</v>
      </c>
      <c r="O26" s="10">
        <f>N26/O13*100</f>
        <v>59.823166618747983</v>
      </c>
      <c r="Q26" s="10">
        <f t="shared" si="1"/>
        <v>5.2350000000000003</v>
      </c>
      <c r="S26" s="44"/>
    </row>
    <row r="27" spans="2:27" s="10" customFormat="1" x14ac:dyDescent="0.15">
      <c r="B27" s="10" t="s">
        <v>219</v>
      </c>
      <c r="G27" s="27">
        <v>80000</v>
      </c>
      <c r="H27" s="22">
        <v>40000</v>
      </c>
      <c r="I27" s="10" t="s">
        <v>56</v>
      </c>
      <c r="J27" s="10" t="s">
        <v>57</v>
      </c>
      <c r="K27" s="10" t="s">
        <v>1</v>
      </c>
      <c r="L27" s="10">
        <v>3338</v>
      </c>
      <c r="M27" s="10">
        <v>44184</v>
      </c>
      <c r="N27" s="10">
        <f t="shared" si="0"/>
        <v>7.5547709578127824</v>
      </c>
      <c r="O27" s="10">
        <f>N27/O13*100</f>
        <v>109.65083164992021</v>
      </c>
      <c r="Q27" s="10">
        <f t="shared" si="1"/>
        <v>8.3449999999999989</v>
      </c>
      <c r="S27" s="44"/>
    </row>
    <row r="28" spans="2:27" s="10" customFormat="1" x14ac:dyDescent="0.15">
      <c r="G28" s="27">
        <v>80000</v>
      </c>
      <c r="H28" s="22">
        <v>40000</v>
      </c>
      <c r="I28" s="10" t="s">
        <v>56</v>
      </c>
      <c r="J28" s="10" t="s">
        <v>57</v>
      </c>
      <c r="K28" s="10" t="s">
        <v>2</v>
      </c>
      <c r="L28" s="10">
        <v>3634</v>
      </c>
      <c r="M28" s="10">
        <v>58022</v>
      </c>
      <c r="N28" s="10">
        <f t="shared" si="0"/>
        <v>6.2631415669918313</v>
      </c>
      <c r="O28" s="10">
        <f>N28/O13*100</f>
        <v>90.903971198706671</v>
      </c>
      <c r="Q28" s="10">
        <f t="shared" si="1"/>
        <v>9.0850000000000009</v>
      </c>
      <c r="S28" s="44"/>
    </row>
    <row r="29" spans="2:27" s="10" customFormat="1" x14ac:dyDescent="0.15">
      <c r="G29" s="27">
        <v>80000</v>
      </c>
      <c r="H29" s="22">
        <v>40000</v>
      </c>
      <c r="I29" s="10" t="s">
        <v>56</v>
      </c>
      <c r="J29" s="10" t="s">
        <v>57</v>
      </c>
      <c r="K29" s="10" t="s">
        <v>3</v>
      </c>
      <c r="L29" s="10">
        <v>3432</v>
      </c>
      <c r="M29" s="10">
        <v>45112</v>
      </c>
      <c r="N29" s="10">
        <f t="shared" si="0"/>
        <v>7.6077318673523671</v>
      </c>
      <c r="O29" s="10">
        <f>N29/O13*100</f>
        <v>110.41951250184545</v>
      </c>
      <c r="P29" s="10">
        <f t="shared" si="5"/>
        <v>92.699370492305093</v>
      </c>
      <c r="Q29" s="10">
        <f t="shared" si="1"/>
        <v>8.58</v>
      </c>
      <c r="R29" s="10">
        <f t="shared" si="4"/>
        <v>7.8112499999999994</v>
      </c>
      <c r="S29" s="44"/>
    </row>
    <row r="30" spans="2:27" s="10" customFormat="1" x14ac:dyDescent="0.15">
      <c r="G30" s="27">
        <v>80000</v>
      </c>
      <c r="H30" s="22">
        <v>40000</v>
      </c>
      <c r="I30" s="10" t="s">
        <v>56</v>
      </c>
      <c r="J30" s="10" t="s">
        <v>130</v>
      </c>
      <c r="K30" s="10" t="s">
        <v>14</v>
      </c>
      <c r="L30" s="10">
        <v>1728</v>
      </c>
      <c r="M30" s="10">
        <v>48178</v>
      </c>
      <c r="N30" s="10">
        <f t="shared" si="0"/>
        <v>3.5866993233426041</v>
      </c>
      <c r="O30" s="10">
        <f>N30/O13*100</f>
        <v>52.057774600831088</v>
      </c>
      <c r="Q30" s="10">
        <f t="shared" si="1"/>
        <v>4.32</v>
      </c>
      <c r="S30" s="44"/>
    </row>
    <row r="31" spans="2:27" s="10" customFormat="1" x14ac:dyDescent="0.15">
      <c r="G31" s="27">
        <v>80000</v>
      </c>
      <c r="H31" s="22">
        <v>40000</v>
      </c>
      <c r="I31" s="10" t="s">
        <v>56</v>
      </c>
      <c r="J31" s="10" t="s">
        <v>130</v>
      </c>
      <c r="K31" s="10" t="s">
        <v>15</v>
      </c>
      <c r="L31" s="10">
        <v>1692</v>
      </c>
      <c r="M31" s="10">
        <v>37808</v>
      </c>
      <c r="N31" s="10">
        <f t="shared" si="0"/>
        <v>4.4752433347439693</v>
      </c>
      <c r="O31" s="10">
        <f>N31/O13*100</f>
        <v>64.954206584246663</v>
      </c>
      <c r="Q31" s="10">
        <f t="shared" si="1"/>
        <v>4.2299999999999995</v>
      </c>
      <c r="S31" s="44"/>
    </row>
    <row r="32" spans="2:27" s="10" customFormat="1" x14ac:dyDescent="0.15">
      <c r="G32" s="27">
        <v>80000</v>
      </c>
      <c r="H32" s="22">
        <v>40000</v>
      </c>
      <c r="I32" s="10" t="s">
        <v>56</v>
      </c>
      <c r="J32" s="10" t="s">
        <v>130</v>
      </c>
      <c r="K32" s="10" t="s">
        <v>16</v>
      </c>
      <c r="L32" s="10">
        <v>1382</v>
      </c>
      <c r="M32" s="10">
        <v>37448</v>
      </c>
      <c r="N32" s="10">
        <f t="shared" si="0"/>
        <v>3.6904507583849604</v>
      </c>
      <c r="O32" s="10">
        <f>N32/O13*100</f>
        <v>53.563635096244532</v>
      </c>
      <c r="Q32" s="10">
        <f t="shared" si="1"/>
        <v>3.4549999999999996</v>
      </c>
      <c r="S32" s="44"/>
    </row>
    <row r="33" spans="2:27" s="10" customFormat="1" x14ac:dyDescent="0.15">
      <c r="G33" s="27">
        <v>80000</v>
      </c>
      <c r="H33" s="22">
        <v>40000</v>
      </c>
      <c r="I33" s="10" t="s">
        <v>56</v>
      </c>
      <c r="J33" s="10" t="s">
        <v>130</v>
      </c>
      <c r="K33" s="10" t="s">
        <v>17</v>
      </c>
      <c r="L33" s="10">
        <v>1968</v>
      </c>
      <c r="M33" s="10">
        <v>40780</v>
      </c>
      <c r="N33" s="10">
        <f t="shared" si="0"/>
        <v>4.8258950465914658</v>
      </c>
      <c r="O33" s="10">
        <f>N33/O13*100</f>
        <v>70.043606651866682</v>
      </c>
      <c r="P33" s="10">
        <f t="shared" si="5"/>
        <v>60.154805733297238</v>
      </c>
      <c r="Q33" s="10">
        <f t="shared" si="1"/>
        <v>4.92</v>
      </c>
      <c r="R33" s="10">
        <f t="shared" si="4"/>
        <v>4.2312500000000002</v>
      </c>
      <c r="S33" s="44"/>
    </row>
    <row r="34" spans="2:27" s="10" customFormat="1" x14ac:dyDescent="0.15">
      <c r="G34" s="27">
        <v>80000</v>
      </c>
      <c r="H34" s="22">
        <v>40000</v>
      </c>
      <c r="I34" s="10" t="s">
        <v>56</v>
      </c>
      <c r="J34" s="10" t="s">
        <v>131</v>
      </c>
      <c r="K34" s="10" t="s">
        <v>18</v>
      </c>
      <c r="L34" s="10">
        <v>1488</v>
      </c>
      <c r="M34" s="10">
        <v>34868</v>
      </c>
      <c r="N34" s="10">
        <f t="shared" si="0"/>
        <v>4.2675232304691981</v>
      </c>
      <c r="O34" s="10">
        <f>N34/O13*100</f>
        <v>61.939332630909625</v>
      </c>
      <c r="Q34" s="10">
        <f t="shared" si="1"/>
        <v>3.7199999999999998</v>
      </c>
      <c r="S34" s="44"/>
    </row>
    <row r="35" spans="2:27" s="10" customFormat="1" x14ac:dyDescent="0.15">
      <c r="G35" s="27">
        <v>80000</v>
      </c>
      <c r="H35" s="22">
        <v>40000</v>
      </c>
      <c r="I35" s="10" t="s">
        <v>56</v>
      </c>
      <c r="J35" s="10" t="s">
        <v>131</v>
      </c>
      <c r="K35" s="10" t="s">
        <v>19</v>
      </c>
      <c r="L35" s="10">
        <v>1092</v>
      </c>
      <c r="M35" s="10">
        <v>45464</v>
      </c>
      <c r="N35" s="10">
        <f t="shared" si="0"/>
        <v>2.401900404715819</v>
      </c>
      <c r="O35" s="10">
        <f>N35/O13*100</f>
        <v>34.861464151339291</v>
      </c>
      <c r="Q35" s="10">
        <f t="shared" si="1"/>
        <v>2.73</v>
      </c>
      <c r="S35" s="44"/>
    </row>
    <row r="36" spans="2:27" s="10" customFormat="1" x14ac:dyDescent="0.15">
      <c r="G36" s="27">
        <v>80000</v>
      </c>
      <c r="H36" s="22">
        <v>40000</v>
      </c>
      <c r="I36" s="10" t="s">
        <v>56</v>
      </c>
      <c r="J36" s="10" t="s">
        <v>131</v>
      </c>
      <c r="K36" s="10" t="s">
        <v>20</v>
      </c>
      <c r="L36" s="10">
        <v>864</v>
      </c>
      <c r="M36" s="10">
        <v>38438</v>
      </c>
      <c r="N36" s="10">
        <f t="shared" si="0"/>
        <v>2.2477756386908787</v>
      </c>
      <c r="O36" s="10">
        <f>N36/O13*100</f>
        <v>32.624479222629169</v>
      </c>
      <c r="Q36" s="10">
        <f t="shared" si="1"/>
        <v>2.16</v>
      </c>
      <c r="S36" s="44"/>
    </row>
    <row r="37" spans="2:27" s="10" customFormat="1" x14ac:dyDescent="0.15">
      <c r="G37" s="27">
        <v>80000</v>
      </c>
      <c r="H37" s="22">
        <v>40000</v>
      </c>
      <c r="I37" s="10" t="s">
        <v>56</v>
      </c>
      <c r="J37" s="10" t="s">
        <v>131</v>
      </c>
      <c r="K37" s="10" t="s">
        <v>45</v>
      </c>
      <c r="L37" s="10">
        <v>1536</v>
      </c>
      <c r="M37" s="10">
        <v>50870</v>
      </c>
      <c r="N37" s="10">
        <f t="shared" si="0"/>
        <v>3.0194613721250247</v>
      </c>
      <c r="O37" s="10">
        <f>N37/O13*100</f>
        <v>43.824816455345264</v>
      </c>
      <c r="P37" s="10">
        <f t="shared" si="5"/>
        <v>43.312523115055832</v>
      </c>
      <c r="Q37" s="10">
        <f t="shared" si="1"/>
        <v>3.84</v>
      </c>
      <c r="R37" s="10">
        <f t="shared" si="4"/>
        <v>3.1124999999999998</v>
      </c>
      <c r="S37" s="44"/>
    </row>
    <row r="38" spans="2:27" s="10" customFormat="1" x14ac:dyDescent="0.15">
      <c r="G38" s="27">
        <v>80000</v>
      </c>
      <c r="H38" s="22">
        <v>40000</v>
      </c>
      <c r="I38" s="10" t="s">
        <v>56</v>
      </c>
      <c r="J38" s="10" t="s">
        <v>136</v>
      </c>
      <c r="K38" s="10" t="s">
        <v>69</v>
      </c>
      <c r="L38" s="10">
        <v>1154</v>
      </c>
      <c r="M38" s="10">
        <v>46754</v>
      </c>
      <c r="N38" s="10">
        <f t="shared" si="0"/>
        <v>2.4682380117209224</v>
      </c>
      <c r="O38" s="10">
        <f>N38/O13*100</f>
        <v>35.82429595900021</v>
      </c>
      <c r="Q38" s="10">
        <f t="shared" si="1"/>
        <v>2.8850000000000002</v>
      </c>
      <c r="S38" s="44"/>
    </row>
    <row r="39" spans="2:27" s="10" customFormat="1" x14ac:dyDescent="0.15">
      <c r="G39" s="27">
        <v>80000</v>
      </c>
      <c r="H39" s="22">
        <v>40000</v>
      </c>
      <c r="I39" s="10" t="s">
        <v>56</v>
      </c>
      <c r="J39" s="10" t="s">
        <v>136</v>
      </c>
      <c r="K39" s="10" t="s">
        <v>70</v>
      </c>
      <c r="L39" s="10">
        <v>788</v>
      </c>
      <c r="M39" s="10">
        <v>30386</v>
      </c>
      <c r="N39" s="10">
        <f t="shared" si="0"/>
        <v>2.5932995458434807</v>
      </c>
      <c r="O39" s="10">
        <f>N39/O13*100</f>
        <v>37.639453731556102</v>
      </c>
      <c r="Q39" s="10">
        <f t="shared" si="1"/>
        <v>1.97</v>
      </c>
      <c r="S39" s="44"/>
    </row>
    <row r="40" spans="2:27" s="10" customFormat="1" x14ac:dyDescent="0.15">
      <c r="G40" s="27">
        <v>80000</v>
      </c>
      <c r="H40" s="22">
        <v>40000</v>
      </c>
      <c r="I40" s="10" t="s">
        <v>56</v>
      </c>
      <c r="J40" s="10" t="s">
        <v>136</v>
      </c>
      <c r="K40" s="10" t="s">
        <v>77</v>
      </c>
      <c r="L40" s="10">
        <v>1024</v>
      </c>
      <c r="M40" s="10">
        <v>45806</v>
      </c>
      <c r="N40" s="10">
        <f t="shared" si="0"/>
        <v>2.235514998035192</v>
      </c>
      <c r="O40" s="10">
        <f>N40/O13*100</f>
        <v>32.446526846314363</v>
      </c>
      <c r="Q40" s="10">
        <f t="shared" si="1"/>
        <v>2.56</v>
      </c>
      <c r="S40" s="44"/>
    </row>
    <row r="41" spans="2:27" s="10" customFormat="1" x14ac:dyDescent="0.15">
      <c r="G41" s="27">
        <v>80000</v>
      </c>
      <c r="H41" s="22">
        <v>40000</v>
      </c>
      <c r="I41" s="10" t="s">
        <v>56</v>
      </c>
      <c r="J41" s="10" t="s">
        <v>136</v>
      </c>
      <c r="K41" s="10" t="s">
        <v>78</v>
      </c>
      <c r="L41" s="10">
        <v>1848</v>
      </c>
      <c r="M41" s="10">
        <v>49040</v>
      </c>
      <c r="N41" s="10">
        <f t="shared" si="0"/>
        <v>3.7683523654159869</v>
      </c>
      <c r="O41" s="10">
        <f>N41/O13*100</f>
        <v>54.694308156422963</v>
      </c>
      <c r="P41" s="10">
        <f t="shared" si="5"/>
        <v>40.151146173323411</v>
      </c>
      <c r="Q41" s="10">
        <f t="shared" si="1"/>
        <v>4.62</v>
      </c>
      <c r="R41" s="10">
        <f t="shared" si="4"/>
        <v>3.00875</v>
      </c>
      <c r="S41" s="44"/>
    </row>
    <row r="42" spans="2:27" s="10" customFormat="1" x14ac:dyDescent="0.15">
      <c r="B42" s="21">
        <v>40899</v>
      </c>
      <c r="C42" s="21"/>
      <c r="F42" s="10">
        <v>100</v>
      </c>
      <c r="G42" s="27">
        <v>80000</v>
      </c>
      <c r="H42" s="22">
        <v>40000</v>
      </c>
      <c r="I42" s="10" t="s">
        <v>52</v>
      </c>
      <c r="J42" s="10" t="s">
        <v>57</v>
      </c>
      <c r="K42" s="10" t="s">
        <v>58</v>
      </c>
      <c r="L42" s="10">
        <v>1104</v>
      </c>
      <c r="M42" s="10">
        <v>46370</v>
      </c>
      <c r="N42" s="10">
        <f t="shared" si="0"/>
        <v>2.3808496872978218</v>
      </c>
      <c r="O42" s="10">
        <f>N42/O13*100</f>
        <v>34.555931570060459</v>
      </c>
      <c r="Q42" s="10">
        <f t="shared" si="1"/>
        <v>2.76</v>
      </c>
      <c r="S42" s="44"/>
    </row>
    <row r="43" spans="2:27" s="10" customFormat="1" x14ac:dyDescent="0.15">
      <c r="B43" s="10" t="s">
        <v>219</v>
      </c>
      <c r="G43" s="27">
        <v>80000</v>
      </c>
      <c r="H43" s="22">
        <v>40000</v>
      </c>
      <c r="I43" s="10" t="s">
        <v>52</v>
      </c>
      <c r="J43" s="10" t="s">
        <v>57</v>
      </c>
      <c r="K43" s="10" t="s">
        <v>92</v>
      </c>
      <c r="L43" s="10">
        <v>1542</v>
      </c>
      <c r="M43" s="10">
        <v>53356</v>
      </c>
      <c r="N43" s="10">
        <f t="shared" si="0"/>
        <v>2.8900217407601771</v>
      </c>
      <c r="O43" s="10">
        <f>N43/O13*100</f>
        <v>41.946114465983605</v>
      </c>
      <c r="Q43" s="10">
        <f t="shared" si="1"/>
        <v>3.855</v>
      </c>
      <c r="S43" s="44"/>
    </row>
    <row r="44" spans="2:27" s="10" customFormat="1" x14ac:dyDescent="0.15">
      <c r="B44" s="10" t="s">
        <v>218</v>
      </c>
      <c r="G44" s="27">
        <v>80000</v>
      </c>
      <c r="H44" s="22">
        <v>40000</v>
      </c>
      <c r="I44" s="10" t="s">
        <v>52</v>
      </c>
      <c r="J44" s="10" t="s">
        <v>57</v>
      </c>
      <c r="K44" s="10" t="s">
        <v>93</v>
      </c>
      <c r="L44" s="10">
        <v>1126</v>
      </c>
      <c r="M44" s="10">
        <v>48540</v>
      </c>
      <c r="N44" s="10">
        <f t="shared" si="0"/>
        <v>2.3197362999587967</v>
      </c>
      <c r="O44" s="10">
        <f>N44/O13*100</f>
        <v>33.668924699291225</v>
      </c>
      <c r="Q44" s="10">
        <f t="shared" si="1"/>
        <v>2.8149999999999999</v>
      </c>
      <c r="S44" s="44"/>
    </row>
    <row r="45" spans="2:27" s="10" customFormat="1" x14ac:dyDescent="0.15">
      <c r="G45" s="27">
        <v>80000</v>
      </c>
      <c r="H45" s="22">
        <v>40000</v>
      </c>
      <c r="I45" s="10" t="s">
        <v>52</v>
      </c>
      <c r="J45" s="10" t="s">
        <v>57</v>
      </c>
      <c r="K45" s="10" t="s">
        <v>94</v>
      </c>
      <c r="L45" s="10">
        <v>1474</v>
      </c>
      <c r="M45" s="10">
        <v>56392</v>
      </c>
      <c r="N45" s="10">
        <f t="shared" si="0"/>
        <v>2.6138459355937012</v>
      </c>
      <c r="O45" s="10">
        <f>N45/O13*100</f>
        <v>37.937666441920967</v>
      </c>
      <c r="P45" s="10">
        <f t="shared" si="5"/>
        <v>37.02715929431406</v>
      </c>
      <c r="Q45" s="10">
        <f t="shared" si="1"/>
        <v>3.6850000000000001</v>
      </c>
      <c r="R45" s="10">
        <f t="shared" si="4"/>
        <v>3.2787500000000001</v>
      </c>
      <c r="S45" s="44"/>
      <c r="U45" s="28"/>
    </row>
    <row r="46" spans="2:27" s="10" customFormat="1" x14ac:dyDescent="0.15">
      <c r="G46" s="27">
        <v>80000</v>
      </c>
      <c r="H46" s="22">
        <v>40000</v>
      </c>
      <c r="I46" s="10" t="s">
        <v>52</v>
      </c>
      <c r="J46" s="10" t="s">
        <v>130</v>
      </c>
      <c r="K46" s="10" t="s">
        <v>46</v>
      </c>
      <c r="L46" s="10">
        <v>386</v>
      </c>
      <c r="M46" s="10">
        <v>37756</v>
      </c>
      <c r="N46" s="10">
        <f t="shared" si="0"/>
        <v>1.0223540629303953</v>
      </c>
      <c r="O46" s="10">
        <f>N46/O13*100</f>
        <v>14.838566763571068</v>
      </c>
      <c r="Q46" s="10">
        <f t="shared" si="1"/>
        <v>0.96500000000000008</v>
      </c>
      <c r="S46" s="44"/>
      <c r="U46" s="28"/>
    </row>
    <row r="47" spans="2:27" s="10" customFormat="1" x14ac:dyDescent="0.15">
      <c r="G47" s="27">
        <v>80000</v>
      </c>
      <c r="H47" s="22">
        <v>40000</v>
      </c>
      <c r="I47" s="10" t="s">
        <v>52</v>
      </c>
      <c r="J47" s="10" t="s">
        <v>130</v>
      </c>
      <c r="K47" s="10" t="s">
        <v>24</v>
      </c>
      <c r="L47" s="10">
        <v>476</v>
      </c>
      <c r="M47" s="10">
        <v>42660</v>
      </c>
      <c r="N47" s="10">
        <f t="shared" si="0"/>
        <v>1.1157993436474449</v>
      </c>
      <c r="O47" s="10">
        <f>N47/O13*100</f>
        <v>16.194842526476684</v>
      </c>
      <c r="Q47" s="10">
        <f t="shared" si="1"/>
        <v>1.1900000000000002</v>
      </c>
      <c r="S47" s="44"/>
      <c r="U47" s="28"/>
    </row>
    <row r="48" spans="2:27" s="10" customFormat="1" x14ac:dyDescent="0.15">
      <c r="G48" s="27">
        <v>80000</v>
      </c>
      <c r="H48" s="22">
        <v>40000</v>
      </c>
      <c r="I48" s="10" t="s">
        <v>52</v>
      </c>
      <c r="J48" s="10" t="s">
        <v>130</v>
      </c>
      <c r="K48" s="10" t="s">
        <v>25</v>
      </c>
      <c r="L48" s="10">
        <v>620</v>
      </c>
      <c r="M48" s="10">
        <v>49970</v>
      </c>
      <c r="N48" s="10">
        <f t="shared" si="0"/>
        <v>1.2407444466680007</v>
      </c>
      <c r="O48" s="10">
        <f>N48/O13*100</f>
        <v>18.008310404363925</v>
      </c>
      <c r="Q48" s="10">
        <f t="shared" si="1"/>
        <v>1.55</v>
      </c>
      <c r="S48" s="44"/>
      <c r="T48" s="30"/>
      <c r="U48" s="31"/>
      <c r="X48" s="30"/>
      <c r="Y48" s="30"/>
      <c r="Z48" s="30"/>
      <c r="AA48" s="30"/>
    </row>
    <row r="49" spans="1:27" s="10" customFormat="1" x14ac:dyDescent="0.15">
      <c r="G49" s="27">
        <v>80000</v>
      </c>
      <c r="H49" s="22">
        <v>40000</v>
      </c>
      <c r="I49" s="10" t="s">
        <v>52</v>
      </c>
      <c r="J49" s="10" t="s">
        <v>130</v>
      </c>
      <c r="K49" s="10" t="s">
        <v>26</v>
      </c>
      <c r="L49" s="10">
        <v>424</v>
      </c>
      <c r="M49" s="10">
        <v>44986</v>
      </c>
      <c r="N49" s="10">
        <f t="shared" si="0"/>
        <v>0.94251544925087805</v>
      </c>
      <c r="O49" s="10">
        <f>N49/O13*100</f>
        <v>13.67977976173848</v>
      </c>
      <c r="P49" s="10">
        <f t="shared" si="5"/>
        <v>15.680374864037539</v>
      </c>
      <c r="Q49" s="10">
        <f t="shared" si="1"/>
        <v>1.06</v>
      </c>
      <c r="R49" s="10">
        <f t="shared" si="4"/>
        <v>1.1912500000000001</v>
      </c>
      <c r="S49" s="44"/>
      <c r="T49" s="30"/>
      <c r="U49" s="31"/>
      <c r="V49" s="30"/>
      <c r="W49" s="30"/>
      <c r="X49" s="30"/>
      <c r="Y49" s="30"/>
      <c r="Z49" s="30"/>
      <c r="AA49" s="30"/>
    </row>
    <row r="50" spans="1:27" s="10" customFormat="1" x14ac:dyDescent="0.15">
      <c r="G50" s="27">
        <v>80000</v>
      </c>
      <c r="H50" s="22">
        <v>40000</v>
      </c>
      <c r="I50" s="10" t="s">
        <v>52</v>
      </c>
      <c r="J50" s="10" t="s">
        <v>131</v>
      </c>
      <c r="K50" s="10" t="s">
        <v>79</v>
      </c>
      <c r="L50" s="10">
        <v>318</v>
      </c>
      <c r="M50" s="10">
        <v>48602</v>
      </c>
      <c r="N50" s="10">
        <f t="shared" si="0"/>
        <v>0.6542940619727583</v>
      </c>
      <c r="O50" s="10">
        <f>N50/O13*100</f>
        <v>9.4965007462897706</v>
      </c>
      <c r="Q50" s="10">
        <f t="shared" si="1"/>
        <v>0.79500000000000004</v>
      </c>
      <c r="S50" s="44"/>
      <c r="T50" s="30"/>
      <c r="U50" s="31"/>
      <c r="V50" s="30"/>
      <c r="W50" s="30"/>
      <c r="X50" s="30"/>
      <c r="Y50" s="30"/>
      <c r="Z50" s="30"/>
      <c r="AA50" s="30"/>
    </row>
    <row r="51" spans="1:27" s="10" customFormat="1" x14ac:dyDescent="0.15">
      <c r="G51" s="27">
        <v>80000</v>
      </c>
      <c r="H51" s="22">
        <v>40000</v>
      </c>
      <c r="I51" s="10" t="s">
        <v>52</v>
      </c>
      <c r="J51" s="10" t="s">
        <v>131</v>
      </c>
      <c r="K51" s="10" t="s">
        <v>80</v>
      </c>
      <c r="L51" s="10">
        <v>420</v>
      </c>
      <c r="M51" s="10">
        <v>56108</v>
      </c>
      <c r="N51" s="10">
        <f t="shared" si="0"/>
        <v>0.74855635559991451</v>
      </c>
      <c r="O51" s="10">
        <f>N51/O13*100</f>
        <v>10.864634730385969</v>
      </c>
      <c r="Q51" s="10">
        <f t="shared" si="1"/>
        <v>1.05</v>
      </c>
      <c r="S51" s="44"/>
      <c r="T51" s="30"/>
      <c r="U51" s="31"/>
      <c r="V51" s="30"/>
      <c r="W51" s="30"/>
      <c r="X51" s="30"/>
      <c r="Y51" s="30"/>
      <c r="Z51" s="30"/>
      <c r="AA51" s="30"/>
    </row>
    <row r="52" spans="1:27" s="10" customFormat="1" x14ac:dyDescent="0.15">
      <c r="G52" s="27">
        <v>80000</v>
      </c>
      <c r="H52" s="22">
        <v>40000</v>
      </c>
      <c r="I52" s="10" t="s">
        <v>52</v>
      </c>
      <c r="J52" s="10" t="s">
        <v>131</v>
      </c>
      <c r="K52" s="10" t="s">
        <v>81</v>
      </c>
      <c r="L52" s="10">
        <v>360</v>
      </c>
      <c r="M52" s="10">
        <v>54188</v>
      </c>
      <c r="N52" s="10">
        <f t="shared" si="0"/>
        <v>0.66435373145345833</v>
      </c>
      <c r="O52" s="10">
        <f>N52/O13*100</f>
        <v>9.6425079688570356</v>
      </c>
      <c r="Q52" s="10">
        <f t="shared" si="1"/>
        <v>0.89999999999999991</v>
      </c>
      <c r="S52" s="44"/>
      <c r="U52" s="28"/>
    </row>
    <row r="53" spans="1:27" s="10" customFormat="1" x14ac:dyDescent="0.15">
      <c r="G53" s="27">
        <v>80000</v>
      </c>
      <c r="H53" s="22">
        <v>40000</v>
      </c>
      <c r="I53" s="10" t="s">
        <v>52</v>
      </c>
      <c r="J53" s="10" t="s">
        <v>131</v>
      </c>
      <c r="K53" s="10" t="s">
        <v>82</v>
      </c>
      <c r="L53" s="10">
        <v>358</v>
      </c>
      <c r="M53" s="10">
        <v>51520</v>
      </c>
      <c r="N53" s="10">
        <f t="shared" si="0"/>
        <v>0.69487577639751552</v>
      </c>
      <c r="O53" s="10">
        <f>N53/O13*100</f>
        <v>10.085508508577046</v>
      </c>
      <c r="P53" s="10">
        <f t="shared" si="5"/>
        <v>10.022287988527456</v>
      </c>
      <c r="Q53" s="10">
        <f t="shared" si="1"/>
        <v>0.89500000000000002</v>
      </c>
      <c r="R53" s="10">
        <f t="shared" si="4"/>
        <v>0.91</v>
      </c>
      <c r="S53" s="44"/>
      <c r="U53" s="28"/>
    </row>
    <row r="54" spans="1:27" s="10" customFormat="1" x14ac:dyDescent="0.15">
      <c r="G54" s="27">
        <v>80000</v>
      </c>
      <c r="H54" s="22">
        <v>40000</v>
      </c>
      <c r="I54" s="10" t="s">
        <v>52</v>
      </c>
      <c r="J54" s="10" t="s">
        <v>136</v>
      </c>
      <c r="K54" s="10" t="s">
        <v>83</v>
      </c>
      <c r="L54" s="10">
        <v>298</v>
      </c>
      <c r="M54" s="10">
        <v>48624</v>
      </c>
      <c r="N54" s="10">
        <f t="shared" si="0"/>
        <v>0.61286607436656793</v>
      </c>
      <c r="O54" s="10">
        <f>N54/O13*100</f>
        <v>8.8952100758024546</v>
      </c>
      <c r="Q54" s="10">
        <f t="shared" si="1"/>
        <v>0.745</v>
      </c>
      <c r="S54" s="44"/>
      <c r="U54" s="28"/>
    </row>
    <row r="55" spans="1:27" s="10" customFormat="1" x14ac:dyDescent="0.15">
      <c r="G55" s="27">
        <v>80000</v>
      </c>
      <c r="H55" s="22">
        <v>40000</v>
      </c>
      <c r="I55" s="10" t="s">
        <v>52</v>
      </c>
      <c r="J55" s="10" t="s">
        <v>136</v>
      </c>
      <c r="K55" s="10" t="s">
        <v>74</v>
      </c>
      <c r="L55" s="10">
        <v>556</v>
      </c>
      <c r="M55" s="10">
        <v>93178</v>
      </c>
      <c r="N55" s="10">
        <f t="shared" si="0"/>
        <v>0.59670737727789824</v>
      </c>
      <c r="O55" s="10">
        <f>N55/O13*100</f>
        <v>8.6606808512838143</v>
      </c>
      <c r="Q55" s="10">
        <f t="shared" si="1"/>
        <v>1.39</v>
      </c>
      <c r="S55" s="44"/>
      <c r="U55" s="28"/>
    </row>
    <row r="56" spans="1:27" s="10" customFormat="1" x14ac:dyDescent="0.15">
      <c r="G56" s="27">
        <v>80000</v>
      </c>
      <c r="H56" s="22">
        <v>40000</v>
      </c>
      <c r="I56" s="10" t="s">
        <v>52</v>
      </c>
      <c r="J56" s="10" t="s">
        <v>136</v>
      </c>
      <c r="K56" s="10" t="s">
        <v>60</v>
      </c>
      <c r="L56" s="10">
        <v>312</v>
      </c>
      <c r="M56" s="10">
        <v>48584</v>
      </c>
      <c r="N56" s="10">
        <f t="shared" si="0"/>
        <v>0.64218672814095179</v>
      </c>
      <c r="O56" s="10">
        <f>N56/O13*100</f>
        <v>9.3207734831954649</v>
      </c>
      <c r="Q56" s="10">
        <f t="shared" si="1"/>
        <v>0.77999999999999992</v>
      </c>
      <c r="S56" s="44"/>
    </row>
    <row r="57" spans="1:27" s="10" customFormat="1" x14ac:dyDescent="0.15">
      <c r="G57" s="27">
        <v>80000</v>
      </c>
      <c r="H57" s="22">
        <v>40000</v>
      </c>
      <c r="I57" s="10" t="s">
        <v>52</v>
      </c>
      <c r="J57" s="10" t="s">
        <v>136</v>
      </c>
      <c r="K57" s="10" t="s">
        <v>61</v>
      </c>
      <c r="L57" s="10">
        <v>256</v>
      </c>
      <c r="M57" s="10">
        <v>45040</v>
      </c>
      <c r="N57" s="10">
        <f t="shared" si="0"/>
        <v>0.56838365896980458</v>
      </c>
      <c r="O57" s="10">
        <f>N57/O13*100</f>
        <v>8.2495870821618329</v>
      </c>
      <c r="P57" s="10">
        <f t="shared" si="5"/>
        <v>8.7815628731108912</v>
      </c>
      <c r="Q57" s="10">
        <f t="shared" si="1"/>
        <v>0.64</v>
      </c>
      <c r="R57" s="10">
        <f t="shared" si="4"/>
        <v>0.88874999999999993</v>
      </c>
      <c r="S57" s="44"/>
    </row>
    <row r="58" spans="1:27" s="10" customFormat="1" x14ac:dyDescent="0.15">
      <c r="G58" s="27"/>
      <c r="H58" s="22"/>
      <c r="S58" s="44"/>
    </row>
    <row r="59" spans="1:27" s="10" customFormat="1" ht="14" thickBot="1" x14ac:dyDescent="0.2">
      <c r="H59" s="22"/>
      <c r="S59" s="44"/>
      <c r="T59" s="10" t="s">
        <v>295</v>
      </c>
      <c r="V59" s="10" t="s">
        <v>127</v>
      </c>
      <c r="W59" s="10" t="s">
        <v>128</v>
      </c>
    </row>
    <row r="60" spans="1:27" s="12" customFormat="1" x14ac:dyDescent="0.15">
      <c r="A60" s="11"/>
      <c r="C60" s="12" t="s">
        <v>313</v>
      </c>
      <c r="G60" s="12" t="s">
        <v>33</v>
      </c>
      <c r="H60" s="13"/>
      <c r="L60" s="12" t="s">
        <v>208</v>
      </c>
      <c r="R60" s="12" t="s">
        <v>54</v>
      </c>
      <c r="S60" s="45"/>
      <c r="V60" s="12" t="s">
        <v>54</v>
      </c>
      <c r="W60" s="12" t="s">
        <v>54</v>
      </c>
      <c r="X60" s="12" t="s">
        <v>54</v>
      </c>
    </row>
    <row r="61" spans="1:27" s="15" customFormat="1" x14ac:dyDescent="0.15">
      <c r="A61" s="14"/>
      <c r="B61" s="15" t="s">
        <v>31</v>
      </c>
      <c r="C61" s="17" t="s">
        <v>314</v>
      </c>
      <c r="F61" s="17" t="s">
        <v>222</v>
      </c>
      <c r="G61" s="15" t="s">
        <v>215</v>
      </c>
      <c r="H61" s="16"/>
      <c r="J61" s="15" t="s">
        <v>32</v>
      </c>
      <c r="N61" s="15" t="s">
        <v>35</v>
      </c>
      <c r="O61" s="15" t="s">
        <v>287</v>
      </c>
      <c r="P61" s="15" t="s">
        <v>54</v>
      </c>
      <c r="Q61" s="15" t="s">
        <v>35</v>
      </c>
      <c r="R61" s="15" t="s">
        <v>35</v>
      </c>
      <c r="S61" s="46"/>
      <c r="U61" s="15" t="s">
        <v>33</v>
      </c>
      <c r="V61" s="15" t="s">
        <v>35</v>
      </c>
      <c r="W61" s="15" t="s">
        <v>35</v>
      </c>
      <c r="X61" s="15" t="s">
        <v>35</v>
      </c>
    </row>
    <row r="62" spans="1:27" s="15" customFormat="1" x14ac:dyDescent="0.15">
      <c r="A62" s="17" t="s">
        <v>217</v>
      </c>
      <c r="B62" s="15" t="s">
        <v>33</v>
      </c>
      <c r="C62" s="17" t="s">
        <v>315</v>
      </c>
      <c r="D62" s="15" t="s">
        <v>149</v>
      </c>
      <c r="E62" s="15" t="s">
        <v>213</v>
      </c>
      <c r="F62" s="17" t="s">
        <v>223</v>
      </c>
      <c r="G62" s="15" t="s">
        <v>53</v>
      </c>
      <c r="H62" s="16"/>
      <c r="I62" s="15" t="s">
        <v>21</v>
      </c>
      <c r="J62" s="15" t="s">
        <v>311</v>
      </c>
      <c r="K62" s="15" t="s">
        <v>51</v>
      </c>
      <c r="L62" s="15" t="s">
        <v>30</v>
      </c>
      <c r="M62" s="15" t="s">
        <v>30</v>
      </c>
      <c r="N62" s="15" t="s">
        <v>311</v>
      </c>
      <c r="O62" s="15" t="s">
        <v>35</v>
      </c>
      <c r="P62" s="15" t="s">
        <v>35</v>
      </c>
      <c r="Q62" s="15" t="s">
        <v>288</v>
      </c>
      <c r="R62" s="15" t="s">
        <v>288</v>
      </c>
      <c r="S62" s="46"/>
      <c r="U62" s="15" t="s">
        <v>40</v>
      </c>
      <c r="V62" s="15" t="s">
        <v>288</v>
      </c>
      <c r="W62" s="15" t="s">
        <v>288</v>
      </c>
      <c r="X62" s="15" t="s">
        <v>288</v>
      </c>
    </row>
    <row r="63" spans="1:27" s="19" customFormat="1" ht="14" thickBot="1" x14ac:dyDescent="0.2">
      <c r="A63" s="18" t="s">
        <v>36</v>
      </c>
      <c r="B63" s="19" t="s">
        <v>37</v>
      </c>
      <c r="D63" s="19" t="s">
        <v>212</v>
      </c>
      <c r="E63" s="19" t="s">
        <v>214</v>
      </c>
      <c r="F63" s="19" t="s">
        <v>224</v>
      </c>
      <c r="G63" s="19" t="s">
        <v>328</v>
      </c>
      <c r="H63" s="20" t="s">
        <v>39</v>
      </c>
      <c r="I63" s="19" t="s">
        <v>29</v>
      </c>
      <c r="J63" s="19" t="s">
        <v>40</v>
      </c>
      <c r="K63" s="19" t="s">
        <v>53</v>
      </c>
      <c r="L63" s="19" t="s">
        <v>209</v>
      </c>
      <c r="M63" s="19" t="s">
        <v>210</v>
      </c>
      <c r="N63" s="19" t="s">
        <v>41</v>
      </c>
      <c r="O63" s="19" t="s">
        <v>138</v>
      </c>
      <c r="P63" s="19" t="s">
        <v>138</v>
      </c>
      <c r="Q63" s="19" t="s">
        <v>41</v>
      </c>
      <c r="R63" s="19" t="s">
        <v>41</v>
      </c>
      <c r="S63" s="47"/>
      <c r="U63" s="19" t="s">
        <v>205</v>
      </c>
      <c r="V63" s="19" t="s">
        <v>41</v>
      </c>
      <c r="W63" s="19" t="s">
        <v>41</v>
      </c>
      <c r="X63" s="19" t="s">
        <v>41</v>
      </c>
      <c r="Y63" s="19" t="s">
        <v>55</v>
      </c>
    </row>
    <row r="64" spans="1:27" s="10" customFormat="1" x14ac:dyDescent="0.15">
      <c r="A64" s="10">
        <v>147</v>
      </c>
      <c r="B64" s="10" t="s">
        <v>49</v>
      </c>
      <c r="C64" s="10">
        <v>1</v>
      </c>
      <c r="D64" s="10">
        <v>20</v>
      </c>
      <c r="E64" s="27">
        <v>9848</v>
      </c>
      <c r="G64" s="27">
        <v>80000</v>
      </c>
      <c r="H64" s="22">
        <v>40000</v>
      </c>
      <c r="I64" s="10" t="s">
        <v>56</v>
      </c>
      <c r="J64" s="10" t="s">
        <v>57</v>
      </c>
      <c r="K64" s="10" t="s">
        <v>44</v>
      </c>
      <c r="L64" s="10">
        <v>2542</v>
      </c>
      <c r="M64" s="10">
        <v>45740</v>
      </c>
      <c r="N64" s="10">
        <f>L64/M64*100</f>
        <v>5.5574989068648879</v>
      </c>
      <c r="Q64" s="10">
        <f>L64/H64*100</f>
        <v>6.3549999999999995</v>
      </c>
      <c r="S64" s="44"/>
    </row>
    <row r="65" spans="1:29" s="10" customFormat="1" x14ac:dyDescent="0.15">
      <c r="A65" s="21">
        <v>40907</v>
      </c>
      <c r="B65" s="33" t="s">
        <v>299</v>
      </c>
      <c r="C65" s="33"/>
      <c r="G65" s="27">
        <v>80000</v>
      </c>
      <c r="H65" s="22">
        <v>40000</v>
      </c>
      <c r="I65" s="10" t="s">
        <v>56</v>
      </c>
      <c r="J65" s="10" t="s">
        <v>57</v>
      </c>
      <c r="K65" s="10" t="s">
        <v>14</v>
      </c>
      <c r="L65" s="10">
        <v>2490</v>
      </c>
      <c r="M65" s="10">
        <v>40856</v>
      </c>
      <c r="N65" s="10">
        <f t="shared" ref="N65:N103" si="6">L65/M65*100</f>
        <v>6.0945760720579596</v>
      </c>
      <c r="Q65" s="10">
        <f t="shared" ref="Q65:Q111" si="7">L65/H65*100</f>
        <v>6.2249999999999996</v>
      </c>
      <c r="S65" s="44"/>
      <c r="T65" s="10" t="s">
        <v>123</v>
      </c>
      <c r="U65" s="10" t="s">
        <v>185</v>
      </c>
      <c r="V65" s="10">
        <v>9.4787499999999998</v>
      </c>
      <c r="W65" s="10">
        <v>5.9699999999999989</v>
      </c>
      <c r="X65" s="10">
        <f>AVERAGE(V65:W65)</f>
        <v>7.7243749999999993</v>
      </c>
      <c r="Y65" s="10">
        <f>STDEV(V65:W65)</f>
        <v>2.4810609184883012</v>
      </c>
    </row>
    <row r="66" spans="1:29" s="10" customFormat="1" x14ac:dyDescent="0.15">
      <c r="G66" s="27">
        <v>80000</v>
      </c>
      <c r="H66" s="22">
        <v>40000</v>
      </c>
      <c r="I66" s="10" t="s">
        <v>56</v>
      </c>
      <c r="J66" s="10" t="s">
        <v>57</v>
      </c>
      <c r="K66" s="10" t="s">
        <v>15</v>
      </c>
      <c r="L66" s="10">
        <v>2716</v>
      </c>
      <c r="M66" s="10">
        <v>52148</v>
      </c>
      <c r="N66" s="10">
        <f t="shared" si="6"/>
        <v>5.20825343253816</v>
      </c>
      <c r="Q66" s="10">
        <f t="shared" si="7"/>
        <v>6.79</v>
      </c>
      <c r="S66" s="44"/>
      <c r="U66" s="28">
        <v>1</v>
      </c>
      <c r="V66" s="10">
        <v>5.0649999999999995</v>
      </c>
      <c r="W66" s="10">
        <v>3.2949999999999999</v>
      </c>
      <c r="X66" s="10">
        <f t="shared" ref="X66:X76" si="8">AVERAGE(V66:W66)</f>
        <v>4.18</v>
      </c>
      <c r="Y66" s="10">
        <f t="shared" ref="Y66:Y76" si="9">STDEV(V66:W66)</f>
        <v>1.2515790027001905</v>
      </c>
    </row>
    <row r="67" spans="1:29" s="10" customFormat="1" x14ac:dyDescent="0.15">
      <c r="G67" s="27">
        <v>80000</v>
      </c>
      <c r="H67" s="22">
        <v>40000</v>
      </c>
      <c r="I67" s="10" t="s">
        <v>56</v>
      </c>
      <c r="J67" s="10" t="s">
        <v>57</v>
      </c>
      <c r="K67" s="10" t="s">
        <v>16</v>
      </c>
      <c r="L67" s="10">
        <v>1804</v>
      </c>
      <c r="M67" s="10">
        <v>37594</v>
      </c>
      <c r="N67" s="10">
        <f t="shared" si="6"/>
        <v>4.7986380805447677</v>
      </c>
      <c r="O67" s="10">
        <f>AVERAGE(N64:N67)</f>
        <v>5.4147416230014436</v>
      </c>
      <c r="P67" s="10" t="s">
        <v>49</v>
      </c>
      <c r="Q67" s="10">
        <f t="shared" si="7"/>
        <v>4.51</v>
      </c>
      <c r="R67" s="10">
        <f>AVERAGE(Q64:Q67)</f>
        <v>5.9699999999999989</v>
      </c>
      <c r="S67" s="44"/>
      <c r="U67" s="28">
        <v>2</v>
      </c>
      <c r="V67" s="10">
        <v>3.1262500000000002</v>
      </c>
      <c r="W67" s="10">
        <v>2.06</v>
      </c>
      <c r="X67" s="10">
        <f t="shared" si="8"/>
        <v>2.5931250000000001</v>
      </c>
      <c r="Y67" s="10">
        <f t="shared" si="9"/>
        <v>0.75395260544015508</v>
      </c>
    </row>
    <row r="68" spans="1:29" s="10" customFormat="1" x14ac:dyDescent="0.15">
      <c r="G68" s="27">
        <v>80000</v>
      </c>
      <c r="H68" s="22">
        <v>40000</v>
      </c>
      <c r="I68" s="10" t="s">
        <v>56</v>
      </c>
      <c r="J68" s="10" t="s">
        <v>130</v>
      </c>
      <c r="K68" s="10" t="s">
        <v>45</v>
      </c>
      <c r="L68" s="10">
        <v>1390</v>
      </c>
      <c r="M68" s="10">
        <v>52332</v>
      </c>
      <c r="N68" s="10">
        <f t="shared" si="6"/>
        <v>2.6561186272261712</v>
      </c>
      <c r="O68" s="10">
        <f>N68/O67*100</f>
        <v>49.053469438747825</v>
      </c>
      <c r="Q68" s="10">
        <f t="shared" si="7"/>
        <v>3.4750000000000005</v>
      </c>
      <c r="S68" s="44"/>
      <c r="U68" s="28">
        <v>3</v>
      </c>
      <c r="V68" s="10">
        <v>3.1274999999999995</v>
      </c>
      <c r="W68" s="10">
        <v>1.6012500000000001</v>
      </c>
      <c r="X68" s="10">
        <f t="shared" si="8"/>
        <v>2.3643749999999999</v>
      </c>
      <c r="Y68" s="10">
        <f t="shared" si="9"/>
        <v>1.0792217247859666</v>
      </c>
    </row>
    <row r="69" spans="1:29" s="10" customFormat="1" x14ac:dyDescent="0.15">
      <c r="G69" s="27">
        <v>80000</v>
      </c>
      <c r="H69" s="22">
        <v>40000</v>
      </c>
      <c r="I69" s="10" t="s">
        <v>56</v>
      </c>
      <c r="J69" s="10" t="s">
        <v>130</v>
      </c>
      <c r="K69" s="10" t="s">
        <v>58</v>
      </c>
      <c r="L69" s="10">
        <v>1330</v>
      </c>
      <c r="M69" s="10">
        <v>47602</v>
      </c>
      <c r="N69" s="10">
        <f t="shared" si="6"/>
        <v>2.7940002520902483</v>
      </c>
      <c r="O69" s="10">
        <f>N69/O67*100</f>
        <v>51.599881335455244</v>
      </c>
      <c r="Q69" s="10">
        <f t="shared" si="7"/>
        <v>3.3250000000000002</v>
      </c>
      <c r="S69" s="44"/>
      <c r="T69" s="10" t="s">
        <v>189</v>
      </c>
      <c r="U69" s="28" t="s">
        <v>57</v>
      </c>
      <c r="V69" s="10">
        <v>7.8112499999999994</v>
      </c>
      <c r="W69" s="10">
        <v>5.2512499999999998</v>
      </c>
      <c r="X69" s="10">
        <f t="shared" si="8"/>
        <v>6.53125</v>
      </c>
      <c r="Y69" s="10">
        <f t="shared" si="9"/>
        <v>1.8101933598375561</v>
      </c>
      <c r="Z69" s="30"/>
      <c r="AA69" s="30"/>
      <c r="AB69" s="30"/>
      <c r="AC69" s="30"/>
    </row>
    <row r="70" spans="1:29" s="10" customFormat="1" x14ac:dyDescent="0.15">
      <c r="G70" s="27">
        <v>80000</v>
      </c>
      <c r="H70" s="22">
        <v>40000</v>
      </c>
      <c r="I70" s="10" t="s">
        <v>56</v>
      </c>
      <c r="J70" s="10" t="s">
        <v>130</v>
      </c>
      <c r="K70" s="10" t="s">
        <v>92</v>
      </c>
      <c r="L70" s="10">
        <v>1272</v>
      </c>
      <c r="M70" s="10">
        <v>44968</v>
      </c>
      <c r="N70" s="10">
        <f t="shared" si="6"/>
        <v>2.8286781711439244</v>
      </c>
      <c r="O70" s="10">
        <f>N70/O67*100</f>
        <v>52.240316677861365</v>
      </c>
      <c r="Q70" s="10">
        <f t="shared" si="7"/>
        <v>3.18</v>
      </c>
      <c r="S70" s="44"/>
      <c r="U70" s="28">
        <v>1</v>
      </c>
      <c r="V70" s="10">
        <v>4.2312500000000002</v>
      </c>
      <c r="W70" s="69">
        <v>2.9124999999999996</v>
      </c>
      <c r="X70" s="10">
        <f t="shared" si="8"/>
        <v>3.5718749999999999</v>
      </c>
      <c r="Y70" s="10">
        <f t="shared" si="9"/>
        <v>0.9324970676897586</v>
      </c>
      <c r="Z70" s="30"/>
      <c r="AA70" s="30"/>
      <c r="AB70" s="30"/>
      <c r="AC70" s="30"/>
    </row>
    <row r="71" spans="1:29" s="10" customFormat="1" x14ac:dyDescent="0.15">
      <c r="G71" s="27">
        <v>80000</v>
      </c>
      <c r="H71" s="22">
        <v>40000</v>
      </c>
      <c r="I71" s="10" t="s">
        <v>56</v>
      </c>
      <c r="J71" s="10" t="s">
        <v>130</v>
      </c>
      <c r="K71" s="10" t="s">
        <v>93</v>
      </c>
      <c r="L71" s="10">
        <v>1280</v>
      </c>
      <c r="M71" s="10">
        <v>38182</v>
      </c>
      <c r="N71" s="10">
        <f t="shared" si="6"/>
        <v>3.3523649887381488</v>
      </c>
      <c r="O71" s="10">
        <f>N71/O67*100</f>
        <v>61.911818183485188</v>
      </c>
      <c r="P71" s="10">
        <f>AVERAGE(O68:O71)</f>
        <v>53.701371408887404</v>
      </c>
      <c r="Q71" s="10">
        <f t="shared" si="7"/>
        <v>3.2</v>
      </c>
      <c r="R71" s="10">
        <f t="shared" ref="R71:R111" si="10">AVERAGE(Q68:Q71)</f>
        <v>3.2949999999999999</v>
      </c>
      <c r="S71" s="44"/>
      <c r="U71" s="28">
        <v>2</v>
      </c>
      <c r="V71" s="10">
        <v>3.1124999999999998</v>
      </c>
      <c r="W71" s="69">
        <v>2.2762500000000001</v>
      </c>
      <c r="X71" s="10">
        <f t="shared" si="8"/>
        <v>2.694375</v>
      </c>
      <c r="Y71" s="10">
        <f t="shared" si="9"/>
        <v>0.59131804576724922</v>
      </c>
      <c r="Z71" s="30"/>
      <c r="AA71" s="30"/>
      <c r="AB71" s="30"/>
      <c r="AC71" s="30"/>
    </row>
    <row r="72" spans="1:29" s="10" customFormat="1" x14ac:dyDescent="0.15">
      <c r="G72" s="27">
        <v>80000</v>
      </c>
      <c r="H72" s="22">
        <v>40000</v>
      </c>
      <c r="I72" s="10" t="s">
        <v>56</v>
      </c>
      <c r="J72" s="10" t="s">
        <v>131</v>
      </c>
      <c r="K72" s="10" t="s">
        <v>27</v>
      </c>
      <c r="L72" s="10">
        <v>1042</v>
      </c>
      <c r="M72" s="10">
        <v>57818</v>
      </c>
      <c r="N72" s="10">
        <f t="shared" si="6"/>
        <v>1.80220692517901</v>
      </c>
      <c r="O72" s="10">
        <f>N72/O67*100</f>
        <v>33.283341120532164</v>
      </c>
      <c r="Q72" s="10">
        <f t="shared" si="7"/>
        <v>2.605</v>
      </c>
      <c r="S72" s="44"/>
      <c r="U72" s="28">
        <v>3</v>
      </c>
      <c r="V72" s="10">
        <v>3.00875</v>
      </c>
      <c r="W72" s="10">
        <v>1.425</v>
      </c>
      <c r="X72" s="10">
        <f t="shared" si="8"/>
        <v>2.2168749999999999</v>
      </c>
      <c r="Y72" s="10">
        <f t="shared" si="9"/>
        <v>1.1198803647041955</v>
      </c>
      <c r="Z72" s="30"/>
      <c r="AA72" s="30"/>
      <c r="AB72" s="30"/>
      <c r="AC72" s="30"/>
    </row>
    <row r="73" spans="1:29" s="10" customFormat="1" x14ac:dyDescent="0.15">
      <c r="G73" s="27">
        <v>80000</v>
      </c>
      <c r="H73" s="22">
        <v>40000</v>
      </c>
      <c r="I73" s="10" t="s">
        <v>56</v>
      </c>
      <c r="J73" s="10" t="s">
        <v>131</v>
      </c>
      <c r="K73" s="10" t="s">
        <v>28</v>
      </c>
      <c r="L73" s="10">
        <v>888</v>
      </c>
      <c r="M73" s="10">
        <v>46344</v>
      </c>
      <c r="N73" s="10">
        <f t="shared" si="6"/>
        <v>1.9161056447436562</v>
      </c>
      <c r="O73" s="10">
        <f>N73/O67*100</f>
        <v>35.386834278558624</v>
      </c>
      <c r="Q73" s="10">
        <f t="shared" si="7"/>
        <v>2.2200000000000002</v>
      </c>
      <c r="S73" s="44"/>
      <c r="T73" s="10" t="s">
        <v>75</v>
      </c>
      <c r="U73" s="28" t="s">
        <v>57</v>
      </c>
      <c r="V73" s="10">
        <v>3.2787500000000001</v>
      </c>
      <c r="W73" s="10">
        <v>3.3200000000000003</v>
      </c>
      <c r="X73" s="10">
        <f t="shared" si="8"/>
        <v>3.2993750000000004</v>
      </c>
      <c r="Y73" s="10">
        <f t="shared" si="9"/>
        <v>2.9168154723945249E-2</v>
      </c>
    </row>
    <row r="74" spans="1:29" s="10" customFormat="1" x14ac:dyDescent="0.15">
      <c r="G74" s="27">
        <v>80000</v>
      </c>
      <c r="H74" s="22">
        <v>40000</v>
      </c>
      <c r="I74" s="10" t="s">
        <v>56</v>
      </c>
      <c r="J74" s="10" t="s">
        <v>131</v>
      </c>
      <c r="K74" s="10" t="s">
        <v>5</v>
      </c>
      <c r="L74" s="10">
        <v>844</v>
      </c>
      <c r="M74" s="10">
        <v>48204</v>
      </c>
      <c r="N74" s="10">
        <f t="shared" si="6"/>
        <v>1.750892042154178</v>
      </c>
      <c r="O74" s="10">
        <f>N74/O67*100</f>
        <v>32.335652632371435</v>
      </c>
      <c r="Q74" s="10">
        <f t="shared" si="7"/>
        <v>2.11</v>
      </c>
      <c r="S74" s="44"/>
      <c r="U74" s="28">
        <v>1</v>
      </c>
      <c r="V74" s="10">
        <v>1.1912500000000001</v>
      </c>
      <c r="W74" s="10">
        <v>1.51</v>
      </c>
      <c r="X74" s="10">
        <f t="shared" si="8"/>
        <v>1.350625</v>
      </c>
      <c r="Y74" s="10">
        <f t="shared" si="9"/>
        <v>0.22539028650321297</v>
      </c>
    </row>
    <row r="75" spans="1:29" s="10" customFormat="1" x14ac:dyDescent="0.15">
      <c r="G75" s="27">
        <v>80000</v>
      </c>
      <c r="H75" s="22">
        <v>40000</v>
      </c>
      <c r="I75" s="10" t="s">
        <v>56</v>
      </c>
      <c r="J75" s="10" t="s">
        <v>131</v>
      </c>
      <c r="K75" s="10" t="s">
        <v>7</v>
      </c>
      <c r="L75" s="10">
        <v>522</v>
      </c>
      <c r="M75" s="10">
        <v>21280</v>
      </c>
      <c r="N75" s="10">
        <f t="shared" si="6"/>
        <v>2.4530075187969924</v>
      </c>
      <c r="O75" s="10">
        <f>N75/O67*100</f>
        <v>45.302392793347479</v>
      </c>
      <c r="P75" s="10">
        <f t="shared" ref="P75:P111" si="11">AVERAGE(O72:O75)</f>
        <v>36.577055206202431</v>
      </c>
      <c r="Q75" s="10">
        <f t="shared" si="7"/>
        <v>1.3050000000000002</v>
      </c>
      <c r="R75" s="10">
        <f t="shared" si="10"/>
        <v>2.06</v>
      </c>
      <c r="S75" s="44"/>
      <c r="U75" s="28">
        <v>2</v>
      </c>
      <c r="V75" s="10">
        <v>0.91</v>
      </c>
      <c r="W75" s="10">
        <v>0.77500000000000002</v>
      </c>
      <c r="X75" s="10">
        <f t="shared" si="8"/>
        <v>0.84250000000000003</v>
      </c>
      <c r="Y75" s="10">
        <f t="shared" si="9"/>
        <v>9.5459415460183925E-2</v>
      </c>
    </row>
    <row r="76" spans="1:29" s="10" customFormat="1" x14ac:dyDescent="0.15">
      <c r="G76" s="27">
        <v>80000</v>
      </c>
      <c r="H76" s="22">
        <v>40000</v>
      </c>
      <c r="I76" s="10" t="s">
        <v>56</v>
      </c>
      <c r="J76" s="10" t="s">
        <v>136</v>
      </c>
      <c r="K76" s="10" t="s">
        <v>76</v>
      </c>
      <c r="L76" s="10">
        <v>670</v>
      </c>
      <c r="M76" s="10">
        <v>55648</v>
      </c>
      <c r="N76" s="10">
        <f t="shared" si="6"/>
        <v>1.2039965497412306</v>
      </c>
      <c r="O76" s="10">
        <f>N76/O67*100</f>
        <v>22.235530955470477</v>
      </c>
      <c r="Q76" s="10">
        <f t="shared" si="7"/>
        <v>1.675</v>
      </c>
      <c r="S76" s="44"/>
      <c r="U76" s="28">
        <v>3</v>
      </c>
      <c r="V76" s="10">
        <v>0.88874999999999993</v>
      </c>
      <c r="W76" s="10">
        <v>0.43874999999999997</v>
      </c>
      <c r="X76" s="10">
        <f t="shared" si="8"/>
        <v>0.66374999999999995</v>
      </c>
      <c r="Y76" s="10">
        <f t="shared" si="9"/>
        <v>0.31819805153394631</v>
      </c>
    </row>
    <row r="77" spans="1:29" s="10" customFormat="1" x14ac:dyDescent="0.15">
      <c r="G77" s="27">
        <v>80000</v>
      </c>
      <c r="H77" s="22">
        <v>40000</v>
      </c>
      <c r="I77" s="10" t="s">
        <v>56</v>
      </c>
      <c r="J77" s="10" t="s">
        <v>136</v>
      </c>
      <c r="K77" s="10" t="s">
        <v>77</v>
      </c>
      <c r="L77" s="10">
        <v>556</v>
      </c>
      <c r="M77" s="10">
        <v>20940</v>
      </c>
      <c r="N77" s="10">
        <f t="shared" si="6"/>
        <v>2.6552053486150906</v>
      </c>
      <c r="O77" s="10">
        <f>N77/O67*100</f>
        <v>49.036602916304709</v>
      </c>
      <c r="Q77" s="10">
        <f t="shared" si="7"/>
        <v>1.39</v>
      </c>
      <c r="S77" s="44"/>
    </row>
    <row r="78" spans="1:29" s="10" customFormat="1" x14ac:dyDescent="0.15">
      <c r="G78" s="27">
        <v>80000</v>
      </c>
      <c r="H78" s="22">
        <v>40000</v>
      </c>
      <c r="I78" s="10" t="s">
        <v>56</v>
      </c>
      <c r="J78" s="10" t="s">
        <v>136</v>
      </c>
      <c r="K78" s="10" t="s">
        <v>78</v>
      </c>
      <c r="L78" s="10">
        <v>656</v>
      </c>
      <c r="M78" s="10">
        <v>50708</v>
      </c>
      <c r="N78" s="10">
        <f t="shared" si="6"/>
        <v>1.2936814703794273</v>
      </c>
      <c r="O78" s="10">
        <f>N78/O67*100</f>
        <v>23.891841207786516</v>
      </c>
      <c r="Q78" s="10">
        <f t="shared" si="7"/>
        <v>1.6400000000000001</v>
      </c>
      <c r="S78" s="44"/>
    </row>
    <row r="79" spans="1:29" s="10" customFormat="1" x14ac:dyDescent="0.15">
      <c r="G79" s="27">
        <v>80000</v>
      </c>
      <c r="H79" s="22">
        <v>40000</v>
      </c>
      <c r="I79" s="10" t="s">
        <v>56</v>
      </c>
      <c r="J79" s="10" t="s">
        <v>136</v>
      </c>
      <c r="K79" s="10" t="s">
        <v>79</v>
      </c>
      <c r="L79" s="10">
        <v>680</v>
      </c>
      <c r="M79" s="10">
        <v>26830</v>
      </c>
      <c r="N79" s="10">
        <f t="shared" si="6"/>
        <v>2.5344763324636603</v>
      </c>
      <c r="O79" s="10">
        <f>N79/O67*100</f>
        <v>46.806967144976639</v>
      </c>
      <c r="P79" s="10">
        <f t="shared" si="11"/>
        <v>35.492735556134583</v>
      </c>
      <c r="Q79" s="10">
        <f t="shared" si="7"/>
        <v>1.7000000000000002</v>
      </c>
      <c r="R79" s="10">
        <f t="shared" si="10"/>
        <v>1.6012500000000001</v>
      </c>
      <c r="S79" s="44"/>
    </row>
    <row r="80" spans="1:29" s="10" customFormat="1" x14ac:dyDescent="0.15">
      <c r="B80" s="21">
        <v>40907</v>
      </c>
      <c r="C80" s="21"/>
      <c r="G80" s="27">
        <v>80000</v>
      </c>
      <c r="H80" s="22">
        <v>40000</v>
      </c>
      <c r="I80" s="10" t="s">
        <v>56</v>
      </c>
      <c r="J80" s="10" t="s">
        <v>57</v>
      </c>
      <c r="K80" s="10" t="s">
        <v>17</v>
      </c>
      <c r="L80" s="10">
        <v>2200</v>
      </c>
      <c r="M80" s="10">
        <v>44866</v>
      </c>
      <c r="N80" s="10">
        <f t="shared" si="6"/>
        <v>4.903490393616547</v>
      </c>
      <c r="O80" s="10">
        <f>N80/O67*100</f>
        <v>90.558160204484423</v>
      </c>
      <c r="Q80" s="10">
        <f t="shared" si="7"/>
        <v>5.5</v>
      </c>
      <c r="S80" s="44"/>
    </row>
    <row r="81" spans="2:27" s="10" customFormat="1" x14ac:dyDescent="0.15">
      <c r="B81" s="10" t="s">
        <v>219</v>
      </c>
      <c r="G81" s="27">
        <v>80000</v>
      </c>
      <c r="H81" s="22">
        <v>40000</v>
      </c>
      <c r="I81" s="10" t="s">
        <v>56</v>
      </c>
      <c r="J81" s="10" t="s">
        <v>57</v>
      </c>
      <c r="K81" s="10" t="s">
        <v>18</v>
      </c>
      <c r="L81" s="10">
        <v>1852</v>
      </c>
      <c r="M81" s="10">
        <v>37816</v>
      </c>
      <c r="N81" s="10">
        <f t="shared" si="6"/>
        <v>4.8973979268034693</v>
      </c>
      <c r="O81" s="10">
        <f>N81/O67*100</f>
        <v>90.445643906620873</v>
      </c>
      <c r="Q81" s="10">
        <f t="shared" si="7"/>
        <v>4.63</v>
      </c>
      <c r="S81" s="44"/>
    </row>
    <row r="82" spans="2:27" s="10" customFormat="1" x14ac:dyDescent="0.15">
      <c r="G82" s="27">
        <v>80000</v>
      </c>
      <c r="H82" s="22">
        <v>40000</v>
      </c>
      <c r="I82" s="10" t="s">
        <v>56</v>
      </c>
      <c r="J82" s="10" t="s">
        <v>57</v>
      </c>
      <c r="K82" s="10" t="s">
        <v>19</v>
      </c>
      <c r="L82" s="10">
        <v>2398</v>
      </c>
      <c r="M82" s="10">
        <v>48038</v>
      </c>
      <c r="N82" s="10">
        <f t="shared" si="6"/>
        <v>4.991881427203464</v>
      </c>
      <c r="O82" s="10">
        <f>N82/O67*100</f>
        <v>92.190574818903656</v>
      </c>
      <c r="Q82" s="10">
        <f t="shared" si="7"/>
        <v>5.9950000000000001</v>
      </c>
      <c r="S82" s="44"/>
      <c r="W82" s="28"/>
    </row>
    <row r="83" spans="2:27" s="10" customFormat="1" x14ac:dyDescent="0.15">
      <c r="G83" s="27">
        <v>80000</v>
      </c>
      <c r="H83" s="22">
        <v>40000</v>
      </c>
      <c r="I83" s="10" t="s">
        <v>56</v>
      </c>
      <c r="J83" s="10" t="s">
        <v>57</v>
      </c>
      <c r="K83" s="10" t="s">
        <v>20</v>
      </c>
      <c r="L83" s="10">
        <v>1952</v>
      </c>
      <c r="M83" s="10">
        <v>29580</v>
      </c>
      <c r="N83" s="10">
        <f t="shared" si="6"/>
        <v>6.5990534144692354</v>
      </c>
      <c r="O83" s="10">
        <f>N83/O67*100</f>
        <v>121.87199083400246</v>
      </c>
      <c r="P83" s="10">
        <f t="shared" si="11"/>
        <v>98.766592441002857</v>
      </c>
      <c r="Q83" s="10">
        <f t="shared" si="7"/>
        <v>4.88</v>
      </c>
      <c r="R83" s="10">
        <f t="shared" si="10"/>
        <v>5.2512499999999998</v>
      </c>
      <c r="S83" s="44"/>
      <c r="W83" s="28"/>
    </row>
    <row r="84" spans="2:27" s="10" customFormat="1" x14ac:dyDescent="0.15">
      <c r="G84" s="27">
        <v>80000</v>
      </c>
      <c r="H84" s="22">
        <v>40000</v>
      </c>
      <c r="I84" s="10" t="s">
        <v>56</v>
      </c>
      <c r="J84" s="10" t="s">
        <v>130</v>
      </c>
      <c r="K84" s="10" t="s">
        <v>94</v>
      </c>
      <c r="L84" s="10">
        <v>1376</v>
      </c>
      <c r="M84" s="10">
        <v>43234</v>
      </c>
      <c r="N84" s="10">
        <f t="shared" si="6"/>
        <v>3.1826802979136795</v>
      </c>
      <c r="O84" s="10">
        <f>N84/O67*100</f>
        <v>58.778064024216334</v>
      </c>
      <c r="Q84" s="10">
        <f t="shared" si="7"/>
        <v>3.44</v>
      </c>
      <c r="S84" s="44"/>
      <c r="W84" s="28"/>
    </row>
    <row r="85" spans="2:27" s="10" customFormat="1" x14ac:dyDescent="0.15">
      <c r="G85" s="27">
        <v>80000</v>
      </c>
      <c r="H85" s="22">
        <v>40000</v>
      </c>
      <c r="I85" s="10" t="s">
        <v>56</v>
      </c>
      <c r="J85" s="10" t="s">
        <v>130</v>
      </c>
      <c r="K85" s="10" t="s">
        <v>95</v>
      </c>
      <c r="L85" s="10">
        <v>996</v>
      </c>
      <c r="M85" s="10">
        <v>29968</v>
      </c>
      <c r="N85" s="10">
        <f t="shared" si="6"/>
        <v>3.3235451147891082</v>
      </c>
      <c r="O85" s="10">
        <f>N85/O67*100</f>
        <v>61.379569814945945</v>
      </c>
      <c r="Q85" s="10">
        <f t="shared" si="7"/>
        <v>2.4899999999999998</v>
      </c>
      <c r="S85" s="44"/>
      <c r="T85" s="30"/>
      <c r="U85" s="30"/>
      <c r="X85" s="30"/>
      <c r="Y85" s="30"/>
      <c r="Z85" s="30"/>
      <c r="AA85" s="30"/>
    </row>
    <row r="86" spans="2:27" s="10" customFormat="1" x14ac:dyDescent="0.15">
      <c r="G86" s="27">
        <v>80000</v>
      </c>
      <c r="H86" s="22">
        <v>40000</v>
      </c>
      <c r="I86" s="10" t="s">
        <v>56</v>
      </c>
      <c r="J86" s="10" t="s">
        <v>130</v>
      </c>
      <c r="K86" s="10" t="s">
        <v>4</v>
      </c>
      <c r="L86" s="10">
        <v>1230</v>
      </c>
      <c r="M86" s="10">
        <v>39884</v>
      </c>
      <c r="N86" s="10">
        <f t="shared" si="6"/>
        <v>3.0839434359642963</v>
      </c>
      <c r="O86" s="10">
        <f>N86/O67*100</f>
        <v>56.954581597465712</v>
      </c>
      <c r="Q86" s="10">
        <f t="shared" si="7"/>
        <v>3.0750000000000002</v>
      </c>
      <c r="S86" s="44"/>
      <c r="T86" s="30"/>
      <c r="U86" s="30"/>
      <c r="V86" s="30"/>
      <c r="W86" s="31"/>
      <c r="X86" s="30"/>
      <c r="Y86" s="30"/>
      <c r="Z86" s="30"/>
      <c r="AA86" s="30"/>
    </row>
    <row r="87" spans="2:27" s="10" customFormat="1" x14ac:dyDescent="0.15">
      <c r="G87" s="27">
        <v>80000</v>
      </c>
      <c r="H87" s="22">
        <v>40000</v>
      </c>
      <c r="I87" s="10" t="s">
        <v>56</v>
      </c>
      <c r="J87" s="10" t="s">
        <v>130</v>
      </c>
      <c r="K87" s="10" t="s">
        <v>6</v>
      </c>
      <c r="L87" s="10">
        <v>1058</v>
      </c>
      <c r="M87" s="10">
        <v>40552</v>
      </c>
      <c r="N87" s="10">
        <f t="shared" si="6"/>
        <v>2.6089958571710397</v>
      </c>
      <c r="O87" s="10">
        <f>N87/O67*100</f>
        <v>48.183201320044667</v>
      </c>
      <c r="P87" s="10">
        <f t="shared" si="11"/>
        <v>56.323854189168166</v>
      </c>
      <c r="Q87" s="10">
        <f t="shared" si="7"/>
        <v>2.645</v>
      </c>
      <c r="R87" s="10">
        <f t="shared" si="10"/>
        <v>2.9124999999999996</v>
      </c>
      <c r="S87" s="44"/>
      <c r="T87" s="30"/>
      <c r="U87" s="30"/>
      <c r="V87" s="30"/>
      <c r="W87" s="31"/>
      <c r="X87" s="30"/>
      <c r="Y87" s="30"/>
      <c r="Z87" s="30"/>
      <c r="AA87" s="30"/>
    </row>
    <row r="88" spans="2:27" s="10" customFormat="1" x14ac:dyDescent="0.15">
      <c r="G88" s="27">
        <v>80000</v>
      </c>
      <c r="H88" s="22">
        <v>40000</v>
      </c>
      <c r="I88" s="10" t="s">
        <v>56</v>
      </c>
      <c r="J88" s="10" t="s">
        <v>131</v>
      </c>
      <c r="K88" s="10" t="s">
        <v>47</v>
      </c>
      <c r="L88" s="10">
        <v>1308</v>
      </c>
      <c r="M88" s="10">
        <v>68156</v>
      </c>
      <c r="N88" s="10">
        <f t="shared" si="6"/>
        <v>1.9191267093139268</v>
      </c>
      <c r="O88" s="10">
        <f>N88/O67*100</f>
        <v>35.442627606857748</v>
      </c>
      <c r="Q88" s="10">
        <f t="shared" si="7"/>
        <v>3.27</v>
      </c>
      <c r="S88" s="44"/>
      <c r="T88" s="30"/>
      <c r="U88" s="30"/>
      <c r="V88" s="30"/>
      <c r="W88" s="31"/>
      <c r="X88" s="30"/>
      <c r="Y88" s="30"/>
      <c r="Z88" s="30"/>
      <c r="AA88" s="30"/>
    </row>
    <row r="89" spans="2:27" s="10" customFormat="1" x14ac:dyDescent="0.15">
      <c r="G89" s="27">
        <v>80000</v>
      </c>
      <c r="H89" s="22">
        <v>40000</v>
      </c>
      <c r="I89" s="10" t="s">
        <v>56</v>
      </c>
      <c r="J89" s="10" t="s">
        <v>131</v>
      </c>
      <c r="K89" s="10" t="s">
        <v>59</v>
      </c>
      <c r="L89" s="10">
        <v>638</v>
      </c>
      <c r="M89" s="10">
        <v>41124</v>
      </c>
      <c r="N89" s="10">
        <f t="shared" si="6"/>
        <v>1.5514055053010407</v>
      </c>
      <c r="O89" s="10">
        <f>N89/O67*100</f>
        <v>28.651514944143941</v>
      </c>
      <c r="Q89" s="10">
        <f t="shared" si="7"/>
        <v>1.595</v>
      </c>
      <c r="S89" s="44"/>
    </row>
    <row r="90" spans="2:27" s="10" customFormat="1" x14ac:dyDescent="0.15">
      <c r="G90" s="27">
        <v>80000</v>
      </c>
      <c r="H90" s="22">
        <v>40000</v>
      </c>
      <c r="I90" s="10" t="s">
        <v>56</v>
      </c>
      <c r="J90" s="10" t="s">
        <v>131</v>
      </c>
      <c r="K90" s="10" t="s">
        <v>60</v>
      </c>
      <c r="L90" s="10">
        <v>1126</v>
      </c>
      <c r="M90" s="10">
        <v>56594</v>
      </c>
      <c r="N90" s="10">
        <f t="shared" si="6"/>
        <v>1.9896102060289078</v>
      </c>
      <c r="O90" s="10">
        <f>N90/O67*100</f>
        <v>36.744324005732473</v>
      </c>
      <c r="Q90" s="10">
        <f t="shared" si="7"/>
        <v>2.8149999999999999</v>
      </c>
      <c r="S90" s="44"/>
      <c r="T90" s="30"/>
      <c r="W90" s="28"/>
    </row>
    <row r="91" spans="2:27" s="10" customFormat="1" x14ac:dyDescent="0.15">
      <c r="G91" s="27">
        <v>80000</v>
      </c>
      <c r="H91" s="22">
        <v>40000</v>
      </c>
      <c r="I91" s="10" t="s">
        <v>56</v>
      </c>
      <c r="J91" s="10" t="s">
        <v>131</v>
      </c>
      <c r="K91" s="10" t="s">
        <v>61</v>
      </c>
      <c r="L91" s="10">
        <v>570</v>
      </c>
      <c r="M91" s="10">
        <v>33040</v>
      </c>
      <c r="N91" s="10">
        <f t="shared" si="6"/>
        <v>1.7251815980629539</v>
      </c>
      <c r="O91" s="10">
        <f>N91/O67*100</f>
        <v>31.860829531265228</v>
      </c>
      <c r="P91" s="10">
        <f t="shared" si="11"/>
        <v>33.174824021999846</v>
      </c>
      <c r="Q91" s="10">
        <f t="shared" si="7"/>
        <v>1.425</v>
      </c>
      <c r="R91" s="10">
        <f t="shared" si="10"/>
        <v>2.2762500000000001</v>
      </c>
      <c r="S91" s="44"/>
      <c r="T91" s="30"/>
      <c r="W91" s="28"/>
    </row>
    <row r="92" spans="2:27" s="10" customFormat="1" x14ac:dyDescent="0.15">
      <c r="G92" s="27">
        <v>80000</v>
      </c>
      <c r="H92" s="22">
        <v>40000</v>
      </c>
      <c r="I92" s="10" t="s">
        <v>56</v>
      </c>
      <c r="J92" s="10" t="s">
        <v>136</v>
      </c>
      <c r="K92" s="10" t="s">
        <v>80</v>
      </c>
      <c r="L92" s="10">
        <v>446</v>
      </c>
      <c r="M92" s="10">
        <v>31520</v>
      </c>
      <c r="N92" s="10">
        <f t="shared" si="6"/>
        <v>1.41497461928934</v>
      </c>
      <c r="O92" s="10">
        <f>N92/O67*100</f>
        <v>26.131895440377555</v>
      </c>
      <c r="Q92" s="10">
        <f t="shared" si="7"/>
        <v>1.115</v>
      </c>
      <c r="S92" s="44"/>
      <c r="T92" s="30"/>
      <c r="W92" s="28"/>
    </row>
    <row r="93" spans="2:27" s="10" customFormat="1" x14ac:dyDescent="0.15">
      <c r="G93" s="27">
        <v>80000</v>
      </c>
      <c r="H93" s="22">
        <v>40000</v>
      </c>
      <c r="I93" s="10" t="s">
        <v>56</v>
      </c>
      <c r="J93" s="10" t="s">
        <v>136</v>
      </c>
      <c r="K93" s="10" t="s">
        <v>81</v>
      </c>
      <c r="L93" s="10">
        <v>462</v>
      </c>
      <c r="M93" s="10">
        <v>22262</v>
      </c>
      <c r="N93" s="10">
        <f t="shared" si="6"/>
        <v>2.0752852394214356</v>
      </c>
      <c r="O93" s="10">
        <f>N93/O67*100</f>
        <v>38.326579251829287</v>
      </c>
      <c r="Q93" s="10">
        <f t="shared" si="7"/>
        <v>1.155</v>
      </c>
      <c r="S93" s="44"/>
    </row>
    <row r="94" spans="2:27" s="10" customFormat="1" x14ac:dyDescent="0.15">
      <c r="G94" s="27">
        <v>80000</v>
      </c>
      <c r="H94" s="22">
        <v>40000</v>
      </c>
      <c r="I94" s="10" t="s">
        <v>56</v>
      </c>
      <c r="J94" s="10" t="s">
        <v>136</v>
      </c>
      <c r="K94" s="10" t="s">
        <v>82</v>
      </c>
      <c r="L94" s="10">
        <v>756</v>
      </c>
      <c r="M94" s="10">
        <v>43542</v>
      </c>
      <c r="N94" s="10">
        <f t="shared" si="6"/>
        <v>1.7362546506821002</v>
      </c>
      <c r="O94" s="10">
        <f>N94/O67*100</f>
        <v>32.065327795265645</v>
      </c>
      <c r="Q94" s="10">
        <f t="shared" si="7"/>
        <v>1.8900000000000001</v>
      </c>
      <c r="S94" s="44"/>
    </row>
    <row r="95" spans="2:27" s="10" customFormat="1" x14ac:dyDescent="0.15">
      <c r="G95" s="27">
        <v>80000</v>
      </c>
      <c r="H95" s="22">
        <v>40000</v>
      </c>
      <c r="I95" s="10" t="s">
        <v>56</v>
      </c>
      <c r="J95" s="10" t="s">
        <v>136</v>
      </c>
      <c r="K95" s="10" t="s">
        <v>83</v>
      </c>
      <c r="L95" s="10">
        <v>616</v>
      </c>
      <c r="M95" s="10">
        <v>28992</v>
      </c>
      <c r="N95" s="10">
        <f t="shared" si="6"/>
        <v>2.1247240618101548</v>
      </c>
      <c r="O95" s="10">
        <f>N95/O67*100</f>
        <v>39.239620461011022</v>
      </c>
      <c r="P95" s="10">
        <f t="shared" si="11"/>
        <v>33.940855737120877</v>
      </c>
      <c r="Q95" s="10">
        <f t="shared" si="7"/>
        <v>1.54</v>
      </c>
      <c r="R95" s="10">
        <f t="shared" si="10"/>
        <v>1.425</v>
      </c>
      <c r="S95" s="44"/>
    </row>
    <row r="96" spans="2:27" s="10" customFormat="1" x14ac:dyDescent="0.15">
      <c r="B96" s="21">
        <v>40908</v>
      </c>
      <c r="C96" s="21"/>
      <c r="F96" s="10">
        <v>100</v>
      </c>
      <c r="G96" s="27">
        <v>80000</v>
      </c>
      <c r="H96" s="22">
        <v>40000</v>
      </c>
      <c r="I96" s="10" t="s">
        <v>52</v>
      </c>
      <c r="J96" s="10" t="s">
        <v>57</v>
      </c>
      <c r="K96" s="10" t="s">
        <v>46</v>
      </c>
      <c r="L96" s="10">
        <v>1596</v>
      </c>
      <c r="M96" s="10">
        <v>73334</v>
      </c>
      <c r="N96" s="10">
        <f t="shared" si="6"/>
        <v>2.1763438514195323</v>
      </c>
      <c r="O96" s="10">
        <f>N96/O67*100</f>
        <v>40.192939995041975</v>
      </c>
      <c r="Q96" s="10">
        <f t="shared" si="7"/>
        <v>3.9899999999999998</v>
      </c>
      <c r="S96" s="44"/>
    </row>
    <row r="97" spans="2:19" s="10" customFormat="1" x14ac:dyDescent="0.15">
      <c r="B97" s="10" t="s">
        <v>219</v>
      </c>
      <c r="G97" s="27">
        <v>80000</v>
      </c>
      <c r="H97" s="22">
        <v>40000</v>
      </c>
      <c r="I97" s="10" t="s">
        <v>52</v>
      </c>
      <c r="J97" s="10" t="s">
        <v>57</v>
      </c>
      <c r="K97" s="10" t="s">
        <v>24</v>
      </c>
      <c r="L97" s="10">
        <v>1228</v>
      </c>
      <c r="M97" s="10">
        <v>56788</v>
      </c>
      <c r="N97" s="10">
        <f t="shared" si="6"/>
        <v>2.16242868211594</v>
      </c>
      <c r="O97" s="10">
        <f>N97/O67*100</f>
        <v>39.935953230530785</v>
      </c>
      <c r="Q97" s="10">
        <f t="shared" si="7"/>
        <v>3.0700000000000003</v>
      </c>
      <c r="S97" s="44"/>
    </row>
    <row r="98" spans="2:19" s="10" customFormat="1" x14ac:dyDescent="0.15">
      <c r="B98" s="10" t="s">
        <v>218</v>
      </c>
      <c r="G98" s="27">
        <v>80000</v>
      </c>
      <c r="H98" s="22">
        <v>40000</v>
      </c>
      <c r="I98" s="10" t="s">
        <v>52</v>
      </c>
      <c r="J98" s="10" t="s">
        <v>57</v>
      </c>
      <c r="K98" s="10" t="s">
        <v>25</v>
      </c>
      <c r="L98" s="10">
        <v>1302</v>
      </c>
      <c r="M98" s="10">
        <v>71118</v>
      </c>
      <c r="N98" s="10">
        <f t="shared" si="6"/>
        <v>1.8307601451109423</v>
      </c>
      <c r="O98" s="10">
        <f>N98/O67*100</f>
        <v>33.810664895514151</v>
      </c>
      <c r="Q98" s="10">
        <f t="shared" si="7"/>
        <v>3.2550000000000003</v>
      </c>
      <c r="S98" s="44"/>
    </row>
    <row r="99" spans="2:19" s="10" customFormat="1" x14ac:dyDescent="0.15">
      <c r="G99" s="27">
        <v>80000</v>
      </c>
      <c r="H99" s="22">
        <v>40000</v>
      </c>
      <c r="I99" s="10" t="s">
        <v>52</v>
      </c>
      <c r="J99" s="10" t="s">
        <v>57</v>
      </c>
      <c r="K99" s="10" t="s">
        <v>26</v>
      </c>
      <c r="L99" s="10">
        <v>1186</v>
      </c>
      <c r="M99" s="10">
        <v>56718</v>
      </c>
      <c r="N99" s="10">
        <f t="shared" si="6"/>
        <v>2.0910469339539479</v>
      </c>
      <c r="O99" s="10">
        <f>N99/O67*100</f>
        <v>38.617667832410078</v>
      </c>
      <c r="P99" s="10">
        <f t="shared" si="11"/>
        <v>38.139306488374245</v>
      </c>
      <c r="Q99" s="10">
        <f t="shared" si="7"/>
        <v>2.9649999999999999</v>
      </c>
      <c r="R99" s="10">
        <f t="shared" si="10"/>
        <v>3.3200000000000003</v>
      </c>
      <c r="S99" s="56"/>
    </row>
    <row r="100" spans="2:19" s="10" customFormat="1" x14ac:dyDescent="0.15">
      <c r="G100" s="27">
        <v>80000</v>
      </c>
      <c r="H100" s="22">
        <v>40000</v>
      </c>
      <c r="I100" s="10" t="s">
        <v>52</v>
      </c>
      <c r="J100" s="10" t="s">
        <v>130</v>
      </c>
      <c r="K100" s="10" t="s">
        <v>62</v>
      </c>
      <c r="L100" s="10">
        <v>678</v>
      </c>
      <c r="M100" s="10">
        <v>62472</v>
      </c>
      <c r="N100" s="10">
        <f t="shared" si="6"/>
        <v>1.0852862082212831</v>
      </c>
      <c r="O100" s="10">
        <f>N100/O67*100</f>
        <v>20.043176272918789</v>
      </c>
      <c r="Q100" s="10">
        <f t="shared" si="7"/>
        <v>1.6950000000000001</v>
      </c>
      <c r="S100" s="56"/>
    </row>
    <row r="101" spans="2:19" s="10" customFormat="1" x14ac:dyDescent="0.15">
      <c r="G101" s="27">
        <v>80000</v>
      </c>
      <c r="H101" s="22">
        <v>40000</v>
      </c>
      <c r="I101" s="10" t="s">
        <v>52</v>
      </c>
      <c r="J101" s="10" t="s">
        <v>130</v>
      </c>
      <c r="K101" s="10" t="s">
        <v>63</v>
      </c>
      <c r="L101" s="10">
        <v>588</v>
      </c>
      <c r="M101" s="10">
        <v>59344</v>
      </c>
      <c r="N101" s="10">
        <f t="shared" si="6"/>
        <v>0.99083310865462382</v>
      </c>
      <c r="O101" s="10">
        <f>N101/O67*100</f>
        <v>18.298806806323576</v>
      </c>
      <c r="Q101" s="10">
        <f t="shared" si="7"/>
        <v>1.47</v>
      </c>
      <c r="S101" s="56"/>
    </row>
    <row r="102" spans="2:19" s="10" customFormat="1" x14ac:dyDescent="0.15">
      <c r="G102" s="27">
        <v>80000</v>
      </c>
      <c r="H102" s="22">
        <v>40000</v>
      </c>
      <c r="I102" s="10" t="s">
        <v>52</v>
      </c>
      <c r="J102" s="10" t="s">
        <v>130</v>
      </c>
      <c r="K102" s="10" t="s">
        <v>64</v>
      </c>
      <c r="L102" s="10">
        <v>666</v>
      </c>
      <c r="M102" s="10">
        <v>66746</v>
      </c>
      <c r="N102" s="10">
        <f t="shared" si="6"/>
        <v>0.99781260300242713</v>
      </c>
      <c r="O102" s="10">
        <f>N102/O67*100</f>
        <v>18.427704819077405</v>
      </c>
      <c r="Q102" s="10">
        <f t="shared" si="7"/>
        <v>1.6650000000000003</v>
      </c>
      <c r="S102" s="56"/>
    </row>
    <row r="103" spans="2:19" s="10" customFormat="1" x14ac:dyDescent="0.15">
      <c r="G103" s="27">
        <v>80000</v>
      </c>
      <c r="H103" s="22">
        <v>40000</v>
      </c>
      <c r="I103" s="10" t="s">
        <v>52</v>
      </c>
      <c r="J103" s="10" t="s">
        <v>130</v>
      </c>
      <c r="K103" s="10" t="s">
        <v>65</v>
      </c>
      <c r="L103" s="10">
        <v>484</v>
      </c>
      <c r="M103" s="10">
        <v>43432</v>
      </c>
      <c r="N103" s="10">
        <f t="shared" si="6"/>
        <v>1.1143857063916007</v>
      </c>
      <c r="O103" s="10">
        <f>N103/O67*100</f>
        <v>20.580588770067408</v>
      </c>
      <c r="P103" s="10">
        <f t="shared" si="11"/>
        <v>19.337569167096795</v>
      </c>
      <c r="Q103" s="10">
        <f t="shared" si="7"/>
        <v>1.21</v>
      </c>
      <c r="R103" s="10">
        <f t="shared" si="10"/>
        <v>1.51</v>
      </c>
      <c r="S103" s="56"/>
    </row>
    <row r="104" spans="2:19" s="10" customFormat="1" x14ac:dyDescent="0.15">
      <c r="G104" s="27">
        <v>80000</v>
      </c>
      <c r="H104" s="22">
        <v>40000</v>
      </c>
      <c r="I104" s="10" t="s">
        <v>52</v>
      </c>
      <c r="J104" s="10" t="s">
        <v>131</v>
      </c>
      <c r="K104" s="10" t="s">
        <v>84</v>
      </c>
      <c r="L104" s="10">
        <v>304</v>
      </c>
      <c r="M104" s="10">
        <v>66884</v>
      </c>
      <c r="N104" s="10">
        <f t="shared" ref="N104:N111" si="12">L104/M104*100</f>
        <v>0.45451827043837095</v>
      </c>
      <c r="O104" s="10">
        <f>N104/O67*100</f>
        <v>8.3940897291868772</v>
      </c>
      <c r="Q104" s="10">
        <f t="shared" si="7"/>
        <v>0.76</v>
      </c>
      <c r="S104" s="56"/>
    </row>
    <row r="105" spans="2:19" s="10" customFormat="1" x14ac:dyDescent="0.15">
      <c r="G105" s="27">
        <v>80000</v>
      </c>
      <c r="H105" s="22">
        <v>40000</v>
      </c>
      <c r="I105" s="10" t="s">
        <v>52</v>
      </c>
      <c r="J105" s="10" t="s">
        <v>131</v>
      </c>
      <c r="K105" s="10" t="s">
        <v>85</v>
      </c>
      <c r="L105" s="10">
        <v>326</v>
      </c>
      <c r="M105" s="10">
        <v>61548</v>
      </c>
      <c r="N105" s="10">
        <f t="shared" si="12"/>
        <v>0.52966790147527132</v>
      </c>
      <c r="O105" s="10">
        <f>N105/O67*100</f>
        <v>9.7819607721498496</v>
      </c>
      <c r="Q105" s="10">
        <f t="shared" si="7"/>
        <v>0.81499999999999995</v>
      </c>
      <c r="S105" s="56"/>
    </row>
    <row r="106" spans="2:19" s="10" customFormat="1" x14ac:dyDescent="0.15">
      <c r="G106" s="27">
        <v>80000</v>
      </c>
      <c r="H106" s="22">
        <v>40000</v>
      </c>
      <c r="I106" s="10" t="s">
        <v>52</v>
      </c>
      <c r="J106" s="10" t="s">
        <v>131</v>
      </c>
      <c r="K106" s="10" t="s">
        <v>86</v>
      </c>
      <c r="L106" s="10">
        <v>280</v>
      </c>
      <c r="M106" s="10">
        <v>60050</v>
      </c>
      <c r="N106" s="10">
        <f t="shared" si="12"/>
        <v>0.46627810158201505</v>
      </c>
      <c r="O106" s="10">
        <f>N106/O67*100</f>
        <v>8.6112714889533848</v>
      </c>
      <c r="Q106" s="10">
        <f t="shared" si="7"/>
        <v>0.70000000000000007</v>
      </c>
      <c r="S106" s="56"/>
    </row>
    <row r="107" spans="2:19" s="10" customFormat="1" x14ac:dyDescent="0.15">
      <c r="G107" s="27">
        <v>80000</v>
      </c>
      <c r="H107" s="22">
        <v>40000</v>
      </c>
      <c r="I107" s="10" t="s">
        <v>52</v>
      </c>
      <c r="J107" s="10" t="s">
        <v>131</v>
      </c>
      <c r="K107" s="10" t="s">
        <v>87</v>
      </c>
      <c r="L107" s="10">
        <v>330</v>
      </c>
      <c r="M107" s="10">
        <v>70736</v>
      </c>
      <c r="N107" s="10">
        <f t="shared" si="12"/>
        <v>0.466523410992988</v>
      </c>
      <c r="O107" s="10">
        <f>N107/O67*100</f>
        <v>8.6158018881497345</v>
      </c>
      <c r="P107" s="10">
        <f t="shared" si="11"/>
        <v>8.8507809696099606</v>
      </c>
      <c r="Q107" s="10">
        <f t="shared" si="7"/>
        <v>0.82500000000000007</v>
      </c>
      <c r="R107" s="10">
        <f t="shared" si="10"/>
        <v>0.77500000000000002</v>
      </c>
      <c r="S107" s="44"/>
    </row>
    <row r="108" spans="2:19" s="10" customFormat="1" x14ac:dyDescent="0.15">
      <c r="G108" s="27">
        <v>80000</v>
      </c>
      <c r="H108" s="22">
        <v>40000</v>
      </c>
      <c r="I108" s="10" t="s">
        <v>52</v>
      </c>
      <c r="J108" s="10" t="s">
        <v>136</v>
      </c>
      <c r="K108" s="10" t="s">
        <v>97</v>
      </c>
      <c r="L108" s="10">
        <v>144</v>
      </c>
      <c r="M108" s="10">
        <v>33222</v>
      </c>
      <c r="N108" s="10">
        <f t="shared" si="12"/>
        <v>0.43344771536933357</v>
      </c>
      <c r="O108" s="10">
        <f>N108/O67*100</f>
        <v>8.0049565712993207</v>
      </c>
      <c r="Q108" s="10">
        <f t="shared" si="7"/>
        <v>0.36</v>
      </c>
      <c r="S108" s="44"/>
    </row>
    <row r="109" spans="2:19" s="10" customFormat="1" x14ac:dyDescent="0.15">
      <c r="G109" s="27">
        <v>80000</v>
      </c>
      <c r="H109" s="22">
        <v>40000</v>
      </c>
      <c r="I109" s="10" t="s">
        <v>52</v>
      </c>
      <c r="J109" s="10" t="s">
        <v>136</v>
      </c>
      <c r="K109" s="10" t="s">
        <v>98</v>
      </c>
      <c r="L109" s="10">
        <v>192</v>
      </c>
      <c r="M109" s="10">
        <v>34222</v>
      </c>
      <c r="N109" s="10">
        <f t="shared" si="12"/>
        <v>0.56104260417275442</v>
      </c>
      <c r="O109" s="10">
        <f>N109/O67*100</f>
        <v>10.36139197832607</v>
      </c>
      <c r="Q109" s="10">
        <f t="shared" si="7"/>
        <v>0.48</v>
      </c>
      <c r="S109" s="44"/>
    </row>
    <row r="110" spans="2:19" s="10" customFormat="1" x14ac:dyDescent="0.15">
      <c r="G110" s="27">
        <v>80000</v>
      </c>
      <c r="H110" s="22">
        <v>40000</v>
      </c>
      <c r="I110" s="10" t="s">
        <v>52</v>
      </c>
      <c r="J110" s="10" t="s">
        <v>136</v>
      </c>
      <c r="K110" s="10" t="s">
        <v>99</v>
      </c>
      <c r="L110" s="10">
        <v>172</v>
      </c>
      <c r="M110" s="10">
        <v>33392</v>
      </c>
      <c r="N110" s="10">
        <f t="shared" si="12"/>
        <v>0.5150934355534259</v>
      </c>
      <c r="O110" s="10">
        <f>N110/O67*100</f>
        <v>9.5127980505172225</v>
      </c>
      <c r="Q110" s="10">
        <f t="shared" si="7"/>
        <v>0.43</v>
      </c>
      <c r="S110" s="44"/>
    </row>
    <row r="111" spans="2:19" s="10" customFormat="1" x14ac:dyDescent="0.15">
      <c r="G111" s="27">
        <v>80000</v>
      </c>
      <c r="H111" s="22">
        <v>40000</v>
      </c>
      <c r="I111" s="10" t="s">
        <v>52</v>
      </c>
      <c r="J111" s="10" t="s">
        <v>136</v>
      </c>
      <c r="K111" s="10" t="s">
        <v>100</v>
      </c>
      <c r="L111" s="10">
        <v>194</v>
      </c>
      <c r="M111" s="10">
        <v>38680</v>
      </c>
      <c r="N111" s="10">
        <f t="shared" si="12"/>
        <v>0.5015511892450879</v>
      </c>
      <c r="O111" s="10">
        <f>N111/O67*100</f>
        <v>9.2626984658793976</v>
      </c>
      <c r="P111" s="10">
        <f t="shared" si="11"/>
        <v>9.2854612665055036</v>
      </c>
      <c r="Q111" s="10">
        <f t="shared" si="7"/>
        <v>0.48499999999999999</v>
      </c>
      <c r="R111" s="10">
        <f t="shared" si="10"/>
        <v>0.43874999999999997</v>
      </c>
      <c r="S111" s="44"/>
    </row>
    <row r="112" spans="2:19" s="10" customFormat="1" x14ac:dyDescent="0.15">
      <c r="S112" s="44"/>
    </row>
    <row r="113" spans="19:19" s="10" customFormat="1" x14ac:dyDescent="0.15">
      <c r="S113" s="44"/>
    </row>
    <row r="114" spans="19:19" s="10" customFormat="1" x14ac:dyDescent="0.15">
      <c r="S114" s="44"/>
    </row>
    <row r="115" spans="19:19" s="10" customFormat="1" x14ac:dyDescent="0.15">
      <c r="S115" s="44"/>
    </row>
    <row r="116" spans="19:19" s="10" customFormat="1" x14ac:dyDescent="0.15">
      <c r="S116" s="44"/>
    </row>
    <row r="117" spans="19:19" s="10" customFormat="1" x14ac:dyDescent="0.15">
      <c r="S117" s="44"/>
    </row>
    <row r="118" spans="19:19" s="10" customFormat="1" x14ac:dyDescent="0.15">
      <c r="S118" s="44"/>
    </row>
    <row r="119" spans="19:19" s="10" customFormat="1" x14ac:dyDescent="0.15">
      <c r="S119" s="44"/>
    </row>
    <row r="120" spans="19:19" s="10" customFormat="1" x14ac:dyDescent="0.15">
      <c r="S120" s="44"/>
    </row>
    <row r="121" spans="19:19" s="10" customFormat="1" x14ac:dyDescent="0.15">
      <c r="S121" s="44"/>
    </row>
  </sheetData>
  <pageMargins left="0.75" right="0.75" top="1" bottom="1" header="0.5" footer="0.5"/>
  <pageSetup orientation="portrait" horizontalDpi="4294967292" verticalDpi="429496729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workbookViewId="0">
      <selection activeCell="A2" sqref="A2"/>
    </sheetView>
  </sheetViews>
  <sheetFormatPr baseColWidth="10" defaultRowHeight="13" x14ac:dyDescent="0.15"/>
  <cols>
    <col min="1" max="1" width="13.5" customWidth="1"/>
    <col min="2" max="2" width="9.33203125" customWidth="1"/>
    <col min="3" max="3" width="9.33203125" style="65" customWidth="1"/>
    <col min="4" max="4" width="6.6640625" customWidth="1"/>
    <col min="5" max="5" width="6.83203125" customWidth="1"/>
    <col min="6" max="7" width="8.5" customWidth="1"/>
    <col min="8" max="8" width="7.6640625" customWidth="1"/>
    <col min="9" max="10" width="6.5" customWidth="1"/>
    <col min="11" max="11" width="7.6640625" customWidth="1"/>
    <col min="12" max="12" width="8.33203125" customWidth="1"/>
    <col min="13" max="13" width="8" customWidth="1"/>
    <col min="14" max="14" width="7" customWidth="1"/>
    <col min="15" max="15" width="7.5" customWidth="1"/>
    <col min="16" max="16" width="8.1640625" customWidth="1"/>
    <col min="17" max="17" width="2.5" style="52" customWidth="1"/>
  </cols>
  <sheetData>
    <row r="1" spans="1:26" s="10" customFormat="1" x14ac:dyDescent="0.15">
      <c r="A1" s="10" t="s">
        <v>332</v>
      </c>
      <c r="C1" s="59"/>
      <c r="Q1" s="44"/>
    </row>
    <row r="2" spans="1:26" s="10" customFormat="1" x14ac:dyDescent="0.15">
      <c r="A2" s="10" t="s">
        <v>139</v>
      </c>
      <c r="C2" s="59"/>
      <c r="Q2" s="44"/>
    </row>
    <row r="3" spans="1:26" s="10" customFormat="1" x14ac:dyDescent="0.15">
      <c r="A3" s="10" t="s">
        <v>142</v>
      </c>
      <c r="B3" s="10" t="s">
        <v>274</v>
      </c>
      <c r="C3" s="59"/>
      <c r="Q3" s="44"/>
    </row>
    <row r="4" spans="1:26" s="10" customFormat="1" x14ac:dyDescent="0.15">
      <c r="A4" s="10" t="s">
        <v>143</v>
      </c>
      <c r="C4" s="59"/>
      <c r="Q4" s="44"/>
    </row>
    <row r="5" spans="1:26" s="10" customFormat="1" x14ac:dyDescent="0.15">
      <c r="C5" s="59"/>
      <c r="Q5" s="44"/>
      <c r="R5" s="10" t="s">
        <v>305</v>
      </c>
    </row>
    <row r="6" spans="1:26" s="10" customFormat="1" ht="14" thickBot="1" x14ac:dyDescent="0.2">
      <c r="C6" s="59"/>
      <c r="Q6" s="44"/>
      <c r="Y6" s="10" t="s">
        <v>275</v>
      </c>
    </row>
    <row r="7" spans="1:26" s="12" customFormat="1" x14ac:dyDescent="0.15">
      <c r="A7" s="11"/>
      <c r="C7" s="60" t="s">
        <v>313</v>
      </c>
      <c r="G7" s="13" t="s">
        <v>33</v>
      </c>
      <c r="Q7" s="45"/>
      <c r="U7" s="12" t="s">
        <v>127</v>
      </c>
      <c r="V7" s="12" t="s">
        <v>127</v>
      </c>
      <c r="W7" s="12" t="s">
        <v>128</v>
      </c>
      <c r="X7" s="12" t="s">
        <v>128</v>
      </c>
      <c r="Y7" s="12" t="s">
        <v>289</v>
      </c>
    </row>
    <row r="8" spans="1:26" s="15" customFormat="1" x14ac:dyDescent="0.15">
      <c r="A8" s="14"/>
      <c r="B8" s="15" t="s">
        <v>31</v>
      </c>
      <c r="C8" s="67" t="s">
        <v>314</v>
      </c>
      <c r="G8" s="16"/>
      <c r="I8" s="15" t="s">
        <v>289</v>
      </c>
      <c r="Q8" s="46"/>
      <c r="Y8" s="15" t="s">
        <v>298</v>
      </c>
    </row>
    <row r="9" spans="1:26" s="15" customFormat="1" x14ac:dyDescent="0.15">
      <c r="A9" s="14"/>
      <c r="B9" s="15" t="s">
        <v>33</v>
      </c>
      <c r="C9" s="67" t="s">
        <v>315</v>
      </c>
      <c r="D9" s="15" t="s">
        <v>203</v>
      </c>
      <c r="E9" s="15" t="s">
        <v>149</v>
      </c>
      <c r="F9" s="15" t="s">
        <v>213</v>
      </c>
      <c r="G9" s="16"/>
      <c r="H9" s="15" t="s">
        <v>21</v>
      </c>
      <c r="I9" s="15" t="s">
        <v>290</v>
      </c>
      <c r="J9" s="15" t="s">
        <v>291</v>
      </c>
      <c r="Q9" s="46"/>
      <c r="R9" s="15" t="s">
        <v>30</v>
      </c>
      <c r="U9" s="15" t="s">
        <v>289</v>
      </c>
      <c r="V9" s="15" t="s">
        <v>289</v>
      </c>
      <c r="W9" s="15" t="s">
        <v>289</v>
      </c>
      <c r="X9" s="15" t="s">
        <v>289</v>
      </c>
    </row>
    <row r="10" spans="1:26" s="19" customFormat="1" ht="14" thickBot="1" x14ac:dyDescent="0.2">
      <c r="A10" s="18" t="s">
        <v>127</v>
      </c>
      <c r="B10" s="19" t="s">
        <v>37</v>
      </c>
      <c r="C10" s="62"/>
      <c r="D10" s="19" t="s">
        <v>150</v>
      </c>
      <c r="E10" s="19" t="s">
        <v>220</v>
      </c>
      <c r="F10" s="19" t="s">
        <v>221</v>
      </c>
      <c r="G10" s="20" t="s">
        <v>204</v>
      </c>
      <c r="H10" s="19" t="s">
        <v>29</v>
      </c>
      <c r="I10" s="19" t="s">
        <v>205</v>
      </c>
      <c r="J10" s="19" t="s">
        <v>136</v>
      </c>
      <c r="K10" s="19" t="s">
        <v>137</v>
      </c>
      <c r="L10" s="19" t="s">
        <v>154</v>
      </c>
      <c r="M10" s="19" t="s">
        <v>155</v>
      </c>
      <c r="N10" s="19" t="s">
        <v>156</v>
      </c>
      <c r="O10" s="19" t="s">
        <v>157</v>
      </c>
      <c r="P10" s="19" t="s">
        <v>158</v>
      </c>
      <c r="Q10" s="47"/>
      <c r="R10" s="19" t="s">
        <v>150</v>
      </c>
      <c r="S10" s="19" t="s">
        <v>152</v>
      </c>
      <c r="T10" s="19" t="s">
        <v>21</v>
      </c>
      <c r="U10" s="19" t="s">
        <v>298</v>
      </c>
      <c r="V10" s="19" t="s">
        <v>298</v>
      </c>
      <c r="W10" s="19" t="s">
        <v>298</v>
      </c>
      <c r="X10" s="19" t="s">
        <v>298</v>
      </c>
      <c r="Y10" s="19" t="s">
        <v>54</v>
      </c>
      <c r="Z10" s="19" t="s">
        <v>55</v>
      </c>
    </row>
    <row r="11" spans="1:26" s="10" customFormat="1" x14ac:dyDescent="0.15">
      <c r="A11" s="10">
        <v>88</v>
      </c>
      <c r="B11" s="21">
        <v>40758</v>
      </c>
      <c r="C11" s="66">
        <v>36</v>
      </c>
      <c r="D11" s="10">
        <v>2</v>
      </c>
      <c r="E11" s="10">
        <v>22</v>
      </c>
      <c r="F11" s="27">
        <v>27906</v>
      </c>
      <c r="G11" s="27">
        <v>10000</v>
      </c>
      <c r="H11" s="10" t="s">
        <v>56</v>
      </c>
      <c r="I11" s="10" t="s">
        <v>195</v>
      </c>
      <c r="J11" s="10">
        <v>0</v>
      </c>
      <c r="K11" s="10" t="s">
        <v>199</v>
      </c>
      <c r="L11" s="10" t="s">
        <v>200</v>
      </c>
      <c r="M11" s="10" t="s">
        <v>201</v>
      </c>
      <c r="N11" s="10" t="s">
        <v>202</v>
      </c>
      <c r="O11" s="10" t="s">
        <v>292</v>
      </c>
      <c r="Q11" s="44"/>
      <c r="R11" s="10">
        <v>4</v>
      </c>
      <c r="S11" s="27">
        <v>10000</v>
      </c>
      <c r="T11" s="10" t="s">
        <v>123</v>
      </c>
      <c r="U11" s="10">
        <v>4</v>
      </c>
      <c r="V11" s="10">
        <v>4</v>
      </c>
      <c r="W11" s="10">
        <v>5</v>
      </c>
      <c r="X11" s="10">
        <v>5</v>
      </c>
      <c r="Y11" s="10">
        <f>AVERAGE(U11:X11)</f>
        <v>4.5</v>
      </c>
      <c r="Z11" s="10">
        <f>STDEV(U11:X11)</f>
        <v>0.57735026918962573</v>
      </c>
    </row>
    <row r="12" spans="1:26" s="10" customFormat="1" x14ac:dyDescent="0.15">
      <c r="C12" s="59"/>
      <c r="D12" s="10">
        <v>2</v>
      </c>
      <c r="G12" s="27">
        <v>20000</v>
      </c>
      <c r="H12" s="10" t="s">
        <v>56</v>
      </c>
      <c r="I12" s="10" t="s">
        <v>195</v>
      </c>
      <c r="J12" s="10">
        <v>0</v>
      </c>
      <c r="K12" s="10" t="s">
        <v>164</v>
      </c>
      <c r="L12" s="10" t="s">
        <v>164</v>
      </c>
      <c r="M12" s="10" t="s">
        <v>176</v>
      </c>
      <c r="N12" s="10" t="s">
        <v>177</v>
      </c>
      <c r="O12" s="10" t="s">
        <v>292</v>
      </c>
      <c r="Q12" s="44"/>
      <c r="R12" s="10">
        <v>4</v>
      </c>
      <c r="S12" s="27">
        <v>20000</v>
      </c>
      <c r="T12" s="10" t="s">
        <v>123</v>
      </c>
      <c r="U12" s="10">
        <v>4</v>
      </c>
      <c r="V12" s="10">
        <v>4</v>
      </c>
      <c r="W12" s="10">
        <v>5</v>
      </c>
      <c r="X12" s="10">
        <v>5</v>
      </c>
      <c r="Y12" s="10">
        <f t="shared" ref="Y12:Y13" si="0">AVERAGE(U12:X12)</f>
        <v>4.5</v>
      </c>
      <c r="Z12" s="10">
        <f t="shared" ref="Z12:Z13" si="1">STDEV(U12:X12)</f>
        <v>0.57735026918962573</v>
      </c>
    </row>
    <row r="13" spans="1:26" s="10" customFormat="1" x14ac:dyDescent="0.15">
      <c r="C13" s="59"/>
      <c r="D13" s="10">
        <v>2</v>
      </c>
      <c r="G13" s="27">
        <v>40000</v>
      </c>
      <c r="H13" s="10" t="s">
        <v>56</v>
      </c>
      <c r="I13" s="10" t="s">
        <v>195</v>
      </c>
      <c r="J13" s="10">
        <v>0</v>
      </c>
      <c r="K13" s="10" t="s">
        <v>165</v>
      </c>
      <c r="L13" s="10" t="s">
        <v>173</v>
      </c>
      <c r="M13" s="10" t="s">
        <v>163</v>
      </c>
      <c r="N13" s="10" t="s">
        <v>175</v>
      </c>
      <c r="O13" s="10" t="s">
        <v>292</v>
      </c>
      <c r="Q13" s="44"/>
      <c r="R13" s="10">
        <v>4</v>
      </c>
      <c r="S13" s="27">
        <v>40000</v>
      </c>
      <c r="T13" s="10" t="s">
        <v>123</v>
      </c>
      <c r="U13" s="10">
        <v>4</v>
      </c>
      <c r="V13" s="10">
        <v>4</v>
      </c>
      <c r="W13" s="10">
        <v>4</v>
      </c>
      <c r="X13" s="10">
        <v>4</v>
      </c>
      <c r="Y13" s="10">
        <f t="shared" si="0"/>
        <v>4</v>
      </c>
      <c r="Z13" s="10">
        <f t="shared" si="1"/>
        <v>0</v>
      </c>
    </row>
    <row r="14" spans="1:26" s="10" customFormat="1" x14ac:dyDescent="0.15">
      <c r="A14" s="10" t="s">
        <v>248</v>
      </c>
      <c r="B14" s="21">
        <v>40795</v>
      </c>
      <c r="C14" s="59"/>
      <c r="D14" s="10">
        <v>2</v>
      </c>
      <c r="G14" s="27">
        <v>10000</v>
      </c>
      <c r="H14" s="10" t="s">
        <v>52</v>
      </c>
      <c r="I14" s="10" t="s">
        <v>193</v>
      </c>
      <c r="J14" s="10">
        <v>0</v>
      </c>
      <c r="K14" s="10" t="s">
        <v>167</v>
      </c>
      <c r="L14" s="10" t="s">
        <v>168</v>
      </c>
      <c r="M14" s="10" t="s">
        <v>169</v>
      </c>
      <c r="N14" s="10" t="s">
        <v>174</v>
      </c>
      <c r="O14" s="10" t="s">
        <v>166</v>
      </c>
      <c r="P14" s="10" t="s">
        <v>292</v>
      </c>
      <c r="Q14" s="44"/>
      <c r="R14" s="10">
        <v>4</v>
      </c>
      <c r="S14" s="27">
        <v>10000</v>
      </c>
      <c r="T14" s="10" t="s">
        <v>52</v>
      </c>
      <c r="U14" s="10">
        <v>5</v>
      </c>
      <c r="V14" s="10">
        <v>5</v>
      </c>
      <c r="W14" s="10">
        <v>5</v>
      </c>
      <c r="X14" s="10">
        <v>5</v>
      </c>
      <c r="Y14" s="10">
        <f>AVERAGE(U14:X14)</f>
        <v>5</v>
      </c>
      <c r="Z14" s="10">
        <f>STDEV(U14:X14)</f>
        <v>0</v>
      </c>
    </row>
    <row r="15" spans="1:26" s="10" customFormat="1" x14ac:dyDescent="0.15">
      <c r="A15" s="10" t="s">
        <v>122</v>
      </c>
      <c r="B15" s="10" t="s">
        <v>218</v>
      </c>
      <c r="C15" s="59"/>
      <c r="D15" s="10">
        <v>2</v>
      </c>
      <c r="G15" s="27">
        <v>20000</v>
      </c>
      <c r="H15" s="10" t="s">
        <v>52</v>
      </c>
      <c r="I15" s="10" t="s">
        <v>194</v>
      </c>
      <c r="J15" s="10">
        <v>0</v>
      </c>
      <c r="K15" s="10" t="s">
        <v>159</v>
      </c>
      <c r="L15" s="10" t="s">
        <v>162</v>
      </c>
      <c r="M15" s="10" t="s">
        <v>160</v>
      </c>
      <c r="N15" s="10" t="s">
        <v>173</v>
      </c>
      <c r="O15" s="10" t="s">
        <v>161</v>
      </c>
      <c r="P15" s="10" t="s">
        <v>292</v>
      </c>
      <c r="Q15" s="44"/>
      <c r="R15" s="10">
        <v>4</v>
      </c>
      <c r="S15" s="27">
        <v>20000</v>
      </c>
      <c r="T15" s="10" t="s">
        <v>52</v>
      </c>
      <c r="U15" s="10">
        <v>4</v>
      </c>
      <c r="V15" s="10">
        <v>5</v>
      </c>
      <c r="W15" s="10">
        <v>5</v>
      </c>
      <c r="X15" s="10">
        <v>5</v>
      </c>
      <c r="Y15" s="10">
        <f t="shared" ref="Y15:Y16" si="2">AVERAGE(U15:X15)</f>
        <v>4.75</v>
      </c>
      <c r="Z15" s="10">
        <f t="shared" ref="Z15:Z16" si="3">STDEV(U15:X15)</f>
        <v>0.5</v>
      </c>
    </row>
    <row r="16" spans="1:26" s="10" customFormat="1" x14ac:dyDescent="0.15">
      <c r="A16" s="10" t="s">
        <v>52</v>
      </c>
      <c r="C16" s="59"/>
      <c r="D16" s="10">
        <v>2</v>
      </c>
      <c r="G16" s="27">
        <v>40000</v>
      </c>
      <c r="H16" s="10" t="s">
        <v>52</v>
      </c>
      <c r="I16" s="10" t="s">
        <v>195</v>
      </c>
      <c r="J16" s="10">
        <v>0</v>
      </c>
      <c r="K16" s="10" t="s">
        <v>165</v>
      </c>
      <c r="L16" s="10" t="s">
        <v>170</v>
      </c>
      <c r="M16" s="10" t="s">
        <v>171</v>
      </c>
      <c r="N16" s="10" t="s">
        <v>172</v>
      </c>
      <c r="O16" s="10" t="s">
        <v>163</v>
      </c>
      <c r="P16" s="10" t="s">
        <v>292</v>
      </c>
      <c r="Q16" s="44"/>
      <c r="R16" s="10">
        <v>4</v>
      </c>
      <c r="S16" s="27">
        <v>40000</v>
      </c>
      <c r="T16" s="10" t="s">
        <v>52</v>
      </c>
      <c r="U16" s="10">
        <v>4</v>
      </c>
      <c r="V16" s="10">
        <v>4</v>
      </c>
      <c r="W16" s="10">
        <v>4</v>
      </c>
      <c r="X16" s="10">
        <v>4</v>
      </c>
      <c r="Y16" s="10">
        <f t="shared" si="2"/>
        <v>4</v>
      </c>
      <c r="Z16" s="10">
        <f t="shared" si="3"/>
        <v>0</v>
      </c>
    </row>
    <row r="17" spans="1:17" s="10" customFormat="1" x14ac:dyDescent="0.15">
      <c r="A17" s="34"/>
      <c r="C17" s="59"/>
      <c r="G17" s="22"/>
      <c r="N17" s="27"/>
      <c r="Q17" s="44"/>
    </row>
    <row r="18" spans="1:17" s="10" customFormat="1" ht="14" thickBot="1" x14ac:dyDescent="0.2">
      <c r="C18" s="59"/>
      <c r="Q18" s="44"/>
    </row>
    <row r="19" spans="1:17" s="12" customFormat="1" x14ac:dyDescent="0.15">
      <c r="A19" s="11"/>
      <c r="C19" s="60" t="s">
        <v>313</v>
      </c>
      <c r="G19" s="13" t="s">
        <v>33</v>
      </c>
      <c r="Q19" s="45"/>
    </row>
    <row r="20" spans="1:17" s="15" customFormat="1" x14ac:dyDescent="0.15">
      <c r="A20" s="14"/>
      <c r="B20" s="15" t="s">
        <v>31</v>
      </c>
      <c r="C20" s="67" t="s">
        <v>314</v>
      </c>
      <c r="G20" s="16"/>
      <c r="I20" s="15" t="s">
        <v>289</v>
      </c>
      <c r="Q20" s="46"/>
    </row>
    <row r="21" spans="1:17" s="15" customFormat="1" x14ac:dyDescent="0.15">
      <c r="A21" s="14"/>
      <c r="B21" s="15" t="s">
        <v>33</v>
      </c>
      <c r="C21" s="67" t="s">
        <v>315</v>
      </c>
      <c r="D21" s="15" t="s">
        <v>203</v>
      </c>
      <c r="E21" s="15" t="s">
        <v>149</v>
      </c>
      <c r="F21" s="15" t="s">
        <v>213</v>
      </c>
      <c r="G21" s="16"/>
      <c r="H21" s="15" t="s">
        <v>21</v>
      </c>
      <c r="I21" s="15" t="s">
        <v>290</v>
      </c>
      <c r="J21" s="15" t="s">
        <v>291</v>
      </c>
      <c r="Q21" s="46"/>
    </row>
    <row r="22" spans="1:17" s="19" customFormat="1" ht="14" thickBot="1" x14ac:dyDescent="0.2">
      <c r="A22" s="18" t="s">
        <v>128</v>
      </c>
      <c r="B22" s="19" t="s">
        <v>37</v>
      </c>
      <c r="C22" s="62"/>
      <c r="D22" s="19" t="s">
        <v>150</v>
      </c>
      <c r="E22" s="19" t="s">
        <v>220</v>
      </c>
      <c r="F22" s="19" t="s">
        <v>221</v>
      </c>
      <c r="G22" s="20" t="s">
        <v>204</v>
      </c>
      <c r="H22" s="19" t="s">
        <v>29</v>
      </c>
      <c r="I22" s="19" t="s">
        <v>205</v>
      </c>
      <c r="J22" s="19" t="s">
        <v>136</v>
      </c>
      <c r="K22" s="19" t="s">
        <v>137</v>
      </c>
      <c r="L22" s="19" t="s">
        <v>154</v>
      </c>
      <c r="M22" s="19" t="s">
        <v>155</v>
      </c>
      <c r="N22" s="19" t="s">
        <v>156</v>
      </c>
      <c r="O22" s="19" t="s">
        <v>157</v>
      </c>
      <c r="P22" s="19" t="s">
        <v>158</v>
      </c>
      <c r="Q22" s="47"/>
    </row>
    <row r="23" spans="1:17" s="10" customFormat="1" x14ac:dyDescent="0.15">
      <c r="A23" s="10">
        <v>97</v>
      </c>
      <c r="B23" s="21">
        <v>40779</v>
      </c>
      <c r="C23" s="66">
        <v>1</v>
      </c>
      <c r="D23" s="10">
        <v>2</v>
      </c>
      <c r="E23" s="10">
        <v>18</v>
      </c>
      <c r="F23" s="27">
        <v>19090</v>
      </c>
      <c r="G23" s="27">
        <v>10000</v>
      </c>
      <c r="H23" s="10" t="s">
        <v>56</v>
      </c>
      <c r="I23" s="10" t="s">
        <v>193</v>
      </c>
      <c r="J23" s="10">
        <v>0</v>
      </c>
      <c r="K23" s="10" t="s">
        <v>167</v>
      </c>
      <c r="L23" s="10" t="s">
        <v>164</v>
      </c>
      <c r="M23" s="10" t="s">
        <v>170</v>
      </c>
      <c r="N23" s="10" t="s">
        <v>292</v>
      </c>
      <c r="Q23" s="44"/>
    </row>
    <row r="24" spans="1:17" s="10" customFormat="1" x14ac:dyDescent="0.15">
      <c r="C24" s="59"/>
      <c r="D24" s="10">
        <v>2</v>
      </c>
      <c r="G24" s="27">
        <v>20000</v>
      </c>
      <c r="H24" s="10" t="s">
        <v>56</v>
      </c>
      <c r="I24" s="10" t="s">
        <v>193</v>
      </c>
      <c r="J24" s="10">
        <v>0</v>
      </c>
      <c r="K24" s="10" t="s">
        <v>167</v>
      </c>
      <c r="L24" s="10" t="s">
        <v>164</v>
      </c>
      <c r="M24" s="10" t="s">
        <v>176</v>
      </c>
      <c r="N24" s="10" t="s">
        <v>292</v>
      </c>
      <c r="Q24" s="44"/>
    </row>
    <row r="25" spans="1:17" s="10" customFormat="1" x14ac:dyDescent="0.15">
      <c r="C25" s="59"/>
      <c r="D25" s="10">
        <v>2</v>
      </c>
      <c r="G25" s="27">
        <v>40000</v>
      </c>
      <c r="H25" s="10" t="s">
        <v>56</v>
      </c>
      <c r="I25" s="10" t="s">
        <v>195</v>
      </c>
      <c r="J25" s="10">
        <v>0</v>
      </c>
      <c r="K25" s="10" t="s">
        <v>164</v>
      </c>
      <c r="L25" s="10" t="s">
        <v>165</v>
      </c>
      <c r="M25" s="10" t="s">
        <v>181</v>
      </c>
      <c r="N25" s="10" t="s">
        <v>292</v>
      </c>
      <c r="Q25" s="44"/>
    </row>
    <row r="26" spans="1:17" s="10" customFormat="1" x14ac:dyDescent="0.15">
      <c r="A26" s="10" t="s">
        <v>248</v>
      </c>
      <c r="B26" s="21">
        <v>40780</v>
      </c>
      <c r="C26" s="59"/>
      <c r="D26" s="10">
        <v>2</v>
      </c>
      <c r="G26" s="27">
        <v>10000</v>
      </c>
      <c r="H26" s="10" t="s">
        <v>52</v>
      </c>
      <c r="I26" s="10" t="s">
        <v>193</v>
      </c>
      <c r="J26" s="10">
        <v>0</v>
      </c>
      <c r="K26" s="10" t="s">
        <v>167</v>
      </c>
      <c r="L26" s="10" t="s">
        <v>168</v>
      </c>
      <c r="M26" s="10" t="s">
        <v>179</v>
      </c>
      <c r="N26" s="10" t="s">
        <v>292</v>
      </c>
      <c r="Q26" s="44"/>
    </row>
    <row r="27" spans="1:17" s="10" customFormat="1" x14ac:dyDescent="0.15">
      <c r="A27" s="10" t="s">
        <v>122</v>
      </c>
      <c r="B27" s="10" t="s">
        <v>218</v>
      </c>
      <c r="C27" s="59"/>
      <c r="D27" s="10">
        <v>2</v>
      </c>
      <c r="G27" s="27">
        <v>20000</v>
      </c>
      <c r="H27" s="10" t="s">
        <v>52</v>
      </c>
      <c r="I27" s="10" t="s">
        <v>193</v>
      </c>
      <c r="J27" s="10">
        <v>0</v>
      </c>
      <c r="K27" s="10" t="s">
        <v>167</v>
      </c>
      <c r="L27" s="10" t="s">
        <v>165</v>
      </c>
      <c r="M27" s="10" t="s">
        <v>174</v>
      </c>
      <c r="N27" s="10" t="s">
        <v>292</v>
      </c>
      <c r="Q27" s="44"/>
    </row>
    <row r="28" spans="1:17" s="10" customFormat="1" x14ac:dyDescent="0.15">
      <c r="A28" s="10" t="s">
        <v>52</v>
      </c>
      <c r="C28" s="59"/>
      <c r="D28" s="10">
        <v>2</v>
      </c>
      <c r="G28" s="27">
        <v>40000</v>
      </c>
      <c r="H28" s="10" t="s">
        <v>52</v>
      </c>
      <c r="I28" s="10" t="s">
        <v>195</v>
      </c>
      <c r="J28" s="10">
        <v>0</v>
      </c>
      <c r="K28" s="10" t="s">
        <v>164</v>
      </c>
      <c r="L28" s="10" t="s">
        <v>178</v>
      </c>
      <c r="M28" s="10" t="s">
        <v>180</v>
      </c>
      <c r="N28" s="10" t="s">
        <v>292</v>
      </c>
      <c r="Q28" s="44"/>
    </row>
    <row r="29" spans="1:17" x14ac:dyDescent="0.15">
      <c r="G29" s="2"/>
      <c r="N29" s="3"/>
    </row>
    <row r="30" spans="1:17" s="70" customFormat="1" x14ac:dyDescent="0.15">
      <c r="C30" s="71"/>
      <c r="G30" s="72"/>
      <c r="N30" s="73"/>
    </row>
    <row r="32" spans="1:17" x14ac:dyDescent="0.15">
      <c r="A32" s="9"/>
      <c r="B32" s="7"/>
      <c r="C32" s="68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 x14ac:dyDescent="0.15">
      <c r="A33" s="7"/>
      <c r="B33" s="8"/>
      <c r="C33" s="68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x14ac:dyDescent="0.15">
      <c r="G34" s="3"/>
    </row>
    <row r="35" spans="1:14" x14ac:dyDescent="0.15">
      <c r="G35" s="3"/>
    </row>
    <row r="36" spans="1:14" x14ac:dyDescent="0.15">
      <c r="G36" s="3"/>
    </row>
    <row r="37" spans="1:14" x14ac:dyDescent="0.15">
      <c r="B37" s="1"/>
      <c r="G37" s="3"/>
    </row>
    <row r="38" spans="1:14" x14ac:dyDescent="0.15">
      <c r="G38" s="3"/>
    </row>
    <row r="39" spans="1:14" x14ac:dyDescent="0.15">
      <c r="G39" s="3"/>
    </row>
  </sheetData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6"/>
  <sheetViews>
    <sheetView zoomScale="95" zoomScaleNormal="95" zoomScalePageLayoutView="95" workbookViewId="0">
      <selection activeCell="U31" sqref="U31"/>
    </sheetView>
  </sheetViews>
  <sheetFormatPr baseColWidth="10" defaultRowHeight="13" x14ac:dyDescent="0.15"/>
  <cols>
    <col min="1" max="1" width="9.1640625" customWidth="1"/>
    <col min="2" max="2" width="8.5" customWidth="1"/>
    <col min="3" max="3" width="8.5" style="65" customWidth="1"/>
    <col min="4" max="4" width="7.6640625" customWidth="1"/>
    <col min="5" max="5" width="8" customWidth="1"/>
    <col min="6" max="6" width="8.5" customWidth="1"/>
    <col min="7" max="7" width="7.1640625" customWidth="1"/>
    <col min="8" max="8" width="7.5" customWidth="1"/>
    <col min="9" max="9" width="7.6640625" customWidth="1"/>
    <col min="10" max="10" width="7" customWidth="1"/>
    <col min="11" max="11" width="6.6640625" customWidth="1"/>
    <col min="12" max="12" width="8.1640625" customWidth="1"/>
    <col min="13" max="14" width="12.1640625" bestFit="1" customWidth="1"/>
    <col min="15" max="15" width="2.6640625" style="52" customWidth="1"/>
    <col min="16" max="17" width="12.1640625" bestFit="1" customWidth="1"/>
    <col min="23" max="24" width="12.1640625" bestFit="1" customWidth="1"/>
  </cols>
  <sheetData>
    <row r="1" spans="1:16" s="10" customFormat="1" x14ac:dyDescent="0.15">
      <c r="A1" s="10" t="s">
        <v>331</v>
      </c>
      <c r="C1" s="59"/>
      <c r="O1" s="44"/>
    </row>
    <row r="2" spans="1:16" s="10" customFormat="1" x14ac:dyDescent="0.15">
      <c r="A2" s="10" t="s">
        <v>139</v>
      </c>
      <c r="C2" s="59"/>
      <c r="O2" s="44"/>
      <c r="P2" s="10" t="s">
        <v>305</v>
      </c>
    </row>
    <row r="3" spans="1:16" s="10" customFormat="1" x14ac:dyDescent="0.15">
      <c r="C3" s="59"/>
      <c r="O3" s="44"/>
    </row>
    <row r="4" spans="1:16" s="10" customFormat="1" ht="14" thickBot="1" x14ac:dyDescent="0.2">
      <c r="A4" s="10" t="s">
        <v>329</v>
      </c>
      <c r="C4" s="59"/>
      <c r="O4" s="44"/>
    </row>
    <row r="5" spans="1:16" s="12" customFormat="1" x14ac:dyDescent="0.15">
      <c r="A5" s="11"/>
      <c r="C5" s="60" t="s">
        <v>313</v>
      </c>
      <c r="F5" s="12" t="s">
        <v>33</v>
      </c>
      <c r="G5" s="13"/>
      <c r="K5" s="12" t="s">
        <v>208</v>
      </c>
      <c r="N5" s="12" t="s">
        <v>54</v>
      </c>
      <c r="O5" s="45"/>
    </row>
    <row r="6" spans="1:16" s="15" customFormat="1" x14ac:dyDescent="0.15">
      <c r="A6" s="14"/>
      <c r="B6" s="15" t="s">
        <v>31</v>
      </c>
      <c r="C6" s="67" t="s">
        <v>314</v>
      </c>
      <c r="F6" s="15" t="s">
        <v>215</v>
      </c>
      <c r="G6" s="16"/>
      <c r="I6" s="15" t="s">
        <v>32</v>
      </c>
      <c r="M6" s="15" t="s">
        <v>35</v>
      </c>
      <c r="N6" s="15" t="s">
        <v>35</v>
      </c>
      <c r="O6" s="46"/>
    </row>
    <row r="7" spans="1:16" s="15" customFormat="1" x14ac:dyDescent="0.15">
      <c r="A7" s="17" t="s">
        <v>211</v>
      </c>
      <c r="B7" s="15" t="s">
        <v>33</v>
      </c>
      <c r="C7" s="67" t="s">
        <v>315</v>
      </c>
      <c r="D7" s="15" t="s">
        <v>149</v>
      </c>
      <c r="E7" s="15" t="s">
        <v>213</v>
      </c>
      <c r="F7" s="15" t="s">
        <v>53</v>
      </c>
      <c r="G7" s="16"/>
      <c r="H7" s="15" t="s">
        <v>21</v>
      </c>
      <c r="I7" s="15" t="s">
        <v>311</v>
      </c>
      <c r="J7" s="15" t="s">
        <v>51</v>
      </c>
      <c r="K7" s="15" t="s">
        <v>30</v>
      </c>
      <c r="L7" s="15" t="s">
        <v>30</v>
      </c>
      <c r="M7" s="15" t="s">
        <v>311</v>
      </c>
      <c r="N7" s="15" t="s">
        <v>311</v>
      </c>
      <c r="O7" s="46"/>
    </row>
    <row r="8" spans="1:16" s="19" customFormat="1" ht="14" thickBot="1" x14ac:dyDescent="0.2">
      <c r="A8" s="18" t="s">
        <v>36</v>
      </c>
      <c r="B8" s="19" t="s">
        <v>37</v>
      </c>
      <c r="C8" s="62"/>
      <c r="D8" s="19" t="s">
        <v>212</v>
      </c>
      <c r="E8" s="19" t="s">
        <v>214</v>
      </c>
      <c r="F8" s="19" t="s">
        <v>328</v>
      </c>
      <c r="G8" s="20" t="s">
        <v>39</v>
      </c>
      <c r="H8" s="19" t="s">
        <v>29</v>
      </c>
      <c r="I8" s="19" t="s">
        <v>40</v>
      </c>
      <c r="J8" s="19" t="s">
        <v>53</v>
      </c>
      <c r="K8" s="19" t="s">
        <v>209</v>
      </c>
      <c r="L8" s="19" t="s">
        <v>210</v>
      </c>
      <c r="M8" s="19" t="s">
        <v>41</v>
      </c>
      <c r="N8" s="19" t="s">
        <v>41</v>
      </c>
      <c r="O8" s="47"/>
    </row>
    <row r="9" spans="1:16" s="10" customFormat="1" x14ac:dyDescent="0.15">
      <c r="A9" s="10">
        <v>1</v>
      </c>
      <c r="B9" s="21">
        <v>40408</v>
      </c>
      <c r="C9" s="66">
        <v>0</v>
      </c>
      <c r="D9" s="10">
        <v>23</v>
      </c>
      <c r="E9" s="27">
        <v>13888</v>
      </c>
      <c r="F9" s="10">
        <v>80000</v>
      </c>
      <c r="G9" s="22">
        <v>10000</v>
      </c>
      <c r="H9" s="10" t="s">
        <v>56</v>
      </c>
      <c r="I9" s="10" t="s">
        <v>57</v>
      </c>
      <c r="J9" s="10" t="s">
        <v>45</v>
      </c>
      <c r="K9" s="10">
        <v>1990</v>
      </c>
      <c r="L9" s="10">
        <v>92318</v>
      </c>
      <c r="M9" s="10">
        <f>K9/L9*100</f>
        <v>2.1555926254901538</v>
      </c>
      <c r="O9" s="44"/>
      <c r="P9" s="27"/>
    </row>
    <row r="10" spans="1:16" s="10" customFormat="1" x14ac:dyDescent="0.15">
      <c r="C10" s="59"/>
      <c r="F10" s="10">
        <v>80000</v>
      </c>
      <c r="G10" s="22">
        <v>10000</v>
      </c>
      <c r="H10" s="10" t="s">
        <v>56</v>
      </c>
      <c r="I10" s="10" t="s">
        <v>57</v>
      </c>
      <c r="J10" s="10" t="s">
        <v>58</v>
      </c>
      <c r="K10" s="10">
        <v>1434</v>
      </c>
      <c r="L10" s="10">
        <v>76714</v>
      </c>
      <c r="M10" s="10">
        <f t="shared" ref="M10:M12" si="0">K10/L10*100</f>
        <v>1.8692807049560705</v>
      </c>
      <c r="O10" s="44"/>
      <c r="P10" s="27"/>
    </row>
    <row r="11" spans="1:16" s="10" customFormat="1" x14ac:dyDescent="0.15">
      <c r="C11" s="59"/>
      <c r="F11" s="10">
        <v>80000</v>
      </c>
      <c r="G11" s="22">
        <v>10000</v>
      </c>
      <c r="H11" s="10" t="s">
        <v>56</v>
      </c>
      <c r="I11" s="10" t="s">
        <v>57</v>
      </c>
      <c r="J11" s="10" t="s">
        <v>92</v>
      </c>
      <c r="K11" s="10">
        <v>1950</v>
      </c>
      <c r="L11" s="10">
        <v>93402</v>
      </c>
      <c r="M11" s="10">
        <f t="shared" si="0"/>
        <v>2.0877497269865741</v>
      </c>
      <c r="O11" s="44"/>
      <c r="P11" s="27"/>
    </row>
    <row r="12" spans="1:16" s="10" customFormat="1" x14ac:dyDescent="0.15">
      <c r="C12" s="59"/>
      <c r="F12" s="10">
        <v>80000</v>
      </c>
      <c r="G12" s="22">
        <v>10000</v>
      </c>
      <c r="H12" s="10" t="s">
        <v>56</v>
      </c>
      <c r="I12" s="10" t="s">
        <v>57</v>
      </c>
      <c r="J12" s="10" t="s">
        <v>93</v>
      </c>
      <c r="K12" s="10">
        <v>1502</v>
      </c>
      <c r="L12" s="10">
        <v>80220</v>
      </c>
      <c r="M12" s="10">
        <f t="shared" si="0"/>
        <v>1.8723510346546994</v>
      </c>
      <c r="N12" s="10">
        <f>AVERAGE(M9:M12)</f>
        <v>1.9962435230218747</v>
      </c>
      <c r="O12" s="44"/>
      <c r="P12" s="27"/>
    </row>
    <row r="13" spans="1:16" s="10" customFormat="1" x14ac:dyDescent="0.15">
      <c r="C13" s="59"/>
      <c r="F13" s="10">
        <v>80000</v>
      </c>
      <c r="G13" s="22">
        <v>20000</v>
      </c>
      <c r="H13" s="10" t="s">
        <v>56</v>
      </c>
      <c r="I13" s="10" t="s">
        <v>57</v>
      </c>
      <c r="J13" s="10" t="s">
        <v>46</v>
      </c>
      <c r="K13" s="10">
        <v>3360</v>
      </c>
      <c r="L13" s="10">
        <v>83870</v>
      </c>
      <c r="M13" s="10">
        <f t="shared" ref="M13:M24" si="1">K13/L13*100</f>
        <v>4.0062000715392871</v>
      </c>
      <c r="O13" s="44"/>
    </row>
    <row r="14" spans="1:16" s="10" customFormat="1" x14ac:dyDescent="0.15">
      <c r="C14" s="59"/>
      <c r="F14" s="10">
        <v>80000</v>
      </c>
      <c r="G14" s="22">
        <v>20000</v>
      </c>
      <c r="H14" s="10" t="s">
        <v>56</v>
      </c>
      <c r="I14" s="10" t="s">
        <v>57</v>
      </c>
      <c r="J14" s="10" t="s">
        <v>24</v>
      </c>
      <c r="K14" s="10">
        <v>2528</v>
      </c>
      <c r="L14" s="10">
        <v>75804</v>
      </c>
      <c r="M14" s="10">
        <f t="shared" si="1"/>
        <v>3.3349163632525993</v>
      </c>
      <c r="O14" s="44"/>
    </row>
    <row r="15" spans="1:16" s="10" customFormat="1" x14ac:dyDescent="0.15">
      <c r="C15" s="59"/>
      <c r="F15" s="10">
        <v>80000</v>
      </c>
      <c r="G15" s="22">
        <v>20000</v>
      </c>
      <c r="H15" s="10" t="s">
        <v>56</v>
      </c>
      <c r="I15" s="10" t="s">
        <v>57</v>
      </c>
      <c r="J15" s="10" t="s">
        <v>25</v>
      </c>
      <c r="K15" s="10">
        <v>2850</v>
      </c>
      <c r="L15" s="10">
        <v>69136</v>
      </c>
      <c r="M15" s="10">
        <f t="shared" si="1"/>
        <v>4.1223096505438557</v>
      </c>
      <c r="O15" s="44"/>
    </row>
    <row r="16" spans="1:16" s="10" customFormat="1" x14ac:dyDescent="0.15">
      <c r="C16" s="59"/>
      <c r="F16" s="10">
        <v>80000</v>
      </c>
      <c r="G16" s="22">
        <v>20000</v>
      </c>
      <c r="H16" s="10" t="s">
        <v>56</v>
      </c>
      <c r="I16" s="10" t="s">
        <v>57</v>
      </c>
      <c r="J16" s="10" t="s">
        <v>26</v>
      </c>
      <c r="K16" s="10">
        <v>2620</v>
      </c>
      <c r="L16" s="10">
        <v>68928</v>
      </c>
      <c r="M16" s="10">
        <f t="shared" si="1"/>
        <v>3.8010677808727946</v>
      </c>
      <c r="N16" s="10">
        <f>AVERAGE(M13:M16)</f>
        <v>3.816123466552134</v>
      </c>
      <c r="O16" s="44"/>
    </row>
    <row r="17" spans="1:16" s="10" customFormat="1" x14ac:dyDescent="0.15">
      <c r="C17" s="59"/>
      <c r="F17" s="10">
        <v>80000</v>
      </c>
      <c r="G17" s="22">
        <v>40000</v>
      </c>
      <c r="H17" s="10" t="s">
        <v>56</v>
      </c>
      <c r="I17" s="10" t="s">
        <v>57</v>
      </c>
      <c r="J17" s="10" t="s">
        <v>47</v>
      </c>
      <c r="K17" s="10">
        <v>5476</v>
      </c>
      <c r="L17" s="10">
        <v>101270</v>
      </c>
      <c r="M17" s="10">
        <f t="shared" si="1"/>
        <v>5.4073269477634049</v>
      </c>
      <c r="O17" s="44"/>
    </row>
    <row r="18" spans="1:16" s="10" customFormat="1" x14ac:dyDescent="0.15">
      <c r="C18" s="59"/>
      <c r="F18" s="10">
        <v>80000</v>
      </c>
      <c r="G18" s="22">
        <v>40000</v>
      </c>
      <c r="H18" s="10" t="s">
        <v>56</v>
      </c>
      <c r="I18" s="10" t="s">
        <v>57</v>
      </c>
      <c r="J18" s="10" t="s">
        <v>59</v>
      </c>
      <c r="K18" s="10">
        <v>3776</v>
      </c>
      <c r="L18" s="10">
        <v>62418</v>
      </c>
      <c r="M18" s="10">
        <f t="shared" si="1"/>
        <v>6.0495369925342048</v>
      </c>
      <c r="O18" s="44"/>
    </row>
    <row r="19" spans="1:16" s="10" customFormat="1" x14ac:dyDescent="0.15">
      <c r="C19" s="59"/>
      <c r="F19" s="10">
        <v>80000</v>
      </c>
      <c r="G19" s="22">
        <v>40000</v>
      </c>
      <c r="H19" s="10" t="s">
        <v>56</v>
      </c>
      <c r="I19" s="10" t="s">
        <v>57</v>
      </c>
      <c r="J19" s="10" t="s">
        <v>60</v>
      </c>
      <c r="K19" s="10">
        <v>4346</v>
      </c>
      <c r="L19" s="10">
        <v>69674</v>
      </c>
      <c r="M19" s="10">
        <f t="shared" si="1"/>
        <v>6.2376209202859032</v>
      </c>
      <c r="O19" s="44"/>
    </row>
    <row r="20" spans="1:16" s="10" customFormat="1" x14ac:dyDescent="0.15">
      <c r="C20" s="59"/>
      <c r="F20" s="10">
        <v>80000</v>
      </c>
      <c r="G20" s="22">
        <v>40000</v>
      </c>
      <c r="H20" s="10" t="s">
        <v>56</v>
      </c>
      <c r="I20" s="10" t="s">
        <v>57</v>
      </c>
      <c r="J20" s="10" t="s">
        <v>61</v>
      </c>
      <c r="K20" s="10">
        <v>5144</v>
      </c>
      <c r="L20" s="10">
        <v>93306</v>
      </c>
      <c r="M20" s="10">
        <f t="shared" si="1"/>
        <v>5.5130431054808904</v>
      </c>
      <c r="N20" s="10">
        <f>AVERAGE(M17:M20)</f>
        <v>5.8018819915161002</v>
      </c>
      <c r="O20" s="44"/>
    </row>
    <row r="21" spans="1:16" s="10" customFormat="1" x14ac:dyDescent="0.15">
      <c r="C21" s="59"/>
      <c r="F21" s="10">
        <v>80000</v>
      </c>
      <c r="G21" s="22">
        <v>80000</v>
      </c>
      <c r="H21" s="10" t="s">
        <v>56</v>
      </c>
      <c r="I21" s="10" t="s">
        <v>57</v>
      </c>
      <c r="J21" s="10" t="s">
        <v>67</v>
      </c>
      <c r="K21" s="10">
        <v>9528</v>
      </c>
      <c r="L21" s="10">
        <v>102490</v>
      </c>
      <c r="M21" s="10">
        <f t="shared" si="1"/>
        <v>9.2965167333398373</v>
      </c>
      <c r="O21" s="44"/>
    </row>
    <row r="22" spans="1:16" s="10" customFormat="1" x14ac:dyDescent="0.15">
      <c r="C22" s="59"/>
      <c r="F22" s="10">
        <v>80000</v>
      </c>
      <c r="G22" s="22">
        <v>80000</v>
      </c>
      <c r="H22" s="10" t="s">
        <v>56</v>
      </c>
      <c r="I22" s="10" t="s">
        <v>57</v>
      </c>
      <c r="J22" s="10" t="s">
        <v>68</v>
      </c>
      <c r="K22" s="10">
        <v>7480</v>
      </c>
      <c r="L22" s="10">
        <v>82108</v>
      </c>
      <c r="M22" s="10">
        <f t="shared" si="1"/>
        <v>9.1099527451649056</v>
      </c>
      <c r="O22" s="44"/>
    </row>
    <row r="23" spans="1:16" s="10" customFormat="1" x14ac:dyDescent="0.15">
      <c r="C23" s="59"/>
      <c r="F23" s="10">
        <v>80000</v>
      </c>
      <c r="G23" s="22">
        <v>80000</v>
      </c>
      <c r="H23" s="10" t="s">
        <v>56</v>
      </c>
      <c r="I23" s="10" t="s">
        <v>57</v>
      </c>
      <c r="J23" s="10" t="s">
        <v>69</v>
      </c>
      <c r="K23" s="10">
        <v>8556</v>
      </c>
      <c r="L23" s="10">
        <v>94808</v>
      </c>
      <c r="M23" s="10">
        <f t="shared" si="1"/>
        <v>9.0245548898827099</v>
      </c>
      <c r="O23" s="44"/>
    </row>
    <row r="24" spans="1:16" s="10" customFormat="1" x14ac:dyDescent="0.15">
      <c r="C24" s="59"/>
      <c r="F24" s="10">
        <v>80000</v>
      </c>
      <c r="G24" s="22">
        <v>80000</v>
      </c>
      <c r="H24" s="10" t="s">
        <v>56</v>
      </c>
      <c r="I24" s="10" t="s">
        <v>57</v>
      </c>
      <c r="J24" s="10" t="s">
        <v>70</v>
      </c>
      <c r="K24" s="10">
        <v>6010</v>
      </c>
      <c r="L24" s="10">
        <v>64310</v>
      </c>
      <c r="M24" s="10">
        <f t="shared" si="1"/>
        <v>9.3453584201523867</v>
      </c>
      <c r="N24" s="10">
        <f>AVERAGE(M21:M24)</f>
        <v>9.1940956971349603</v>
      </c>
      <c r="O24" s="44"/>
    </row>
    <row r="25" spans="1:16" s="10" customFormat="1" x14ac:dyDescent="0.15">
      <c r="C25" s="59"/>
      <c r="O25" s="44"/>
    </row>
    <row r="26" spans="1:16" s="10" customFormat="1" x14ac:dyDescent="0.15">
      <c r="C26" s="59"/>
      <c r="O26" s="44"/>
    </row>
    <row r="27" spans="1:16" s="10" customFormat="1" ht="14" thickBot="1" x14ac:dyDescent="0.2">
      <c r="C27" s="59"/>
      <c r="O27" s="44"/>
    </row>
    <row r="28" spans="1:16" s="12" customFormat="1" x14ac:dyDescent="0.15">
      <c r="A28" s="11"/>
      <c r="C28" s="60" t="s">
        <v>313</v>
      </c>
      <c r="F28" s="12" t="s">
        <v>33</v>
      </c>
      <c r="G28" s="13"/>
      <c r="K28" s="12" t="s">
        <v>208</v>
      </c>
      <c r="N28" s="12" t="s">
        <v>54</v>
      </c>
      <c r="O28" s="45"/>
    </row>
    <row r="29" spans="1:16" s="15" customFormat="1" x14ac:dyDescent="0.15">
      <c r="A29" s="14"/>
      <c r="B29" s="15" t="s">
        <v>31</v>
      </c>
      <c r="C29" s="67" t="s">
        <v>314</v>
      </c>
      <c r="F29" s="15" t="s">
        <v>215</v>
      </c>
      <c r="G29" s="16"/>
      <c r="I29" s="15" t="s">
        <v>32</v>
      </c>
      <c r="M29" s="15" t="s">
        <v>35</v>
      </c>
      <c r="N29" s="15" t="s">
        <v>35</v>
      </c>
      <c r="O29" s="46"/>
    </row>
    <row r="30" spans="1:16" s="15" customFormat="1" x14ac:dyDescent="0.15">
      <c r="A30" s="17" t="s">
        <v>211</v>
      </c>
      <c r="B30" s="15" t="s">
        <v>33</v>
      </c>
      <c r="C30" s="67" t="s">
        <v>315</v>
      </c>
      <c r="D30" s="15" t="s">
        <v>149</v>
      </c>
      <c r="E30" s="15" t="s">
        <v>213</v>
      </c>
      <c r="F30" s="15" t="s">
        <v>53</v>
      </c>
      <c r="G30" s="16"/>
      <c r="H30" s="15" t="s">
        <v>21</v>
      </c>
      <c r="I30" s="15" t="s">
        <v>311</v>
      </c>
      <c r="J30" s="15" t="s">
        <v>51</v>
      </c>
      <c r="K30" s="15" t="s">
        <v>30</v>
      </c>
      <c r="L30" s="15" t="s">
        <v>30</v>
      </c>
      <c r="M30" s="15" t="s">
        <v>311</v>
      </c>
      <c r="N30" s="15" t="s">
        <v>311</v>
      </c>
      <c r="O30" s="46"/>
    </row>
    <row r="31" spans="1:16" s="19" customFormat="1" ht="14" thickBot="1" x14ac:dyDescent="0.2">
      <c r="A31" s="18" t="s">
        <v>36</v>
      </c>
      <c r="B31" s="19" t="s">
        <v>37</v>
      </c>
      <c r="C31" s="62"/>
      <c r="D31" s="19" t="s">
        <v>212</v>
      </c>
      <c r="E31" s="19" t="s">
        <v>214</v>
      </c>
      <c r="F31" s="19" t="s">
        <v>328</v>
      </c>
      <c r="G31" s="20" t="s">
        <v>39</v>
      </c>
      <c r="H31" s="19" t="s">
        <v>29</v>
      </c>
      <c r="I31" s="19" t="s">
        <v>40</v>
      </c>
      <c r="J31" s="19" t="s">
        <v>53</v>
      </c>
      <c r="K31" s="19" t="s">
        <v>209</v>
      </c>
      <c r="L31" s="19" t="s">
        <v>210</v>
      </c>
      <c r="M31" s="19" t="s">
        <v>41</v>
      </c>
      <c r="N31" s="19" t="s">
        <v>41</v>
      </c>
      <c r="O31" s="47"/>
    </row>
    <row r="32" spans="1:16" s="10" customFormat="1" x14ac:dyDescent="0.15">
      <c r="A32" s="10">
        <v>79</v>
      </c>
      <c r="B32" s="21">
        <v>40729</v>
      </c>
      <c r="C32" s="66">
        <v>0</v>
      </c>
      <c r="D32" s="10">
        <v>21</v>
      </c>
      <c r="E32" s="27">
        <v>15000</v>
      </c>
      <c r="F32" s="10">
        <v>80000</v>
      </c>
      <c r="G32" s="22">
        <v>10000</v>
      </c>
      <c r="H32" s="10" t="s">
        <v>56</v>
      </c>
      <c r="I32" s="10" t="s">
        <v>57</v>
      </c>
      <c r="J32" s="10" t="s">
        <v>67</v>
      </c>
      <c r="K32" s="10">
        <v>1722</v>
      </c>
      <c r="L32" s="10">
        <v>70896</v>
      </c>
      <c r="M32" s="10">
        <f t="shared" ref="M32:M47" si="2">K32/L32*100</f>
        <v>2.4289099526066353</v>
      </c>
      <c r="O32" s="44"/>
      <c r="P32" s="27"/>
    </row>
    <row r="33" spans="3:16" s="10" customFormat="1" x14ac:dyDescent="0.15">
      <c r="C33" s="59"/>
      <c r="F33" s="10">
        <v>80000</v>
      </c>
      <c r="G33" s="22">
        <v>10000</v>
      </c>
      <c r="H33" s="10" t="s">
        <v>56</v>
      </c>
      <c r="I33" s="10" t="s">
        <v>57</v>
      </c>
      <c r="J33" s="10" t="s">
        <v>68</v>
      </c>
      <c r="K33" s="10">
        <v>1266</v>
      </c>
      <c r="L33" s="10">
        <v>70284</v>
      </c>
      <c r="M33" s="10">
        <f t="shared" si="2"/>
        <v>1.801263445449889</v>
      </c>
      <c r="O33" s="44"/>
      <c r="P33" s="27"/>
    </row>
    <row r="34" spans="3:16" s="10" customFormat="1" x14ac:dyDescent="0.15">
      <c r="C34" s="59"/>
      <c r="F34" s="10">
        <v>80000</v>
      </c>
      <c r="G34" s="22">
        <v>10000</v>
      </c>
      <c r="H34" s="10" t="s">
        <v>56</v>
      </c>
      <c r="I34" s="10" t="s">
        <v>57</v>
      </c>
      <c r="J34" s="10" t="s">
        <v>69</v>
      </c>
      <c r="K34" s="10">
        <v>1686</v>
      </c>
      <c r="L34" s="10">
        <v>95859</v>
      </c>
      <c r="M34" s="10">
        <f t="shared" si="2"/>
        <v>1.7588332863893843</v>
      </c>
      <c r="O34" s="44"/>
      <c r="P34" s="27"/>
    </row>
    <row r="35" spans="3:16" s="10" customFormat="1" x14ac:dyDescent="0.15">
      <c r="C35" s="59"/>
      <c r="F35" s="10">
        <v>80000</v>
      </c>
      <c r="G35" s="22">
        <v>10000</v>
      </c>
      <c r="H35" s="10" t="s">
        <v>56</v>
      </c>
      <c r="I35" s="10" t="s">
        <v>57</v>
      </c>
      <c r="J35" s="10" t="s">
        <v>70</v>
      </c>
      <c r="K35" s="10">
        <v>1659</v>
      </c>
      <c r="L35" s="10">
        <v>94041</v>
      </c>
      <c r="M35" s="10">
        <f t="shared" si="2"/>
        <v>1.7641241586116696</v>
      </c>
      <c r="N35" s="10">
        <f>AVERAGE(M32:M35)</f>
        <v>1.9382827107643945</v>
      </c>
      <c r="O35" s="44"/>
      <c r="P35" s="27"/>
    </row>
    <row r="36" spans="3:16" s="10" customFormat="1" x14ac:dyDescent="0.15">
      <c r="C36" s="59"/>
      <c r="F36" s="10">
        <v>80000</v>
      </c>
      <c r="G36" s="22">
        <v>20000</v>
      </c>
      <c r="H36" s="10" t="s">
        <v>56</v>
      </c>
      <c r="I36" s="10" t="s">
        <v>57</v>
      </c>
      <c r="J36" s="10" t="s">
        <v>71</v>
      </c>
      <c r="K36" s="10">
        <v>3864</v>
      </c>
      <c r="L36" s="10">
        <v>102456</v>
      </c>
      <c r="M36" s="10">
        <f t="shared" si="2"/>
        <v>3.7713750292808621</v>
      </c>
      <c r="O36" s="44"/>
    </row>
    <row r="37" spans="3:16" s="10" customFormat="1" x14ac:dyDescent="0.15">
      <c r="C37" s="59"/>
      <c r="F37" s="10">
        <v>80000</v>
      </c>
      <c r="G37" s="22">
        <v>20000</v>
      </c>
      <c r="H37" s="10" t="s">
        <v>56</v>
      </c>
      <c r="I37" s="10" t="s">
        <v>57</v>
      </c>
      <c r="J37" s="10" t="s">
        <v>72</v>
      </c>
      <c r="K37" s="10">
        <v>3024</v>
      </c>
      <c r="L37" s="10">
        <v>80784</v>
      </c>
      <c r="M37" s="10">
        <f t="shared" si="2"/>
        <v>3.7433155080213902</v>
      </c>
      <c r="O37" s="44"/>
    </row>
    <row r="38" spans="3:16" s="10" customFormat="1" x14ac:dyDescent="0.15">
      <c r="C38" s="59"/>
      <c r="F38" s="10">
        <v>80000</v>
      </c>
      <c r="G38" s="22">
        <v>20000</v>
      </c>
      <c r="H38" s="10" t="s">
        <v>56</v>
      </c>
      <c r="I38" s="10" t="s">
        <v>57</v>
      </c>
      <c r="J38" s="10" t="s">
        <v>73</v>
      </c>
      <c r="K38" s="10">
        <v>3681</v>
      </c>
      <c r="L38" s="10">
        <v>87756</v>
      </c>
      <c r="M38" s="10">
        <f t="shared" si="2"/>
        <v>4.194584985642007</v>
      </c>
      <c r="O38" s="44"/>
    </row>
    <row r="39" spans="3:16" s="10" customFormat="1" x14ac:dyDescent="0.15">
      <c r="C39" s="59"/>
      <c r="F39" s="10">
        <v>80000</v>
      </c>
      <c r="G39" s="22">
        <v>20000</v>
      </c>
      <c r="H39" s="10" t="s">
        <v>56</v>
      </c>
      <c r="I39" s="10" t="s">
        <v>57</v>
      </c>
      <c r="J39" s="10" t="s">
        <v>74</v>
      </c>
      <c r="K39" s="10">
        <v>3057</v>
      </c>
      <c r="L39" s="10">
        <v>75498</v>
      </c>
      <c r="M39" s="10">
        <f t="shared" si="2"/>
        <v>4.0491138838114917</v>
      </c>
      <c r="N39" s="10">
        <f t="shared" ref="N39:N47" si="3">AVERAGE(M36:M39)</f>
        <v>3.939597351688938</v>
      </c>
      <c r="O39" s="44"/>
    </row>
    <row r="40" spans="3:16" s="10" customFormat="1" x14ac:dyDescent="0.15">
      <c r="C40" s="59"/>
      <c r="F40" s="10">
        <v>80000</v>
      </c>
      <c r="G40" s="22">
        <v>40000</v>
      </c>
      <c r="H40" s="10" t="s">
        <v>56</v>
      </c>
      <c r="I40" s="10" t="s">
        <v>57</v>
      </c>
      <c r="J40" s="10" t="s">
        <v>76</v>
      </c>
      <c r="K40" s="10">
        <v>4440</v>
      </c>
      <c r="L40" s="10">
        <v>61029</v>
      </c>
      <c r="M40" s="10">
        <f t="shared" si="2"/>
        <v>7.2752298087794323</v>
      </c>
      <c r="O40" s="44"/>
    </row>
    <row r="41" spans="3:16" s="10" customFormat="1" x14ac:dyDescent="0.15">
      <c r="C41" s="59"/>
      <c r="F41" s="10">
        <v>80000</v>
      </c>
      <c r="G41" s="22">
        <v>40000</v>
      </c>
      <c r="H41" s="10" t="s">
        <v>56</v>
      </c>
      <c r="I41" s="10" t="s">
        <v>57</v>
      </c>
      <c r="J41" s="10" t="s">
        <v>77</v>
      </c>
      <c r="K41" s="10">
        <v>3117</v>
      </c>
      <c r="L41" s="10">
        <v>46083</v>
      </c>
      <c r="M41" s="10">
        <f t="shared" si="2"/>
        <v>6.7638825597291845</v>
      </c>
      <c r="O41" s="44"/>
    </row>
    <row r="42" spans="3:16" s="10" customFormat="1" x14ac:dyDescent="0.15">
      <c r="C42" s="59"/>
      <c r="F42" s="10">
        <v>80000</v>
      </c>
      <c r="G42" s="22">
        <v>40000</v>
      </c>
      <c r="H42" s="10" t="s">
        <v>56</v>
      </c>
      <c r="I42" s="10" t="s">
        <v>57</v>
      </c>
      <c r="J42" s="10" t="s">
        <v>78</v>
      </c>
      <c r="K42" s="10">
        <v>5718</v>
      </c>
      <c r="L42" s="10">
        <v>80394</v>
      </c>
      <c r="M42" s="10">
        <f t="shared" si="2"/>
        <v>7.1124710799313391</v>
      </c>
      <c r="O42" s="44"/>
    </row>
    <row r="43" spans="3:16" s="10" customFormat="1" x14ac:dyDescent="0.15">
      <c r="C43" s="59"/>
      <c r="F43" s="10">
        <v>80000</v>
      </c>
      <c r="G43" s="22">
        <v>40000</v>
      </c>
      <c r="H43" s="10" t="s">
        <v>56</v>
      </c>
      <c r="I43" s="10" t="s">
        <v>57</v>
      </c>
      <c r="J43" s="10" t="s">
        <v>79</v>
      </c>
      <c r="K43" s="10">
        <v>5598</v>
      </c>
      <c r="L43" s="10">
        <v>80310</v>
      </c>
      <c r="M43" s="10">
        <f t="shared" si="2"/>
        <v>6.9704893537542025</v>
      </c>
      <c r="N43" s="10">
        <f t="shared" si="3"/>
        <v>7.0305182005485403</v>
      </c>
      <c r="O43" s="44"/>
    </row>
    <row r="44" spans="3:16" s="10" customFormat="1" x14ac:dyDescent="0.15">
      <c r="C44" s="59"/>
      <c r="F44" s="10">
        <v>80000</v>
      </c>
      <c r="G44" s="22">
        <v>80000</v>
      </c>
      <c r="H44" s="10" t="s">
        <v>56</v>
      </c>
      <c r="I44" s="10" t="s">
        <v>57</v>
      </c>
      <c r="J44" s="10" t="s">
        <v>80</v>
      </c>
      <c r="K44" s="10">
        <v>11409</v>
      </c>
      <c r="L44" s="10">
        <v>90303</v>
      </c>
      <c r="M44" s="10">
        <f t="shared" si="2"/>
        <v>12.634131756420054</v>
      </c>
      <c r="O44" s="44"/>
    </row>
    <row r="45" spans="3:16" s="10" customFormat="1" x14ac:dyDescent="0.15">
      <c r="C45" s="59"/>
      <c r="F45" s="10">
        <v>80000</v>
      </c>
      <c r="G45" s="22">
        <v>80000</v>
      </c>
      <c r="H45" s="10" t="s">
        <v>56</v>
      </c>
      <c r="I45" s="10" t="s">
        <v>57</v>
      </c>
      <c r="J45" s="10" t="s">
        <v>81</v>
      </c>
      <c r="K45" s="10">
        <v>7962</v>
      </c>
      <c r="L45" s="10">
        <v>58482</v>
      </c>
      <c r="M45" s="10">
        <f t="shared" si="2"/>
        <v>13.614445470401149</v>
      </c>
      <c r="O45" s="44"/>
    </row>
    <row r="46" spans="3:16" s="10" customFormat="1" x14ac:dyDescent="0.15">
      <c r="C46" s="59"/>
      <c r="F46" s="10">
        <v>80000</v>
      </c>
      <c r="G46" s="22">
        <v>80000</v>
      </c>
      <c r="H46" s="10" t="s">
        <v>56</v>
      </c>
      <c r="I46" s="10" t="s">
        <v>57</v>
      </c>
      <c r="J46" s="10" t="s">
        <v>82</v>
      </c>
      <c r="K46" s="10">
        <v>10866</v>
      </c>
      <c r="L46" s="10">
        <v>81864</v>
      </c>
      <c r="M46" s="10">
        <f t="shared" si="2"/>
        <v>13.273233655819409</v>
      </c>
      <c r="O46" s="44"/>
    </row>
    <row r="47" spans="3:16" s="10" customFormat="1" x14ac:dyDescent="0.15">
      <c r="C47" s="59"/>
      <c r="F47" s="10">
        <v>80000</v>
      </c>
      <c r="G47" s="22">
        <v>80000</v>
      </c>
      <c r="H47" s="10" t="s">
        <v>56</v>
      </c>
      <c r="I47" s="10" t="s">
        <v>57</v>
      </c>
      <c r="J47" s="10" t="s">
        <v>83</v>
      </c>
      <c r="K47" s="10">
        <v>8469</v>
      </c>
      <c r="L47" s="10">
        <v>77979</v>
      </c>
      <c r="M47" s="10">
        <f t="shared" si="2"/>
        <v>10.860616319778401</v>
      </c>
      <c r="N47" s="10">
        <f t="shared" si="3"/>
        <v>12.595606800604754</v>
      </c>
      <c r="O47" s="44"/>
    </row>
    <row r="48" spans="3:16" x14ac:dyDescent="0.15">
      <c r="G48" s="2"/>
    </row>
    <row r="49" spans="1:27" x14ac:dyDescent="0.15">
      <c r="G49" s="2"/>
    </row>
    <row r="50" spans="1:27" ht="14" thickBot="1" x14ac:dyDescent="0.2">
      <c r="A50" t="s">
        <v>310</v>
      </c>
      <c r="G50" s="2"/>
      <c r="AA50" s="10" t="s">
        <v>326</v>
      </c>
    </row>
    <row r="51" spans="1:27" s="12" customFormat="1" x14ac:dyDescent="0.15">
      <c r="A51" s="11"/>
      <c r="C51" s="60" t="s">
        <v>313</v>
      </c>
      <c r="F51" s="12" t="s">
        <v>33</v>
      </c>
      <c r="G51" s="13"/>
      <c r="K51" s="12" t="s">
        <v>208</v>
      </c>
      <c r="N51" s="12" t="s">
        <v>54</v>
      </c>
      <c r="O51" s="45"/>
      <c r="U51" s="12" t="s">
        <v>334</v>
      </c>
      <c r="W51" s="12" t="s">
        <v>54</v>
      </c>
    </row>
    <row r="52" spans="1:27" s="15" customFormat="1" x14ac:dyDescent="0.15">
      <c r="A52" s="14"/>
      <c r="B52" s="15" t="s">
        <v>31</v>
      </c>
      <c r="C52" s="61" t="s">
        <v>314</v>
      </c>
      <c r="F52" s="15" t="s">
        <v>215</v>
      </c>
      <c r="G52" s="16"/>
      <c r="I52" s="15" t="s">
        <v>32</v>
      </c>
      <c r="M52" s="15" t="s">
        <v>35</v>
      </c>
      <c r="N52" s="15" t="s">
        <v>35</v>
      </c>
      <c r="O52" s="46"/>
      <c r="U52" s="15" t="s">
        <v>335</v>
      </c>
      <c r="W52" s="15" t="s">
        <v>35</v>
      </c>
    </row>
    <row r="53" spans="1:27" s="15" customFormat="1" x14ac:dyDescent="0.15">
      <c r="A53" s="14" t="s">
        <v>211</v>
      </c>
      <c r="B53" s="15" t="s">
        <v>33</v>
      </c>
      <c r="C53" s="61" t="s">
        <v>315</v>
      </c>
      <c r="D53" s="15" t="s">
        <v>149</v>
      </c>
      <c r="E53" s="15" t="s">
        <v>213</v>
      </c>
      <c r="F53" s="15" t="s">
        <v>53</v>
      </c>
      <c r="G53" s="16"/>
      <c r="H53" s="15" t="s">
        <v>21</v>
      </c>
      <c r="I53" s="15" t="s">
        <v>311</v>
      </c>
      <c r="J53" s="15" t="s">
        <v>51</v>
      </c>
      <c r="K53" s="15" t="s">
        <v>30</v>
      </c>
      <c r="L53" s="15" t="s">
        <v>30</v>
      </c>
      <c r="M53" s="15" t="s">
        <v>311</v>
      </c>
      <c r="N53" s="15" t="s">
        <v>311</v>
      </c>
      <c r="O53" s="46"/>
      <c r="V53" s="15" t="s">
        <v>133</v>
      </c>
      <c r="W53" s="15" t="s">
        <v>311</v>
      </c>
    </row>
    <row r="54" spans="1:27" s="19" customFormat="1" ht="14" thickBot="1" x14ac:dyDescent="0.2">
      <c r="A54" s="18" t="s">
        <v>36</v>
      </c>
      <c r="B54" s="19" t="s">
        <v>37</v>
      </c>
      <c r="C54" s="62"/>
      <c r="D54" s="19" t="s">
        <v>212</v>
      </c>
      <c r="E54" s="19" t="s">
        <v>214</v>
      </c>
      <c r="F54" s="19" t="s">
        <v>328</v>
      </c>
      <c r="G54" s="20" t="s">
        <v>39</v>
      </c>
      <c r="H54" s="19" t="s">
        <v>29</v>
      </c>
      <c r="I54" s="19" t="s">
        <v>40</v>
      </c>
      <c r="J54" s="19" t="s">
        <v>53</v>
      </c>
      <c r="K54" s="19" t="s">
        <v>209</v>
      </c>
      <c r="L54" s="19" t="s">
        <v>210</v>
      </c>
      <c r="M54" s="19" t="s">
        <v>41</v>
      </c>
      <c r="N54" s="19" t="s">
        <v>41</v>
      </c>
      <c r="O54" s="47"/>
      <c r="V54" s="19" t="s">
        <v>324</v>
      </c>
      <c r="W54" s="19" t="s">
        <v>41</v>
      </c>
      <c r="X54" s="19" t="s">
        <v>55</v>
      </c>
    </row>
    <row r="55" spans="1:27" x14ac:dyDescent="0.15">
      <c r="A55" s="10">
        <v>1</v>
      </c>
      <c r="B55" s="21">
        <v>40408</v>
      </c>
      <c r="C55" s="66" t="s">
        <v>323</v>
      </c>
      <c r="D55" s="10">
        <v>23</v>
      </c>
      <c r="E55" s="27">
        <v>13888</v>
      </c>
      <c r="F55" s="10">
        <v>80000</v>
      </c>
      <c r="G55" s="22">
        <v>10000</v>
      </c>
      <c r="H55" s="10" t="s">
        <v>56</v>
      </c>
      <c r="I55" s="10" t="s">
        <v>57</v>
      </c>
      <c r="J55" s="10" t="s">
        <v>45</v>
      </c>
      <c r="K55" s="10">
        <v>1990</v>
      </c>
      <c r="L55" s="10">
        <v>92318</v>
      </c>
      <c r="M55">
        <f>K55/L55*100</f>
        <v>2.1555926254901538</v>
      </c>
      <c r="V55">
        <v>1</v>
      </c>
      <c r="W55">
        <v>1.9672631168931347</v>
      </c>
      <c r="X55">
        <v>0.23723888078206665</v>
      </c>
    </row>
    <row r="56" spans="1:27" x14ac:dyDescent="0.15">
      <c r="A56" s="10"/>
      <c r="B56" s="10"/>
      <c r="C56" s="66"/>
      <c r="D56" s="10"/>
      <c r="E56" s="10"/>
      <c r="F56" s="10">
        <v>80000</v>
      </c>
      <c r="G56" s="22">
        <v>10000</v>
      </c>
      <c r="H56" s="10" t="s">
        <v>56</v>
      </c>
      <c r="I56" s="10" t="s">
        <v>57</v>
      </c>
      <c r="J56" s="10" t="s">
        <v>58</v>
      </c>
      <c r="K56" s="10">
        <v>1434</v>
      </c>
      <c r="L56" s="10">
        <v>76714</v>
      </c>
      <c r="M56">
        <f t="shared" ref="M56:M86" si="4">K56/L56*100</f>
        <v>1.8692807049560705</v>
      </c>
      <c r="V56">
        <v>2</v>
      </c>
      <c r="W56">
        <v>3.8778604091205358</v>
      </c>
      <c r="X56">
        <v>0.2767142728975775</v>
      </c>
    </row>
    <row r="57" spans="1:27" x14ac:dyDescent="0.15">
      <c r="A57" s="10"/>
      <c r="B57" s="10"/>
      <c r="C57" s="66"/>
      <c r="D57" s="10"/>
      <c r="E57" s="10"/>
      <c r="F57" s="10">
        <v>80000</v>
      </c>
      <c r="G57" s="22">
        <v>10000</v>
      </c>
      <c r="H57" s="10" t="s">
        <v>56</v>
      </c>
      <c r="I57" s="10" t="s">
        <v>57</v>
      </c>
      <c r="J57" s="10" t="s">
        <v>92</v>
      </c>
      <c r="K57" s="10">
        <v>1950</v>
      </c>
      <c r="L57" s="10">
        <v>93402</v>
      </c>
      <c r="M57">
        <f t="shared" si="4"/>
        <v>2.0877497269865741</v>
      </c>
      <c r="V57">
        <v>4</v>
      </c>
      <c r="W57">
        <v>6.4162000960323198</v>
      </c>
      <c r="X57">
        <v>0.72216885041295731</v>
      </c>
    </row>
    <row r="58" spans="1:27" x14ac:dyDescent="0.15">
      <c r="A58" s="10"/>
      <c r="B58" s="10"/>
      <c r="C58" s="66"/>
      <c r="D58" s="10"/>
      <c r="E58" s="10"/>
      <c r="F58" s="10">
        <v>80000</v>
      </c>
      <c r="G58" s="22">
        <v>10000</v>
      </c>
      <c r="H58" s="10" t="s">
        <v>56</v>
      </c>
      <c r="I58" s="10" t="s">
        <v>57</v>
      </c>
      <c r="J58" s="10" t="s">
        <v>93</v>
      </c>
      <c r="K58" s="10">
        <v>1502</v>
      </c>
      <c r="L58" s="10">
        <v>80220</v>
      </c>
      <c r="M58">
        <f t="shared" si="4"/>
        <v>1.8723510346546994</v>
      </c>
      <c r="V58">
        <v>8</v>
      </c>
      <c r="W58">
        <v>10.894851248869857</v>
      </c>
      <c r="X58">
        <v>1.9899259392728883</v>
      </c>
    </row>
    <row r="59" spans="1:27" x14ac:dyDescent="0.15">
      <c r="A59" s="10">
        <v>79</v>
      </c>
      <c r="B59" s="21">
        <v>40729</v>
      </c>
      <c r="C59" s="66" t="s">
        <v>323</v>
      </c>
      <c r="D59" s="10">
        <v>21</v>
      </c>
      <c r="E59" s="27">
        <v>15000</v>
      </c>
      <c r="F59" s="10">
        <v>80000</v>
      </c>
      <c r="G59" s="22">
        <v>10000</v>
      </c>
      <c r="H59" s="10" t="s">
        <v>56</v>
      </c>
      <c r="I59" s="10" t="s">
        <v>57</v>
      </c>
      <c r="J59" s="10" t="s">
        <v>67</v>
      </c>
      <c r="K59" s="10">
        <v>1722</v>
      </c>
      <c r="L59" s="10">
        <v>70896</v>
      </c>
      <c r="M59">
        <f t="shared" si="4"/>
        <v>2.4289099526066353</v>
      </c>
    </row>
    <row r="60" spans="1:27" x14ac:dyDescent="0.15">
      <c r="A60" s="10"/>
      <c r="B60" s="10"/>
      <c r="C60" s="59"/>
      <c r="D60" s="10"/>
      <c r="E60" s="10"/>
      <c r="F60" s="10">
        <v>80000</v>
      </c>
      <c r="G60" s="22">
        <v>10000</v>
      </c>
      <c r="H60" s="10" t="s">
        <v>56</v>
      </c>
      <c r="I60" s="10" t="s">
        <v>57</v>
      </c>
      <c r="J60" s="10" t="s">
        <v>68</v>
      </c>
      <c r="K60" s="10">
        <v>1266</v>
      </c>
      <c r="L60" s="10">
        <v>70284</v>
      </c>
      <c r="M60">
        <f t="shared" si="4"/>
        <v>1.801263445449889</v>
      </c>
    </row>
    <row r="61" spans="1:27" x14ac:dyDescent="0.15">
      <c r="A61" s="10"/>
      <c r="B61" s="10"/>
      <c r="C61" s="59"/>
      <c r="D61" s="10"/>
      <c r="E61" s="10"/>
      <c r="F61" s="10">
        <v>80000</v>
      </c>
      <c r="G61" s="22">
        <v>10000</v>
      </c>
      <c r="H61" s="10" t="s">
        <v>56</v>
      </c>
      <c r="I61" s="10" t="s">
        <v>57</v>
      </c>
      <c r="J61" s="10" t="s">
        <v>69</v>
      </c>
      <c r="K61" s="10">
        <v>1686</v>
      </c>
      <c r="L61" s="10">
        <v>95859</v>
      </c>
      <c r="M61">
        <f t="shared" si="4"/>
        <v>1.7588332863893843</v>
      </c>
    </row>
    <row r="62" spans="1:27" x14ac:dyDescent="0.15">
      <c r="A62" s="10"/>
      <c r="B62" s="10"/>
      <c r="C62" s="59"/>
      <c r="D62" s="10"/>
      <c r="E62" s="10"/>
      <c r="F62" s="10">
        <v>80000</v>
      </c>
      <c r="G62" s="22">
        <v>10000</v>
      </c>
      <c r="H62" s="10" t="s">
        <v>56</v>
      </c>
      <c r="I62" s="10" t="s">
        <v>57</v>
      </c>
      <c r="J62" s="10" t="s">
        <v>70</v>
      </c>
      <c r="K62" s="10">
        <v>1659</v>
      </c>
      <c r="L62" s="10">
        <v>94041</v>
      </c>
      <c r="M62">
        <f t="shared" si="4"/>
        <v>1.7641241586116696</v>
      </c>
      <c r="N62">
        <f>AVERAGE(M55:M62)</f>
        <v>1.9672631168931347</v>
      </c>
    </row>
    <row r="63" spans="1:27" x14ac:dyDescent="0.15">
      <c r="F63" s="10">
        <v>80000</v>
      </c>
      <c r="G63" s="22">
        <v>20000</v>
      </c>
      <c r="H63" s="10" t="s">
        <v>56</v>
      </c>
      <c r="I63" s="10" t="s">
        <v>57</v>
      </c>
      <c r="J63" s="10" t="s">
        <v>46</v>
      </c>
      <c r="K63" s="10">
        <v>3360</v>
      </c>
      <c r="L63" s="10">
        <v>83870</v>
      </c>
      <c r="M63">
        <f t="shared" si="4"/>
        <v>4.0062000715392871</v>
      </c>
    </row>
    <row r="64" spans="1:27" x14ac:dyDescent="0.15">
      <c r="F64" s="10">
        <v>80000</v>
      </c>
      <c r="G64" s="22">
        <v>20000</v>
      </c>
      <c r="H64" s="10" t="s">
        <v>56</v>
      </c>
      <c r="I64" s="10" t="s">
        <v>57</v>
      </c>
      <c r="J64" s="10" t="s">
        <v>24</v>
      </c>
      <c r="K64" s="10">
        <v>2528</v>
      </c>
      <c r="L64" s="10">
        <v>75804</v>
      </c>
      <c r="M64">
        <f t="shared" si="4"/>
        <v>3.3349163632525993</v>
      </c>
    </row>
    <row r="65" spans="6:14" x14ac:dyDescent="0.15">
      <c r="F65" s="10">
        <v>80000</v>
      </c>
      <c r="G65" s="22">
        <v>20000</v>
      </c>
      <c r="H65" s="10" t="s">
        <v>56</v>
      </c>
      <c r="I65" s="10" t="s">
        <v>57</v>
      </c>
      <c r="J65" s="10" t="s">
        <v>25</v>
      </c>
      <c r="K65" s="10">
        <v>2850</v>
      </c>
      <c r="L65" s="10">
        <v>69136</v>
      </c>
      <c r="M65">
        <f t="shared" si="4"/>
        <v>4.1223096505438557</v>
      </c>
    </row>
    <row r="66" spans="6:14" x14ac:dyDescent="0.15">
      <c r="F66" s="10">
        <v>80000</v>
      </c>
      <c r="G66" s="22">
        <v>20000</v>
      </c>
      <c r="H66" s="10" t="s">
        <v>56</v>
      </c>
      <c r="I66" s="10" t="s">
        <v>57</v>
      </c>
      <c r="J66" s="10" t="s">
        <v>26</v>
      </c>
      <c r="K66" s="10">
        <v>2620</v>
      </c>
      <c r="L66" s="10">
        <v>68928</v>
      </c>
      <c r="M66">
        <f t="shared" si="4"/>
        <v>3.8010677808727946</v>
      </c>
    </row>
    <row r="67" spans="6:14" x14ac:dyDescent="0.15">
      <c r="F67" s="10">
        <v>80000</v>
      </c>
      <c r="G67" s="22">
        <v>20000</v>
      </c>
      <c r="H67" s="10" t="s">
        <v>56</v>
      </c>
      <c r="I67" s="10" t="s">
        <v>57</v>
      </c>
      <c r="J67" s="10" t="s">
        <v>71</v>
      </c>
      <c r="K67" s="10">
        <v>3864</v>
      </c>
      <c r="L67" s="10">
        <v>102456</v>
      </c>
      <c r="M67">
        <f t="shared" si="4"/>
        <v>3.7713750292808621</v>
      </c>
    </row>
    <row r="68" spans="6:14" x14ac:dyDescent="0.15">
      <c r="F68" s="10">
        <v>80000</v>
      </c>
      <c r="G68" s="22">
        <v>20000</v>
      </c>
      <c r="H68" s="10" t="s">
        <v>56</v>
      </c>
      <c r="I68" s="10" t="s">
        <v>57</v>
      </c>
      <c r="J68" s="10" t="s">
        <v>72</v>
      </c>
      <c r="K68" s="10">
        <v>3024</v>
      </c>
      <c r="L68" s="10">
        <v>80784</v>
      </c>
      <c r="M68">
        <f t="shared" si="4"/>
        <v>3.7433155080213902</v>
      </c>
    </row>
    <row r="69" spans="6:14" x14ac:dyDescent="0.15">
      <c r="F69" s="10">
        <v>80000</v>
      </c>
      <c r="G69" s="22">
        <v>20000</v>
      </c>
      <c r="H69" s="10" t="s">
        <v>56</v>
      </c>
      <c r="I69" s="10" t="s">
        <v>57</v>
      </c>
      <c r="J69" s="10" t="s">
        <v>73</v>
      </c>
      <c r="K69" s="10">
        <v>3681</v>
      </c>
      <c r="L69" s="10">
        <v>87756</v>
      </c>
      <c r="M69">
        <f t="shared" si="4"/>
        <v>4.194584985642007</v>
      </c>
    </row>
    <row r="70" spans="6:14" x14ac:dyDescent="0.15">
      <c r="F70" s="10">
        <v>80000</v>
      </c>
      <c r="G70" s="22">
        <v>20000</v>
      </c>
      <c r="H70" s="10" t="s">
        <v>56</v>
      </c>
      <c r="I70" s="10" t="s">
        <v>57</v>
      </c>
      <c r="J70" s="10" t="s">
        <v>74</v>
      </c>
      <c r="K70" s="10">
        <v>3057</v>
      </c>
      <c r="L70" s="10">
        <v>75498</v>
      </c>
      <c r="M70">
        <f t="shared" si="4"/>
        <v>4.0491138838114917</v>
      </c>
      <c r="N70">
        <f t="shared" ref="N70:N86" si="5">AVERAGE(M63:M70)</f>
        <v>3.8778604091205358</v>
      </c>
    </row>
    <row r="71" spans="6:14" x14ac:dyDescent="0.15">
      <c r="F71" s="10">
        <v>80000</v>
      </c>
      <c r="G71" s="22">
        <v>40000</v>
      </c>
      <c r="H71" s="10" t="s">
        <v>56</v>
      </c>
      <c r="I71" s="10" t="s">
        <v>57</v>
      </c>
      <c r="J71" s="10" t="s">
        <v>47</v>
      </c>
      <c r="K71" s="10">
        <v>5476</v>
      </c>
      <c r="L71" s="10">
        <v>101270</v>
      </c>
      <c r="M71">
        <f t="shared" si="4"/>
        <v>5.4073269477634049</v>
      </c>
    </row>
    <row r="72" spans="6:14" x14ac:dyDescent="0.15">
      <c r="F72" s="10">
        <v>80000</v>
      </c>
      <c r="G72" s="22">
        <v>40000</v>
      </c>
      <c r="H72" s="10" t="s">
        <v>56</v>
      </c>
      <c r="I72" s="10" t="s">
        <v>57</v>
      </c>
      <c r="J72" s="10" t="s">
        <v>59</v>
      </c>
      <c r="K72" s="10">
        <v>3776</v>
      </c>
      <c r="L72" s="10">
        <v>62418</v>
      </c>
      <c r="M72">
        <f t="shared" si="4"/>
        <v>6.0495369925342048</v>
      </c>
    </row>
    <row r="73" spans="6:14" x14ac:dyDescent="0.15">
      <c r="F73" s="10">
        <v>80000</v>
      </c>
      <c r="G73" s="22">
        <v>40000</v>
      </c>
      <c r="H73" s="10" t="s">
        <v>56</v>
      </c>
      <c r="I73" s="10" t="s">
        <v>57</v>
      </c>
      <c r="J73" s="10" t="s">
        <v>60</v>
      </c>
      <c r="K73" s="10">
        <v>4346</v>
      </c>
      <c r="L73" s="10">
        <v>69674</v>
      </c>
      <c r="M73">
        <f t="shared" si="4"/>
        <v>6.2376209202859032</v>
      </c>
    </row>
    <row r="74" spans="6:14" x14ac:dyDescent="0.15">
      <c r="F74" s="10">
        <v>80000</v>
      </c>
      <c r="G74" s="22">
        <v>40000</v>
      </c>
      <c r="H74" s="10" t="s">
        <v>56</v>
      </c>
      <c r="I74" s="10" t="s">
        <v>57</v>
      </c>
      <c r="J74" s="10" t="s">
        <v>61</v>
      </c>
      <c r="K74" s="10">
        <v>5144</v>
      </c>
      <c r="L74" s="10">
        <v>93306</v>
      </c>
      <c r="M74">
        <f t="shared" si="4"/>
        <v>5.5130431054808904</v>
      </c>
    </row>
    <row r="75" spans="6:14" x14ac:dyDescent="0.15">
      <c r="F75" s="10">
        <v>80000</v>
      </c>
      <c r="G75" s="22">
        <v>40000</v>
      </c>
      <c r="H75" s="10" t="s">
        <v>56</v>
      </c>
      <c r="I75" s="10" t="s">
        <v>57</v>
      </c>
      <c r="J75" s="10" t="s">
        <v>76</v>
      </c>
      <c r="K75" s="10">
        <v>4440</v>
      </c>
      <c r="L75" s="10">
        <v>61029</v>
      </c>
      <c r="M75">
        <f t="shared" si="4"/>
        <v>7.2752298087794323</v>
      </c>
    </row>
    <row r="76" spans="6:14" x14ac:dyDescent="0.15">
      <c r="F76" s="10">
        <v>80000</v>
      </c>
      <c r="G76" s="22">
        <v>40000</v>
      </c>
      <c r="H76" s="10" t="s">
        <v>56</v>
      </c>
      <c r="I76" s="10" t="s">
        <v>57</v>
      </c>
      <c r="J76" s="10" t="s">
        <v>77</v>
      </c>
      <c r="K76" s="10">
        <v>3117</v>
      </c>
      <c r="L76" s="10">
        <v>46083</v>
      </c>
      <c r="M76">
        <f t="shared" si="4"/>
        <v>6.7638825597291845</v>
      </c>
    </row>
    <row r="77" spans="6:14" x14ac:dyDescent="0.15">
      <c r="F77" s="10">
        <v>80000</v>
      </c>
      <c r="G77" s="22">
        <v>40000</v>
      </c>
      <c r="H77" s="10" t="s">
        <v>56</v>
      </c>
      <c r="I77" s="10" t="s">
        <v>57</v>
      </c>
      <c r="J77" s="10" t="s">
        <v>78</v>
      </c>
      <c r="K77" s="10">
        <v>5718</v>
      </c>
      <c r="L77" s="10">
        <v>80394</v>
      </c>
      <c r="M77">
        <f t="shared" si="4"/>
        <v>7.1124710799313391</v>
      </c>
    </row>
    <row r="78" spans="6:14" x14ac:dyDescent="0.15">
      <c r="F78" s="10">
        <v>80000</v>
      </c>
      <c r="G78" s="22">
        <v>40000</v>
      </c>
      <c r="H78" s="10" t="s">
        <v>56</v>
      </c>
      <c r="I78" s="10" t="s">
        <v>57</v>
      </c>
      <c r="J78" s="10" t="s">
        <v>79</v>
      </c>
      <c r="K78" s="10">
        <v>5598</v>
      </c>
      <c r="L78" s="10">
        <v>80310</v>
      </c>
      <c r="M78">
        <f t="shared" si="4"/>
        <v>6.9704893537542025</v>
      </c>
      <c r="N78">
        <f t="shared" si="5"/>
        <v>6.4162000960323198</v>
      </c>
    </row>
    <row r="79" spans="6:14" x14ac:dyDescent="0.15">
      <c r="F79" s="10">
        <v>80000</v>
      </c>
      <c r="G79" s="22">
        <v>80000</v>
      </c>
      <c r="H79" s="10" t="s">
        <v>56</v>
      </c>
      <c r="I79" s="10" t="s">
        <v>57</v>
      </c>
      <c r="J79" s="10" t="s">
        <v>67</v>
      </c>
      <c r="K79" s="10">
        <v>9528</v>
      </c>
      <c r="L79" s="10">
        <v>102490</v>
      </c>
      <c r="M79">
        <f t="shared" si="4"/>
        <v>9.2965167333398373</v>
      </c>
    </row>
    <row r="80" spans="6:14" x14ac:dyDescent="0.15">
      <c r="F80" s="10">
        <v>80000</v>
      </c>
      <c r="G80" s="22">
        <v>80000</v>
      </c>
      <c r="H80" s="10" t="s">
        <v>56</v>
      </c>
      <c r="I80" s="10" t="s">
        <v>57</v>
      </c>
      <c r="J80" s="10" t="s">
        <v>68</v>
      </c>
      <c r="K80" s="10">
        <v>7480</v>
      </c>
      <c r="L80" s="10">
        <v>82108</v>
      </c>
      <c r="M80">
        <f t="shared" si="4"/>
        <v>9.1099527451649056</v>
      </c>
    </row>
    <row r="81" spans="6:14" x14ac:dyDescent="0.15">
      <c r="F81" s="10">
        <v>80000</v>
      </c>
      <c r="G81" s="22">
        <v>80000</v>
      </c>
      <c r="H81" s="10" t="s">
        <v>56</v>
      </c>
      <c r="I81" s="10" t="s">
        <v>57</v>
      </c>
      <c r="J81" s="10" t="s">
        <v>69</v>
      </c>
      <c r="K81" s="10">
        <v>8556</v>
      </c>
      <c r="L81" s="10">
        <v>94808</v>
      </c>
      <c r="M81">
        <f t="shared" si="4"/>
        <v>9.0245548898827099</v>
      </c>
    </row>
    <row r="82" spans="6:14" x14ac:dyDescent="0.15">
      <c r="F82" s="10">
        <v>80000</v>
      </c>
      <c r="G82" s="22">
        <v>80000</v>
      </c>
      <c r="H82" s="10" t="s">
        <v>56</v>
      </c>
      <c r="I82" s="10" t="s">
        <v>57</v>
      </c>
      <c r="J82" s="10" t="s">
        <v>70</v>
      </c>
      <c r="K82" s="10">
        <v>6010</v>
      </c>
      <c r="L82" s="10">
        <v>64310</v>
      </c>
      <c r="M82">
        <f t="shared" si="4"/>
        <v>9.3453584201523867</v>
      </c>
    </row>
    <row r="83" spans="6:14" x14ac:dyDescent="0.15">
      <c r="F83" s="10">
        <v>80000</v>
      </c>
      <c r="G83" s="22">
        <v>80000</v>
      </c>
      <c r="H83" s="10" t="s">
        <v>56</v>
      </c>
      <c r="I83" s="10" t="s">
        <v>57</v>
      </c>
      <c r="J83" s="10" t="s">
        <v>80</v>
      </c>
      <c r="K83" s="10">
        <v>11409</v>
      </c>
      <c r="L83" s="10">
        <v>90303</v>
      </c>
      <c r="M83">
        <f t="shared" si="4"/>
        <v>12.634131756420054</v>
      </c>
    </row>
    <row r="84" spans="6:14" x14ac:dyDescent="0.15">
      <c r="F84" s="10">
        <v>80000</v>
      </c>
      <c r="G84" s="22">
        <v>80000</v>
      </c>
      <c r="H84" s="10" t="s">
        <v>56</v>
      </c>
      <c r="I84" s="10" t="s">
        <v>57</v>
      </c>
      <c r="J84" s="10" t="s">
        <v>81</v>
      </c>
      <c r="K84" s="10">
        <v>7962</v>
      </c>
      <c r="L84" s="10">
        <v>58482</v>
      </c>
      <c r="M84">
        <f t="shared" si="4"/>
        <v>13.614445470401149</v>
      </c>
    </row>
    <row r="85" spans="6:14" x14ac:dyDescent="0.15">
      <c r="F85" s="10">
        <v>80000</v>
      </c>
      <c r="G85" s="22">
        <v>80000</v>
      </c>
      <c r="H85" s="10" t="s">
        <v>56</v>
      </c>
      <c r="I85" s="10" t="s">
        <v>57</v>
      </c>
      <c r="J85" s="10" t="s">
        <v>82</v>
      </c>
      <c r="K85" s="10">
        <v>10866</v>
      </c>
      <c r="L85" s="10">
        <v>81864</v>
      </c>
      <c r="M85">
        <f t="shared" si="4"/>
        <v>13.273233655819409</v>
      </c>
    </row>
    <row r="86" spans="6:14" x14ac:dyDescent="0.15">
      <c r="F86" s="10">
        <v>80000</v>
      </c>
      <c r="G86" s="22">
        <v>80000</v>
      </c>
      <c r="H86" s="10" t="s">
        <v>56</v>
      </c>
      <c r="I86" s="10" t="s">
        <v>57</v>
      </c>
      <c r="J86" s="10" t="s">
        <v>83</v>
      </c>
      <c r="K86" s="10">
        <v>8469</v>
      </c>
      <c r="L86" s="10">
        <v>77979</v>
      </c>
      <c r="M86">
        <f t="shared" si="4"/>
        <v>10.860616319778401</v>
      </c>
      <c r="N86">
        <f t="shared" si="5"/>
        <v>10.894851248869857</v>
      </c>
    </row>
  </sheetData>
  <pageMargins left="0.75" right="0.75" top="1" bottom="1" header="0.5" footer="0.5"/>
  <pageSetup orientation="portrait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tabSelected="1" workbookViewId="0">
      <selection activeCell="AA31" sqref="AA31"/>
    </sheetView>
  </sheetViews>
  <sheetFormatPr baseColWidth="10" defaultRowHeight="13" x14ac:dyDescent="0.15"/>
  <cols>
    <col min="1" max="1" width="8.6640625" customWidth="1"/>
    <col min="2" max="2" width="8.5" customWidth="1"/>
    <col min="3" max="3" width="8.5" style="65" customWidth="1"/>
    <col min="4" max="4" width="7.1640625" customWidth="1"/>
    <col min="5" max="5" width="9.1640625" customWidth="1"/>
    <col min="6" max="6" width="8.33203125" customWidth="1"/>
    <col min="7" max="7" width="7.1640625" customWidth="1"/>
    <col min="8" max="8" width="7.6640625" customWidth="1"/>
    <col min="9" max="10" width="7.5" customWidth="1"/>
    <col min="11" max="12" width="7.83203125" customWidth="1"/>
    <col min="14" max="14" width="10.83203125" style="6"/>
    <col min="15" max="15" width="2.6640625" style="52" customWidth="1"/>
  </cols>
  <sheetData>
    <row r="1" spans="1:24" s="10" customFormat="1" x14ac:dyDescent="0.15">
      <c r="A1" s="10" t="s">
        <v>331</v>
      </c>
      <c r="C1" s="59"/>
      <c r="O1" s="44"/>
    </row>
    <row r="2" spans="1:24" s="10" customFormat="1" x14ac:dyDescent="0.15">
      <c r="A2" s="10" t="s">
        <v>139</v>
      </c>
      <c r="C2" s="59"/>
      <c r="O2" s="44"/>
      <c r="P2" s="10" t="s">
        <v>305</v>
      </c>
    </row>
    <row r="3" spans="1:24" s="10" customFormat="1" x14ac:dyDescent="0.15">
      <c r="C3" s="59"/>
      <c r="O3" s="44"/>
    </row>
    <row r="4" spans="1:24" s="10" customFormat="1" x14ac:dyDescent="0.15">
      <c r="A4" s="10" t="s">
        <v>141</v>
      </c>
      <c r="C4" s="59"/>
      <c r="O4" s="44"/>
    </row>
    <row r="5" spans="1:24" s="10" customFormat="1" x14ac:dyDescent="0.15">
      <c r="C5" s="59"/>
      <c r="O5" s="44"/>
    </row>
    <row r="6" spans="1:24" s="10" customFormat="1" ht="14" thickBot="1" x14ac:dyDescent="0.2">
      <c r="C6" s="59"/>
      <c r="O6" s="44"/>
      <c r="P6" s="10" t="s">
        <v>294</v>
      </c>
      <c r="Q6" s="10" t="s">
        <v>127</v>
      </c>
      <c r="R6" s="10" t="s">
        <v>128</v>
      </c>
      <c r="V6" s="10" t="s">
        <v>325</v>
      </c>
    </row>
    <row r="7" spans="1:24" s="12" customFormat="1" x14ac:dyDescent="0.15">
      <c r="A7" s="11"/>
      <c r="C7" s="60" t="s">
        <v>313</v>
      </c>
      <c r="F7" s="12" t="s">
        <v>33</v>
      </c>
      <c r="G7" s="13"/>
      <c r="K7" s="12" t="s">
        <v>208</v>
      </c>
      <c r="N7" s="12" t="s">
        <v>54</v>
      </c>
      <c r="O7" s="45"/>
      <c r="Q7" s="12" t="s">
        <v>54</v>
      </c>
      <c r="R7" s="12" t="s">
        <v>54</v>
      </c>
      <c r="S7" s="12" t="s">
        <v>54</v>
      </c>
      <c r="W7" s="12" t="s">
        <v>54</v>
      </c>
    </row>
    <row r="8" spans="1:24" s="15" customFormat="1" x14ac:dyDescent="0.15">
      <c r="A8" s="14"/>
      <c r="B8" s="15" t="s">
        <v>31</v>
      </c>
      <c r="C8" s="67" t="s">
        <v>314</v>
      </c>
      <c r="F8" s="15" t="s">
        <v>215</v>
      </c>
      <c r="G8" s="16"/>
      <c r="I8" s="15" t="s">
        <v>32</v>
      </c>
      <c r="M8" s="15" t="s">
        <v>311</v>
      </c>
      <c r="N8" s="15" t="s">
        <v>35</v>
      </c>
      <c r="O8" s="46"/>
      <c r="P8" s="15" t="s">
        <v>33</v>
      </c>
      <c r="Q8" s="15" t="s">
        <v>35</v>
      </c>
      <c r="R8" s="15" t="s">
        <v>35</v>
      </c>
      <c r="S8" s="15" t="s">
        <v>35</v>
      </c>
      <c r="V8" s="15" t="s">
        <v>33</v>
      </c>
      <c r="W8" s="15" t="s">
        <v>35</v>
      </c>
    </row>
    <row r="9" spans="1:24" s="15" customFormat="1" x14ac:dyDescent="0.15">
      <c r="A9" s="17" t="s">
        <v>135</v>
      </c>
      <c r="B9" s="15" t="s">
        <v>33</v>
      </c>
      <c r="C9" s="67" t="s">
        <v>315</v>
      </c>
      <c r="D9" s="15" t="s">
        <v>149</v>
      </c>
      <c r="E9" s="15" t="s">
        <v>213</v>
      </c>
      <c r="F9" s="15" t="s">
        <v>53</v>
      </c>
      <c r="G9" s="16"/>
      <c r="H9" s="15" t="s">
        <v>21</v>
      </c>
      <c r="I9" s="15" t="s">
        <v>311</v>
      </c>
      <c r="J9" s="15" t="s">
        <v>51</v>
      </c>
      <c r="K9" s="15" t="s">
        <v>30</v>
      </c>
      <c r="L9" s="15" t="s">
        <v>30</v>
      </c>
      <c r="M9" s="15" t="s">
        <v>35</v>
      </c>
      <c r="N9" s="15" t="s">
        <v>311</v>
      </c>
      <c r="O9" s="46"/>
      <c r="P9" s="15" t="s">
        <v>40</v>
      </c>
      <c r="Q9" s="15" t="s">
        <v>311</v>
      </c>
      <c r="R9" s="15" t="s">
        <v>311</v>
      </c>
      <c r="S9" s="15" t="s">
        <v>311</v>
      </c>
      <c r="V9" s="15" t="s">
        <v>40</v>
      </c>
      <c r="W9" s="15" t="s">
        <v>311</v>
      </c>
    </row>
    <row r="10" spans="1:24" s="19" customFormat="1" ht="14" thickBot="1" x14ac:dyDescent="0.2">
      <c r="A10" s="18" t="s">
        <v>36</v>
      </c>
      <c r="B10" s="19" t="s">
        <v>37</v>
      </c>
      <c r="C10" s="62"/>
      <c r="D10" s="19" t="s">
        <v>212</v>
      </c>
      <c r="E10" s="19" t="s">
        <v>214</v>
      </c>
      <c r="F10" s="19" t="s">
        <v>328</v>
      </c>
      <c r="G10" s="20" t="s">
        <v>39</v>
      </c>
      <c r="H10" s="19" t="s">
        <v>29</v>
      </c>
      <c r="I10" s="19" t="s">
        <v>40</v>
      </c>
      <c r="J10" s="19" t="s">
        <v>53</v>
      </c>
      <c r="K10" s="19" t="s">
        <v>209</v>
      </c>
      <c r="L10" s="19" t="s">
        <v>210</v>
      </c>
      <c r="M10" s="19" t="s">
        <v>41</v>
      </c>
      <c r="N10" s="19" t="s">
        <v>41</v>
      </c>
      <c r="O10" s="47"/>
      <c r="P10" s="19" t="s">
        <v>327</v>
      </c>
      <c r="Q10" s="19" t="s">
        <v>41</v>
      </c>
      <c r="R10" s="19" t="s">
        <v>41</v>
      </c>
      <c r="S10" s="19" t="s">
        <v>41</v>
      </c>
      <c r="T10" s="19" t="s">
        <v>55</v>
      </c>
      <c r="V10" s="19" t="s">
        <v>327</v>
      </c>
      <c r="W10" s="19" t="s">
        <v>41</v>
      </c>
      <c r="X10" s="19" t="s">
        <v>55</v>
      </c>
    </row>
    <row r="11" spans="1:24" s="10" customFormat="1" x14ac:dyDescent="0.15">
      <c r="A11" s="10">
        <v>2</v>
      </c>
      <c r="B11" s="21">
        <v>40418</v>
      </c>
      <c r="C11" s="66">
        <v>0</v>
      </c>
      <c r="D11" s="10">
        <v>21</v>
      </c>
      <c r="E11" s="27">
        <v>15000</v>
      </c>
      <c r="F11" s="10">
        <v>80000</v>
      </c>
      <c r="G11" s="22">
        <v>40000</v>
      </c>
      <c r="H11" s="10" t="s">
        <v>56</v>
      </c>
      <c r="I11" s="10" t="s">
        <v>134</v>
      </c>
      <c r="J11" s="10" t="s">
        <v>84</v>
      </c>
      <c r="K11" s="10">
        <v>1892</v>
      </c>
      <c r="L11" s="10">
        <v>58936</v>
      </c>
      <c r="M11" s="10">
        <f t="shared" ref="M11:M34" si="0">K11/L11*100</f>
        <v>3.2102619790959688</v>
      </c>
      <c r="O11" s="44"/>
      <c r="P11" s="10">
        <v>0.5</v>
      </c>
      <c r="Q11" s="10">
        <v>2.7364556990531086</v>
      </c>
      <c r="R11" s="10">
        <v>3.0655329387893611</v>
      </c>
      <c r="S11" s="10">
        <v>2.900994318921235</v>
      </c>
      <c r="T11" s="10">
        <v>0.23269274775165533</v>
      </c>
      <c r="V11" s="10">
        <v>0.5</v>
      </c>
      <c r="W11" s="10">
        <v>2.900994318921235</v>
      </c>
      <c r="X11" s="10">
        <v>0.23269274775165533</v>
      </c>
    </row>
    <row r="12" spans="1:24" s="10" customFormat="1" x14ac:dyDescent="0.15">
      <c r="C12" s="59"/>
      <c r="F12" s="10">
        <v>80000</v>
      </c>
      <c r="G12" s="22">
        <v>40000</v>
      </c>
      <c r="H12" s="10" t="s">
        <v>56</v>
      </c>
      <c r="I12" s="10" t="s">
        <v>134</v>
      </c>
      <c r="J12" s="10" t="s">
        <v>85</v>
      </c>
      <c r="K12" s="10">
        <v>1628</v>
      </c>
      <c r="L12" s="10">
        <v>62718</v>
      </c>
      <c r="M12" s="10">
        <f t="shared" si="0"/>
        <v>2.5957460378200836</v>
      </c>
      <c r="O12" s="44"/>
      <c r="P12" s="10">
        <v>1</v>
      </c>
      <c r="Q12" s="10">
        <v>3.4203381305643616</v>
      </c>
      <c r="R12" s="10">
        <v>4.0308887144758145</v>
      </c>
      <c r="S12" s="10">
        <v>3.7256134225200883</v>
      </c>
      <c r="T12" s="10">
        <v>0.43172445814119453</v>
      </c>
      <c r="V12" s="10">
        <v>1</v>
      </c>
      <c r="W12" s="10">
        <v>3.7256134225200883</v>
      </c>
      <c r="X12" s="10">
        <v>0.43172445814119453</v>
      </c>
    </row>
    <row r="13" spans="1:24" s="10" customFormat="1" x14ac:dyDescent="0.15">
      <c r="C13" s="59"/>
      <c r="F13" s="10">
        <v>80000</v>
      </c>
      <c r="G13" s="22">
        <v>40000</v>
      </c>
      <c r="H13" s="10" t="s">
        <v>56</v>
      </c>
      <c r="I13" s="10" t="s">
        <v>134</v>
      </c>
      <c r="J13" s="10" t="s">
        <v>86</v>
      </c>
      <c r="K13" s="10">
        <v>2042</v>
      </c>
      <c r="L13" s="10">
        <v>76332</v>
      </c>
      <c r="M13" s="10">
        <f t="shared" si="0"/>
        <v>2.6751558979196144</v>
      </c>
      <c r="O13" s="44"/>
      <c r="P13" s="10">
        <v>2</v>
      </c>
      <c r="Q13" s="10">
        <v>4.7502855556407892</v>
      </c>
      <c r="R13" s="10">
        <v>5.7131899617799435</v>
      </c>
      <c r="S13" s="10">
        <v>5.2317377587103664</v>
      </c>
      <c r="T13" s="10">
        <v>0.68087623521540142</v>
      </c>
      <c r="V13" s="10">
        <v>2</v>
      </c>
      <c r="W13" s="10">
        <v>5.2317377587103664</v>
      </c>
      <c r="X13" s="10">
        <v>0.68087623521540142</v>
      </c>
    </row>
    <row r="14" spans="1:24" s="10" customFormat="1" x14ac:dyDescent="0.15">
      <c r="C14" s="59"/>
      <c r="F14" s="10">
        <v>80000</v>
      </c>
      <c r="G14" s="22">
        <v>40000</v>
      </c>
      <c r="H14" s="10" t="s">
        <v>56</v>
      </c>
      <c r="I14" s="10" t="s">
        <v>134</v>
      </c>
      <c r="J14" s="10" t="s">
        <v>87</v>
      </c>
      <c r="K14" s="10">
        <v>1604</v>
      </c>
      <c r="L14" s="10">
        <v>65080</v>
      </c>
      <c r="M14" s="10">
        <f t="shared" si="0"/>
        <v>2.4646588813767671</v>
      </c>
      <c r="N14" s="10">
        <f>AVERAGE(M11:M14)</f>
        <v>2.7364556990531086</v>
      </c>
      <c r="O14" s="44"/>
      <c r="P14" s="10">
        <v>3</v>
      </c>
      <c r="Q14" s="10">
        <v>5.5083788579087525</v>
      </c>
      <c r="R14" s="10">
        <v>6.2586111338506445</v>
      </c>
      <c r="S14" s="10">
        <v>5.8834949958796985</v>
      </c>
      <c r="T14" s="10">
        <v>0.53049432978352895</v>
      </c>
      <c r="V14" s="10">
        <v>3</v>
      </c>
      <c r="W14" s="10">
        <v>5.8834949958796985</v>
      </c>
      <c r="X14" s="10">
        <v>0.53049432978352895</v>
      </c>
    </row>
    <row r="15" spans="1:24" s="10" customFormat="1" x14ac:dyDescent="0.15">
      <c r="C15" s="59"/>
      <c r="F15" s="10">
        <v>80000</v>
      </c>
      <c r="G15" s="22">
        <v>40000</v>
      </c>
      <c r="H15" s="10" t="s">
        <v>56</v>
      </c>
      <c r="I15" s="10" t="s">
        <v>124</v>
      </c>
      <c r="J15" s="10" t="s">
        <v>88</v>
      </c>
      <c r="K15" s="10">
        <v>2908</v>
      </c>
      <c r="L15" s="10">
        <v>87376</v>
      </c>
      <c r="M15" s="10">
        <f t="shared" si="0"/>
        <v>3.3281450283830805</v>
      </c>
      <c r="O15" s="44"/>
      <c r="P15" s="10">
        <v>4</v>
      </c>
      <c r="Q15" s="10">
        <v>5.5156491724864374</v>
      </c>
      <c r="R15" s="10">
        <v>6.5760832937860894</v>
      </c>
      <c r="S15" s="10">
        <v>6.0458662331362634</v>
      </c>
      <c r="T15" s="10">
        <v>0.74984015817258176</v>
      </c>
      <c r="V15" s="10">
        <v>4</v>
      </c>
      <c r="W15" s="10">
        <v>6.0458662331362634</v>
      </c>
      <c r="X15" s="10">
        <v>0.74984015817258176</v>
      </c>
    </row>
    <row r="16" spans="1:24" s="10" customFormat="1" x14ac:dyDescent="0.15">
      <c r="C16" s="59"/>
      <c r="F16" s="10">
        <v>80000</v>
      </c>
      <c r="G16" s="22">
        <v>40000</v>
      </c>
      <c r="H16" s="10" t="s">
        <v>56</v>
      </c>
      <c r="I16" s="10" t="s">
        <v>124</v>
      </c>
      <c r="J16" s="10" t="s">
        <v>89</v>
      </c>
      <c r="K16" s="10">
        <v>2196</v>
      </c>
      <c r="L16" s="10">
        <v>66594</v>
      </c>
      <c r="M16" s="10">
        <f t="shared" si="0"/>
        <v>3.2975943778718806</v>
      </c>
      <c r="O16" s="44"/>
      <c r="P16" s="10">
        <v>5</v>
      </c>
      <c r="Q16" s="10">
        <v>5.5397650606101543</v>
      </c>
      <c r="R16" s="10">
        <v>6.3400442477282679</v>
      </c>
      <c r="S16" s="10">
        <v>5.9399046541692115</v>
      </c>
      <c r="T16" s="10">
        <v>0.56588284005367606</v>
      </c>
      <c r="V16" s="10">
        <v>5</v>
      </c>
      <c r="W16" s="10">
        <v>5.9399046541692115</v>
      </c>
      <c r="X16" s="10">
        <v>0.56588284005367606</v>
      </c>
    </row>
    <row r="17" spans="3:15" s="10" customFormat="1" x14ac:dyDescent="0.15">
      <c r="C17" s="59"/>
      <c r="F17" s="10">
        <v>80000</v>
      </c>
      <c r="G17" s="22">
        <v>40000</v>
      </c>
      <c r="H17" s="10" t="s">
        <v>56</v>
      </c>
      <c r="I17" s="10" t="s">
        <v>124</v>
      </c>
      <c r="J17" s="10" t="s">
        <v>90</v>
      </c>
      <c r="K17" s="10">
        <v>2228</v>
      </c>
      <c r="L17" s="10">
        <v>60862</v>
      </c>
      <c r="M17" s="10">
        <f t="shared" si="0"/>
        <v>3.6607406920574417</v>
      </c>
      <c r="O17" s="44"/>
    </row>
    <row r="18" spans="3:15" s="10" customFormat="1" x14ac:dyDescent="0.15">
      <c r="C18" s="59"/>
      <c r="F18" s="10">
        <v>80000</v>
      </c>
      <c r="G18" s="22">
        <v>40000</v>
      </c>
      <c r="H18" s="10" t="s">
        <v>56</v>
      </c>
      <c r="I18" s="10" t="s">
        <v>124</v>
      </c>
      <c r="J18" s="10" t="s">
        <v>91</v>
      </c>
      <c r="K18" s="10">
        <v>2214</v>
      </c>
      <c r="L18" s="10">
        <v>65216</v>
      </c>
      <c r="M18" s="10">
        <f t="shared" si="0"/>
        <v>3.3948724239450438</v>
      </c>
      <c r="N18" s="10">
        <f>AVERAGE(M15:M18)</f>
        <v>3.4203381305643616</v>
      </c>
      <c r="O18" s="44"/>
    </row>
    <row r="19" spans="3:15" s="10" customFormat="1" x14ac:dyDescent="0.15">
      <c r="C19" s="59"/>
      <c r="F19" s="10">
        <v>80000</v>
      </c>
      <c r="G19" s="22">
        <v>40000</v>
      </c>
      <c r="H19" s="10" t="s">
        <v>56</v>
      </c>
      <c r="I19" s="10" t="s">
        <v>125</v>
      </c>
      <c r="J19" s="10" t="s">
        <v>96</v>
      </c>
      <c r="K19" s="10">
        <v>3850</v>
      </c>
      <c r="L19" s="10">
        <v>73350</v>
      </c>
      <c r="M19" s="10">
        <f t="shared" si="0"/>
        <v>5.2488070892978866</v>
      </c>
      <c r="O19" s="44"/>
    </row>
    <row r="20" spans="3:15" s="10" customFormat="1" x14ac:dyDescent="0.15">
      <c r="C20" s="59"/>
      <c r="F20" s="10">
        <v>80000</v>
      </c>
      <c r="G20" s="22">
        <v>40000</v>
      </c>
      <c r="H20" s="10" t="s">
        <v>56</v>
      </c>
      <c r="I20" s="10" t="s">
        <v>125</v>
      </c>
      <c r="J20" s="10" t="s">
        <v>97</v>
      </c>
      <c r="K20" s="10">
        <v>3308</v>
      </c>
      <c r="L20" s="10">
        <v>67798</v>
      </c>
      <c r="M20" s="10">
        <f t="shared" si="0"/>
        <v>4.8791999764004839</v>
      </c>
      <c r="O20" s="44"/>
    </row>
    <row r="21" spans="3:15" s="10" customFormat="1" x14ac:dyDescent="0.15">
      <c r="C21" s="59"/>
      <c r="F21" s="10">
        <v>80000</v>
      </c>
      <c r="G21" s="22">
        <v>40000</v>
      </c>
      <c r="H21" s="10" t="s">
        <v>56</v>
      </c>
      <c r="I21" s="10" t="s">
        <v>125</v>
      </c>
      <c r="J21" s="10" t="s">
        <v>98</v>
      </c>
      <c r="K21" s="10">
        <v>4736</v>
      </c>
      <c r="L21" s="10">
        <v>102440</v>
      </c>
      <c r="M21" s="10">
        <f t="shared" si="0"/>
        <v>4.6231940648184304</v>
      </c>
      <c r="O21" s="44"/>
    </row>
    <row r="22" spans="3:15" s="10" customFormat="1" x14ac:dyDescent="0.15">
      <c r="C22" s="59"/>
      <c r="F22" s="10">
        <v>80000</v>
      </c>
      <c r="G22" s="22">
        <v>40000</v>
      </c>
      <c r="H22" s="10" t="s">
        <v>56</v>
      </c>
      <c r="I22" s="10" t="s">
        <v>125</v>
      </c>
      <c r="J22" s="10" t="s">
        <v>99</v>
      </c>
      <c r="K22" s="10">
        <v>3968</v>
      </c>
      <c r="L22" s="10">
        <v>93366</v>
      </c>
      <c r="M22" s="10">
        <f t="shared" si="0"/>
        <v>4.2499410920463552</v>
      </c>
      <c r="N22" s="10">
        <f>AVERAGE(M19:M22)</f>
        <v>4.7502855556407892</v>
      </c>
      <c r="O22" s="44"/>
    </row>
    <row r="23" spans="3:15" s="10" customFormat="1" x14ac:dyDescent="0.15">
      <c r="C23" s="59"/>
      <c r="F23" s="10">
        <v>80000</v>
      </c>
      <c r="G23" s="22">
        <v>40000</v>
      </c>
      <c r="H23" s="10" t="s">
        <v>56</v>
      </c>
      <c r="I23" s="10" t="s">
        <v>57</v>
      </c>
      <c r="J23" s="10" t="s">
        <v>100</v>
      </c>
      <c r="K23" s="10">
        <v>4346</v>
      </c>
      <c r="L23" s="10">
        <v>76086</v>
      </c>
      <c r="M23" s="10">
        <f t="shared" si="0"/>
        <v>5.7119575217517013</v>
      </c>
      <c r="O23" s="44"/>
    </row>
    <row r="24" spans="3:15" s="10" customFormat="1" x14ac:dyDescent="0.15">
      <c r="C24" s="59"/>
      <c r="F24" s="10">
        <v>80000</v>
      </c>
      <c r="G24" s="22">
        <v>40000</v>
      </c>
      <c r="H24" s="10" t="s">
        <v>56</v>
      </c>
      <c r="I24" s="10" t="s">
        <v>57</v>
      </c>
      <c r="J24" s="10" t="s">
        <v>101</v>
      </c>
      <c r="K24" s="10">
        <v>4592</v>
      </c>
      <c r="L24" s="10">
        <v>82228</v>
      </c>
      <c r="M24" s="10">
        <f t="shared" si="0"/>
        <v>5.5844724424770149</v>
      </c>
      <c r="O24" s="44"/>
    </row>
    <row r="25" spans="3:15" s="10" customFormat="1" x14ac:dyDescent="0.15">
      <c r="C25" s="59"/>
      <c r="F25" s="10">
        <v>80000</v>
      </c>
      <c r="G25" s="22">
        <v>40000</v>
      </c>
      <c r="H25" s="10" t="s">
        <v>56</v>
      </c>
      <c r="I25" s="10" t="s">
        <v>57</v>
      </c>
      <c r="J25" s="10" t="s">
        <v>102</v>
      </c>
      <c r="K25" s="10">
        <v>4638</v>
      </c>
      <c r="L25" s="10">
        <v>84152</v>
      </c>
      <c r="M25" s="10">
        <f t="shared" si="0"/>
        <v>5.5114554615457747</v>
      </c>
      <c r="O25" s="44"/>
    </row>
    <row r="26" spans="3:15" s="10" customFormat="1" x14ac:dyDescent="0.15">
      <c r="C26" s="59"/>
      <c r="F26" s="10">
        <v>80000</v>
      </c>
      <c r="G26" s="22">
        <v>40000</v>
      </c>
      <c r="H26" s="10" t="s">
        <v>56</v>
      </c>
      <c r="I26" s="10" t="s">
        <v>57</v>
      </c>
      <c r="J26" s="10" t="s">
        <v>103</v>
      </c>
      <c r="K26" s="10">
        <v>4280</v>
      </c>
      <c r="L26" s="10">
        <v>81904</v>
      </c>
      <c r="M26" s="10">
        <f t="shared" si="0"/>
        <v>5.2256300058605198</v>
      </c>
      <c r="N26" s="10">
        <f>AVERAGE(M23:M26)</f>
        <v>5.5083788579087525</v>
      </c>
      <c r="O26" s="44"/>
    </row>
    <row r="27" spans="3:15" s="10" customFormat="1" x14ac:dyDescent="0.15">
      <c r="C27" s="59"/>
      <c r="F27" s="10">
        <v>80000</v>
      </c>
      <c r="G27" s="22">
        <v>40000</v>
      </c>
      <c r="H27" s="10" t="s">
        <v>56</v>
      </c>
      <c r="I27" s="10" t="s">
        <v>126</v>
      </c>
      <c r="J27" s="10" t="s">
        <v>104</v>
      </c>
      <c r="K27" s="10">
        <v>4816</v>
      </c>
      <c r="L27" s="10">
        <v>96200</v>
      </c>
      <c r="M27" s="10">
        <f t="shared" si="0"/>
        <v>5.0062370062370061</v>
      </c>
      <c r="O27" s="44"/>
    </row>
    <row r="28" spans="3:15" s="10" customFormat="1" x14ac:dyDescent="0.15">
      <c r="C28" s="59"/>
      <c r="F28" s="10">
        <v>80000</v>
      </c>
      <c r="G28" s="22">
        <v>40000</v>
      </c>
      <c r="H28" s="10" t="s">
        <v>56</v>
      </c>
      <c r="I28" s="10" t="s">
        <v>126</v>
      </c>
      <c r="J28" s="10" t="s">
        <v>105</v>
      </c>
      <c r="K28" s="10">
        <v>4074</v>
      </c>
      <c r="L28" s="10">
        <v>83714</v>
      </c>
      <c r="M28" s="10">
        <f t="shared" si="0"/>
        <v>4.8665695104761451</v>
      </c>
      <c r="O28" s="44"/>
    </row>
    <row r="29" spans="3:15" s="10" customFormat="1" x14ac:dyDescent="0.15">
      <c r="C29" s="59"/>
      <c r="F29" s="10">
        <v>80000</v>
      </c>
      <c r="G29" s="22">
        <v>40000</v>
      </c>
      <c r="H29" s="10" t="s">
        <v>56</v>
      </c>
      <c r="I29" s="10" t="s">
        <v>126</v>
      </c>
      <c r="J29" s="10" t="s">
        <v>106</v>
      </c>
      <c r="K29" s="10">
        <v>4524</v>
      </c>
      <c r="L29" s="10">
        <v>69356</v>
      </c>
      <c r="M29" s="10">
        <f t="shared" si="0"/>
        <v>6.5228675240786664</v>
      </c>
      <c r="O29" s="44"/>
    </row>
    <row r="30" spans="3:15" s="10" customFormat="1" x14ac:dyDescent="0.15">
      <c r="C30" s="59"/>
      <c r="F30" s="10">
        <v>80000</v>
      </c>
      <c r="G30" s="22">
        <v>40000</v>
      </c>
      <c r="H30" s="10" t="s">
        <v>56</v>
      </c>
      <c r="I30" s="10" t="s">
        <v>126</v>
      </c>
      <c r="J30" s="10" t="s">
        <v>107</v>
      </c>
      <c r="K30" s="10">
        <v>4280</v>
      </c>
      <c r="L30" s="10">
        <v>75526</v>
      </c>
      <c r="M30" s="10">
        <f t="shared" si="0"/>
        <v>5.6669226491539337</v>
      </c>
      <c r="N30" s="10">
        <f>AVERAGE(M27:M30)</f>
        <v>5.5156491724864374</v>
      </c>
      <c r="O30" s="44"/>
    </row>
    <row r="31" spans="3:15" s="10" customFormat="1" x14ac:dyDescent="0.15">
      <c r="C31" s="59"/>
      <c r="F31" s="10">
        <v>80000</v>
      </c>
      <c r="G31" s="22">
        <v>40000</v>
      </c>
      <c r="H31" s="10" t="s">
        <v>56</v>
      </c>
      <c r="I31" s="10" t="s">
        <v>22</v>
      </c>
      <c r="J31" s="10" t="s">
        <v>108</v>
      </c>
      <c r="K31" s="10">
        <v>3844</v>
      </c>
      <c r="L31" s="10">
        <v>63900</v>
      </c>
      <c r="M31" s="10">
        <f t="shared" si="0"/>
        <v>6.0156494522691704</v>
      </c>
      <c r="O31" s="44"/>
    </row>
    <row r="32" spans="3:15" s="10" customFormat="1" x14ac:dyDescent="0.15">
      <c r="C32" s="59"/>
      <c r="F32" s="10">
        <v>80000</v>
      </c>
      <c r="G32" s="22">
        <v>40000</v>
      </c>
      <c r="H32" s="10" t="s">
        <v>56</v>
      </c>
      <c r="I32" s="10" t="s">
        <v>22</v>
      </c>
      <c r="J32" s="10" t="s">
        <v>109</v>
      </c>
      <c r="K32" s="10">
        <v>3644</v>
      </c>
      <c r="L32" s="10">
        <v>66512</v>
      </c>
      <c r="M32" s="10">
        <f t="shared" si="0"/>
        <v>5.4787106086119799</v>
      </c>
      <c r="O32" s="44"/>
    </row>
    <row r="33" spans="1:26" s="10" customFormat="1" x14ac:dyDescent="0.15">
      <c r="C33" s="59"/>
      <c r="F33" s="10">
        <v>80000</v>
      </c>
      <c r="G33" s="22">
        <v>40000</v>
      </c>
      <c r="H33" s="10" t="s">
        <v>56</v>
      </c>
      <c r="I33" s="10" t="s">
        <v>22</v>
      </c>
      <c r="J33" s="10" t="s">
        <v>110</v>
      </c>
      <c r="K33" s="10">
        <v>4218</v>
      </c>
      <c r="L33" s="10">
        <v>78890</v>
      </c>
      <c r="M33" s="10">
        <f t="shared" si="0"/>
        <v>5.3466852579541131</v>
      </c>
      <c r="O33" s="44"/>
    </row>
    <row r="34" spans="1:26" s="10" customFormat="1" x14ac:dyDescent="0.15">
      <c r="C34" s="59"/>
      <c r="F34" s="10">
        <v>80000</v>
      </c>
      <c r="G34" s="22">
        <v>40000</v>
      </c>
      <c r="H34" s="10" t="s">
        <v>56</v>
      </c>
      <c r="I34" s="10" t="s">
        <v>22</v>
      </c>
      <c r="J34" s="10" t="s">
        <v>111</v>
      </c>
      <c r="K34" s="10">
        <v>2694</v>
      </c>
      <c r="L34" s="10">
        <v>50658</v>
      </c>
      <c r="M34" s="10">
        <f t="shared" si="0"/>
        <v>5.3180149236053538</v>
      </c>
      <c r="N34" s="10">
        <f>AVERAGE(M31:M34)</f>
        <v>5.5397650606101543</v>
      </c>
      <c r="O34" s="44"/>
    </row>
    <row r="35" spans="1:26" s="10" customFormat="1" ht="14" thickBot="1" x14ac:dyDescent="0.2">
      <c r="C35" s="59"/>
      <c r="O35" s="44"/>
    </row>
    <row r="36" spans="1:26" s="23" customFormat="1" x14ac:dyDescent="0.15">
      <c r="A36" s="11"/>
      <c r="B36" s="12"/>
      <c r="C36" s="60" t="s">
        <v>313</v>
      </c>
      <c r="D36" s="12"/>
      <c r="E36" s="12"/>
      <c r="F36" s="12" t="s">
        <v>33</v>
      </c>
      <c r="G36" s="13"/>
      <c r="H36" s="12"/>
      <c r="I36" s="12"/>
      <c r="J36" s="12"/>
      <c r="K36" s="12" t="s">
        <v>208</v>
      </c>
      <c r="L36" s="12"/>
      <c r="M36" s="12"/>
      <c r="N36" s="12" t="s">
        <v>54</v>
      </c>
      <c r="O36" s="48"/>
      <c r="P36" s="12"/>
      <c r="Q36" s="12"/>
      <c r="R36" s="12"/>
      <c r="S36" s="12"/>
      <c r="T36" s="12"/>
      <c r="Y36" s="12"/>
      <c r="Z36" s="12"/>
    </row>
    <row r="37" spans="1:26" s="24" customFormat="1" x14ac:dyDescent="0.15">
      <c r="A37" s="14"/>
      <c r="B37" s="15" t="s">
        <v>31</v>
      </c>
      <c r="C37" s="67" t="s">
        <v>314</v>
      </c>
      <c r="D37" s="15"/>
      <c r="E37" s="15"/>
      <c r="F37" s="15" t="s">
        <v>215</v>
      </c>
      <c r="G37" s="16"/>
      <c r="H37" s="15"/>
      <c r="I37" s="15" t="s">
        <v>32</v>
      </c>
      <c r="J37" s="15"/>
      <c r="K37" s="15"/>
      <c r="L37" s="15"/>
      <c r="M37" s="15" t="s">
        <v>311</v>
      </c>
      <c r="N37" s="15" t="s">
        <v>35</v>
      </c>
      <c r="O37" s="53"/>
      <c r="P37" s="15"/>
      <c r="Q37" s="15"/>
      <c r="R37" s="15"/>
      <c r="S37" s="15"/>
      <c r="T37" s="15"/>
      <c r="Y37" s="15"/>
      <c r="Z37" s="15"/>
    </row>
    <row r="38" spans="1:26" s="15" customFormat="1" x14ac:dyDescent="0.15">
      <c r="A38" s="17" t="s">
        <v>135</v>
      </c>
      <c r="B38" s="15" t="s">
        <v>33</v>
      </c>
      <c r="C38" s="67" t="s">
        <v>315</v>
      </c>
      <c r="D38" s="15" t="s">
        <v>149</v>
      </c>
      <c r="E38" s="15" t="s">
        <v>213</v>
      </c>
      <c r="F38" s="15" t="s">
        <v>53</v>
      </c>
      <c r="G38" s="16"/>
      <c r="H38" s="15" t="s">
        <v>21</v>
      </c>
      <c r="I38" s="15" t="s">
        <v>34</v>
      </c>
      <c r="J38" s="15" t="s">
        <v>51</v>
      </c>
      <c r="K38" s="15" t="s">
        <v>30</v>
      </c>
      <c r="L38" s="15" t="s">
        <v>30</v>
      </c>
      <c r="M38" s="15" t="s">
        <v>35</v>
      </c>
      <c r="N38" s="15" t="s">
        <v>311</v>
      </c>
      <c r="O38" s="46"/>
      <c r="U38" s="10"/>
    </row>
    <row r="39" spans="1:26" s="19" customFormat="1" ht="14" thickBot="1" x14ac:dyDescent="0.2">
      <c r="A39" s="18" t="s">
        <v>36</v>
      </c>
      <c r="B39" s="19" t="s">
        <v>37</v>
      </c>
      <c r="C39" s="62"/>
      <c r="D39" s="19" t="s">
        <v>212</v>
      </c>
      <c r="E39" s="19" t="s">
        <v>214</v>
      </c>
      <c r="F39" s="19" t="s">
        <v>328</v>
      </c>
      <c r="G39" s="20" t="s">
        <v>39</v>
      </c>
      <c r="H39" s="19" t="s">
        <v>29</v>
      </c>
      <c r="I39" s="19" t="s">
        <v>40</v>
      </c>
      <c r="J39" s="19" t="s">
        <v>53</v>
      </c>
      <c r="K39" s="19" t="s">
        <v>209</v>
      </c>
      <c r="L39" s="19" t="s">
        <v>210</v>
      </c>
      <c r="M39" s="19" t="s">
        <v>41</v>
      </c>
      <c r="N39" s="19" t="s">
        <v>41</v>
      </c>
      <c r="O39" s="47"/>
    </row>
    <row r="40" spans="1:26" s="10" customFormat="1" x14ac:dyDescent="0.15">
      <c r="A40" s="10">
        <v>3</v>
      </c>
      <c r="B40" s="21">
        <v>40422</v>
      </c>
      <c r="C40" s="66" t="s">
        <v>323</v>
      </c>
      <c r="D40" s="10">
        <v>21</v>
      </c>
      <c r="E40" s="27">
        <v>9473</v>
      </c>
      <c r="F40" s="10">
        <v>80000</v>
      </c>
      <c r="G40" s="22">
        <v>40000</v>
      </c>
      <c r="H40" s="10" t="s">
        <v>56</v>
      </c>
      <c r="I40" s="10" t="s">
        <v>134</v>
      </c>
      <c r="J40" s="10" t="s">
        <v>44</v>
      </c>
      <c r="K40" s="10">
        <v>1640</v>
      </c>
      <c r="L40" s="10">
        <v>46588</v>
      </c>
      <c r="M40" s="10">
        <f t="shared" ref="M40:M63" si="1">K40/L40*100</f>
        <v>3.5202197990898942</v>
      </c>
      <c r="O40" s="44"/>
    </row>
    <row r="41" spans="1:26" s="10" customFormat="1" x14ac:dyDescent="0.15">
      <c r="C41" s="59"/>
      <c r="F41" s="10">
        <v>80000</v>
      </c>
      <c r="G41" s="22">
        <v>40000</v>
      </c>
      <c r="H41" s="10" t="s">
        <v>56</v>
      </c>
      <c r="I41" s="10" t="s">
        <v>134</v>
      </c>
      <c r="J41" s="10" t="s">
        <v>14</v>
      </c>
      <c r="K41" s="10">
        <v>1220</v>
      </c>
      <c r="L41" s="10">
        <v>44728</v>
      </c>
      <c r="M41" s="10">
        <f t="shared" si="1"/>
        <v>2.7275979252369882</v>
      </c>
      <c r="O41" s="44"/>
    </row>
    <row r="42" spans="1:26" s="10" customFormat="1" x14ac:dyDescent="0.15">
      <c r="C42" s="59"/>
      <c r="F42" s="10">
        <v>80000</v>
      </c>
      <c r="G42" s="22">
        <v>40000</v>
      </c>
      <c r="H42" s="10" t="s">
        <v>56</v>
      </c>
      <c r="I42" s="10" t="s">
        <v>134</v>
      </c>
      <c r="J42" s="10" t="s">
        <v>15</v>
      </c>
      <c r="K42" s="10">
        <v>1414</v>
      </c>
      <c r="L42" s="10">
        <v>52308</v>
      </c>
      <c r="M42" s="10">
        <f t="shared" si="1"/>
        <v>2.7032193928271013</v>
      </c>
      <c r="O42" s="44"/>
    </row>
    <row r="43" spans="1:26" s="10" customFormat="1" x14ac:dyDescent="0.15">
      <c r="C43" s="59"/>
      <c r="F43" s="10">
        <v>80000</v>
      </c>
      <c r="G43" s="22">
        <v>40000</v>
      </c>
      <c r="H43" s="10" t="s">
        <v>56</v>
      </c>
      <c r="I43" s="10" t="s">
        <v>134</v>
      </c>
      <c r="J43" s="10" t="s">
        <v>16</v>
      </c>
      <c r="K43" s="10">
        <v>1876</v>
      </c>
      <c r="L43" s="10">
        <v>56658</v>
      </c>
      <c r="M43" s="10">
        <f t="shared" si="1"/>
        <v>3.3110946380034596</v>
      </c>
      <c r="N43" s="10">
        <f>AVERAGE(M40:M43)</f>
        <v>3.0655329387893611</v>
      </c>
      <c r="O43" s="44"/>
    </row>
    <row r="44" spans="1:26" s="10" customFormat="1" x14ac:dyDescent="0.15">
      <c r="C44" s="59"/>
      <c r="F44" s="10">
        <v>80000</v>
      </c>
      <c r="G44" s="22">
        <v>40000</v>
      </c>
      <c r="H44" s="10" t="s">
        <v>56</v>
      </c>
      <c r="I44" s="10" t="s">
        <v>124</v>
      </c>
      <c r="J44" s="10" t="s">
        <v>17</v>
      </c>
      <c r="K44" s="10">
        <v>2068</v>
      </c>
      <c r="L44" s="10">
        <v>59598</v>
      </c>
      <c r="M44" s="10">
        <f t="shared" si="1"/>
        <v>3.4699150978220747</v>
      </c>
      <c r="O44" s="44"/>
    </row>
    <row r="45" spans="1:26" s="10" customFormat="1" x14ac:dyDescent="0.15">
      <c r="C45" s="59"/>
      <c r="F45" s="10">
        <v>80000</v>
      </c>
      <c r="G45" s="22">
        <v>40000</v>
      </c>
      <c r="H45" s="10" t="s">
        <v>56</v>
      </c>
      <c r="I45" s="10" t="s">
        <v>124</v>
      </c>
      <c r="J45" s="10" t="s">
        <v>18</v>
      </c>
      <c r="K45" s="10">
        <v>2042</v>
      </c>
      <c r="L45" s="10">
        <v>42862</v>
      </c>
      <c r="M45" s="10">
        <f t="shared" si="1"/>
        <v>4.764126732303672</v>
      </c>
      <c r="O45" s="44"/>
    </row>
    <row r="46" spans="1:26" s="10" customFormat="1" x14ac:dyDescent="0.15">
      <c r="C46" s="59"/>
      <c r="F46" s="10">
        <v>80000</v>
      </c>
      <c r="G46" s="22">
        <v>40000</v>
      </c>
      <c r="H46" s="10" t="s">
        <v>56</v>
      </c>
      <c r="I46" s="10" t="s">
        <v>124</v>
      </c>
      <c r="J46" s="10" t="s">
        <v>19</v>
      </c>
      <c r="K46" s="10">
        <v>2098</v>
      </c>
      <c r="L46" s="10">
        <v>63884</v>
      </c>
      <c r="M46" s="10">
        <f t="shared" si="1"/>
        <v>3.2840773902698643</v>
      </c>
      <c r="O46" s="44"/>
    </row>
    <row r="47" spans="1:26" s="10" customFormat="1" x14ac:dyDescent="0.15">
      <c r="C47" s="59"/>
      <c r="F47" s="10">
        <v>80000</v>
      </c>
      <c r="G47" s="22">
        <v>40000</v>
      </c>
      <c r="H47" s="10" t="s">
        <v>56</v>
      </c>
      <c r="I47" s="10" t="s">
        <v>124</v>
      </c>
      <c r="J47" s="10" t="s">
        <v>20</v>
      </c>
      <c r="K47" s="10">
        <v>2108</v>
      </c>
      <c r="L47" s="10">
        <v>45772</v>
      </c>
      <c r="M47" s="10">
        <f t="shared" si="1"/>
        <v>4.6054356375076466</v>
      </c>
      <c r="N47" s="10">
        <f>AVERAGE(M44:M47)</f>
        <v>4.0308887144758145</v>
      </c>
      <c r="O47" s="44"/>
    </row>
    <row r="48" spans="1:26" s="10" customFormat="1" x14ac:dyDescent="0.15">
      <c r="C48" s="59"/>
      <c r="F48" s="10">
        <v>80000</v>
      </c>
      <c r="G48" s="22">
        <v>40000</v>
      </c>
      <c r="H48" s="10" t="s">
        <v>56</v>
      </c>
      <c r="I48" s="10" t="s">
        <v>125</v>
      </c>
      <c r="J48" s="10" t="s">
        <v>45</v>
      </c>
      <c r="K48" s="10">
        <v>2344</v>
      </c>
      <c r="L48" s="10">
        <v>58684</v>
      </c>
      <c r="M48" s="10">
        <f t="shared" si="1"/>
        <v>3.9942744189216826</v>
      </c>
      <c r="O48" s="44"/>
    </row>
    <row r="49" spans="3:15" s="10" customFormat="1" x14ac:dyDescent="0.15">
      <c r="C49" s="59"/>
      <c r="F49" s="10">
        <v>80000</v>
      </c>
      <c r="G49" s="22">
        <v>40000</v>
      </c>
      <c r="H49" s="10" t="s">
        <v>56</v>
      </c>
      <c r="I49" s="10" t="s">
        <v>125</v>
      </c>
      <c r="J49" s="10" t="s">
        <v>58</v>
      </c>
      <c r="K49" s="10">
        <v>3916</v>
      </c>
      <c r="L49" s="10">
        <v>56122</v>
      </c>
      <c r="M49" s="10">
        <f t="shared" si="1"/>
        <v>6.9776558212465698</v>
      </c>
      <c r="O49" s="44"/>
    </row>
    <row r="50" spans="3:15" s="10" customFormat="1" x14ac:dyDescent="0.15">
      <c r="C50" s="59"/>
      <c r="F50" s="10">
        <v>80000</v>
      </c>
      <c r="G50" s="22">
        <v>40000</v>
      </c>
      <c r="H50" s="10" t="s">
        <v>56</v>
      </c>
      <c r="I50" s="10" t="s">
        <v>125</v>
      </c>
      <c r="J50" s="10" t="s">
        <v>92</v>
      </c>
      <c r="K50" s="10">
        <v>2910</v>
      </c>
      <c r="L50" s="10">
        <v>63252</v>
      </c>
      <c r="M50" s="10">
        <f t="shared" si="1"/>
        <v>4.6006450388920515</v>
      </c>
      <c r="O50" s="44"/>
    </row>
    <row r="51" spans="3:15" s="10" customFormat="1" x14ac:dyDescent="0.15">
      <c r="C51" s="59"/>
      <c r="F51" s="10">
        <v>80000</v>
      </c>
      <c r="G51" s="22">
        <v>40000</v>
      </c>
      <c r="H51" s="10" t="s">
        <v>56</v>
      </c>
      <c r="I51" s="10" t="s">
        <v>125</v>
      </c>
      <c r="J51" s="10" t="s">
        <v>93</v>
      </c>
      <c r="K51" s="10">
        <v>3976</v>
      </c>
      <c r="L51" s="10">
        <v>54614</v>
      </c>
      <c r="M51" s="10">
        <f t="shared" si="1"/>
        <v>7.2801845680594726</v>
      </c>
      <c r="N51" s="10">
        <f>AVERAGE(M48:M51)</f>
        <v>5.7131899617799435</v>
      </c>
      <c r="O51" s="44"/>
    </row>
    <row r="52" spans="3:15" s="10" customFormat="1" x14ac:dyDescent="0.15">
      <c r="C52" s="59"/>
      <c r="F52" s="10">
        <v>80000</v>
      </c>
      <c r="G52" s="22">
        <v>40000</v>
      </c>
      <c r="H52" s="10" t="s">
        <v>56</v>
      </c>
      <c r="I52" s="10" t="s">
        <v>57</v>
      </c>
      <c r="J52" s="10" t="s">
        <v>94</v>
      </c>
      <c r="K52" s="10">
        <v>4100</v>
      </c>
      <c r="L52" s="10">
        <v>76364</v>
      </c>
      <c r="M52" s="10">
        <f t="shared" si="1"/>
        <v>5.369022052275942</v>
      </c>
      <c r="O52" s="44"/>
    </row>
    <row r="53" spans="3:15" s="10" customFormat="1" x14ac:dyDescent="0.15">
      <c r="C53" s="59"/>
      <c r="F53" s="10">
        <v>80000</v>
      </c>
      <c r="G53" s="22">
        <v>40000</v>
      </c>
      <c r="H53" s="10" t="s">
        <v>56</v>
      </c>
      <c r="I53" s="10" t="s">
        <v>57</v>
      </c>
      <c r="J53" s="10" t="s">
        <v>95</v>
      </c>
      <c r="K53" s="10">
        <v>4518</v>
      </c>
      <c r="L53" s="10">
        <v>67978</v>
      </c>
      <c r="M53" s="10">
        <f t="shared" si="1"/>
        <v>6.6462679102062436</v>
      </c>
      <c r="O53" s="44"/>
    </row>
    <row r="54" spans="3:15" s="10" customFormat="1" x14ac:dyDescent="0.15">
      <c r="C54" s="59"/>
      <c r="F54" s="10">
        <v>80000</v>
      </c>
      <c r="G54" s="22">
        <v>40000</v>
      </c>
      <c r="H54" s="10" t="s">
        <v>56</v>
      </c>
      <c r="I54" s="10" t="s">
        <v>57</v>
      </c>
      <c r="J54" s="10" t="s">
        <v>4</v>
      </c>
      <c r="K54" s="10">
        <v>4302</v>
      </c>
      <c r="L54" s="10">
        <v>74380</v>
      </c>
      <c r="M54" s="10">
        <f t="shared" si="1"/>
        <v>5.7838128529174515</v>
      </c>
      <c r="O54" s="44"/>
    </row>
    <row r="55" spans="3:15" s="10" customFormat="1" x14ac:dyDescent="0.15">
      <c r="C55" s="59"/>
      <c r="F55" s="10">
        <v>80000</v>
      </c>
      <c r="G55" s="22">
        <v>40000</v>
      </c>
      <c r="H55" s="10" t="s">
        <v>56</v>
      </c>
      <c r="I55" s="10" t="s">
        <v>57</v>
      </c>
      <c r="J55" s="10" t="s">
        <v>6</v>
      </c>
      <c r="K55" s="10">
        <v>3934</v>
      </c>
      <c r="L55" s="10">
        <v>54372</v>
      </c>
      <c r="M55" s="10">
        <f t="shared" si="1"/>
        <v>7.2353417200029426</v>
      </c>
      <c r="N55" s="10">
        <f>AVERAGE(M52:M55)</f>
        <v>6.2586111338506445</v>
      </c>
      <c r="O55" s="44"/>
    </row>
    <row r="56" spans="3:15" s="10" customFormat="1" x14ac:dyDescent="0.15">
      <c r="C56" s="59"/>
      <c r="F56" s="10">
        <v>80000</v>
      </c>
      <c r="G56" s="22">
        <v>40000</v>
      </c>
      <c r="H56" s="10" t="s">
        <v>56</v>
      </c>
      <c r="I56" s="10" t="s">
        <v>126</v>
      </c>
      <c r="J56" s="10" t="s">
        <v>46</v>
      </c>
      <c r="K56" s="10">
        <v>4158</v>
      </c>
      <c r="L56" s="10">
        <v>66632</v>
      </c>
      <c r="M56" s="10">
        <f t="shared" si="1"/>
        <v>6.2402449273622285</v>
      </c>
      <c r="O56" s="44"/>
    </row>
    <row r="57" spans="3:15" s="10" customFormat="1" x14ac:dyDescent="0.15">
      <c r="C57" s="59"/>
      <c r="F57" s="10">
        <v>80000</v>
      </c>
      <c r="G57" s="22">
        <v>40000</v>
      </c>
      <c r="H57" s="10" t="s">
        <v>56</v>
      </c>
      <c r="I57" s="10" t="s">
        <v>126</v>
      </c>
      <c r="J57" s="10" t="s">
        <v>24</v>
      </c>
      <c r="K57" s="10">
        <v>4330</v>
      </c>
      <c r="L57" s="10">
        <v>63808</v>
      </c>
      <c r="M57" s="10">
        <f t="shared" si="1"/>
        <v>6.7859829488465389</v>
      </c>
      <c r="O57" s="44"/>
    </row>
    <row r="58" spans="3:15" s="10" customFormat="1" x14ac:dyDescent="0.15">
      <c r="C58" s="59"/>
      <c r="F58" s="10">
        <v>80000</v>
      </c>
      <c r="G58" s="22">
        <v>40000</v>
      </c>
      <c r="H58" s="10" t="s">
        <v>56</v>
      </c>
      <c r="I58" s="10" t="s">
        <v>126</v>
      </c>
      <c r="J58" s="10" t="s">
        <v>25</v>
      </c>
      <c r="K58" s="10">
        <v>4046</v>
      </c>
      <c r="L58" s="10">
        <v>70958</v>
      </c>
      <c r="M58" s="10">
        <f t="shared" si="1"/>
        <v>5.7019645424053671</v>
      </c>
      <c r="O58" s="44"/>
    </row>
    <row r="59" spans="3:15" s="10" customFormat="1" x14ac:dyDescent="0.15">
      <c r="C59" s="59"/>
      <c r="F59" s="10">
        <v>80000</v>
      </c>
      <c r="G59" s="22">
        <v>40000</v>
      </c>
      <c r="H59" s="10" t="s">
        <v>56</v>
      </c>
      <c r="I59" s="10" t="s">
        <v>126</v>
      </c>
      <c r="J59" s="10" t="s">
        <v>26</v>
      </c>
      <c r="K59" s="10">
        <v>4194</v>
      </c>
      <c r="L59" s="10">
        <v>55358</v>
      </c>
      <c r="M59" s="10">
        <f t="shared" si="1"/>
        <v>7.5761407565302212</v>
      </c>
      <c r="N59" s="10">
        <f>AVERAGE(M56:M59)</f>
        <v>6.5760832937860894</v>
      </c>
      <c r="O59" s="44"/>
    </row>
    <row r="60" spans="3:15" s="10" customFormat="1" x14ac:dyDescent="0.15">
      <c r="C60" s="59"/>
      <c r="F60" s="10">
        <v>80000</v>
      </c>
      <c r="G60" s="22">
        <v>40000</v>
      </c>
      <c r="H60" s="10" t="s">
        <v>56</v>
      </c>
      <c r="I60" s="10" t="s">
        <v>22</v>
      </c>
      <c r="J60" s="10" t="s">
        <v>27</v>
      </c>
      <c r="K60" s="10">
        <v>2164</v>
      </c>
      <c r="L60" s="10">
        <v>52786</v>
      </c>
      <c r="M60" s="10">
        <f t="shared" si="1"/>
        <v>4.099571856173986</v>
      </c>
      <c r="O60" s="44"/>
    </row>
    <row r="61" spans="3:15" s="10" customFormat="1" x14ac:dyDescent="0.15">
      <c r="C61" s="59"/>
      <c r="F61" s="10">
        <v>80000</v>
      </c>
      <c r="G61" s="22">
        <v>40000</v>
      </c>
      <c r="H61" s="10" t="s">
        <v>56</v>
      </c>
      <c r="I61" s="10" t="s">
        <v>22</v>
      </c>
      <c r="J61" s="10" t="s">
        <v>28</v>
      </c>
      <c r="K61" s="10">
        <v>3662</v>
      </c>
      <c r="L61" s="10">
        <v>48356</v>
      </c>
      <c r="M61" s="10">
        <f t="shared" si="1"/>
        <v>7.5730002481594836</v>
      </c>
      <c r="O61" s="44"/>
    </row>
    <row r="62" spans="3:15" s="10" customFormat="1" x14ac:dyDescent="0.15">
      <c r="C62" s="59"/>
      <c r="F62" s="10">
        <v>80000</v>
      </c>
      <c r="G62" s="22">
        <v>40000</v>
      </c>
      <c r="H62" s="10" t="s">
        <v>56</v>
      </c>
      <c r="I62" s="10" t="s">
        <v>22</v>
      </c>
      <c r="J62" s="10" t="s">
        <v>5</v>
      </c>
      <c r="K62" s="10">
        <v>2580</v>
      </c>
      <c r="L62" s="10">
        <v>43928</v>
      </c>
      <c r="M62" s="10">
        <f t="shared" si="1"/>
        <v>5.8732471316700057</v>
      </c>
      <c r="O62" s="44"/>
    </row>
    <row r="63" spans="3:15" s="10" customFormat="1" x14ac:dyDescent="0.15">
      <c r="C63" s="59"/>
      <c r="F63" s="10">
        <v>80000</v>
      </c>
      <c r="G63" s="22">
        <v>40000</v>
      </c>
      <c r="H63" s="10" t="s">
        <v>56</v>
      </c>
      <c r="I63" s="10" t="s">
        <v>22</v>
      </c>
      <c r="J63" s="10" t="s">
        <v>7</v>
      </c>
      <c r="K63" s="10">
        <v>3812</v>
      </c>
      <c r="L63" s="10">
        <v>48782</v>
      </c>
      <c r="M63" s="10">
        <f t="shared" si="1"/>
        <v>7.8143577549095982</v>
      </c>
      <c r="N63" s="10">
        <f>AVERAGE(M60:M63)</f>
        <v>6.3400442477282679</v>
      </c>
      <c r="O63" s="44"/>
    </row>
    <row r="64" spans="3:15" s="10" customFormat="1" x14ac:dyDescent="0.15">
      <c r="C64" s="59"/>
      <c r="G64" s="25"/>
      <c r="H64" s="26"/>
      <c r="I64" s="26"/>
      <c r="O64" s="44"/>
    </row>
    <row r="65" spans="7:9" ht="15" x14ac:dyDescent="0.2">
      <c r="G65" s="5"/>
      <c r="H65" s="4"/>
      <c r="I65" s="4"/>
    </row>
    <row r="66" spans="7:9" ht="15" x14ac:dyDescent="0.2">
      <c r="G66" s="5"/>
      <c r="H66" s="4"/>
      <c r="I66" s="4"/>
    </row>
    <row r="67" spans="7:9" ht="15" x14ac:dyDescent="0.2">
      <c r="G67" s="5"/>
      <c r="H67" s="4"/>
      <c r="I67" s="4"/>
    </row>
    <row r="68" spans="7:9" ht="15" x14ac:dyDescent="0.2">
      <c r="G68" s="5"/>
    </row>
    <row r="69" spans="7:9" ht="15" x14ac:dyDescent="0.2">
      <c r="G69" s="5"/>
    </row>
  </sheetData>
  <pageMargins left="0.75" right="0.75" top="1" bottom="1" header="0.5" footer="0.5"/>
  <pageSetup orientation="portrait" horizontalDpi="4294967292" verticalDpi="429496729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7"/>
  <sheetViews>
    <sheetView workbookViewId="0">
      <pane xSplit="2" topLeftCell="O1" activePane="topRight" state="frozen"/>
      <selection pane="topRight" activeCell="Q1" sqref="Q1:R1048576"/>
    </sheetView>
  </sheetViews>
  <sheetFormatPr baseColWidth="10" defaultRowHeight="13" x14ac:dyDescent="0.15"/>
  <cols>
    <col min="1" max="1" width="12.6640625" customWidth="1"/>
    <col min="2" max="3" width="9" customWidth="1"/>
    <col min="4" max="7" width="8.5" customWidth="1"/>
    <col min="8" max="8" width="8" customWidth="1"/>
    <col min="9" max="9" width="8.33203125" customWidth="1"/>
    <col min="10" max="10" width="8.5" customWidth="1"/>
    <col min="11" max="12" width="7.83203125" customWidth="1"/>
    <col min="13" max="13" width="8.33203125" customWidth="1"/>
    <col min="19" max="19" width="2.6640625" style="52" customWidth="1"/>
    <col min="21" max="21" width="15.33203125" bestFit="1" customWidth="1"/>
    <col min="22" max="22" width="16.5" bestFit="1" customWidth="1"/>
  </cols>
  <sheetData>
    <row r="1" spans="1:28" s="10" customFormat="1" x14ac:dyDescent="0.15">
      <c r="A1" s="10" t="s">
        <v>331</v>
      </c>
      <c r="S1" s="44"/>
    </row>
    <row r="2" spans="1:28" s="10" customFormat="1" x14ac:dyDescent="0.15">
      <c r="A2" s="10" t="s">
        <v>139</v>
      </c>
      <c r="S2" s="44"/>
      <c r="T2" s="10" t="s">
        <v>305</v>
      </c>
    </row>
    <row r="3" spans="1:28" s="10" customFormat="1" x14ac:dyDescent="0.15">
      <c r="A3" s="10" t="s">
        <v>206</v>
      </c>
      <c r="D3" s="10" t="s">
        <v>274</v>
      </c>
      <c r="S3" s="44"/>
    </row>
    <row r="4" spans="1:28" s="10" customFormat="1" ht="14" thickBot="1" x14ac:dyDescent="0.2">
      <c r="A4" s="10" t="s">
        <v>207</v>
      </c>
      <c r="S4" s="44"/>
      <c r="T4" s="10" t="s">
        <v>294</v>
      </c>
    </row>
    <row r="5" spans="1:28" s="12" customFormat="1" x14ac:dyDescent="0.15">
      <c r="A5" s="11"/>
      <c r="C5" s="12" t="s">
        <v>313</v>
      </c>
      <c r="G5" s="12" t="s">
        <v>33</v>
      </c>
      <c r="H5" s="13"/>
      <c r="L5" s="12" t="s">
        <v>208</v>
      </c>
      <c r="S5" s="45"/>
      <c r="U5" s="12" t="s">
        <v>127</v>
      </c>
      <c r="V5" s="12" t="s">
        <v>128</v>
      </c>
      <c r="AA5" s="12" t="s">
        <v>293</v>
      </c>
    </row>
    <row r="6" spans="1:28" s="15" customFormat="1" x14ac:dyDescent="0.15">
      <c r="A6" s="14"/>
      <c r="B6" s="15" t="s">
        <v>31</v>
      </c>
      <c r="C6" s="17" t="s">
        <v>314</v>
      </c>
      <c r="F6" s="15" t="s">
        <v>222</v>
      </c>
      <c r="G6" s="15" t="s">
        <v>215</v>
      </c>
      <c r="H6" s="16"/>
      <c r="J6" s="15" t="s">
        <v>32</v>
      </c>
      <c r="N6" s="15" t="s">
        <v>35</v>
      </c>
      <c r="O6" s="15" t="s">
        <v>287</v>
      </c>
      <c r="P6" s="15" t="s">
        <v>54</v>
      </c>
      <c r="S6" s="46"/>
      <c r="U6" s="15" t="s">
        <v>54</v>
      </c>
      <c r="V6" s="15" t="s">
        <v>54</v>
      </c>
      <c r="W6" s="15" t="s">
        <v>54</v>
      </c>
      <c r="AA6" s="15" t="s">
        <v>54</v>
      </c>
    </row>
    <row r="7" spans="1:28" s="15" customFormat="1" x14ac:dyDescent="0.15">
      <c r="A7" s="17"/>
      <c r="B7" s="15" t="s">
        <v>33</v>
      </c>
      <c r="C7" s="17" t="s">
        <v>315</v>
      </c>
      <c r="D7" s="15" t="s">
        <v>149</v>
      </c>
      <c r="E7" s="15" t="s">
        <v>213</v>
      </c>
      <c r="F7" s="15" t="s">
        <v>223</v>
      </c>
      <c r="G7" s="15" t="s">
        <v>53</v>
      </c>
      <c r="H7" s="16"/>
      <c r="I7" s="15" t="s">
        <v>21</v>
      </c>
      <c r="J7" s="15" t="s">
        <v>34</v>
      </c>
      <c r="K7" s="15" t="s">
        <v>51</v>
      </c>
      <c r="L7" s="15" t="s">
        <v>30</v>
      </c>
      <c r="M7" s="15" t="s">
        <v>30</v>
      </c>
      <c r="N7" s="15" t="s">
        <v>34</v>
      </c>
      <c r="O7" s="15" t="s">
        <v>35</v>
      </c>
      <c r="P7" s="15" t="s">
        <v>35</v>
      </c>
      <c r="S7" s="46"/>
      <c r="T7" s="15" t="s">
        <v>184</v>
      </c>
      <c r="U7" s="15" t="s">
        <v>35</v>
      </c>
      <c r="V7" s="15" t="s">
        <v>35</v>
      </c>
      <c r="W7" s="15" t="s">
        <v>35</v>
      </c>
      <c r="AA7" s="15" t="s">
        <v>35</v>
      </c>
    </row>
    <row r="8" spans="1:28" s="19" customFormat="1" ht="14" thickBot="1" x14ac:dyDescent="0.2">
      <c r="A8" s="18" t="s">
        <v>36</v>
      </c>
      <c r="B8" s="19" t="s">
        <v>37</v>
      </c>
      <c r="D8" s="19" t="s">
        <v>212</v>
      </c>
      <c r="E8" s="19" t="s">
        <v>214</v>
      </c>
      <c r="F8" s="19" t="s">
        <v>224</v>
      </c>
      <c r="G8" s="19" t="s">
        <v>38</v>
      </c>
      <c r="H8" s="20" t="s">
        <v>39</v>
      </c>
      <c r="I8" s="19" t="s">
        <v>29</v>
      </c>
      <c r="J8" s="19" t="s">
        <v>40</v>
      </c>
      <c r="K8" s="19" t="s">
        <v>53</v>
      </c>
      <c r="L8" s="19" t="s">
        <v>209</v>
      </c>
      <c r="M8" s="19" t="s">
        <v>210</v>
      </c>
      <c r="N8" s="19" t="s">
        <v>41</v>
      </c>
      <c r="O8" s="19" t="s">
        <v>138</v>
      </c>
      <c r="P8" s="19" t="s">
        <v>138</v>
      </c>
      <c r="S8" s="47"/>
      <c r="T8" s="19" t="s">
        <v>273</v>
      </c>
      <c r="U8" s="19" t="s">
        <v>138</v>
      </c>
      <c r="V8" s="19" t="s">
        <v>138</v>
      </c>
      <c r="W8" s="19" t="s">
        <v>138</v>
      </c>
      <c r="X8" s="19" t="s">
        <v>55</v>
      </c>
      <c r="AA8" s="19" t="s">
        <v>138</v>
      </c>
    </row>
    <row r="9" spans="1:28" s="10" customFormat="1" x14ac:dyDescent="0.15">
      <c r="A9" s="10">
        <v>106</v>
      </c>
      <c r="B9" s="10" t="s">
        <v>49</v>
      </c>
      <c r="C9" s="10">
        <v>4</v>
      </c>
      <c r="D9" s="10">
        <v>20</v>
      </c>
      <c r="E9" s="27">
        <v>40000</v>
      </c>
      <c r="G9" s="27">
        <v>80000</v>
      </c>
      <c r="H9" s="22">
        <v>40000</v>
      </c>
      <c r="I9" s="10" t="s">
        <v>56</v>
      </c>
      <c r="J9" s="10" t="s">
        <v>57</v>
      </c>
      <c r="K9" s="10" t="s">
        <v>62</v>
      </c>
      <c r="L9" s="10">
        <v>4521</v>
      </c>
      <c r="M9" s="10">
        <v>95154</v>
      </c>
      <c r="N9" s="10">
        <f>L9/M9*100</f>
        <v>4.7512453496437352</v>
      </c>
      <c r="S9" s="44"/>
      <c r="T9" s="10" t="s">
        <v>49</v>
      </c>
      <c r="U9" s="10">
        <v>100</v>
      </c>
      <c r="V9" s="10">
        <v>100</v>
      </c>
      <c r="W9" s="10">
        <f>AVERAGE(U9:V9)</f>
        <v>100</v>
      </c>
      <c r="X9" s="10">
        <f>STDEV(U9:V9)</f>
        <v>0</v>
      </c>
      <c r="AA9" s="10" t="s">
        <v>188</v>
      </c>
    </row>
    <row r="10" spans="1:28" s="10" customFormat="1" x14ac:dyDescent="0.15">
      <c r="A10" s="10" t="s">
        <v>248</v>
      </c>
      <c r="B10" s="21">
        <v>40806</v>
      </c>
      <c r="C10" s="21"/>
      <c r="G10" s="27">
        <v>80000</v>
      </c>
      <c r="H10" s="22">
        <v>40000</v>
      </c>
      <c r="I10" s="10" t="s">
        <v>56</v>
      </c>
      <c r="J10" s="10" t="s">
        <v>57</v>
      </c>
      <c r="K10" s="10" t="s">
        <v>63</v>
      </c>
      <c r="L10" s="10">
        <v>3633</v>
      </c>
      <c r="M10" s="10">
        <v>76206</v>
      </c>
      <c r="N10" s="10">
        <f t="shared" ref="N10:N24" si="0">L10/M10*100</f>
        <v>4.7673411542398236</v>
      </c>
      <c r="S10" s="44"/>
      <c r="T10" s="10">
        <v>0.25</v>
      </c>
      <c r="U10" s="10">
        <v>44.357748061102676</v>
      </c>
      <c r="V10" s="10">
        <v>38.656882655234554</v>
      </c>
      <c r="W10" s="10">
        <f>AVERAGE(O13:O16,O35:O38)</f>
        <v>41.507315358168611</v>
      </c>
      <c r="X10" s="10">
        <f>STDEV(O13:O16,O35:O38)</f>
        <v>6.7769177466097315</v>
      </c>
      <c r="AA10" s="10" t="s">
        <v>149</v>
      </c>
      <c r="AB10" s="10" t="s">
        <v>55</v>
      </c>
    </row>
    <row r="11" spans="1:28" s="10" customFormat="1" x14ac:dyDescent="0.15">
      <c r="A11" s="10" t="s">
        <v>122</v>
      </c>
      <c r="G11" s="27">
        <v>80000</v>
      </c>
      <c r="H11" s="22">
        <v>40000</v>
      </c>
      <c r="I11" s="10" t="s">
        <v>56</v>
      </c>
      <c r="J11" s="10" t="s">
        <v>57</v>
      </c>
      <c r="K11" s="10" t="s">
        <v>64</v>
      </c>
      <c r="L11" s="10">
        <v>4695</v>
      </c>
      <c r="M11" s="10">
        <v>81495</v>
      </c>
      <c r="N11" s="10">
        <f t="shared" si="0"/>
        <v>5.7610896374010681</v>
      </c>
      <c r="S11" s="44"/>
      <c r="T11" s="10">
        <v>0.5</v>
      </c>
      <c r="U11" s="10">
        <v>44.27123738239365</v>
      </c>
      <c r="V11" s="10">
        <v>36.792380885311275</v>
      </c>
      <c r="W11" s="10">
        <f>AVERAGE(O17:O20,O39:O42)</f>
        <v>40.531809133852462</v>
      </c>
      <c r="X11" s="10">
        <f>STDEV(O17:O20,O39:O42)</f>
        <v>7.0347075742506338</v>
      </c>
      <c r="Z11" s="10" t="s">
        <v>49</v>
      </c>
      <c r="AA11" s="10">
        <v>100</v>
      </c>
      <c r="AB11" s="10">
        <v>0</v>
      </c>
    </row>
    <row r="12" spans="1:28" s="10" customFormat="1" x14ac:dyDescent="0.15">
      <c r="G12" s="27">
        <v>80000</v>
      </c>
      <c r="H12" s="22">
        <v>40000</v>
      </c>
      <c r="I12" s="10" t="s">
        <v>56</v>
      </c>
      <c r="J12" s="10" t="s">
        <v>57</v>
      </c>
      <c r="K12" s="10" t="s">
        <v>65</v>
      </c>
      <c r="L12" s="10">
        <v>5544</v>
      </c>
      <c r="M12" s="10">
        <v>110154</v>
      </c>
      <c r="N12" s="10">
        <f t="shared" si="0"/>
        <v>5.0329538645895751</v>
      </c>
      <c r="O12" s="10">
        <f>AVERAGE(N9:N12)</f>
        <v>5.0781575014685503</v>
      </c>
      <c r="P12" s="10" t="s">
        <v>49</v>
      </c>
      <c r="S12" s="44"/>
      <c r="T12" s="10">
        <v>1</v>
      </c>
      <c r="U12" s="10">
        <v>45.294469895105671</v>
      </c>
      <c r="V12" s="10">
        <v>41.366128358021989</v>
      </c>
      <c r="W12" s="10">
        <f>AVERAGE(O21:O24,O43:O46)</f>
        <v>43.33029912656383</v>
      </c>
      <c r="X12" s="10">
        <f>STDEV(O21:O24,O43:O46)</f>
        <v>7.1893660762574845</v>
      </c>
      <c r="Z12" s="10">
        <v>0.25</v>
      </c>
      <c r="AA12" s="10">
        <v>41.507315358168611</v>
      </c>
      <c r="AB12" s="10">
        <v>6.7769177466097315</v>
      </c>
    </row>
    <row r="13" spans="1:28" s="10" customFormat="1" x14ac:dyDescent="0.15">
      <c r="A13" s="10" t="s">
        <v>249</v>
      </c>
      <c r="B13" s="21">
        <v>40871</v>
      </c>
      <c r="C13" s="21"/>
      <c r="F13" s="10">
        <v>100</v>
      </c>
      <c r="G13" s="27">
        <v>80000</v>
      </c>
      <c r="H13" s="22">
        <v>40000</v>
      </c>
      <c r="I13" s="10" t="s">
        <v>52</v>
      </c>
      <c r="J13" s="10" t="s">
        <v>57</v>
      </c>
      <c r="K13" s="10" t="s">
        <v>45</v>
      </c>
      <c r="L13" s="10">
        <v>1098</v>
      </c>
      <c r="M13" s="10">
        <v>52600</v>
      </c>
      <c r="N13" s="10">
        <f t="shared" si="0"/>
        <v>2.0874524714828895</v>
      </c>
      <c r="O13" s="10">
        <f>N13/O12*100</f>
        <v>41.106493268064646</v>
      </c>
      <c r="S13" s="44"/>
      <c r="Z13" s="10">
        <v>0.5</v>
      </c>
      <c r="AA13" s="10">
        <v>40.531809133852462</v>
      </c>
      <c r="AB13" s="10">
        <v>7.0347075742506338</v>
      </c>
    </row>
    <row r="14" spans="1:28" s="10" customFormat="1" x14ac:dyDescent="0.15">
      <c r="B14" s="10" t="s">
        <v>218</v>
      </c>
      <c r="G14" s="27">
        <v>80000</v>
      </c>
      <c r="H14" s="22">
        <v>40000</v>
      </c>
      <c r="I14" s="10" t="s">
        <v>52</v>
      </c>
      <c r="J14" s="10" t="s">
        <v>57</v>
      </c>
      <c r="K14" s="10" t="s">
        <v>58</v>
      </c>
      <c r="L14" s="10">
        <v>1288</v>
      </c>
      <c r="M14" s="10">
        <v>51010</v>
      </c>
      <c r="N14" s="10">
        <f t="shared" si="0"/>
        <v>2.5249950990001957</v>
      </c>
      <c r="O14" s="10">
        <f>N14/O12*100</f>
        <v>49.722662171663515</v>
      </c>
      <c r="S14" s="44"/>
      <c r="Z14" s="10">
        <v>1</v>
      </c>
      <c r="AA14" s="10">
        <v>43.33029912656383</v>
      </c>
      <c r="AB14" s="10">
        <v>7.1893660762574845</v>
      </c>
    </row>
    <row r="15" spans="1:28" s="10" customFormat="1" x14ac:dyDescent="0.15">
      <c r="G15" s="27">
        <v>80000</v>
      </c>
      <c r="H15" s="22">
        <v>40000</v>
      </c>
      <c r="I15" s="10" t="s">
        <v>52</v>
      </c>
      <c r="J15" s="10" t="s">
        <v>57</v>
      </c>
      <c r="K15" s="10" t="s">
        <v>92</v>
      </c>
      <c r="L15" s="10">
        <v>1024</v>
      </c>
      <c r="M15" s="10">
        <v>45036</v>
      </c>
      <c r="N15" s="10">
        <f t="shared" si="0"/>
        <v>2.2737365663025133</v>
      </c>
      <c r="O15" s="10">
        <f>N15/O12*100</f>
        <v>44.774833502997346</v>
      </c>
      <c r="S15" s="44"/>
    </row>
    <row r="16" spans="1:28" s="10" customFormat="1" x14ac:dyDescent="0.15">
      <c r="G16" s="27">
        <v>80000</v>
      </c>
      <c r="H16" s="22">
        <v>40000</v>
      </c>
      <c r="I16" s="10" t="s">
        <v>52</v>
      </c>
      <c r="J16" s="10" t="s">
        <v>57</v>
      </c>
      <c r="K16" s="10" t="s">
        <v>93</v>
      </c>
      <c r="L16" s="10">
        <v>1174</v>
      </c>
      <c r="M16" s="10">
        <v>55272</v>
      </c>
      <c r="N16" s="10">
        <f t="shared" si="0"/>
        <v>2.1240411058040238</v>
      </c>
      <c r="O16" s="10">
        <f>N16/O12*100</f>
        <v>41.827003301685174</v>
      </c>
      <c r="P16" s="10">
        <f>AVERAGE(O13:O16)</f>
        <v>44.357748061102676</v>
      </c>
      <c r="S16" s="44"/>
      <c r="T16" s="10" t="s">
        <v>49</v>
      </c>
      <c r="W16" s="10" t="e">
        <f>STDEV(Q9:Q12,Q31:Q34)</f>
        <v>#DIV/0!</v>
      </c>
    </row>
    <row r="17" spans="1:24" s="10" customFormat="1" x14ac:dyDescent="0.15">
      <c r="A17" s="10" t="s">
        <v>250</v>
      </c>
      <c r="B17" s="21">
        <v>40871</v>
      </c>
      <c r="C17" s="21"/>
      <c r="F17" s="10">
        <v>100</v>
      </c>
      <c r="G17" s="27">
        <v>80000</v>
      </c>
      <c r="H17" s="22">
        <v>40000</v>
      </c>
      <c r="I17" s="10" t="s">
        <v>52</v>
      </c>
      <c r="J17" s="10" t="s">
        <v>57</v>
      </c>
      <c r="K17" s="10" t="s">
        <v>94</v>
      </c>
      <c r="L17" s="10">
        <v>1174</v>
      </c>
      <c r="M17" s="10">
        <v>63548</v>
      </c>
      <c r="N17" s="10">
        <f t="shared" si="0"/>
        <v>1.8474224208472338</v>
      </c>
      <c r="O17" s="10">
        <f>N17/O12*100</f>
        <v>36.379777907892354</v>
      </c>
      <c r="S17" s="44"/>
      <c r="T17" s="10">
        <v>0.25</v>
      </c>
      <c r="U17" s="10">
        <f>STDEV(O13:O16,O35:O38)</f>
        <v>6.7769177466097315</v>
      </c>
      <c r="W17" s="10" t="e">
        <f>STDEV(Q13:Q16,Q35:Q38)</f>
        <v>#DIV/0!</v>
      </c>
    </row>
    <row r="18" spans="1:24" s="10" customFormat="1" x14ac:dyDescent="0.15">
      <c r="B18" s="10" t="s">
        <v>218</v>
      </c>
      <c r="G18" s="27">
        <v>80000</v>
      </c>
      <c r="H18" s="22">
        <v>40000</v>
      </c>
      <c r="I18" s="10" t="s">
        <v>52</v>
      </c>
      <c r="J18" s="10" t="s">
        <v>57</v>
      </c>
      <c r="K18" s="10" t="s">
        <v>95</v>
      </c>
      <c r="L18" s="10">
        <v>988</v>
      </c>
      <c r="M18" s="10">
        <v>37686</v>
      </c>
      <c r="N18" s="10">
        <f t="shared" si="0"/>
        <v>2.621663217109802</v>
      </c>
      <c r="O18" s="10">
        <f>N18/O12*100</f>
        <v>51.626268313884403</v>
      </c>
      <c r="S18" s="44"/>
      <c r="T18" s="10">
        <v>0.5</v>
      </c>
      <c r="U18" s="10">
        <f>STDEV(O17:O20,O39:O42)</f>
        <v>7.0347075742506338</v>
      </c>
      <c r="W18" s="10" t="e">
        <f>STDEV(Q17:Q20,Q39:Q42)</f>
        <v>#DIV/0!</v>
      </c>
    </row>
    <row r="19" spans="1:24" s="10" customFormat="1" x14ac:dyDescent="0.15">
      <c r="G19" s="27">
        <v>80000</v>
      </c>
      <c r="H19" s="22">
        <v>40000</v>
      </c>
      <c r="I19" s="10" t="s">
        <v>52</v>
      </c>
      <c r="J19" s="10" t="s">
        <v>57</v>
      </c>
      <c r="K19" s="10" t="s">
        <v>4</v>
      </c>
      <c r="L19" s="10">
        <v>1452</v>
      </c>
      <c r="M19" s="10">
        <v>62846</v>
      </c>
      <c r="N19" s="10">
        <f t="shared" si="0"/>
        <v>2.3104095726060527</v>
      </c>
      <c r="O19" s="10">
        <f>N19/O12*100</f>
        <v>45.497005005022125</v>
      </c>
      <c r="S19" s="44"/>
      <c r="T19" s="10">
        <v>1</v>
      </c>
      <c r="U19" s="10">
        <f>STDEV(O21:O24,O43:O46)</f>
        <v>7.1893660762574845</v>
      </c>
      <c r="W19" s="10" t="e">
        <f>STDEV(Q21:Q24,Q43:Q46)</f>
        <v>#DIV/0!</v>
      </c>
    </row>
    <row r="20" spans="1:24" s="10" customFormat="1" x14ac:dyDescent="0.15">
      <c r="G20" s="27">
        <v>80000</v>
      </c>
      <c r="H20" s="22">
        <v>40000</v>
      </c>
      <c r="I20" s="10" t="s">
        <v>52</v>
      </c>
      <c r="J20" s="10" t="s">
        <v>57</v>
      </c>
      <c r="K20" s="10" t="s">
        <v>6</v>
      </c>
      <c r="L20" s="10">
        <v>1020</v>
      </c>
      <c r="M20" s="10">
        <v>46088</v>
      </c>
      <c r="N20" s="10">
        <f t="shared" si="0"/>
        <v>2.2131574379448011</v>
      </c>
      <c r="O20" s="10">
        <f>N20/O12*100</f>
        <v>43.581898302775741</v>
      </c>
      <c r="P20" s="10">
        <f t="shared" ref="P20:P24" si="1">AVERAGE(O17:O20)</f>
        <v>44.27123738239365</v>
      </c>
      <c r="S20" s="44"/>
    </row>
    <row r="21" spans="1:24" s="10" customFormat="1" x14ac:dyDescent="0.15">
      <c r="A21" s="10" t="s">
        <v>251</v>
      </c>
      <c r="B21" s="21">
        <v>40871</v>
      </c>
      <c r="C21" s="21"/>
      <c r="F21" s="10">
        <v>100</v>
      </c>
      <c r="G21" s="27">
        <v>80000</v>
      </c>
      <c r="H21" s="22">
        <v>40000</v>
      </c>
      <c r="I21" s="10" t="s">
        <v>52</v>
      </c>
      <c r="J21" s="10" t="s">
        <v>57</v>
      </c>
      <c r="K21" s="10" t="s">
        <v>46</v>
      </c>
      <c r="L21" s="10">
        <v>1238</v>
      </c>
      <c r="M21" s="10">
        <v>52738</v>
      </c>
      <c r="N21" s="10">
        <f t="shared" si="0"/>
        <v>2.3474534491258674</v>
      </c>
      <c r="O21" s="10">
        <f>N21/O12*100</f>
        <v>46.226479750716834</v>
      </c>
      <c r="S21" s="44"/>
    </row>
    <row r="22" spans="1:24" s="10" customFormat="1" x14ac:dyDescent="0.15">
      <c r="B22" s="10" t="s">
        <v>218</v>
      </c>
      <c r="G22" s="27">
        <v>80000</v>
      </c>
      <c r="H22" s="22">
        <v>40000</v>
      </c>
      <c r="I22" s="10" t="s">
        <v>52</v>
      </c>
      <c r="J22" s="10" t="s">
        <v>57</v>
      </c>
      <c r="K22" s="10" t="s">
        <v>24</v>
      </c>
      <c r="L22" s="10">
        <v>1102</v>
      </c>
      <c r="M22" s="10">
        <v>50690</v>
      </c>
      <c r="N22" s="10">
        <f t="shared" si="0"/>
        <v>2.1739988163345827</v>
      </c>
      <c r="O22" s="10">
        <f>N22/O12*100</f>
        <v>42.810779612603291</v>
      </c>
      <c r="S22" s="44"/>
    </row>
    <row r="23" spans="1:24" s="10" customFormat="1" x14ac:dyDescent="0.15">
      <c r="G23" s="27">
        <v>80000</v>
      </c>
      <c r="H23" s="22">
        <v>40000</v>
      </c>
      <c r="I23" s="10" t="s">
        <v>52</v>
      </c>
      <c r="J23" s="10" t="s">
        <v>57</v>
      </c>
      <c r="K23" s="10" t="s">
        <v>25</v>
      </c>
      <c r="L23" s="10">
        <v>1860</v>
      </c>
      <c r="M23" s="10">
        <v>78586</v>
      </c>
      <c r="N23" s="10">
        <f t="shared" si="0"/>
        <v>2.3668337871885581</v>
      </c>
      <c r="O23" s="10">
        <f>N23/O12*100</f>
        <v>46.608120888414632</v>
      </c>
      <c r="S23" s="44"/>
    </row>
    <row r="24" spans="1:24" s="10" customFormat="1" x14ac:dyDescent="0.15">
      <c r="G24" s="27">
        <v>80000</v>
      </c>
      <c r="H24" s="22">
        <v>40000</v>
      </c>
      <c r="I24" s="10" t="s">
        <v>52</v>
      </c>
      <c r="J24" s="10" t="s">
        <v>57</v>
      </c>
      <c r="K24" s="10" t="s">
        <v>26</v>
      </c>
      <c r="L24" s="10">
        <v>1094</v>
      </c>
      <c r="M24" s="10">
        <v>47314</v>
      </c>
      <c r="N24" s="10">
        <f t="shared" si="0"/>
        <v>2.3122120302658833</v>
      </c>
      <c r="O24" s="10">
        <f>N24/O12*100</f>
        <v>45.532499328687926</v>
      </c>
      <c r="P24" s="10">
        <f t="shared" si="1"/>
        <v>45.294469895105671</v>
      </c>
      <c r="S24" s="44"/>
    </row>
    <row r="25" spans="1:24" s="10" customFormat="1" x14ac:dyDescent="0.15">
      <c r="G25" s="27"/>
      <c r="H25" s="22"/>
      <c r="S25" s="44"/>
    </row>
    <row r="26" spans="1:24" s="10" customFormat="1" ht="14" thickBot="1" x14ac:dyDescent="0.2">
      <c r="S26" s="44"/>
      <c r="T26" s="10" t="s">
        <v>295</v>
      </c>
      <c r="U26" s="10" t="s">
        <v>127</v>
      </c>
      <c r="V26" s="10" t="s">
        <v>128</v>
      </c>
    </row>
    <row r="27" spans="1:24" s="12" customFormat="1" x14ac:dyDescent="0.15">
      <c r="A27" s="11"/>
      <c r="C27" s="12" t="s">
        <v>313</v>
      </c>
      <c r="G27" s="12" t="s">
        <v>33</v>
      </c>
      <c r="H27" s="13"/>
      <c r="L27" s="12" t="s">
        <v>208</v>
      </c>
      <c r="S27" s="45"/>
      <c r="U27" s="12" t="s">
        <v>54</v>
      </c>
      <c r="V27" s="12" t="s">
        <v>54</v>
      </c>
      <c r="W27" s="12" t="s">
        <v>54</v>
      </c>
    </row>
    <row r="28" spans="1:24" s="15" customFormat="1" x14ac:dyDescent="0.15">
      <c r="A28" s="14"/>
      <c r="B28" s="15" t="s">
        <v>31</v>
      </c>
      <c r="C28" s="17" t="s">
        <v>314</v>
      </c>
      <c r="F28" s="15" t="s">
        <v>222</v>
      </c>
      <c r="G28" s="15" t="s">
        <v>215</v>
      </c>
      <c r="H28" s="16"/>
      <c r="J28" s="15" t="s">
        <v>32</v>
      </c>
      <c r="N28" s="15" t="s">
        <v>35</v>
      </c>
      <c r="O28" s="15" t="s">
        <v>287</v>
      </c>
      <c r="P28" s="15" t="s">
        <v>54</v>
      </c>
      <c r="S28" s="46"/>
      <c r="U28" s="15" t="s">
        <v>35</v>
      </c>
      <c r="V28" s="15" t="s">
        <v>35</v>
      </c>
      <c r="W28" s="15" t="s">
        <v>35</v>
      </c>
    </row>
    <row r="29" spans="1:24" s="15" customFormat="1" x14ac:dyDescent="0.15">
      <c r="A29" s="17"/>
      <c r="B29" s="15" t="s">
        <v>33</v>
      </c>
      <c r="C29" s="17" t="s">
        <v>315</v>
      </c>
      <c r="D29" s="15" t="s">
        <v>149</v>
      </c>
      <c r="E29" s="15" t="s">
        <v>213</v>
      </c>
      <c r="F29" s="15" t="s">
        <v>223</v>
      </c>
      <c r="G29" s="15" t="s">
        <v>53</v>
      </c>
      <c r="H29" s="16"/>
      <c r="I29" s="15" t="s">
        <v>21</v>
      </c>
      <c r="J29" s="15" t="s">
        <v>34</v>
      </c>
      <c r="K29" s="15" t="s">
        <v>51</v>
      </c>
      <c r="L29" s="15" t="s">
        <v>30</v>
      </c>
      <c r="M29" s="15" t="s">
        <v>30</v>
      </c>
      <c r="N29" s="15" t="s">
        <v>34</v>
      </c>
      <c r="O29" s="15" t="s">
        <v>35</v>
      </c>
      <c r="P29" s="15" t="s">
        <v>35</v>
      </c>
      <c r="S29" s="46"/>
      <c r="T29" s="15" t="s">
        <v>184</v>
      </c>
      <c r="U29" s="15" t="s">
        <v>311</v>
      </c>
      <c r="V29" s="15" t="s">
        <v>311</v>
      </c>
      <c r="W29" s="15" t="s">
        <v>311</v>
      </c>
    </row>
    <row r="30" spans="1:24" s="19" customFormat="1" ht="14" thickBot="1" x14ac:dyDescent="0.2">
      <c r="A30" s="18" t="s">
        <v>36</v>
      </c>
      <c r="B30" s="19" t="s">
        <v>37</v>
      </c>
      <c r="D30" s="19" t="s">
        <v>212</v>
      </c>
      <c r="E30" s="19" t="s">
        <v>214</v>
      </c>
      <c r="F30" s="19" t="s">
        <v>224</v>
      </c>
      <c r="G30" s="19" t="s">
        <v>38</v>
      </c>
      <c r="H30" s="20" t="s">
        <v>39</v>
      </c>
      <c r="I30" s="19" t="s">
        <v>29</v>
      </c>
      <c r="J30" s="19" t="s">
        <v>40</v>
      </c>
      <c r="K30" s="19" t="s">
        <v>53</v>
      </c>
      <c r="L30" s="19" t="s">
        <v>209</v>
      </c>
      <c r="M30" s="19" t="s">
        <v>210</v>
      </c>
      <c r="N30" s="19" t="s">
        <v>41</v>
      </c>
      <c r="O30" s="19" t="s">
        <v>138</v>
      </c>
      <c r="P30" s="19" t="s">
        <v>138</v>
      </c>
      <c r="S30" s="47"/>
      <c r="T30" s="19" t="s">
        <v>273</v>
      </c>
      <c r="U30" s="19" t="s">
        <v>41</v>
      </c>
      <c r="V30" s="19" t="s">
        <v>41</v>
      </c>
      <c r="W30" s="19" t="s">
        <v>41</v>
      </c>
      <c r="X30" s="19" t="s">
        <v>55</v>
      </c>
    </row>
    <row r="31" spans="1:24" s="10" customFormat="1" x14ac:dyDescent="0.15">
      <c r="A31" s="10">
        <v>109</v>
      </c>
      <c r="B31" s="10" t="s">
        <v>49</v>
      </c>
      <c r="C31" s="10">
        <v>3</v>
      </c>
      <c r="D31" s="10">
        <v>20</v>
      </c>
      <c r="E31" s="27">
        <v>35087</v>
      </c>
      <c r="G31" s="27">
        <v>80000</v>
      </c>
      <c r="H31" s="22">
        <v>40000</v>
      </c>
      <c r="I31" s="10" t="s">
        <v>56</v>
      </c>
      <c r="J31" s="10" t="s">
        <v>57</v>
      </c>
      <c r="K31" s="10" t="s">
        <v>112</v>
      </c>
      <c r="L31" s="10">
        <v>7485</v>
      </c>
      <c r="M31" s="10">
        <v>130524</v>
      </c>
      <c r="N31" s="10">
        <f>L31/M31*100</f>
        <v>5.7345775489565138</v>
      </c>
      <c r="S31" s="44"/>
      <c r="T31" s="10" t="s">
        <v>49</v>
      </c>
      <c r="U31" s="10">
        <v>11.495624999999999</v>
      </c>
      <c r="V31" s="10">
        <v>19.173750000000002</v>
      </c>
      <c r="W31" s="10">
        <f>AVERAGE(N9:N12,N31:N34)</f>
        <v>5.3059251678300097</v>
      </c>
      <c r="X31" s="10">
        <f>STDEV(N9:N12,N31:N34)</f>
        <v>0.54376774462063837</v>
      </c>
    </row>
    <row r="32" spans="1:24" s="10" customFormat="1" x14ac:dyDescent="0.15">
      <c r="A32" s="10" t="s">
        <v>248</v>
      </c>
      <c r="B32" s="21">
        <v>40808</v>
      </c>
      <c r="C32" s="21"/>
      <c r="G32" s="27">
        <v>80000</v>
      </c>
      <c r="H32" s="22">
        <v>40000</v>
      </c>
      <c r="I32" s="10" t="s">
        <v>56</v>
      </c>
      <c r="J32" s="10" t="s">
        <v>57</v>
      </c>
      <c r="K32" s="10" t="s">
        <v>113</v>
      </c>
      <c r="L32" s="10">
        <v>6795</v>
      </c>
      <c r="M32" s="10">
        <v>132360</v>
      </c>
      <c r="N32" s="10">
        <f t="shared" ref="N32:N46" si="2">L32/M32*100</f>
        <v>5.1337262012692655</v>
      </c>
      <c r="S32" s="44"/>
      <c r="T32" s="10">
        <v>0.25</v>
      </c>
      <c r="U32" s="10">
        <v>2.8650000000000002</v>
      </c>
      <c r="V32" s="10">
        <v>2.0324999999999998</v>
      </c>
      <c r="W32" s="10">
        <f>AVERAGE(N13:N16,N35:N38)</f>
        <v>2.1958547280309624</v>
      </c>
      <c r="X32" s="10">
        <f>STDEV(N13:N16,N35:N38)</f>
        <v>0.33571327167279585</v>
      </c>
    </row>
    <row r="33" spans="1:24" s="10" customFormat="1" x14ac:dyDescent="0.15">
      <c r="A33" s="10" t="s">
        <v>122</v>
      </c>
      <c r="G33" s="27">
        <v>80000</v>
      </c>
      <c r="H33" s="22">
        <v>40000</v>
      </c>
      <c r="I33" s="10" t="s">
        <v>56</v>
      </c>
      <c r="J33" s="10" t="s">
        <v>57</v>
      </c>
      <c r="K33" s="10" t="s">
        <v>114</v>
      </c>
      <c r="L33" s="10">
        <v>9162</v>
      </c>
      <c r="M33" s="10">
        <v>146574</v>
      </c>
      <c r="N33" s="10">
        <f t="shared" si="2"/>
        <v>6.2507675303942039</v>
      </c>
      <c r="S33" s="44"/>
      <c r="T33" s="10">
        <v>0.5</v>
      </c>
      <c r="U33" s="10">
        <v>2.8962500000000002</v>
      </c>
      <c r="V33" s="10">
        <v>2.1949999999999998</v>
      </c>
      <c r="W33" s="10">
        <f>AVERAGE(N17:N20,N39:N42)</f>
        <v>2.1420702533529372</v>
      </c>
      <c r="X33" s="10">
        <f>STDEV(N17:N20,N39:N42)</f>
        <v>0.32755526359144638</v>
      </c>
    </row>
    <row r="34" spans="1:24" s="10" customFormat="1" x14ac:dyDescent="0.15">
      <c r="G34" s="27">
        <v>80000</v>
      </c>
      <c r="H34" s="22">
        <v>40000</v>
      </c>
      <c r="I34" s="10" t="s">
        <v>56</v>
      </c>
      <c r="J34" s="10" t="s">
        <v>57</v>
      </c>
      <c r="K34" s="10" t="s">
        <v>115</v>
      </c>
      <c r="L34" s="10">
        <v>7236</v>
      </c>
      <c r="M34" s="10">
        <v>144267</v>
      </c>
      <c r="N34" s="10">
        <f t="shared" si="2"/>
        <v>5.0157000561458966</v>
      </c>
      <c r="O34" s="10">
        <f>AVERAGE(N31:N34)</f>
        <v>5.53369283419147</v>
      </c>
      <c r="P34" s="10" t="s">
        <v>49</v>
      </c>
      <c r="S34" s="44"/>
      <c r="T34" s="10">
        <v>1</v>
      </c>
      <c r="U34" s="10">
        <v>3.3087499999999999</v>
      </c>
      <c r="V34" s="10">
        <v>2.34</v>
      </c>
      <c r="W34" s="10">
        <f>AVERAGE(N21:N24,N43:N46)</f>
        <v>2.2945995007295155</v>
      </c>
      <c r="X34" s="10">
        <f>STDEV(N21:N24,N43:N46)</f>
        <v>0.37973541547455086</v>
      </c>
    </row>
    <row r="35" spans="1:24" s="10" customFormat="1" x14ac:dyDescent="0.15">
      <c r="A35" s="10" t="s">
        <v>249</v>
      </c>
      <c r="B35" s="21">
        <v>40871</v>
      </c>
      <c r="C35" s="21"/>
      <c r="F35" s="10">
        <v>100</v>
      </c>
      <c r="G35" s="27">
        <v>80000</v>
      </c>
      <c r="H35" s="22">
        <v>40000</v>
      </c>
      <c r="I35" s="10" t="s">
        <v>52</v>
      </c>
      <c r="J35" s="10" t="s">
        <v>57</v>
      </c>
      <c r="K35" s="10" t="s">
        <v>96</v>
      </c>
      <c r="L35" s="10">
        <v>878</v>
      </c>
      <c r="M35" s="10">
        <v>50474</v>
      </c>
      <c r="N35" s="10">
        <f t="shared" si="2"/>
        <v>1.7395094504101123</v>
      </c>
      <c r="O35" s="10">
        <f>N35/O34*100</f>
        <v>31.434875453550049</v>
      </c>
      <c r="S35" s="44"/>
    </row>
    <row r="36" spans="1:24" s="10" customFormat="1" x14ac:dyDescent="0.15">
      <c r="B36" s="10" t="s">
        <v>218</v>
      </c>
      <c r="G36" s="27">
        <v>80000</v>
      </c>
      <c r="H36" s="22">
        <v>40000</v>
      </c>
      <c r="I36" s="10" t="s">
        <v>52</v>
      </c>
      <c r="J36" s="10" t="s">
        <v>57</v>
      </c>
      <c r="K36" s="10" t="s">
        <v>97</v>
      </c>
      <c r="L36" s="10">
        <v>802</v>
      </c>
      <c r="M36" s="10">
        <v>28554</v>
      </c>
      <c r="N36" s="10">
        <f t="shared" si="2"/>
        <v>2.8087133151222248</v>
      </c>
      <c r="O36" s="10">
        <f>N36/O34*100</f>
        <v>50.7565815320974</v>
      </c>
      <c r="S36" s="44"/>
    </row>
    <row r="37" spans="1:24" s="10" customFormat="1" x14ac:dyDescent="0.15">
      <c r="G37" s="27">
        <v>80000</v>
      </c>
      <c r="H37" s="22">
        <v>40000</v>
      </c>
      <c r="I37" s="10" t="s">
        <v>52</v>
      </c>
      <c r="J37" s="10" t="s">
        <v>57</v>
      </c>
      <c r="K37" s="10" t="s">
        <v>98</v>
      </c>
      <c r="L37" s="10">
        <v>914</v>
      </c>
      <c r="M37" s="10">
        <v>45326</v>
      </c>
      <c r="N37" s="10">
        <f t="shared" si="2"/>
        <v>2.0165026695494861</v>
      </c>
      <c r="O37" s="10">
        <f>N37/O34*100</f>
        <v>36.440451791793713</v>
      </c>
      <c r="S37" s="44"/>
    </row>
    <row r="38" spans="1:24" s="10" customFormat="1" x14ac:dyDescent="0.15">
      <c r="G38" s="27">
        <v>80000</v>
      </c>
      <c r="H38" s="22">
        <v>40000</v>
      </c>
      <c r="I38" s="10" t="s">
        <v>52</v>
      </c>
      <c r="J38" s="10" t="s">
        <v>57</v>
      </c>
      <c r="K38" s="10" t="s">
        <v>99</v>
      </c>
      <c r="L38" s="10">
        <v>658</v>
      </c>
      <c r="M38" s="10">
        <v>33034</v>
      </c>
      <c r="N38" s="10">
        <f t="shared" si="2"/>
        <v>1.9918871465762549</v>
      </c>
      <c r="O38" s="10">
        <f>N38/O34*100</f>
        <v>35.995621843497034</v>
      </c>
      <c r="P38" s="10">
        <f>AVERAGE(O35:O38)</f>
        <v>38.656882655234554</v>
      </c>
      <c r="S38" s="44"/>
    </row>
    <row r="39" spans="1:24" s="10" customFormat="1" x14ac:dyDescent="0.15">
      <c r="A39" s="10" t="s">
        <v>250</v>
      </c>
      <c r="B39" s="21">
        <v>40871</v>
      </c>
      <c r="C39" s="21"/>
      <c r="F39" s="10">
        <v>96</v>
      </c>
      <c r="G39" s="27">
        <v>80000</v>
      </c>
      <c r="H39" s="22">
        <v>40000</v>
      </c>
      <c r="I39" s="10" t="s">
        <v>52</v>
      </c>
      <c r="J39" s="10" t="s">
        <v>57</v>
      </c>
      <c r="K39" s="10" t="s">
        <v>100</v>
      </c>
      <c r="L39" s="10">
        <v>854</v>
      </c>
      <c r="M39" s="10">
        <v>55730</v>
      </c>
      <c r="N39" s="10">
        <f t="shared" si="2"/>
        <v>1.53238830073569</v>
      </c>
      <c r="O39" s="10">
        <f>N39/O34*100</f>
        <v>27.691965323181655</v>
      </c>
      <c r="S39" s="44"/>
    </row>
    <row r="40" spans="1:24" s="10" customFormat="1" x14ac:dyDescent="0.15">
      <c r="B40" s="10" t="s">
        <v>218</v>
      </c>
      <c r="G40" s="27">
        <v>80000</v>
      </c>
      <c r="H40" s="22">
        <v>40000</v>
      </c>
      <c r="I40" s="10" t="s">
        <v>52</v>
      </c>
      <c r="J40" s="10" t="s">
        <v>57</v>
      </c>
      <c r="K40" s="10" t="s">
        <v>101</v>
      </c>
      <c r="L40" s="10">
        <v>922</v>
      </c>
      <c r="M40" s="10">
        <v>40452</v>
      </c>
      <c r="N40" s="10">
        <f t="shared" si="2"/>
        <v>2.2792445367348959</v>
      </c>
      <c r="O40" s="10">
        <f>N40/O34*100</f>
        <v>41.188490308893648</v>
      </c>
      <c r="S40" s="44"/>
    </row>
    <row r="41" spans="1:24" s="10" customFormat="1" x14ac:dyDescent="0.15">
      <c r="G41" s="27">
        <v>80000</v>
      </c>
      <c r="H41" s="22">
        <v>40000</v>
      </c>
      <c r="I41" s="10" t="s">
        <v>52</v>
      </c>
      <c r="J41" s="10" t="s">
        <v>57</v>
      </c>
      <c r="K41" s="10" t="s">
        <v>102</v>
      </c>
      <c r="L41" s="10">
        <v>896</v>
      </c>
      <c r="M41" s="10">
        <v>40112</v>
      </c>
      <c r="N41" s="10">
        <f t="shared" si="2"/>
        <v>2.2337455125648185</v>
      </c>
      <c r="O41" s="10">
        <f>N41/O34*100</f>
        <v>40.366272207286187</v>
      </c>
      <c r="S41" s="44"/>
    </row>
    <row r="42" spans="1:24" s="10" customFormat="1" x14ac:dyDescent="0.15">
      <c r="G42" s="27">
        <v>80000</v>
      </c>
      <c r="H42" s="22">
        <v>40000</v>
      </c>
      <c r="I42" s="10" t="s">
        <v>52</v>
      </c>
      <c r="J42" s="10" t="s">
        <v>57</v>
      </c>
      <c r="K42" s="10" t="s">
        <v>103</v>
      </c>
      <c r="L42" s="10">
        <v>840</v>
      </c>
      <c r="M42" s="10">
        <v>40028</v>
      </c>
      <c r="N42" s="10">
        <f t="shared" si="2"/>
        <v>2.0985310282802039</v>
      </c>
      <c r="O42" s="10">
        <f>N42/O34*100</f>
        <v>37.922795701883608</v>
      </c>
      <c r="P42" s="10">
        <f t="shared" ref="P42:P46" si="3">AVERAGE(O39:O42)</f>
        <v>36.792380885311275</v>
      </c>
      <c r="S42" s="44"/>
    </row>
    <row r="43" spans="1:24" s="10" customFormat="1" x14ac:dyDescent="0.15">
      <c r="A43" s="10" t="s">
        <v>251</v>
      </c>
      <c r="B43" s="21">
        <v>40871</v>
      </c>
      <c r="C43" s="21"/>
      <c r="F43" s="10">
        <v>100</v>
      </c>
      <c r="G43" s="27">
        <v>80000</v>
      </c>
      <c r="H43" s="22">
        <v>40000</v>
      </c>
      <c r="I43" s="10" t="s">
        <v>52</v>
      </c>
      <c r="J43" s="10" t="s">
        <v>57</v>
      </c>
      <c r="K43" s="10" t="s">
        <v>104</v>
      </c>
      <c r="L43" s="10">
        <v>1116</v>
      </c>
      <c r="M43" s="10">
        <v>54224</v>
      </c>
      <c r="N43" s="10">
        <f t="shared" si="2"/>
        <v>2.0581292416642074</v>
      </c>
      <c r="O43" s="10">
        <f>N43/O34*100</f>
        <v>37.192690366683891</v>
      </c>
      <c r="S43" s="44"/>
    </row>
    <row r="44" spans="1:24" s="10" customFormat="1" x14ac:dyDescent="0.15">
      <c r="B44" s="10" t="s">
        <v>218</v>
      </c>
      <c r="G44" s="27">
        <v>80000</v>
      </c>
      <c r="H44" s="22">
        <v>40000</v>
      </c>
      <c r="I44" s="10" t="s">
        <v>52</v>
      </c>
      <c r="J44" s="10" t="s">
        <v>57</v>
      </c>
      <c r="K44" s="10" t="s">
        <v>105</v>
      </c>
      <c r="L44" s="10">
        <v>910</v>
      </c>
      <c r="M44" s="10">
        <v>29190</v>
      </c>
      <c r="N44" s="10">
        <f t="shared" si="2"/>
        <v>3.1175059952038371</v>
      </c>
      <c r="O44" s="10">
        <f>N44/O34*100</f>
        <v>56.336809588372049</v>
      </c>
      <c r="S44" s="44"/>
      <c r="U44" s="10" t="s">
        <v>312</v>
      </c>
      <c r="V44" s="10" t="s">
        <v>349</v>
      </c>
    </row>
    <row r="45" spans="1:24" s="10" customFormat="1" x14ac:dyDescent="0.15">
      <c r="G45" s="27">
        <v>80000</v>
      </c>
      <c r="H45" s="22">
        <v>40000</v>
      </c>
      <c r="I45" s="10" t="s">
        <v>52</v>
      </c>
      <c r="J45" s="10" t="s">
        <v>57</v>
      </c>
      <c r="K45" s="10" t="s">
        <v>106</v>
      </c>
      <c r="L45" s="10">
        <v>880</v>
      </c>
      <c r="M45" s="10">
        <v>40458</v>
      </c>
      <c r="N45" s="10">
        <f t="shared" si="2"/>
        <v>2.1750951604132682</v>
      </c>
      <c r="O45" s="10">
        <f>N45/O34*100</f>
        <v>39.306394944327842</v>
      </c>
      <c r="S45" s="44"/>
      <c r="T45" s="10">
        <v>0.25</v>
      </c>
      <c r="U45" s="10">
        <v>41.507315358168611</v>
      </c>
      <c r="V45" s="10">
        <v>2.44875</v>
      </c>
      <c r="W45" s="10">
        <v>15.334687500000001</v>
      </c>
    </row>
    <row r="46" spans="1:24" s="10" customFormat="1" x14ac:dyDescent="0.15">
      <c r="G46" s="27">
        <v>80000</v>
      </c>
      <c r="H46" s="22">
        <v>40000</v>
      </c>
      <c r="I46" s="10" t="s">
        <v>52</v>
      </c>
      <c r="J46" s="10" t="s">
        <v>57</v>
      </c>
      <c r="K46" s="10" t="s">
        <v>107</v>
      </c>
      <c r="L46" s="10">
        <v>838</v>
      </c>
      <c r="M46" s="10">
        <v>46412</v>
      </c>
      <c r="N46" s="10">
        <f t="shared" si="2"/>
        <v>1.8055675256399208</v>
      </c>
      <c r="O46" s="10">
        <f>N46/O34*100</f>
        <v>32.628618532704174</v>
      </c>
      <c r="P46" s="10">
        <f t="shared" si="3"/>
        <v>41.366128358021989</v>
      </c>
      <c r="S46" s="44"/>
      <c r="T46" s="10">
        <v>0.5</v>
      </c>
      <c r="U46" s="10">
        <v>40.531809133852462</v>
      </c>
      <c r="V46" s="10">
        <v>2.5456250000000002</v>
      </c>
      <c r="W46" s="10">
        <v>15.334687500000001</v>
      </c>
    </row>
    <row r="47" spans="1:24" s="10" customFormat="1" x14ac:dyDescent="0.15">
      <c r="S47" s="44"/>
      <c r="T47" s="10">
        <v>1</v>
      </c>
      <c r="U47" s="10">
        <v>43.33029912656383</v>
      </c>
      <c r="V47" s="10">
        <v>2.8243749999999999</v>
      </c>
      <c r="W47" s="10">
        <v>15.334687500000001</v>
      </c>
    </row>
    <row r="48" spans="1:24" s="10" customFormat="1" x14ac:dyDescent="0.15">
      <c r="S48" s="44"/>
      <c r="U48" s="10" t="s">
        <v>312</v>
      </c>
      <c r="V48" s="10" t="s">
        <v>349</v>
      </c>
    </row>
    <row r="49" spans="19:23" s="10" customFormat="1" x14ac:dyDescent="0.15">
      <c r="S49" s="44"/>
      <c r="T49" s="10">
        <v>0.25</v>
      </c>
      <c r="U49" s="10">
        <f>U45-V45</f>
        <v>39.058565358168615</v>
      </c>
      <c r="V49" s="10">
        <v>2.1958547280309624</v>
      </c>
      <c r="W49" s="10">
        <v>15.334687500000001</v>
      </c>
    </row>
    <row r="50" spans="19:23" s="10" customFormat="1" x14ac:dyDescent="0.15">
      <c r="S50" s="44"/>
      <c r="T50" s="10">
        <v>0.5</v>
      </c>
      <c r="U50" s="10">
        <f t="shared" ref="U50:U51" si="4">U46-V46</f>
        <v>37.986184133852461</v>
      </c>
      <c r="V50" s="10">
        <v>2.1420702533529372</v>
      </c>
      <c r="W50" s="10">
        <v>15.334687500000001</v>
      </c>
    </row>
    <row r="51" spans="19:23" s="10" customFormat="1" x14ac:dyDescent="0.15">
      <c r="S51" s="44"/>
      <c r="T51" s="10">
        <v>1</v>
      </c>
      <c r="U51" s="10">
        <f t="shared" si="4"/>
        <v>40.505924126563826</v>
      </c>
      <c r="V51" s="10">
        <v>2.2945995007295155</v>
      </c>
      <c r="W51" s="10">
        <v>15.334687500000001</v>
      </c>
    </row>
    <row r="52" spans="19:23" s="10" customFormat="1" x14ac:dyDescent="0.15">
      <c r="S52" s="44"/>
    </row>
    <row r="53" spans="19:23" s="10" customFormat="1" x14ac:dyDescent="0.15">
      <c r="S53" s="44"/>
      <c r="U53" s="10" t="s">
        <v>55</v>
      </c>
      <c r="V53" s="10" t="s">
        <v>55</v>
      </c>
    </row>
    <row r="54" spans="19:23" x14ac:dyDescent="0.15">
      <c r="U54">
        <v>0</v>
      </c>
      <c r="V54">
        <v>0.54376774462063837</v>
      </c>
    </row>
    <row r="55" spans="19:23" x14ac:dyDescent="0.15">
      <c r="U55">
        <v>4.0311205871211477</v>
      </c>
      <c r="V55">
        <v>0.33571327167279585</v>
      </c>
    </row>
    <row r="56" spans="19:23" x14ac:dyDescent="0.15">
      <c r="U56">
        <v>5.2883501446080166</v>
      </c>
      <c r="V56">
        <v>0.32755526359144638</v>
      </c>
    </row>
    <row r="57" spans="19:23" x14ac:dyDescent="0.15">
      <c r="U57">
        <v>2.7777569396886568</v>
      </c>
      <c r="V57">
        <v>0.37973541547455086</v>
      </c>
    </row>
  </sheetData>
  <pageMargins left="0.75" right="0.75" top="1" bottom="1" header="0.5" footer="0.5"/>
  <pageSetup orientation="portrait" horizontalDpi="4294967292" verticalDpi="429496729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"/>
  <sheetViews>
    <sheetView workbookViewId="0">
      <pane xSplit="2" topLeftCell="O1" activePane="topRight" state="frozen"/>
      <selection activeCell="A6" sqref="A6"/>
      <selection pane="topRight" activeCell="T38" sqref="T38:AA49"/>
    </sheetView>
  </sheetViews>
  <sheetFormatPr baseColWidth="10" defaultRowHeight="13" x14ac:dyDescent="0.15"/>
  <cols>
    <col min="1" max="1" width="17.5" customWidth="1"/>
    <col min="2" max="3" width="8.83203125" customWidth="1"/>
    <col min="4" max="4" width="7.5" customWidth="1"/>
    <col min="5" max="5" width="8" customWidth="1"/>
    <col min="6" max="6" width="8.5" customWidth="1"/>
    <col min="7" max="7" width="8" customWidth="1"/>
    <col min="8" max="8" width="7.1640625" customWidth="1"/>
    <col min="9" max="9" width="7.6640625" customWidth="1"/>
    <col min="10" max="10" width="6.5" customWidth="1"/>
    <col min="11" max="11" width="6.83203125" customWidth="1"/>
    <col min="12" max="12" width="6.5" customWidth="1"/>
    <col min="13" max="13" width="7.6640625" customWidth="1"/>
    <col min="19" max="19" width="2.5" style="52" customWidth="1"/>
    <col min="22" max="22" width="11.1640625" customWidth="1"/>
  </cols>
  <sheetData>
    <row r="1" spans="1:38" s="10" customFormat="1" ht="14" thickBot="1" x14ac:dyDescent="0.2">
      <c r="A1" s="10" t="s">
        <v>331</v>
      </c>
      <c r="S1" s="44"/>
    </row>
    <row r="2" spans="1:38" s="10" customFormat="1" ht="26" x14ac:dyDescent="0.15">
      <c r="A2" s="10" t="s">
        <v>139</v>
      </c>
      <c r="S2" s="44"/>
      <c r="T2" s="10" t="s">
        <v>305</v>
      </c>
      <c r="V2" s="82" t="s">
        <v>338</v>
      </c>
      <c r="W2" s="74" t="s">
        <v>336</v>
      </c>
      <c r="X2" s="23"/>
      <c r="Y2" s="23"/>
      <c r="Z2" s="23"/>
      <c r="AA2" s="23"/>
      <c r="AB2" s="75"/>
    </row>
    <row r="3" spans="1:38" s="10" customFormat="1" x14ac:dyDescent="0.15">
      <c r="A3" s="10" t="s">
        <v>226</v>
      </c>
      <c r="B3" s="10" t="s">
        <v>148</v>
      </c>
      <c r="S3" s="44"/>
      <c r="V3" s="76"/>
      <c r="W3" s="32" t="s">
        <v>337</v>
      </c>
      <c r="X3" s="24"/>
      <c r="Y3" s="24"/>
      <c r="Z3" s="24"/>
      <c r="AA3" s="24"/>
      <c r="AB3" s="77"/>
    </row>
    <row r="4" spans="1:38" s="10" customFormat="1" x14ac:dyDescent="0.15">
      <c r="A4" s="10" t="s">
        <v>274</v>
      </c>
      <c r="S4" s="44"/>
      <c r="V4" s="76"/>
      <c r="W4" s="32"/>
      <c r="X4" s="24"/>
      <c r="Y4" s="24"/>
      <c r="Z4" s="24"/>
      <c r="AA4" s="24"/>
      <c r="AB4" s="77"/>
    </row>
    <row r="5" spans="1:38" s="10" customFormat="1" ht="14" thickBot="1" x14ac:dyDescent="0.2">
      <c r="S5" s="44"/>
      <c r="V5" s="78"/>
      <c r="W5" s="79"/>
      <c r="X5" s="80"/>
      <c r="Y5" s="80"/>
      <c r="Z5" s="80"/>
      <c r="AA5" s="80"/>
      <c r="AB5" s="81"/>
    </row>
    <row r="6" spans="1:38" s="12" customFormat="1" x14ac:dyDescent="0.15">
      <c r="A6" s="11"/>
      <c r="C6" s="12" t="s">
        <v>313</v>
      </c>
      <c r="G6" s="12" t="s">
        <v>33</v>
      </c>
      <c r="H6" s="13"/>
      <c r="L6" s="12" t="s">
        <v>208</v>
      </c>
      <c r="S6" s="45"/>
    </row>
    <row r="7" spans="1:38" s="15" customFormat="1" x14ac:dyDescent="0.15">
      <c r="A7" s="14"/>
      <c r="B7" s="15" t="s">
        <v>31</v>
      </c>
      <c r="C7" s="17" t="s">
        <v>314</v>
      </c>
      <c r="F7" s="15" t="s">
        <v>222</v>
      </c>
      <c r="G7" s="15" t="s">
        <v>215</v>
      </c>
      <c r="H7" s="16"/>
      <c r="J7" s="15" t="s">
        <v>32</v>
      </c>
      <c r="N7" s="15" t="s">
        <v>35</v>
      </c>
      <c r="O7" s="15" t="s">
        <v>287</v>
      </c>
      <c r="P7" s="15" t="s">
        <v>54</v>
      </c>
      <c r="S7" s="46"/>
    </row>
    <row r="8" spans="1:38" s="15" customFormat="1" x14ac:dyDescent="0.15">
      <c r="A8" s="17"/>
      <c r="B8" s="15" t="s">
        <v>33</v>
      </c>
      <c r="C8" s="17" t="s">
        <v>315</v>
      </c>
      <c r="D8" s="15" t="s">
        <v>149</v>
      </c>
      <c r="E8" s="15" t="s">
        <v>213</v>
      </c>
      <c r="F8" s="15" t="s">
        <v>223</v>
      </c>
      <c r="G8" s="15" t="s">
        <v>53</v>
      </c>
      <c r="H8" s="16"/>
      <c r="I8" s="15" t="s">
        <v>21</v>
      </c>
      <c r="J8" s="15" t="s">
        <v>311</v>
      </c>
      <c r="K8" s="15" t="s">
        <v>51</v>
      </c>
      <c r="L8" s="15" t="s">
        <v>30</v>
      </c>
      <c r="M8" s="15" t="s">
        <v>30</v>
      </c>
      <c r="N8" s="15" t="s">
        <v>311</v>
      </c>
      <c r="O8" s="15" t="s">
        <v>35</v>
      </c>
      <c r="P8" s="15" t="s">
        <v>35</v>
      </c>
      <c r="S8" s="46"/>
    </row>
    <row r="9" spans="1:38" s="19" customFormat="1" ht="14" thickBot="1" x14ac:dyDescent="0.2">
      <c r="A9" s="18" t="s">
        <v>36</v>
      </c>
      <c r="B9" s="19" t="s">
        <v>37</v>
      </c>
      <c r="D9" s="19" t="s">
        <v>212</v>
      </c>
      <c r="E9" s="19" t="s">
        <v>214</v>
      </c>
      <c r="F9" s="19" t="s">
        <v>224</v>
      </c>
      <c r="G9" s="19" t="s">
        <v>328</v>
      </c>
      <c r="H9" s="20" t="s">
        <v>39</v>
      </c>
      <c r="I9" s="19" t="s">
        <v>29</v>
      </c>
      <c r="J9" s="19" t="s">
        <v>40</v>
      </c>
      <c r="K9" s="19" t="s">
        <v>53</v>
      </c>
      <c r="L9" s="19" t="s">
        <v>209</v>
      </c>
      <c r="M9" s="19" t="s">
        <v>210</v>
      </c>
      <c r="N9" s="19" t="s">
        <v>41</v>
      </c>
      <c r="O9" s="19" t="s">
        <v>138</v>
      </c>
      <c r="P9" s="19" t="s">
        <v>138</v>
      </c>
      <c r="S9" s="47"/>
      <c r="T9" s="10" t="s">
        <v>295</v>
      </c>
      <c r="U9" s="10"/>
      <c r="V9" s="10" t="s">
        <v>283</v>
      </c>
      <c r="W9" s="10"/>
      <c r="X9" s="10" t="s">
        <v>127</v>
      </c>
      <c r="Y9" s="10" t="s">
        <v>128</v>
      </c>
      <c r="Z9" s="10"/>
      <c r="AA9" s="10"/>
    </row>
    <row r="10" spans="1:38" s="10" customFormat="1" x14ac:dyDescent="0.15">
      <c r="A10" s="10">
        <v>135</v>
      </c>
      <c r="B10" s="10" t="s">
        <v>49</v>
      </c>
      <c r="C10" s="10">
        <v>3</v>
      </c>
      <c r="D10" s="10">
        <v>21</v>
      </c>
      <c r="E10" s="27">
        <v>41666</v>
      </c>
      <c r="G10" s="27">
        <v>80000</v>
      </c>
      <c r="H10" s="22">
        <v>40000</v>
      </c>
      <c r="I10" s="10" t="s">
        <v>56</v>
      </c>
      <c r="J10" s="10" t="s">
        <v>57</v>
      </c>
      <c r="K10" s="10" t="s">
        <v>104</v>
      </c>
      <c r="L10" s="10">
        <v>2128</v>
      </c>
      <c r="M10" s="10">
        <v>29194</v>
      </c>
      <c r="N10" s="10">
        <f>L10/M10*100</f>
        <v>7.2891690073302735</v>
      </c>
      <c r="S10" s="44"/>
      <c r="T10" s="23"/>
      <c r="U10" s="23"/>
      <c r="V10" s="23"/>
      <c r="W10" s="23"/>
      <c r="X10" s="12" t="s">
        <v>54</v>
      </c>
      <c r="Y10" s="12" t="s">
        <v>54</v>
      </c>
      <c r="Z10" s="12" t="s">
        <v>54</v>
      </c>
      <c r="AA10" s="23"/>
      <c r="AC10" s="27"/>
      <c r="AD10" s="27"/>
      <c r="AH10" s="27"/>
      <c r="AL10" s="27"/>
    </row>
    <row r="11" spans="1:38" s="10" customFormat="1" x14ac:dyDescent="0.15">
      <c r="A11" s="10" t="s">
        <v>226</v>
      </c>
      <c r="B11" s="21">
        <v>40883</v>
      </c>
      <c r="C11" s="21"/>
      <c r="G11" s="27">
        <v>80000</v>
      </c>
      <c r="H11" s="22">
        <v>40000</v>
      </c>
      <c r="I11" s="10" t="s">
        <v>56</v>
      </c>
      <c r="J11" s="10" t="s">
        <v>57</v>
      </c>
      <c r="K11" s="10" t="s">
        <v>105</v>
      </c>
      <c r="L11" s="10">
        <v>2182</v>
      </c>
      <c r="M11" s="10">
        <v>15626</v>
      </c>
      <c r="N11" s="10">
        <f t="shared" ref="N11:N37" si="0">L11/M11*100</f>
        <v>13.96390630999616</v>
      </c>
      <c r="S11" s="44"/>
      <c r="T11" s="32"/>
      <c r="U11" s="32"/>
      <c r="V11" s="32"/>
      <c r="W11" s="32"/>
      <c r="X11" s="15" t="s">
        <v>35</v>
      </c>
      <c r="Y11" s="15" t="s">
        <v>35</v>
      </c>
      <c r="Z11" s="15" t="s">
        <v>35</v>
      </c>
      <c r="AA11" s="32"/>
      <c r="AC11" s="35"/>
      <c r="AL11" s="35"/>
    </row>
    <row r="12" spans="1:38" s="10" customFormat="1" x14ac:dyDescent="0.15">
      <c r="A12" s="10" t="s">
        <v>122</v>
      </c>
      <c r="G12" s="27">
        <v>80000</v>
      </c>
      <c r="H12" s="22">
        <v>40000</v>
      </c>
      <c r="I12" s="10" t="s">
        <v>56</v>
      </c>
      <c r="J12" s="10" t="s">
        <v>57</v>
      </c>
      <c r="K12" s="10" t="s">
        <v>106</v>
      </c>
      <c r="L12" s="10">
        <v>3362</v>
      </c>
      <c r="M12" s="10">
        <v>28596</v>
      </c>
      <c r="N12" s="10">
        <f t="shared" si="0"/>
        <v>11.756889075395161</v>
      </c>
      <c r="S12" s="44"/>
      <c r="T12" s="37"/>
      <c r="U12" s="36"/>
      <c r="V12" s="36"/>
      <c r="W12" s="36"/>
      <c r="X12" s="15" t="s">
        <v>350</v>
      </c>
      <c r="Y12" s="15" t="s">
        <v>350</v>
      </c>
      <c r="Z12" s="15" t="s">
        <v>350</v>
      </c>
      <c r="AA12" s="36"/>
      <c r="AC12" s="27"/>
      <c r="AL12" s="27"/>
    </row>
    <row r="13" spans="1:38" s="10" customFormat="1" ht="14" thickBot="1" x14ac:dyDescent="0.2">
      <c r="G13" s="27">
        <v>80000</v>
      </c>
      <c r="H13" s="22">
        <v>40000</v>
      </c>
      <c r="I13" s="10" t="s">
        <v>56</v>
      </c>
      <c r="J13" s="10" t="s">
        <v>57</v>
      </c>
      <c r="K13" s="10" t="s">
        <v>107</v>
      </c>
      <c r="L13" s="10">
        <v>2922</v>
      </c>
      <c r="M13" s="10">
        <v>20372</v>
      </c>
      <c r="N13" s="10">
        <f t="shared" si="0"/>
        <v>14.34321617906931</v>
      </c>
      <c r="O13" s="10">
        <f>AVERAGE(N10:N13)</f>
        <v>11.838295142947727</v>
      </c>
      <c r="P13" s="10" t="s">
        <v>49</v>
      </c>
      <c r="S13" s="44"/>
      <c r="T13" s="19"/>
      <c r="U13" s="19" t="s">
        <v>151</v>
      </c>
      <c r="V13" s="19" t="s">
        <v>182</v>
      </c>
      <c r="W13" s="19" t="s">
        <v>144</v>
      </c>
      <c r="X13" s="19" t="s">
        <v>41</v>
      </c>
      <c r="Y13" s="19" t="s">
        <v>41</v>
      </c>
      <c r="Z13" s="19" t="s">
        <v>41</v>
      </c>
      <c r="AA13" s="19" t="s">
        <v>55</v>
      </c>
      <c r="AC13" s="35"/>
      <c r="AL13" s="35"/>
    </row>
    <row r="14" spans="1:38" s="10" customFormat="1" x14ac:dyDescent="0.15">
      <c r="A14" s="10" t="s">
        <v>248</v>
      </c>
      <c r="B14" s="21">
        <v>40883</v>
      </c>
      <c r="C14" s="21"/>
      <c r="G14" s="27">
        <v>80000</v>
      </c>
      <c r="H14" s="22">
        <v>40000</v>
      </c>
      <c r="I14" s="10" t="s">
        <v>56</v>
      </c>
      <c r="J14" s="10" t="s">
        <v>57</v>
      </c>
      <c r="K14" s="10" t="s">
        <v>108</v>
      </c>
      <c r="L14" s="10">
        <v>2350</v>
      </c>
      <c r="M14" s="10">
        <v>24448</v>
      </c>
      <c r="N14" s="10">
        <f t="shared" si="0"/>
        <v>9.6122382198952874</v>
      </c>
      <c r="O14" s="10">
        <f>N14/O13*100</f>
        <v>81.196135962376815</v>
      </c>
      <c r="S14" s="44"/>
      <c r="T14" s="10" t="s">
        <v>49</v>
      </c>
      <c r="U14" s="10">
        <v>100</v>
      </c>
      <c r="V14" s="10">
        <v>0</v>
      </c>
      <c r="W14" s="10">
        <v>1</v>
      </c>
      <c r="X14" s="10">
        <v>11.838295142947727</v>
      </c>
      <c r="Y14" s="10">
        <v>11.551480828415579</v>
      </c>
      <c r="Z14" s="10">
        <f>AVERAGE(X14:Y14)</f>
        <v>11.694887985681653</v>
      </c>
      <c r="AA14" s="10">
        <f>STDEV(X14:Y14)</f>
        <v>0.20280834674705289</v>
      </c>
      <c r="AC14" s="35"/>
      <c r="AL14" s="35"/>
    </row>
    <row r="15" spans="1:38" s="10" customFormat="1" x14ac:dyDescent="0.15">
      <c r="G15" s="27">
        <v>80000</v>
      </c>
      <c r="H15" s="22">
        <v>40000</v>
      </c>
      <c r="I15" s="10" t="s">
        <v>56</v>
      </c>
      <c r="J15" s="10" t="s">
        <v>57</v>
      </c>
      <c r="K15" s="10" t="s">
        <v>109</v>
      </c>
      <c r="L15" s="10">
        <v>2050</v>
      </c>
      <c r="M15" s="10">
        <v>13796</v>
      </c>
      <c r="N15" s="10">
        <f t="shared" si="0"/>
        <v>14.859379530298639</v>
      </c>
      <c r="O15" s="10">
        <f>N15/O13*100</f>
        <v>125.51959003278124</v>
      </c>
      <c r="S15" s="44"/>
      <c r="T15" s="10" t="s">
        <v>123</v>
      </c>
      <c r="U15" s="10">
        <v>25</v>
      </c>
      <c r="V15" s="10">
        <v>75</v>
      </c>
      <c r="W15" s="35" t="s">
        <v>146</v>
      </c>
      <c r="X15" s="10">
        <f>AVERAGE(N14:N17)</f>
        <v>11.299376302155352</v>
      </c>
      <c r="Y15" s="10">
        <f>AVERAGE(N47:N50)</f>
        <v>11.487017793926904</v>
      </c>
      <c r="Z15" s="10">
        <f>AVERAGE(X15:Y15)</f>
        <v>11.393197048041127</v>
      </c>
      <c r="AA15" s="10">
        <f t="shared" ref="AA15:AA20" si="1">STDEV(X15:Y15)</f>
        <v>0.13268257126362457</v>
      </c>
      <c r="AC15" s="35"/>
      <c r="AL15" s="35"/>
    </row>
    <row r="16" spans="1:38" s="10" customFormat="1" x14ac:dyDescent="0.15">
      <c r="G16" s="27">
        <v>80000</v>
      </c>
      <c r="H16" s="22">
        <v>40000</v>
      </c>
      <c r="I16" s="10" t="s">
        <v>56</v>
      </c>
      <c r="J16" s="10" t="s">
        <v>57</v>
      </c>
      <c r="K16" s="10" t="s">
        <v>110</v>
      </c>
      <c r="L16" s="10">
        <v>2160</v>
      </c>
      <c r="M16" s="10">
        <v>27118</v>
      </c>
      <c r="N16" s="10">
        <f t="shared" si="0"/>
        <v>7.965189173242865</v>
      </c>
      <c r="O16" s="10">
        <f>N16/O13*100</f>
        <v>67.283245408760266</v>
      </c>
      <c r="S16" s="44"/>
      <c r="U16" s="10">
        <v>50</v>
      </c>
      <c r="V16" s="10">
        <v>50</v>
      </c>
      <c r="W16" s="35" t="s">
        <v>145</v>
      </c>
      <c r="X16" s="10">
        <f>AVERAGE(N18:N21)</f>
        <v>11.657806677033587</v>
      </c>
      <c r="Y16" s="10">
        <f>AVERAGE(N51:N54)</f>
        <v>11.383785985114679</v>
      </c>
      <c r="Z16" s="10">
        <f t="shared" ref="Z16:Z20" si="2">AVERAGE(X16:Y16)</f>
        <v>11.520796331074134</v>
      </c>
      <c r="AA16" s="10">
        <f t="shared" si="1"/>
        <v>0.19376188944128969</v>
      </c>
    </row>
    <row r="17" spans="1:27" s="10" customFormat="1" x14ac:dyDescent="0.15">
      <c r="G17" s="27">
        <v>80000</v>
      </c>
      <c r="H17" s="22">
        <v>40000</v>
      </c>
      <c r="I17" s="10" t="s">
        <v>56</v>
      </c>
      <c r="J17" s="10" t="s">
        <v>57</v>
      </c>
      <c r="K17" s="10" t="s">
        <v>111</v>
      </c>
      <c r="L17" s="10">
        <v>1652</v>
      </c>
      <c r="M17" s="10">
        <v>12946</v>
      </c>
      <c r="N17" s="10">
        <f t="shared" si="0"/>
        <v>12.760698285184613</v>
      </c>
      <c r="O17" s="10">
        <f>N17/O13*100</f>
        <v>107.7916890151736</v>
      </c>
      <c r="P17" s="10">
        <f>AVERAGE(O14:O17)</f>
        <v>95.447665104772966</v>
      </c>
      <c r="S17" s="44"/>
      <c r="U17" s="10">
        <v>75</v>
      </c>
      <c r="V17" s="10">
        <v>25</v>
      </c>
      <c r="W17" s="35" t="s">
        <v>147</v>
      </c>
      <c r="X17" s="10">
        <f>AVERAGE(N22:N25)</f>
        <v>11.448189076322301</v>
      </c>
      <c r="Y17" s="10">
        <f>AVERAGE(N55:N58)</f>
        <v>11.10101825574613</v>
      </c>
      <c r="Z17" s="10">
        <f t="shared" si="2"/>
        <v>11.274603666034215</v>
      </c>
      <c r="AA17" s="10">
        <f t="shared" si="1"/>
        <v>0.24548684145950853</v>
      </c>
    </row>
    <row r="18" spans="1:27" s="10" customFormat="1" x14ac:dyDescent="0.15">
      <c r="A18" s="10" t="s">
        <v>256</v>
      </c>
      <c r="B18" s="21">
        <v>40883</v>
      </c>
      <c r="C18" s="21"/>
      <c r="G18" s="27">
        <v>80000</v>
      </c>
      <c r="H18" s="22">
        <v>40000</v>
      </c>
      <c r="I18" s="10" t="s">
        <v>56</v>
      </c>
      <c r="J18" s="10" t="s">
        <v>57</v>
      </c>
      <c r="K18" s="10" t="s">
        <v>112</v>
      </c>
      <c r="L18" s="10">
        <v>2400</v>
      </c>
      <c r="M18" s="10">
        <v>22896</v>
      </c>
      <c r="N18" s="10">
        <f t="shared" si="0"/>
        <v>10.482180293501047</v>
      </c>
      <c r="O18" s="10">
        <f>N18/O13*100</f>
        <v>88.544677818287539</v>
      </c>
      <c r="S18" s="44"/>
      <c r="T18" s="27" t="s">
        <v>75</v>
      </c>
      <c r="U18" s="10">
        <v>25</v>
      </c>
      <c r="V18" s="10">
        <v>75</v>
      </c>
      <c r="W18" s="35" t="s">
        <v>146</v>
      </c>
      <c r="X18" s="10">
        <f>AVERAGE(N26:N29)</f>
        <v>4.3183331445566013</v>
      </c>
      <c r="Y18" s="10">
        <f>AVERAGE(N59:N62)</f>
        <v>4.8226532633057966</v>
      </c>
      <c r="Z18" s="10">
        <f t="shared" si="2"/>
        <v>4.570493203931199</v>
      </c>
      <c r="AA18" s="10">
        <f t="shared" si="1"/>
        <v>0.35660817585636084</v>
      </c>
    </row>
    <row r="19" spans="1:27" s="10" customFormat="1" x14ac:dyDescent="0.15">
      <c r="G19" s="27">
        <v>80000</v>
      </c>
      <c r="H19" s="22">
        <v>40000</v>
      </c>
      <c r="I19" s="10" t="s">
        <v>56</v>
      </c>
      <c r="J19" s="10" t="s">
        <v>57</v>
      </c>
      <c r="K19" s="10" t="s">
        <v>113</v>
      </c>
      <c r="L19" s="10">
        <v>2166</v>
      </c>
      <c r="M19" s="10">
        <v>15078</v>
      </c>
      <c r="N19" s="10">
        <f t="shared" si="0"/>
        <v>14.365300437723835</v>
      </c>
      <c r="O19" s="10">
        <f>N19/O13*100</f>
        <v>121.34602376661887</v>
      </c>
      <c r="S19" s="44"/>
      <c r="T19" s="27"/>
      <c r="U19" s="10">
        <v>50</v>
      </c>
      <c r="V19" s="10">
        <v>50</v>
      </c>
      <c r="W19" s="35" t="s">
        <v>145</v>
      </c>
      <c r="X19" s="10">
        <f>AVERAGE(N30:N33)</f>
        <v>3.5308029011602393</v>
      </c>
      <c r="Y19" s="10">
        <f>AVERAGE(N63:N66)</f>
        <v>4.2708785542030627</v>
      </c>
      <c r="Z19" s="10">
        <f t="shared" si="2"/>
        <v>3.900840727681651</v>
      </c>
      <c r="AA19" s="10">
        <f t="shared" si="1"/>
        <v>0.52331251285764302</v>
      </c>
    </row>
    <row r="20" spans="1:27" s="10" customFormat="1" x14ac:dyDescent="0.15">
      <c r="G20" s="27">
        <v>80000</v>
      </c>
      <c r="H20" s="22">
        <v>40000</v>
      </c>
      <c r="I20" s="10" t="s">
        <v>56</v>
      </c>
      <c r="J20" s="10" t="s">
        <v>57</v>
      </c>
      <c r="K20" s="10" t="s">
        <v>114</v>
      </c>
      <c r="L20" s="10">
        <v>2776</v>
      </c>
      <c r="M20" s="10">
        <v>28034</v>
      </c>
      <c r="N20" s="10">
        <f t="shared" si="0"/>
        <v>9.902261539559106</v>
      </c>
      <c r="O20" s="10">
        <f>N20/O13*100</f>
        <v>83.64601000388177</v>
      </c>
      <c r="S20" s="44"/>
      <c r="T20" s="27"/>
      <c r="U20" s="10">
        <v>75</v>
      </c>
      <c r="V20" s="10">
        <v>25</v>
      </c>
      <c r="W20" s="35" t="s">
        <v>147</v>
      </c>
      <c r="X20" s="10">
        <f>AVERAGE(N34:N37)</f>
        <v>0.89138925709678163</v>
      </c>
      <c r="Y20" s="10">
        <f>AVERAGE(N67:N70)</f>
        <v>0.69434880573436963</v>
      </c>
      <c r="Z20" s="10">
        <f t="shared" si="2"/>
        <v>0.79286903141557563</v>
      </c>
      <c r="AA20" s="10">
        <f t="shared" si="1"/>
        <v>0.13932863932641923</v>
      </c>
    </row>
    <row r="21" spans="1:27" s="10" customFormat="1" x14ac:dyDescent="0.15">
      <c r="G21" s="27">
        <v>80000</v>
      </c>
      <c r="H21" s="22">
        <v>40000</v>
      </c>
      <c r="I21" s="10" t="s">
        <v>56</v>
      </c>
      <c r="J21" s="10" t="s">
        <v>57</v>
      </c>
      <c r="K21" s="10" t="s">
        <v>115</v>
      </c>
      <c r="L21" s="10">
        <v>2382</v>
      </c>
      <c r="M21" s="10">
        <v>20048</v>
      </c>
      <c r="N21" s="10">
        <f t="shared" si="0"/>
        <v>11.881484437350359</v>
      </c>
      <c r="O21" s="10">
        <f>N21/O13*100</f>
        <v>100.36482697788085</v>
      </c>
      <c r="P21" s="10">
        <f t="shared" ref="P21:P37" si="3">AVERAGE(O18:O21)</f>
        <v>98.475384641667262</v>
      </c>
      <c r="S21" s="44"/>
    </row>
    <row r="22" spans="1:27" s="10" customFormat="1" x14ac:dyDescent="0.15">
      <c r="A22" s="10" t="s">
        <v>257</v>
      </c>
      <c r="B22" s="21">
        <v>40883</v>
      </c>
      <c r="C22" s="21"/>
      <c r="G22" s="27">
        <v>80000</v>
      </c>
      <c r="H22" s="22">
        <v>40000</v>
      </c>
      <c r="I22" s="10" t="s">
        <v>56</v>
      </c>
      <c r="J22" s="10" t="s">
        <v>57</v>
      </c>
      <c r="K22" s="10" t="s">
        <v>116</v>
      </c>
      <c r="L22" s="10">
        <v>2554</v>
      </c>
      <c r="M22" s="10">
        <v>26326</v>
      </c>
      <c r="N22" s="10">
        <f t="shared" si="0"/>
        <v>9.701435842892959</v>
      </c>
      <c r="O22" s="10">
        <f>N22/O13*100</f>
        <v>81.949602757389172</v>
      </c>
      <c r="S22" s="44"/>
    </row>
    <row r="23" spans="1:27" s="10" customFormat="1" x14ac:dyDescent="0.15">
      <c r="G23" s="27">
        <v>80000</v>
      </c>
      <c r="H23" s="22">
        <v>40000</v>
      </c>
      <c r="I23" s="10" t="s">
        <v>56</v>
      </c>
      <c r="J23" s="10" t="s">
        <v>57</v>
      </c>
      <c r="K23" s="10" t="s">
        <v>117</v>
      </c>
      <c r="L23" s="10">
        <v>1864</v>
      </c>
      <c r="M23" s="10">
        <v>18486</v>
      </c>
      <c r="N23" s="10">
        <f t="shared" si="0"/>
        <v>10.083306285837931</v>
      </c>
      <c r="O23" s="10">
        <f>N23/O13*100</f>
        <v>85.175324352719215</v>
      </c>
      <c r="S23" s="44"/>
      <c r="X23" s="27" t="s">
        <v>123</v>
      </c>
      <c r="Y23" s="10" t="s">
        <v>188</v>
      </c>
    </row>
    <row r="24" spans="1:27" s="10" customFormat="1" x14ac:dyDescent="0.15">
      <c r="G24" s="27">
        <v>80000</v>
      </c>
      <c r="H24" s="22">
        <v>40000</v>
      </c>
      <c r="I24" s="10" t="s">
        <v>56</v>
      </c>
      <c r="J24" s="10" t="s">
        <v>57</v>
      </c>
      <c r="K24" s="10" t="s">
        <v>118</v>
      </c>
      <c r="L24" s="10">
        <v>3130</v>
      </c>
      <c r="M24" s="10">
        <v>34820</v>
      </c>
      <c r="N24" s="10">
        <f t="shared" si="0"/>
        <v>8.9890867317633543</v>
      </c>
      <c r="O24" s="10">
        <f>N24/O13*100</f>
        <v>75.932274227157663</v>
      </c>
      <c r="S24" s="44"/>
      <c r="X24" s="10" t="s">
        <v>149</v>
      </c>
      <c r="Y24" s="10" t="s">
        <v>149</v>
      </c>
    </row>
    <row r="25" spans="1:27" s="10" customFormat="1" x14ac:dyDescent="0.15">
      <c r="G25" s="27">
        <v>80000</v>
      </c>
      <c r="H25" s="22">
        <v>40000</v>
      </c>
      <c r="I25" s="10" t="s">
        <v>56</v>
      </c>
      <c r="J25" s="10" t="s">
        <v>57</v>
      </c>
      <c r="K25" s="10" t="s">
        <v>119</v>
      </c>
      <c r="L25" s="10">
        <v>2158</v>
      </c>
      <c r="M25" s="10">
        <v>12680</v>
      </c>
      <c r="N25" s="10">
        <f t="shared" si="0"/>
        <v>17.018927444794954</v>
      </c>
      <c r="O25" s="10">
        <f>N25/O13*100</f>
        <v>143.76164168312206</v>
      </c>
      <c r="P25" s="10">
        <f t="shared" si="3"/>
        <v>96.70471075509704</v>
      </c>
      <c r="S25" s="44"/>
      <c r="W25" s="27" t="s">
        <v>49</v>
      </c>
      <c r="X25" s="10">
        <v>11.694887985681653</v>
      </c>
    </row>
    <row r="26" spans="1:27" s="10" customFormat="1" x14ac:dyDescent="0.15">
      <c r="A26" s="10" t="s">
        <v>248</v>
      </c>
      <c r="B26" s="21">
        <v>40886</v>
      </c>
      <c r="C26" s="21"/>
      <c r="F26" s="10">
        <v>100</v>
      </c>
      <c r="G26" s="27">
        <v>80000</v>
      </c>
      <c r="H26" s="22">
        <v>40000</v>
      </c>
      <c r="I26" s="10" t="s">
        <v>52</v>
      </c>
      <c r="J26" s="10" t="s">
        <v>57</v>
      </c>
      <c r="K26" s="10" t="s">
        <v>42</v>
      </c>
      <c r="L26" s="10">
        <v>1188</v>
      </c>
      <c r="M26" s="10">
        <v>32740</v>
      </c>
      <c r="N26" s="10">
        <f t="shared" si="0"/>
        <v>3.628588882101405</v>
      </c>
      <c r="O26" s="10">
        <f>N26/O13*100</f>
        <v>30.651279075965736</v>
      </c>
      <c r="S26" s="44"/>
      <c r="W26" s="35" t="s">
        <v>146</v>
      </c>
      <c r="X26" s="10">
        <v>11.393197048041127</v>
      </c>
      <c r="Y26" s="10">
        <v>4.570493203931199</v>
      </c>
    </row>
    <row r="27" spans="1:27" s="10" customFormat="1" x14ac:dyDescent="0.15">
      <c r="B27" s="10" t="s">
        <v>218</v>
      </c>
      <c r="G27" s="27">
        <v>80000</v>
      </c>
      <c r="H27" s="22">
        <v>40000</v>
      </c>
      <c r="I27" s="10" t="s">
        <v>52</v>
      </c>
      <c r="J27" s="10" t="s">
        <v>57</v>
      </c>
      <c r="K27" s="10" t="s">
        <v>48</v>
      </c>
      <c r="L27" s="10">
        <v>1336</v>
      </c>
      <c r="M27" s="10">
        <v>19520</v>
      </c>
      <c r="N27" s="10">
        <f t="shared" si="0"/>
        <v>6.8442622950819665</v>
      </c>
      <c r="O27" s="10">
        <f>N27/O13*100</f>
        <v>57.814594183007927</v>
      </c>
      <c r="S27" s="44"/>
      <c r="W27" s="35" t="s">
        <v>145</v>
      </c>
      <c r="X27" s="10">
        <v>11.520796331074134</v>
      </c>
      <c r="Y27" s="10">
        <v>3.900840727681651</v>
      </c>
    </row>
    <row r="28" spans="1:27" s="10" customFormat="1" x14ac:dyDescent="0.15">
      <c r="G28" s="27">
        <v>80000</v>
      </c>
      <c r="H28" s="22">
        <v>40000</v>
      </c>
      <c r="I28" s="10" t="s">
        <v>52</v>
      </c>
      <c r="J28" s="10" t="s">
        <v>57</v>
      </c>
      <c r="K28" s="10" t="s">
        <v>120</v>
      </c>
      <c r="L28" s="10">
        <v>1398</v>
      </c>
      <c r="M28" s="10">
        <v>41308</v>
      </c>
      <c r="N28" s="10">
        <f t="shared" si="0"/>
        <v>3.3843323327200538</v>
      </c>
      <c r="O28" s="10">
        <f>N28/O13*100</f>
        <v>28.588004369329802</v>
      </c>
      <c r="S28" s="44"/>
      <c r="W28" s="35" t="s">
        <v>147</v>
      </c>
      <c r="X28" s="10">
        <v>11.274603666034215</v>
      </c>
      <c r="Y28" s="10">
        <v>0.79286903141557563</v>
      </c>
    </row>
    <row r="29" spans="1:27" s="10" customFormat="1" x14ac:dyDescent="0.15">
      <c r="G29" s="27">
        <v>80000</v>
      </c>
      <c r="H29" s="22">
        <v>40000</v>
      </c>
      <c r="I29" s="10" t="s">
        <v>52</v>
      </c>
      <c r="J29" s="10" t="s">
        <v>57</v>
      </c>
      <c r="K29" s="10" t="s">
        <v>121</v>
      </c>
      <c r="L29" s="10">
        <v>1012</v>
      </c>
      <c r="M29" s="10">
        <v>29624</v>
      </c>
      <c r="N29" s="10">
        <f t="shared" si="0"/>
        <v>3.4161490683229814</v>
      </c>
      <c r="O29" s="10">
        <f>N29/O13*100</f>
        <v>28.856765497674207</v>
      </c>
      <c r="P29" s="10">
        <f t="shared" si="3"/>
        <v>36.477660781494421</v>
      </c>
      <c r="S29" s="44"/>
      <c r="X29" s="10" t="s">
        <v>55</v>
      </c>
      <c r="Y29" s="10" t="s">
        <v>55</v>
      </c>
    </row>
    <row r="30" spans="1:27" s="10" customFormat="1" x14ac:dyDescent="0.15">
      <c r="A30" s="10" t="s">
        <v>256</v>
      </c>
      <c r="B30" s="21">
        <v>40886</v>
      </c>
      <c r="C30" s="21"/>
      <c r="F30" s="10">
        <v>96.66</v>
      </c>
      <c r="G30" s="27">
        <v>80000</v>
      </c>
      <c r="H30" s="22">
        <v>40000</v>
      </c>
      <c r="I30" s="10" t="s">
        <v>52</v>
      </c>
      <c r="J30" s="10" t="s">
        <v>57</v>
      </c>
      <c r="K30" s="10" t="s">
        <v>0</v>
      </c>
      <c r="L30" s="10">
        <v>1376</v>
      </c>
      <c r="M30" s="10">
        <v>35138</v>
      </c>
      <c r="N30" s="10">
        <f t="shared" si="0"/>
        <v>3.9159883886390801</v>
      </c>
      <c r="O30" s="10">
        <f>N30/O13*100</f>
        <v>33.0789893422441</v>
      </c>
      <c r="S30" s="44"/>
      <c r="W30" s="27" t="s">
        <v>49</v>
      </c>
      <c r="X30" s="10">
        <f>STDEV(N10:N13,N43:N46)</f>
        <v>3.3031261960222751</v>
      </c>
      <c r="Y30" s="58"/>
    </row>
    <row r="31" spans="1:27" s="10" customFormat="1" x14ac:dyDescent="0.15">
      <c r="B31" s="10" t="s">
        <v>218</v>
      </c>
      <c r="G31" s="27">
        <v>80000</v>
      </c>
      <c r="H31" s="22">
        <v>40000</v>
      </c>
      <c r="I31" s="10" t="s">
        <v>52</v>
      </c>
      <c r="J31" s="10" t="s">
        <v>57</v>
      </c>
      <c r="K31" s="10" t="s">
        <v>1</v>
      </c>
      <c r="L31" s="10">
        <v>1192</v>
      </c>
      <c r="M31" s="10">
        <v>30834</v>
      </c>
      <c r="N31" s="10">
        <f t="shared" si="0"/>
        <v>3.8658623597327626</v>
      </c>
      <c r="O31" s="10">
        <f>N31/O13*100</f>
        <v>32.655566642429271</v>
      </c>
      <c r="S31" s="44"/>
      <c r="W31" s="35" t="s">
        <v>146</v>
      </c>
      <c r="X31" s="10">
        <f>STDEV(N14:N17,N47:N50)</f>
        <v>2.0527541648229222</v>
      </c>
      <c r="Y31" s="10">
        <f>STDEV(N26:N29,N59:N62)</f>
        <v>1.6278932226070477</v>
      </c>
    </row>
    <row r="32" spans="1:27" s="10" customFormat="1" x14ac:dyDescent="0.15">
      <c r="G32" s="27">
        <v>80000</v>
      </c>
      <c r="H32" s="22">
        <v>40000</v>
      </c>
      <c r="I32" s="10" t="s">
        <v>52</v>
      </c>
      <c r="J32" s="10" t="s">
        <v>57</v>
      </c>
      <c r="K32" s="10" t="s">
        <v>2</v>
      </c>
      <c r="L32" s="10">
        <v>1358</v>
      </c>
      <c r="M32" s="10">
        <v>45780</v>
      </c>
      <c r="N32" s="10">
        <f t="shared" si="0"/>
        <v>2.9663608562691133</v>
      </c>
      <c r="O32" s="10">
        <f>N32/O13*100</f>
        <v>25.05733148608163</v>
      </c>
      <c r="S32" s="44"/>
      <c r="W32" s="35" t="s">
        <v>145</v>
      </c>
      <c r="X32" s="10">
        <f>STDEV(N18:N21,N51:N54)</f>
        <v>2.1388350600305039</v>
      </c>
      <c r="Y32" s="10">
        <f>STDEV(N30:N33,N63:N66)</f>
        <v>0.60449337935375491</v>
      </c>
    </row>
    <row r="33" spans="1:38" s="10" customFormat="1" x14ac:dyDescent="0.15">
      <c r="G33" s="27">
        <v>80000</v>
      </c>
      <c r="H33" s="22">
        <v>40000</v>
      </c>
      <c r="I33" s="10" t="s">
        <v>52</v>
      </c>
      <c r="J33" s="10" t="s">
        <v>57</v>
      </c>
      <c r="K33" s="10" t="s">
        <v>3</v>
      </c>
      <c r="L33" s="10">
        <v>1188</v>
      </c>
      <c r="M33" s="10">
        <v>35200</v>
      </c>
      <c r="N33" s="10">
        <f t="shared" si="0"/>
        <v>3.375</v>
      </c>
      <c r="O33" s="10">
        <f>N33/O13*100</f>
        <v>28.509172640543134</v>
      </c>
      <c r="P33" s="10">
        <f t="shared" si="3"/>
        <v>29.825265027824535</v>
      </c>
      <c r="S33" s="44"/>
      <c r="W33" s="35" t="s">
        <v>147</v>
      </c>
      <c r="X33" s="10">
        <f>STDEV(N18:N21,N55:N58)</f>
        <v>1.3858325996739407</v>
      </c>
      <c r="Y33" s="10">
        <f>STDEV(N34:N37,N67:N70)</f>
        <v>0.16326654852767647</v>
      </c>
    </row>
    <row r="34" spans="1:38" s="10" customFormat="1" x14ac:dyDescent="0.15">
      <c r="A34" s="10" t="s">
        <v>257</v>
      </c>
      <c r="B34" s="21">
        <v>40886</v>
      </c>
      <c r="C34" s="21"/>
      <c r="F34" s="10">
        <v>93.33</v>
      </c>
      <c r="G34" s="27">
        <v>80000</v>
      </c>
      <c r="H34" s="22">
        <v>40000</v>
      </c>
      <c r="I34" s="10" t="s">
        <v>52</v>
      </c>
      <c r="J34" s="10" t="s">
        <v>57</v>
      </c>
      <c r="K34" s="10" t="s">
        <v>43</v>
      </c>
      <c r="L34" s="10">
        <v>376</v>
      </c>
      <c r="M34" s="10">
        <v>47852</v>
      </c>
      <c r="N34" s="10">
        <f t="shared" si="0"/>
        <v>0.78575608125052243</v>
      </c>
      <c r="O34" s="10">
        <f>N34/O13*100</f>
        <v>6.637409118141564</v>
      </c>
      <c r="S34" s="44"/>
    </row>
    <row r="35" spans="1:38" s="10" customFormat="1" x14ac:dyDescent="0.15">
      <c r="B35" s="10" t="s">
        <v>218</v>
      </c>
      <c r="G35" s="27">
        <v>80000</v>
      </c>
      <c r="H35" s="22">
        <v>40000</v>
      </c>
      <c r="I35" s="10" t="s">
        <v>52</v>
      </c>
      <c r="J35" s="10" t="s">
        <v>57</v>
      </c>
      <c r="K35" s="10" t="s">
        <v>50</v>
      </c>
      <c r="L35" s="10">
        <v>388</v>
      </c>
      <c r="M35" s="10">
        <v>37076</v>
      </c>
      <c r="N35" s="10">
        <f t="shared" si="0"/>
        <v>1.0464990829647212</v>
      </c>
      <c r="O35" s="10">
        <f>N35/O13*100</f>
        <v>8.8399475627885362</v>
      </c>
      <c r="S35" s="44"/>
    </row>
    <row r="36" spans="1:38" s="10" customFormat="1" x14ac:dyDescent="0.15">
      <c r="G36" s="27">
        <v>80000</v>
      </c>
      <c r="H36" s="22">
        <v>40000</v>
      </c>
      <c r="I36" s="10" t="s">
        <v>52</v>
      </c>
      <c r="J36" s="10" t="s">
        <v>57</v>
      </c>
      <c r="K36" s="10" t="s">
        <v>8</v>
      </c>
      <c r="L36" s="10">
        <v>322</v>
      </c>
      <c r="M36" s="10">
        <v>39734</v>
      </c>
      <c r="N36" s="10">
        <f t="shared" si="0"/>
        <v>0.81038908743141891</v>
      </c>
      <c r="O36" s="10">
        <f>N36/O13*100</f>
        <v>6.8454881183983778</v>
      </c>
      <c r="S36" s="44"/>
    </row>
    <row r="37" spans="1:38" s="10" customFormat="1" x14ac:dyDescent="0.15">
      <c r="G37" s="27">
        <v>80000</v>
      </c>
      <c r="H37" s="22">
        <v>40000</v>
      </c>
      <c r="I37" s="10" t="s">
        <v>52</v>
      </c>
      <c r="J37" s="10" t="s">
        <v>57</v>
      </c>
      <c r="K37" s="10" t="s">
        <v>9</v>
      </c>
      <c r="L37" s="10">
        <v>346</v>
      </c>
      <c r="M37" s="10">
        <v>37490</v>
      </c>
      <c r="N37" s="10">
        <f t="shared" si="0"/>
        <v>0.92291277674046412</v>
      </c>
      <c r="O37" s="10">
        <f>N37/O13*100</f>
        <v>7.7959939805205725</v>
      </c>
      <c r="P37" s="10">
        <f t="shared" si="3"/>
        <v>7.5297096949622624</v>
      </c>
      <c r="S37" s="44"/>
    </row>
    <row r="38" spans="1:38" s="10" customFormat="1" ht="14" thickBot="1" x14ac:dyDescent="0.2">
      <c r="S38" s="44"/>
    </row>
    <row r="39" spans="1:38" s="23" customFormat="1" x14ac:dyDescent="0.15">
      <c r="A39" s="11"/>
      <c r="B39" s="12"/>
      <c r="C39" s="12" t="s">
        <v>313</v>
      </c>
      <c r="D39" s="12"/>
      <c r="E39" s="12"/>
      <c r="F39" s="12"/>
      <c r="G39" s="12" t="s">
        <v>33</v>
      </c>
      <c r="H39" s="13"/>
      <c r="I39" s="12"/>
      <c r="J39" s="12"/>
      <c r="K39" s="12"/>
      <c r="L39" s="12" t="s">
        <v>208</v>
      </c>
      <c r="M39" s="12"/>
      <c r="N39" s="12"/>
      <c r="O39" s="12"/>
      <c r="P39" s="12"/>
      <c r="Q39" s="12"/>
      <c r="R39" s="12"/>
      <c r="S39" s="48"/>
      <c r="X39" s="12"/>
      <c r="Y39" s="12"/>
      <c r="Z39" s="12"/>
      <c r="AC39" s="12"/>
      <c r="AD39" s="12"/>
      <c r="AE39" s="12"/>
      <c r="AF39" s="12"/>
      <c r="AG39" s="12"/>
      <c r="AH39" s="12"/>
      <c r="AJ39" s="12"/>
      <c r="AL39" s="12"/>
    </row>
    <row r="40" spans="1:38" s="32" customFormat="1" x14ac:dyDescent="0.15">
      <c r="A40" s="14"/>
      <c r="B40" s="15" t="s">
        <v>31</v>
      </c>
      <c r="C40" s="17" t="s">
        <v>314</v>
      </c>
      <c r="D40" s="15"/>
      <c r="E40" s="15"/>
      <c r="F40" s="15" t="s">
        <v>222</v>
      </c>
      <c r="G40" s="15" t="s">
        <v>215</v>
      </c>
      <c r="H40" s="16"/>
      <c r="I40" s="15"/>
      <c r="J40" s="15" t="s">
        <v>32</v>
      </c>
      <c r="K40" s="15"/>
      <c r="L40" s="15"/>
      <c r="M40" s="15"/>
      <c r="N40" s="15" t="s">
        <v>35</v>
      </c>
      <c r="O40" s="15" t="s">
        <v>287</v>
      </c>
      <c r="P40" s="15" t="s">
        <v>54</v>
      </c>
      <c r="Q40" s="15"/>
      <c r="R40" s="15"/>
      <c r="S40" s="49"/>
      <c r="X40" s="15"/>
      <c r="Y40" s="15"/>
      <c r="Z40" s="15"/>
      <c r="AC40" s="15"/>
      <c r="AD40" s="15"/>
      <c r="AE40" s="15"/>
      <c r="AF40" s="15"/>
      <c r="AG40" s="15"/>
      <c r="AH40" s="15"/>
      <c r="AJ40" s="15"/>
      <c r="AL40" s="15"/>
    </row>
    <row r="41" spans="1:38" s="36" customFormat="1" x14ac:dyDescent="0.15">
      <c r="A41" s="17"/>
      <c r="B41" s="15" t="s">
        <v>33</v>
      </c>
      <c r="C41" s="17" t="s">
        <v>315</v>
      </c>
      <c r="D41" s="15" t="s">
        <v>149</v>
      </c>
      <c r="E41" s="15" t="s">
        <v>213</v>
      </c>
      <c r="F41" s="15" t="s">
        <v>223</v>
      </c>
      <c r="G41" s="15" t="s">
        <v>53</v>
      </c>
      <c r="H41" s="16"/>
      <c r="I41" s="15" t="s">
        <v>21</v>
      </c>
      <c r="J41" s="15" t="s">
        <v>34</v>
      </c>
      <c r="K41" s="15" t="s">
        <v>51</v>
      </c>
      <c r="L41" s="15" t="s">
        <v>30</v>
      </c>
      <c r="M41" s="15" t="s">
        <v>30</v>
      </c>
      <c r="N41" s="15" t="s">
        <v>34</v>
      </c>
      <c r="O41" s="15" t="s">
        <v>35</v>
      </c>
      <c r="P41" s="15" t="s">
        <v>35</v>
      </c>
      <c r="Q41" s="15"/>
      <c r="R41" s="15"/>
      <c r="S41" s="50"/>
      <c r="T41" s="37"/>
      <c r="X41" s="15"/>
      <c r="Y41" s="15"/>
      <c r="Z41" s="15"/>
      <c r="AC41" s="15"/>
      <c r="AD41" s="15"/>
      <c r="AE41" s="15"/>
      <c r="AF41" s="15"/>
      <c r="AG41" s="15"/>
      <c r="AH41" s="15"/>
      <c r="AJ41" s="15"/>
      <c r="AL41" s="15"/>
    </row>
    <row r="42" spans="1:38" s="38" customFormat="1" ht="14" thickBot="1" x14ac:dyDescent="0.2">
      <c r="A42" s="18" t="s">
        <v>36</v>
      </c>
      <c r="B42" s="19" t="s">
        <v>37</v>
      </c>
      <c r="C42" s="19"/>
      <c r="D42" s="19" t="s">
        <v>212</v>
      </c>
      <c r="E42" s="19" t="s">
        <v>214</v>
      </c>
      <c r="F42" s="19" t="s">
        <v>224</v>
      </c>
      <c r="G42" s="19" t="s">
        <v>38</v>
      </c>
      <c r="H42" s="20" t="s">
        <v>39</v>
      </c>
      <c r="I42" s="19" t="s">
        <v>29</v>
      </c>
      <c r="J42" s="19" t="s">
        <v>40</v>
      </c>
      <c r="K42" s="19" t="s">
        <v>53</v>
      </c>
      <c r="L42" s="19" t="s">
        <v>209</v>
      </c>
      <c r="M42" s="19" t="s">
        <v>210</v>
      </c>
      <c r="N42" s="19" t="s">
        <v>41</v>
      </c>
      <c r="O42" s="19" t="s">
        <v>138</v>
      </c>
      <c r="P42" s="19" t="s">
        <v>138</v>
      </c>
      <c r="Q42" s="19"/>
      <c r="R42" s="19"/>
      <c r="S42" s="51"/>
      <c r="T42" s="19"/>
      <c r="U42" s="19"/>
      <c r="V42" s="19"/>
      <c r="W42" s="19"/>
      <c r="X42" s="19"/>
      <c r="Y42" s="19"/>
      <c r="Z42" s="19"/>
      <c r="AA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</row>
    <row r="43" spans="1:38" s="10" customFormat="1" x14ac:dyDescent="0.15">
      <c r="A43" s="10">
        <v>136</v>
      </c>
      <c r="B43" s="10" t="s">
        <v>49</v>
      </c>
      <c r="C43" s="10">
        <v>2</v>
      </c>
      <c r="D43" s="10">
        <v>20</v>
      </c>
      <c r="E43" s="27">
        <v>21428</v>
      </c>
      <c r="G43" s="27">
        <v>80000</v>
      </c>
      <c r="H43" s="22">
        <v>40000</v>
      </c>
      <c r="I43" s="10" t="s">
        <v>56</v>
      </c>
      <c r="J43" s="10" t="s">
        <v>57</v>
      </c>
      <c r="K43" s="10" t="s">
        <v>84</v>
      </c>
      <c r="L43" s="10">
        <v>3496</v>
      </c>
      <c r="M43" s="10">
        <v>58874</v>
      </c>
      <c r="N43" s="10">
        <f>L43/M43*100</f>
        <v>5.9381051058192069</v>
      </c>
      <c r="S43" s="44"/>
      <c r="AC43" s="27"/>
      <c r="AD43" s="27"/>
      <c r="AH43" s="27"/>
      <c r="AL43" s="27"/>
    </row>
    <row r="44" spans="1:38" s="10" customFormat="1" x14ac:dyDescent="0.15">
      <c r="A44" s="10" t="s">
        <v>226</v>
      </c>
      <c r="B44" s="21">
        <v>40884</v>
      </c>
      <c r="C44" s="21"/>
      <c r="G44" s="27">
        <v>80000</v>
      </c>
      <c r="H44" s="22">
        <v>40000</v>
      </c>
      <c r="I44" s="10" t="s">
        <v>56</v>
      </c>
      <c r="J44" s="10" t="s">
        <v>57</v>
      </c>
      <c r="K44" s="10" t="s">
        <v>85</v>
      </c>
      <c r="L44" s="10">
        <v>4252</v>
      </c>
      <c r="M44" s="10">
        <v>34610</v>
      </c>
      <c r="N44" s="10">
        <f t="shared" ref="N44:N70" si="4">L44/M44*100</f>
        <v>12.285466628142155</v>
      </c>
      <c r="S44" s="44"/>
      <c r="W44" s="35"/>
      <c r="AC44" s="35"/>
      <c r="AL44" s="35"/>
    </row>
    <row r="45" spans="1:38" s="10" customFormat="1" x14ac:dyDescent="0.15">
      <c r="A45" s="10" t="s">
        <v>122</v>
      </c>
      <c r="G45" s="27">
        <v>80000</v>
      </c>
      <c r="H45" s="22">
        <v>40000</v>
      </c>
      <c r="I45" s="10" t="s">
        <v>56</v>
      </c>
      <c r="J45" s="10" t="s">
        <v>57</v>
      </c>
      <c r="K45" s="10" t="s">
        <v>86</v>
      </c>
      <c r="L45" s="10">
        <v>5236</v>
      </c>
      <c r="M45" s="10">
        <v>39152</v>
      </c>
      <c r="N45" s="10">
        <f t="shared" si="4"/>
        <v>13.373518594196977</v>
      </c>
      <c r="S45" s="44"/>
      <c r="W45" s="35"/>
      <c r="AC45" s="27"/>
      <c r="AL45" s="27"/>
    </row>
    <row r="46" spans="1:38" s="10" customFormat="1" x14ac:dyDescent="0.15">
      <c r="G46" s="27">
        <v>80000</v>
      </c>
      <c r="H46" s="22">
        <v>40000</v>
      </c>
      <c r="I46" s="10" t="s">
        <v>56</v>
      </c>
      <c r="J46" s="10" t="s">
        <v>57</v>
      </c>
      <c r="K46" s="10" t="s">
        <v>87</v>
      </c>
      <c r="L46" s="10">
        <v>5180</v>
      </c>
      <c r="M46" s="10">
        <v>35458</v>
      </c>
      <c r="N46" s="10">
        <f t="shared" si="4"/>
        <v>14.608832985503978</v>
      </c>
      <c r="O46" s="10">
        <f>AVERAGE(N43:N46)</f>
        <v>11.551480828415579</v>
      </c>
      <c r="P46" s="10" t="s">
        <v>49</v>
      </c>
      <c r="S46" s="44"/>
      <c r="W46" s="35"/>
      <c r="AC46" s="35"/>
      <c r="AL46" s="35"/>
    </row>
    <row r="47" spans="1:38" s="10" customFormat="1" x14ac:dyDescent="0.15">
      <c r="A47" s="10" t="s">
        <v>248</v>
      </c>
      <c r="B47" s="21">
        <v>40884</v>
      </c>
      <c r="C47" s="21"/>
      <c r="G47" s="27">
        <v>80000</v>
      </c>
      <c r="H47" s="22">
        <v>40000</v>
      </c>
      <c r="I47" s="10" t="s">
        <v>56</v>
      </c>
      <c r="J47" s="10" t="s">
        <v>57</v>
      </c>
      <c r="K47" s="10" t="s">
        <v>88</v>
      </c>
      <c r="L47" s="10">
        <v>3490</v>
      </c>
      <c r="M47" s="10">
        <v>31932</v>
      </c>
      <c r="N47" s="10">
        <f t="shared" si="4"/>
        <v>10.929475134661155</v>
      </c>
      <c r="O47" s="10">
        <f>N47/O46*100</f>
        <v>94.615359684237646</v>
      </c>
      <c r="S47" s="44"/>
      <c r="T47" s="27"/>
      <c r="W47" s="35"/>
      <c r="AC47" s="35"/>
      <c r="AL47" s="35"/>
    </row>
    <row r="48" spans="1:38" s="10" customFormat="1" x14ac:dyDescent="0.15">
      <c r="G48" s="27">
        <v>80000</v>
      </c>
      <c r="H48" s="22">
        <v>40000</v>
      </c>
      <c r="I48" s="10" t="s">
        <v>56</v>
      </c>
      <c r="J48" s="10" t="s">
        <v>57</v>
      </c>
      <c r="K48" s="10" t="s">
        <v>89</v>
      </c>
      <c r="L48" s="10">
        <v>3682</v>
      </c>
      <c r="M48" s="10">
        <v>30710</v>
      </c>
      <c r="N48" s="10">
        <f t="shared" si="4"/>
        <v>11.98957994138717</v>
      </c>
      <c r="O48" s="10">
        <f>N48/O46*100</f>
        <v>103.79257966557765</v>
      </c>
      <c r="S48" s="44"/>
      <c r="T48" s="27"/>
      <c r="W48" s="35"/>
      <c r="AC48" s="35"/>
      <c r="AL48" s="35"/>
    </row>
    <row r="49" spans="1:25" s="10" customFormat="1" x14ac:dyDescent="0.15">
      <c r="G49" s="27">
        <v>80000</v>
      </c>
      <c r="H49" s="22">
        <v>40000</v>
      </c>
      <c r="I49" s="10" t="s">
        <v>56</v>
      </c>
      <c r="J49" s="10" t="s">
        <v>57</v>
      </c>
      <c r="K49" s="10" t="s">
        <v>90</v>
      </c>
      <c r="L49" s="10">
        <v>4514</v>
      </c>
      <c r="M49" s="10">
        <v>39934</v>
      </c>
      <c r="N49" s="10">
        <f t="shared" si="4"/>
        <v>11.303651024189913</v>
      </c>
      <c r="O49" s="10">
        <f>N49/O46*100</f>
        <v>97.854562476388068</v>
      </c>
      <c r="S49" s="44"/>
      <c r="T49" s="27"/>
      <c r="W49" s="35"/>
    </row>
    <row r="50" spans="1:25" s="10" customFormat="1" x14ac:dyDescent="0.15">
      <c r="G50" s="27">
        <v>80000</v>
      </c>
      <c r="H50" s="22">
        <v>40000</v>
      </c>
      <c r="I50" s="10" t="s">
        <v>56</v>
      </c>
      <c r="J50" s="10" t="s">
        <v>57</v>
      </c>
      <c r="K50" s="10" t="s">
        <v>91</v>
      </c>
      <c r="L50" s="10">
        <v>3822</v>
      </c>
      <c r="M50" s="10">
        <v>32596</v>
      </c>
      <c r="N50" s="10">
        <f t="shared" si="4"/>
        <v>11.725365075469382</v>
      </c>
      <c r="O50" s="10">
        <f>N50/O46*100</f>
        <v>101.50529832180533</v>
      </c>
      <c r="P50" s="10">
        <f>AVERAGE(O47:O50)</f>
        <v>99.441950037002186</v>
      </c>
      <c r="S50" s="44"/>
    </row>
    <row r="51" spans="1:25" s="10" customFormat="1" x14ac:dyDescent="0.15">
      <c r="A51" s="10" t="s">
        <v>256</v>
      </c>
      <c r="B51" s="21">
        <v>40884</v>
      </c>
      <c r="C51" s="21"/>
      <c r="G51" s="27">
        <v>80000</v>
      </c>
      <c r="H51" s="22">
        <v>40000</v>
      </c>
      <c r="I51" s="10" t="s">
        <v>56</v>
      </c>
      <c r="J51" s="10" t="s">
        <v>57</v>
      </c>
      <c r="K51" s="10" t="s">
        <v>96</v>
      </c>
      <c r="L51" s="10">
        <v>4190</v>
      </c>
      <c r="M51" s="10">
        <v>41708</v>
      </c>
      <c r="N51" s="10">
        <f t="shared" si="4"/>
        <v>10.04603433394073</v>
      </c>
      <c r="O51" s="10">
        <f>N51/O46*100</f>
        <v>86.967502116511426</v>
      </c>
      <c r="S51" s="44"/>
    </row>
    <row r="52" spans="1:25" s="10" customFormat="1" x14ac:dyDescent="0.15">
      <c r="G52" s="27">
        <v>80000</v>
      </c>
      <c r="H52" s="22">
        <v>40000</v>
      </c>
      <c r="I52" s="10" t="s">
        <v>56</v>
      </c>
      <c r="J52" s="10" t="s">
        <v>57</v>
      </c>
      <c r="K52" s="10" t="s">
        <v>97</v>
      </c>
      <c r="L52" s="10">
        <v>2548</v>
      </c>
      <c r="M52" s="10">
        <v>17866</v>
      </c>
      <c r="N52" s="10">
        <f t="shared" si="4"/>
        <v>14.261726183812829</v>
      </c>
      <c r="O52" s="10">
        <f>N52/O46*100</f>
        <v>123.46231964243317</v>
      </c>
      <c r="S52" s="44"/>
      <c r="X52" s="27" t="s">
        <v>123</v>
      </c>
      <c r="Y52" s="10" t="s">
        <v>188</v>
      </c>
    </row>
    <row r="53" spans="1:25" s="10" customFormat="1" x14ac:dyDescent="0.15">
      <c r="G53" s="27">
        <v>80000</v>
      </c>
      <c r="H53" s="22">
        <v>40000</v>
      </c>
      <c r="I53" s="10" t="s">
        <v>56</v>
      </c>
      <c r="J53" s="10" t="s">
        <v>57</v>
      </c>
      <c r="K53" s="10" t="s">
        <v>98</v>
      </c>
      <c r="L53" s="10">
        <v>3588</v>
      </c>
      <c r="M53" s="10">
        <v>42114</v>
      </c>
      <c r="N53" s="10">
        <f t="shared" si="4"/>
        <v>8.5197321555777172</v>
      </c>
      <c r="O53" s="10">
        <f>N53/O46*100</f>
        <v>73.754458689140193</v>
      </c>
      <c r="S53" s="44"/>
      <c r="X53" s="10" t="s">
        <v>149</v>
      </c>
      <c r="Y53" s="10" t="s">
        <v>149</v>
      </c>
    </row>
    <row r="54" spans="1:25" s="10" customFormat="1" x14ac:dyDescent="0.15">
      <c r="G54" s="27">
        <v>80000</v>
      </c>
      <c r="H54" s="22">
        <v>40000</v>
      </c>
      <c r="I54" s="10" t="s">
        <v>56</v>
      </c>
      <c r="J54" s="10" t="s">
        <v>57</v>
      </c>
      <c r="K54" s="10" t="s">
        <v>99</v>
      </c>
      <c r="L54" s="10">
        <v>4192</v>
      </c>
      <c r="M54" s="10">
        <v>32988</v>
      </c>
      <c r="N54" s="10">
        <f t="shared" si="4"/>
        <v>12.70765126712744</v>
      </c>
      <c r="O54" s="10">
        <f>N54/O46*100</f>
        <v>110.00885043126063</v>
      </c>
      <c r="P54" s="10">
        <f t="shared" ref="P54:P70" si="5">AVERAGE(O51:O54)</f>
        <v>98.548282719836351</v>
      </c>
      <c r="S54" s="44"/>
      <c r="W54" s="27" t="s">
        <v>49</v>
      </c>
      <c r="X54" s="10">
        <v>8.9868750000000013</v>
      </c>
    </row>
    <row r="55" spans="1:25" s="10" customFormat="1" x14ac:dyDescent="0.15">
      <c r="A55" s="10" t="s">
        <v>257</v>
      </c>
      <c r="B55" s="21">
        <v>40884</v>
      </c>
      <c r="C55" s="21"/>
      <c r="G55" s="27">
        <v>80000</v>
      </c>
      <c r="H55" s="22">
        <v>40000</v>
      </c>
      <c r="I55" s="10" t="s">
        <v>56</v>
      </c>
      <c r="J55" s="10" t="s">
        <v>57</v>
      </c>
      <c r="K55" s="10" t="s">
        <v>100</v>
      </c>
      <c r="L55" s="10">
        <v>5810</v>
      </c>
      <c r="M55" s="10">
        <v>55942</v>
      </c>
      <c r="N55" s="10">
        <f t="shared" si="4"/>
        <v>10.385756676557865</v>
      </c>
      <c r="O55" s="10">
        <f>N55/O46*100</f>
        <v>89.908444041302999</v>
      </c>
      <c r="S55" s="44"/>
      <c r="W55" s="35" t="s">
        <v>146</v>
      </c>
      <c r="X55" s="10">
        <v>7.4124999999999996</v>
      </c>
      <c r="Y55" s="10">
        <v>3.0412499999999998</v>
      </c>
    </row>
    <row r="56" spans="1:25" s="10" customFormat="1" x14ac:dyDescent="0.15">
      <c r="G56" s="27">
        <v>80000</v>
      </c>
      <c r="H56" s="22">
        <v>40000</v>
      </c>
      <c r="I56" s="10" t="s">
        <v>56</v>
      </c>
      <c r="J56" s="10" t="s">
        <v>57</v>
      </c>
      <c r="K56" s="10" t="s">
        <v>101</v>
      </c>
      <c r="L56" s="10">
        <v>4374</v>
      </c>
      <c r="M56" s="10">
        <v>40084</v>
      </c>
      <c r="N56" s="10">
        <f t="shared" si="4"/>
        <v>10.912084622293184</v>
      </c>
      <c r="O56" s="10">
        <f>N56/O46*100</f>
        <v>94.464811779373434</v>
      </c>
      <c r="S56" s="44"/>
      <c r="W56" s="35" t="s">
        <v>145</v>
      </c>
      <c r="X56" s="10">
        <v>7.5756250000000005</v>
      </c>
      <c r="Y56" s="10">
        <v>3.3987500000000002</v>
      </c>
    </row>
    <row r="57" spans="1:25" s="10" customFormat="1" x14ac:dyDescent="0.15">
      <c r="G57" s="27">
        <v>80000</v>
      </c>
      <c r="H57" s="22">
        <v>40000</v>
      </c>
      <c r="I57" s="10" t="s">
        <v>56</v>
      </c>
      <c r="J57" s="10" t="s">
        <v>57</v>
      </c>
      <c r="K57" s="10" t="s">
        <v>102</v>
      </c>
      <c r="L57" s="10">
        <v>4476</v>
      </c>
      <c r="M57" s="10">
        <v>39106</v>
      </c>
      <c r="N57" s="10">
        <f t="shared" si="4"/>
        <v>11.44581394159464</v>
      </c>
      <c r="O57" s="10">
        <f>N57/O46*100</f>
        <v>99.085252459052626</v>
      </c>
      <c r="S57" s="44"/>
      <c r="W57" s="35" t="s">
        <v>147</v>
      </c>
      <c r="X57" s="10">
        <v>8.9749999999999996</v>
      </c>
      <c r="Y57" s="10">
        <v>0.78062500000000001</v>
      </c>
    </row>
    <row r="58" spans="1:25" s="10" customFormat="1" x14ac:dyDescent="0.15">
      <c r="G58" s="27">
        <v>80000</v>
      </c>
      <c r="H58" s="22">
        <v>40000</v>
      </c>
      <c r="I58" s="10" t="s">
        <v>56</v>
      </c>
      <c r="J58" s="10" t="s">
        <v>57</v>
      </c>
      <c r="K58" s="10" t="s">
        <v>103</v>
      </c>
      <c r="L58" s="10">
        <v>4354</v>
      </c>
      <c r="M58" s="10">
        <v>37340</v>
      </c>
      <c r="N58" s="10">
        <f t="shared" si="4"/>
        <v>11.660417782538833</v>
      </c>
      <c r="O58" s="10">
        <f>N58/O46*100</f>
        <v>100.943056182505</v>
      </c>
      <c r="P58" s="10">
        <f t="shared" si="5"/>
        <v>96.100391115558523</v>
      </c>
      <c r="S58" s="44"/>
      <c r="X58" s="10" t="s">
        <v>55</v>
      </c>
      <c r="Y58" s="10" t="s">
        <v>55</v>
      </c>
    </row>
    <row r="59" spans="1:25" s="10" customFormat="1" x14ac:dyDescent="0.15">
      <c r="A59" s="10" t="s">
        <v>248</v>
      </c>
      <c r="B59" s="21">
        <v>40886</v>
      </c>
      <c r="C59" s="21"/>
      <c r="F59" s="10">
        <v>100</v>
      </c>
      <c r="G59" s="27">
        <v>80000</v>
      </c>
      <c r="H59" s="22">
        <v>40000</v>
      </c>
      <c r="I59" s="10" t="s">
        <v>52</v>
      </c>
      <c r="J59" s="10" t="s">
        <v>57</v>
      </c>
      <c r="K59" s="10" t="s">
        <v>10</v>
      </c>
      <c r="L59" s="10">
        <v>942</v>
      </c>
      <c r="M59" s="10">
        <v>24200</v>
      </c>
      <c r="N59" s="10">
        <f t="shared" si="4"/>
        <v>3.8925619834710745</v>
      </c>
      <c r="O59" s="10">
        <f>N59/O46*100</f>
        <v>33.697514987825031</v>
      </c>
      <c r="S59" s="44"/>
      <c r="W59" s="27" t="s">
        <v>49</v>
      </c>
      <c r="X59" s="10" t="e">
        <f>STDEV(Q10:Q13,Q43:Q46)</f>
        <v>#DIV/0!</v>
      </c>
      <c r="Y59" s="58"/>
    </row>
    <row r="60" spans="1:25" s="10" customFormat="1" x14ac:dyDescent="0.15">
      <c r="B60" s="10" t="s">
        <v>218</v>
      </c>
      <c r="G60" s="27">
        <v>80000</v>
      </c>
      <c r="H60" s="22">
        <v>40000</v>
      </c>
      <c r="I60" s="10" t="s">
        <v>52</v>
      </c>
      <c r="J60" s="10" t="s">
        <v>57</v>
      </c>
      <c r="K60" s="10" t="s">
        <v>11</v>
      </c>
      <c r="L60" s="10">
        <v>1448</v>
      </c>
      <c r="M60" s="10">
        <v>19396</v>
      </c>
      <c r="N60" s="10">
        <f t="shared" si="4"/>
        <v>7.4654567952155082</v>
      </c>
      <c r="O60" s="10">
        <f>N60/O46*100</f>
        <v>64.62770363476838</v>
      </c>
      <c r="S60" s="44"/>
      <c r="W60" s="35" t="s">
        <v>146</v>
      </c>
      <c r="X60" s="10" t="e">
        <f>STDEV(Q14:Q17,Q47:Q50)</f>
        <v>#DIV/0!</v>
      </c>
      <c r="Y60" s="10" t="e">
        <f>STDEV(Q26:Q29,Q59:Q62)</f>
        <v>#DIV/0!</v>
      </c>
    </row>
    <row r="61" spans="1:25" s="10" customFormat="1" x14ac:dyDescent="0.15">
      <c r="G61" s="27">
        <v>80000</v>
      </c>
      <c r="H61" s="22">
        <v>40000</v>
      </c>
      <c r="I61" s="10" t="s">
        <v>52</v>
      </c>
      <c r="J61" s="10" t="s">
        <v>57</v>
      </c>
      <c r="K61" s="10" t="s">
        <v>12</v>
      </c>
      <c r="L61" s="10">
        <v>1332</v>
      </c>
      <c r="M61" s="10">
        <v>36356</v>
      </c>
      <c r="N61" s="10">
        <f t="shared" si="4"/>
        <v>3.66376939157223</v>
      </c>
      <c r="O61" s="10">
        <f>N61/O46*100</f>
        <v>31.716880683900673</v>
      </c>
      <c r="S61" s="44"/>
      <c r="W61" s="35" t="s">
        <v>145</v>
      </c>
      <c r="X61" s="10" t="e">
        <f>STDEV(Q18:Q21,Q55:Q58)</f>
        <v>#DIV/0!</v>
      </c>
      <c r="Y61" s="10" t="e">
        <f>STDEV(Q30:Q33,Q63:Q66)</f>
        <v>#DIV/0!</v>
      </c>
    </row>
    <row r="62" spans="1:25" s="10" customFormat="1" x14ac:dyDescent="0.15">
      <c r="G62" s="27">
        <v>80000</v>
      </c>
      <c r="H62" s="22">
        <v>40000</v>
      </c>
      <c r="I62" s="10" t="s">
        <v>52</v>
      </c>
      <c r="J62" s="10" t="s">
        <v>57</v>
      </c>
      <c r="K62" s="10" t="s">
        <v>13</v>
      </c>
      <c r="L62" s="10">
        <v>1076</v>
      </c>
      <c r="M62" s="10">
        <v>25206</v>
      </c>
      <c r="N62" s="10">
        <f t="shared" si="4"/>
        <v>4.2688248829643731</v>
      </c>
      <c r="O62" s="10">
        <f>N62/O46*100</f>
        <v>36.954784813938808</v>
      </c>
      <c r="P62" s="10">
        <f t="shared" si="5"/>
        <v>41.749221030108224</v>
      </c>
      <c r="S62" s="44"/>
      <c r="W62" s="35" t="s">
        <v>147</v>
      </c>
      <c r="X62" s="10" t="e">
        <f>STDEV(Q22:Q25,Q55:Q58)</f>
        <v>#DIV/0!</v>
      </c>
      <c r="Y62" s="10" t="e">
        <f>STDEV(Q34:Q37,Q67:Q70)</f>
        <v>#DIV/0!</v>
      </c>
    </row>
    <row r="63" spans="1:25" s="10" customFormat="1" x14ac:dyDescent="0.15">
      <c r="A63" s="10" t="s">
        <v>256</v>
      </c>
      <c r="B63" s="21">
        <v>40886</v>
      </c>
      <c r="C63" s="21"/>
      <c r="F63" s="10">
        <v>100</v>
      </c>
      <c r="G63" s="27">
        <v>80000</v>
      </c>
      <c r="H63" s="22">
        <v>40000</v>
      </c>
      <c r="I63" s="10" t="s">
        <v>52</v>
      </c>
      <c r="J63" s="10" t="s">
        <v>57</v>
      </c>
      <c r="K63" s="10" t="s">
        <v>44</v>
      </c>
      <c r="L63" s="10">
        <v>1766</v>
      </c>
      <c r="M63" s="10">
        <v>41322</v>
      </c>
      <c r="N63" s="10">
        <f t="shared" si="4"/>
        <v>4.2737524805188523</v>
      </c>
      <c r="O63" s="10">
        <f>N63/O46*100</f>
        <v>36.997442527072501</v>
      </c>
      <c r="S63" s="44"/>
    </row>
    <row r="64" spans="1:25" s="10" customFormat="1" x14ac:dyDescent="0.15">
      <c r="B64" s="10" t="s">
        <v>218</v>
      </c>
      <c r="G64" s="27">
        <v>80000</v>
      </c>
      <c r="H64" s="22">
        <v>40000</v>
      </c>
      <c r="I64" s="10" t="s">
        <v>52</v>
      </c>
      <c r="J64" s="10" t="s">
        <v>57</v>
      </c>
      <c r="K64" s="10" t="s">
        <v>14</v>
      </c>
      <c r="L64" s="10">
        <v>1082</v>
      </c>
      <c r="M64" s="10">
        <v>28358</v>
      </c>
      <c r="N64" s="10">
        <f t="shared" si="4"/>
        <v>3.8155017984343043</v>
      </c>
      <c r="O64" s="10">
        <f>N64/O46*100</f>
        <v>33.03041276793293</v>
      </c>
      <c r="S64" s="44"/>
    </row>
    <row r="65" spans="1:19" s="10" customFormat="1" x14ac:dyDescent="0.15">
      <c r="G65" s="27">
        <v>80000</v>
      </c>
      <c r="H65" s="22">
        <v>40000</v>
      </c>
      <c r="I65" s="10" t="s">
        <v>52</v>
      </c>
      <c r="J65" s="10" t="s">
        <v>57</v>
      </c>
      <c r="K65" s="10" t="s">
        <v>15</v>
      </c>
      <c r="L65" s="10">
        <v>1614</v>
      </c>
      <c r="M65" s="10">
        <v>32144</v>
      </c>
      <c r="N65" s="10">
        <f t="shared" si="4"/>
        <v>5.0211548033847686</v>
      </c>
      <c r="O65" s="10">
        <f>N65/O46*100</f>
        <v>43.46762876525051</v>
      </c>
      <c r="S65" s="44"/>
    </row>
    <row r="66" spans="1:19" s="10" customFormat="1" x14ac:dyDescent="0.15">
      <c r="G66" s="27">
        <v>80000</v>
      </c>
      <c r="H66" s="22">
        <v>40000</v>
      </c>
      <c r="I66" s="10" t="s">
        <v>52</v>
      </c>
      <c r="J66" s="10" t="s">
        <v>57</v>
      </c>
      <c r="K66" s="10" t="s">
        <v>16</v>
      </c>
      <c r="L66" s="10">
        <v>1300</v>
      </c>
      <c r="M66" s="10">
        <v>32720</v>
      </c>
      <c r="N66" s="10">
        <f t="shared" si="4"/>
        <v>3.973105134474328</v>
      </c>
      <c r="O66" s="10">
        <f>N66/O46*100</f>
        <v>34.394768891455499</v>
      </c>
      <c r="P66" s="10">
        <f t="shared" si="5"/>
        <v>36.972563237927858</v>
      </c>
      <c r="S66" s="44"/>
    </row>
    <row r="67" spans="1:19" s="10" customFormat="1" x14ac:dyDescent="0.15">
      <c r="A67" s="10" t="s">
        <v>257</v>
      </c>
      <c r="B67" s="21">
        <v>40886</v>
      </c>
      <c r="C67" s="21"/>
      <c r="F67" s="10">
        <v>96.29</v>
      </c>
      <c r="G67" s="27">
        <v>80000</v>
      </c>
      <c r="H67" s="22">
        <v>40000</v>
      </c>
      <c r="I67" s="10" t="s">
        <v>52</v>
      </c>
      <c r="J67" s="10" t="s">
        <v>57</v>
      </c>
      <c r="K67" s="10" t="s">
        <v>17</v>
      </c>
      <c r="L67" s="10">
        <v>312</v>
      </c>
      <c r="M67" s="10">
        <v>45572</v>
      </c>
      <c r="N67" s="10">
        <f t="shared" si="4"/>
        <v>0.68463091371895024</v>
      </c>
      <c r="O67" s="10">
        <f>N67/O46*100</f>
        <v>5.9267805044944648</v>
      </c>
      <c r="S67" s="44"/>
    </row>
    <row r="68" spans="1:19" s="10" customFormat="1" x14ac:dyDescent="0.15">
      <c r="B68" s="10" t="s">
        <v>218</v>
      </c>
      <c r="G68" s="27">
        <v>80000</v>
      </c>
      <c r="H68" s="22">
        <v>40000</v>
      </c>
      <c r="I68" s="10" t="s">
        <v>52</v>
      </c>
      <c r="J68" s="10" t="s">
        <v>57</v>
      </c>
      <c r="K68" s="10" t="s">
        <v>18</v>
      </c>
      <c r="L68" s="10">
        <v>168</v>
      </c>
      <c r="M68" s="10">
        <v>34006</v>
      </c>
      <c r="N68" s="10">
        <f t="shared" si="4"/>
        <v>0.49403046521202143</v>
      </c>
      <c r="O68" s="10">
        <f>N68/O46*100</f>
        <v>4.2767717191440253</v>
      </c>
      <c r="S68" s="44"/>
    </row>
    <row r="69" spans="1:19" s="10" customFormat="1" x14ac:dyDescent="0.15">
      <c r="G69" s="27">
        <v>80000</v>
      </c>
      <c r="H69" s="22">
        <v>40000</v>
      </c>
      <c r="I69" s="10" t="s">
        <v>52</v>
      </c>
      <c r="J69" s="10" t="s">
        <v>57</v>
      </c>
      <c r="K69" s="10" t="s">
        <v>19</v>
      </c>
      <c r="L69" s="10">
        <v>294</v>
      </c>
      <c r="M69" s="10">
        <v>34856</v>
      </c>
      <c r="N69" s="10">
        <f t="shared" si="4"/>
        <v>0.8434702777140235</v>
      </c>
      <c r="O69" s="10">
        <f>N69/O46*100</f>
        <v>7.3018367968820446</v>
      </c>
      <c r="S69" s="44"/>
    </row>
    <row r="70" spans="1:19" s="10" customFormat="1" x14ac:dyDescent="0.15">
      <c r="G70" s="27">
        <v>80000</v>
      </c>
      <c r="H70" s="22">
        <v>40000</v>
      </c>
      <c r="I70" s="10" t="s">
        <v>52</v>
      </c>
      <c r="J70" s="10" t="s">
        <v>57</v>
      </c>
      <c r="K70" s="10" t="s">
        <v>20</v>
      </c>
      <c r="L70" s="10">
        <v>292</v>
      </c>
      <c r="M70" s="10">
        <v>38662</v>
      </c>
      <c r="N70" s="10">
        <f t="shared" si="4"/>
        <v>0.75526356629248359</v>
      </c>
      <c r="O70" s="10">
        <f>N70/O46*100</f>
        <v>6.5382402266089104</v>
      </c>
      <c r="P70" s="10">
        <f t="shared" si="5"/>
        <v>6.0109073117823604</v>
      </c>
      <c r="S70" s="44"/>
    </row>
    <row r="71" spans="1:19" s="10" customFormat="1" x14ac:dyDescent="0.15">
      <c r="S71" s="44"/>
    </row>
    <row r="72" spans="1:19" s="10" customFormat="1" x14ac:dyDescent="0.15">
      <c r="S72" s="44"/>
    </row>
    <row r="73" spans="1:19" s="10" customFormat="1" x14ac:dyDescent="0.15">
      <c r="S73" s="44"/>
    </row>
    <row r="74" spans="1:19" s="10" customFormat="1" x14ac:dyDescent="0.15">
      <c r="S74" s="44"/>
    </row>
    <row r="75" spans="1:19" s="10" customFormat="1" x14ac:dyDescent="0.15">
      <c r="S75" s="44"/>
    </row>
    <row r="76" spans="1:19" s="10" customFormat="1" x14ac:dyDescent="0.15">
      <c r="S76" s="44"/>
    </row>
  </sheetData>
  <pageMargins left="0.75" right="0.75" top="1" bottom="1" header="0.5" footer="0.5"/>
  <pageSetup orientation="portrait" horizontalDpi="4294967292" verticalDpi="429496729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4"/>
  <sheetViews>
    <sheetView workbookViewId="0">
      <pane xSplit="2" topLeftCell="R1" activePane="topRight" state="frozen"/>
      <selection pane="topRight" activeCell="AA31" sqref="AA31"/>
    </sheetView>
  </sheetViews>
  <sheetFormatPr baseColWidth="10" defaultRowHeight="13" x14ac:dyDescent="0.15"/>
  <cols>
    <col min="1" max="1" width="21.83203125" customWidth="1"/>
    <col min="2" max="3" width="9.33203125" customWidth="1"/>
    <col min="4" max="4" width="8.6640625" customWidth="1"/>
    <col min="5" max="5" width="8.5" customWidth="1"/>
    <col min="6" max="6" width="8.6640625" customWidth="1"/>
    <col min="7" max="7" width="8.5" customWidth="1"/>
    <col min="8" max="9" width="7.5" customWidth="1"/>
    <col min="10" max="10" width="6.83203125" customWidth="1"/>
    <col min="11" max="11" width="7.6640625" customWidth="1"/>
    <col min="12" max="12" width="7.5" customWidth="1"/>
    <col min="13" max="13" width="8.83203125" customWidth="1"/>
    <col min="19" max="19" width="2.6640625" style="52" customWidth="1"/>
  </cols>
  <sheetData>
    <row r="1" spans="1:31" s="10" customFormat="1" ht="26" x14ac:dyDescent="0.15">
      <c r="A1" s="10" t="s">
        <v>331</v>
      </c>
      <c r="S1" s="44"/>
      <c r="V1" s="82" t="s">
        <v>338</v>
      </c>
      <c r="W1" s="74" t="s">
        <v>339</v>
      </c>
      <c r="X1" s="23"/>
      <c r="Y1" s="23"/>
      <c r="Z1" s="23"/>
      <c r="AA1" s="23"/>
      <c r="AB1" s="75"/>
    </row>
    <row r="2" spans="1:31" s="10" customFormat="1" x14ac:dyDescent="0.15">
      <c r="A2" s="10" t="s">
        <v>139</v>
      </c>
      <c r="S2" s="44"/>
      <c r="T2" s="10" t="s">
        <v>305</v>
      </c>
      <c r="V2" s="76"/>
      <c r="W2" s="32" t="s">
        <v>340</v>
      </c>
      <c r="X2" s="24"/>
      <c r="Y2" s="24"/>
      <c r="Z2" s="24"/>
      <c r="AA2" s="24"/>
      <c r="AB2" s="77"/>
    </row>
    <row r="3" spans="1:31" s="10" customFormat="1" x14ac:dyDescent="0.15">
      <c r="A3" s="10" t="s">
        <v>236</v>
      </c>
      <c r="B3" s="10" t="s">
        <v>148</v>
      </c>
      <c r="S3" s="44"/>
      <c r="V3" s="76"/>
      <c r="W3" s="32"/>
      <c r="X3" s="24"/>
      <c r="Y3" s="24"/>
      <c r="Z3" s="24"/>
      <c r="AA3" s="24"/>
      <c r="AB3" s="77"/>
    </row>
    <row r="4" spans="1:31" s="10" customFormat="1" ht="14" thickBot="1" x14ac:dyDescent="0.2">
      <c r="A4" s="10" t="s">
        <v>274</v>
      </c>
      <c r="S4" s="44"/>
      <c r="V4" s="78"/>
      <c r="W4" s="79"/>
      <c r="X4" s="80"/>
      <c r="Y4" s="80"/>
      <c r="Z4" s="80"/>
      <c r="AA4" s="80"/>
      <c r="AB4" s="81"/>
    </row>
    <row r="5" spans="1:31" s="12" customFormat="1" x14ac:dyDescent="0.15">
      <c r="A5" s="11"/>
      <c r="C5" s="12" t="s">
        <v>313</v>
      </c>
      <c r="G5" s="12" t="s">
        <v>33</v>
      </c>
      <c r="H5" s="13"/>
      <c r="L5" s="12" t="s">
        <v>208</v>
      </c>
      <c r="S5" s="45"/>
    </row>
    <row r="6" spans="1:31" s="15" customFormat="1" x14ac:dyDescent="0.15">
      <c r="A6" s="14"/>
      <c r="B6" s="15" t="s">
        <v>31</v>
      </c>
      <c r="C6" s="17" t="s">
        <v>314</v>
      </c>
      <c r="F6" s="15" t="s">
        <v>222</v>
      </c>
      <c r="G6" s="15" t="s">
        <v>215</v>
      </c>
      <c r="H6" s="16"/>
      <c r="J6" s="15" t="s">
        <v>32</v>
      </c>
      <c r="N6" s="15" t="s">
        <v>35</v>
      </c>
      <c r="O6" s="15" t="s">
        <v>287</v>
      </c>
      <c r="P6" s="15" t="s">
        <v>54</v>
      </c>
      <c r="S6" s="46"/>
    </row>
    <row r="7" spans="1:31" s="15" customFormat="1" x14ac:dyDescent="0.15">
      <c r="A7" s="17"/>
      <c r="B7" s="15" t="s">
        <v>33</v>
      </c>
      <c r="C7" s="17" t="s">
        <v>315</v>
      </c>
      <c r="D7" s="15" t="s">
        <v>149</v>
      </c>
      <c r="E7" s="15" t="s">
        <v>213</v>
      </c>
      <c r="F7" s="15" t="s">
        <v>223</v>
      </c>
      <c r="G7" s="15" t="s">
        <v>53</v>
      </c>
      <c r="H7" s="16"/>
      <c r="I7" s="15" t="s">
        <v>21</v>
      </c>
      <c r="J7" s="15" t="s">
        <v>34</v>
      </c>
      <c r="K7" s="15" t="s">
        <v>51</v>
      </c>
      <c r="L7" s="15" t="s">
        <v>30</v>
      </c>
      <c r="M7" s="15" t="s">
        <v>30</v>
      </c>
      <c r="N7" s="15" t="s">
        <v>34</v>
      </c>
      <c r="O7" s="15" t="s">
        <v>35</v>
      </c>
      <c r="P7" s="15" t="s">
        <v>35</v>
      </c>
      <c r="S7" s="55"/>
      <c r="U7" s="17"/>
    </row>
    <row r="8" spans="1:31" s="19" customFormat="1" ht="14" thickBot="1" x14ac:dyDescent="0.2">
      <c r="A8" s="18" t="s">
        <v>36</v>
      </c>
      <c r="B8" s="19" t="s">
        <v>37</v>
      </c>
      <c r="D8" s="19" t="s">
        <v>212</v>
      </c>
      <c r="E8" s="19" t="s">
        <v>214</v>
      </c>
      <c r="F8" s="19" t="s">
        <v>224</v>
      </c>
      <c r="G8" s="19" t="s">
        <v>38</v>
      </c>
      <c r="H8" s="20" t="s">
        <v>39</v>
      </c>
      <c r="I8" s="19" t="s">
        <v>29</v>
      </c>
      <c r="J8" s="19" t="s">
        <v>40</v>
      </c>
      <c r="K8" s="19" t="s">
        <v>53</v>
      </c>
      <c r="L8" s="19" t="s">
        <v>209</v>
      </c>
      <c r="M8" s="19" t="s">
        <v>210</v>
      </c>
      <c r="N8" s="19" t="s">
        <v>41</v>
      </c>
      <c r="O8" s="19" t="s">
        <v>138</v>
      </c>
      <c r="P8" s="19" t="s">
        <v>138</v>
      </c>
      <c r="S8" s="47"/>
      <c r="T8" s="10" t="s">
        <v>282</v>
      </c>
      <c r="U8" s="10"/>
      <c r="V8" s="10" t="s">
        <v>127</v>
      </c>
      <c r="W8" s="10" t="s">
        <v>128</v>
      </c>
      <c r="X8" s="10"/>
      <c r="Y8" s="10"/>
      <c r="AA8" s="10"/>
      <c r="AB8" s="10"/>
      <c r="AC8" s="27" t="s">
        <v>123</v>
      </c>
      <c r="AD8" s="10" t="s">
        <v>188</v>
      </c>
      <c r="AE8" s="10"/>
    </row>
    <row r="9" spans="1:31" s="10" customFormat="1" x14ac:dyDescent="0.15">
      <c r="A9" s="10">
        <v>93</v>
      </c>
      <c r="B9" s="10" t="s">
        <v>49</v>
      </c>
      <c r="C9" s="10">
        <v>7</v>
      </c>
      <c r="D9" s="10">
        <v>20</v>
      </c>
      <c r="E9" s="27">
        <v>25925</v>
      </c>
      <c r="G9" s="10">
        <v>80000</v>
      </c>
      <c r="H9" s="22">
        <v>40000</v>
      </c>
      <c r="I9" s="10" t="s">
        <v>56</v>
      </c>
      <c r="J9" s="10" t="s">
        <v>57</v>
      </c>
      <c r="K9" s="10" t="s">
        <v>108</v>
      </c>
      <c r="L9" s="10">
        <v>4350</v>
      </c>
      <c r="M9" s="10">
        <v>40830</v>
      </c>
      <c r="N9" s="10">
        <f>L9/M9*100</f>
        <v>10.653930933137399</v>
      </c>
      <c r="S9" s="44"/>
      <c r="T9" s="23"/>
      <c r="U9" s="23"/>
      <c r="V9" s="12" t="s">
        <v>54</v>
      </c>
      <c r="W9" s="12" t="s">
        <v>54</v>
      </c>
      <c r="X9" s="12" t="s">
        <v>54</v>
      </c>
      <c r="Y9" s="23"/>
      <c r="AC9" s="10" t="s">
        <v>149</v>
      </c>
      <c r="AD9" s="10" t="s">
        <v>149</v>
      </c>
    </row>
    <row r="10" spans="1:31" s="10" customFormat="1" x14ac:dyDescent="0.15">
      <c r="A10" s="10" t="s">
        <v>236</v>
      </c>
      <c r="B10" s="21">
        <v>40765</v>
      </c>
      <c r="C10" s="21"/>
      <c r="G10" s="10">
        <v>80000</v>
      </c>
      <c r="H10" s="22">
        <v>40000</v>
      </c>
      <c r="I10" s="10" t="s">
        <v>56</v>
      </c>
      <c r="J10" s="10" t="s">
        <v>57</v>
      </c>
      <c r="K10" s="10" t="s">
        <v>109</v>
      </c>
      <c r="L10" s="10">
        <v>3696</v>
      </c>
      <c r="M10" s="10">
        <v>38250</v>
      </c>
      <c r="N10" s="10">
        <f t="shared" ref="N10:N12" si="0">L10/M10*100</f>
        <v>9.6627450980392169</v>
      </c>
      <c r="S10" s="44"/>
      <c r="T10" s="32"/>
      <c r="U10" s="32"/>
      <c r="V10" s="15" t="s">
        <v>35</v>
      </c>
      <c r="W10" s="15" t="s">
        <v>35</v>
      </c>
      <c r="X10" s="15" t="s">
        <v>35</v>
      </c>
      <c r="Y10" s="32"/>
      <c r="AB10" s="27" t="s">
        <v>49</v>
      </c>
      <c r="AC10" s="10">
        <v>10.633981638716802</v>
      </c>
    </row>
    <row r="11" spans="1:31" s="10" customFormat="1" x14ac:dyDescent="0.15">
      <c r="A11" s="10" t="s">
        <v>122</v>
      </c>
      <c r="G11" s="10">
        <v>80000</v>
      </c>
      <c r="H11" s="22">
        <v>40000</v>
      </c>
      <c r="I11" s="10" t="s">
        <v>56</v>
      </c>
      <c r="J11" s="10" t="s">
        <v>57</v>
      </c>
      <c r="K11" s="10" t="s">
        <v>110</v>
      </c>
      <c r="L11" s="10">
        <v>3600</v>
      </c>
      <c r="M11" s="10">
        <v>42549</v>
      </c>
      <c r="N11" s="10">
        <f t="shared" si="0"/>
        <v>8.4608333920891212</v>
      </c>
      <c r="S11" s="44"/>
      <c r="T11" s="36"/>
      <c r="U11" s="36"/>
      <c r="V11" s="15" t="s">
        <v>350</v>
      </c>
      <c r="W11" s="15" t="s">
        <v>350</v>
      </c>
      <c r="X11" s="15" t="s">
        <v>350</v>
      </c>
      <c r="Y11" s="36"/>
      <c r="AB11" s="35" t="s">
        <v>146</v>
      </c>
      <c r="AC11" s="10">
        <v>7.6599104146247656</v>
      </c>
      <c r="AD11" s="10">
        <v>0.16341042503557787</v>
      </c>
    </row>
    <row r="12" spans="1:31" s="10" customFormat="1" ht="14" thickBot="1" x14ac:dyDescent="0.2">
      <c r="G12" s="10">
        <v>80000</v>
      </c>
      <c r="H12" s="22">
        <v>40000</v>
      </c>
      <c r="I12" s="10" t="s">
        <v>56</v>
      </c>
      <c r="J12" s="10" t="s">
        <v>57</v>
      </c>
      <c r="K12" s="10" t="s">
        <v>111</v>
      </c>
      <c r="L12" s="10">
        <v>3636</v>
      </c>
      <c r="M12" s="10">
        <v>36612</v>
      </c>
      <c r="N12" s="10">
        <f t="shared" si="0"/>
        <v>9.9311701081612576</v>
      </c>
      <c r="O12" s="10">
        <f>AVERAGE(N9:N12)</f>
        <v>9.6771698828567487</v>
      </c>
      <c r="P12" s="10" t="s">
        <v>49</v>
      </c>
      <c r="S12" s="44"/>
      <c r="T12" s="19" t="s">
        <v>296</v>
      </c>
      <c r="U12" s="19" t="s">
        <v>144</v>
      </c>
      <c r="V12" s="19" t="s">
        <v>41</v>
      </c>
      <c r="W12" s="19" t="s">
        <v>41</v>
      </c>
      <c r="X12" s="19" t="s">
        <v>41</v>
      </c>
      <c r="Y12" s="19" t="s">
        <v>55</v>
      </c>
      <c r="AB12" s="35" t="s">
        <v>145</v>
      </c>
      <c r="AC12" s="10">
        <v>10.115042262886899</v>
      </c>
      <c r="AD12" s="10">
        <v>0.64025510224580873</v>
      </c>
    </row>
    <row r="13" spans="1:31" s="10" customFormat="1" x14ac:dyDescent="0.15">
      <c r="A13" s="10" t="s">
        <v>237</v>
      </c>
      <c r="B13" s="21">
        <v>40782</v>
      </c>
      <c r="C13" s="21"/>
      <c r="F13" s="10">
        <v>48</v>
      </c>
      <c r="G13" s="10">
        <v>80000</v>
      </c>
      <c r="H13" s="22">
        <v>40000</v>
      </c>
      <c r="I13" s="10" t="s">
        <v>52</v>
      </c>
      <c r="J13" s="10" t="s">
        <v>57</v>
      </c>
      <c r="K13" s="10" t="s">
        <v>100</v>
      </c>
      <c r="L13" s="10">
        <v>150</v>
      </c>
      <c r="M13" s="10">
        <v>83409</v>
      </c>
      <c r="N13" s="10">
        <f t="shared" ref="N13:N24" si="1">L13/M13*100</f>
        <v>0.17983670826889184</v>
      </c>
      <c r="O13" s="10">
        <f>N13/O12*100</f>
        <v>1.8583605583640239</v>
      </c>
      <c r="S13" s="44"/>
      <c r="T13" s="10">
        <v>0</v>
      </c>
      <c r="U13" s="10">
        <v>1</v>
      </c>
      <c r="V13" s="10">
        <f>AVERAGE(N9:N12)</f>
        <v>9.6771698828567487</v>
      </c>
      <c r="W13" s="10">
        <f>AVERAGE(N31:N34)</f>
        <v>5.3371898591883848</v>
      </c>
      <c r="X13" s="10">
        <f>AVERAGE(N9:N12,N31:N34,N64:N67)</f>
        <v>10.633981638716802</v>
      </c>
      <c r="Y13" s="10">
        <f>STDEV(V13:W13)</f>
        <v>3.0688293049500519</v>
      </c>
      <c r="AB13" s="35" t="s">
        <v>147</v>
      </c>
      <c r="AC13" s="10">
        <v>10.475556952508315</v>
      </c>
      <c r="AD13" s="10">
        <v>0.77279378950967748</v>
      </c>
    </row>
    <row r="14" spans="1:31" s="10" customFormat="1" x14ac:dyDescent="0.15">
      <c r="B14" s="10" t="s">
        <v>218</v>
      </c>
      <c r="G14" s="10">
        <v>80000</v>
      </c>
      <c r="H14" s="22">
        <v>40000</v>
      </c>
      <c r="I14" s="10" t="s">
        <v>52</v>
      </c>
      <c r="J14" s="10" t="s">
        <v>57</v>
      </c>
      <c r="K14" s="10" t="s">
        <v>101</v>
      </c>
      <c r="L14" s="10">
        <v>144</v>
      </c>
      <c r="M14" s="10">
        <v>78222</v>
      </c>
      <c r="N14" s="10">
        <f t="shared" si="1"/>
        <v>0.18409143207793202</v>
      </c>
      <c r="O14" s="10">
        <f>N14/O12*100</f>
        <v>1.9023271711293686</v>
      </c>
      <c r="S14" s="44"/>
      <c r="T14" s="10">
        <v>75</v>
      </c>
      <c r="U14" s="35" t="s">
        <v>146</v>
      </c>
      <c r="V14" s="10">
        <f>AVERAGE(N35:N38)</f>
        <v>3.3540755536845075</v>
      </c>
      <c r="W14" s="10">
        <f>AVERAGE(N68:N71)</f>
        <v>11.965745275565023</v>
      </c>
      <c r="X14" s="10">
        <f>AVERAGE(V14:W14)</f>
        <v>7.6599104146247656</v>
      </c>
      <c r="Y14" s="10">
        <f t="shared" ref="Y14:Y19" si="2">STDEV(V14:W14)</f>
        <v>6.0893700576805818</v>
      </c>
      <c r="AC14" s="10" t="s">
        <v>55</v>
      </c>
      <c r="AD14" s="10" t="s">
        <v>55</v>
      </c>
    </row>
    <row r="15" spans="1:31" s="10" customFormat="1" x14ac:dyDescent="0.15">
      <c r="G15" s="10">
        <v>80000</v>
      </c>
      <c r="H15" s="22">
        <v>40000</v>
      </c>
      <c r="I15" s="10" t="s">
        <v>52</v>
      </c>
      <c r="J15" s="10" t="s">
        <v>57</v>
      </c>
      <c r="K15" s="10" t="s">
        <v>102</v>
      </c>
      <c r="L15" s="10">
        <v>345</v>
      </c>
      <c r="M15" s="10">
        <v>102891</v>
      </c>
      <c r="N15" s="10">
        <f t="shared" si="1"/>
        <v>0.3353062950112255</v>
      </c>
      <c r="O15" s="10">
        <f>N15/O12*100</f>
        <v>3.4649210365235565</v>
      </c>
      <c r="S15" s="44"/>
      <c r="T15" s="10">
        <v>50</v>
      </c>
      <c r="U15" s="35" t="s">
        <v>145</v>
      </c>
      <c r="V15" s="10">
        <f>AVERAGE(N39:N42)</f>
        <v>4.3279635149531233</v>
      </c>
      <c r="W15" s="10">
        <f>AVERAGE(N72:N75)</f>
        <v>15.902121010820675</v>
      </c>
      <c r="X15" s="10">
        <f t="shared" ref="X15:X19" si="3">AVERAGE(V15:W15)</f>
        <v>10.115042262886899</v>
      </c>
      <c r="Y15" s="10">
        <f t="shared" si="2"/>
        <v>8.1841652518490591</v>
      </c>
      <c r="AB15" s="27" t="s">
        <v>49</v>
      </c>
      <c r="AC15" s="10">
        <f>STDEV(N9:N12,N31:N34,N64:N67)</f>
        <v>5.5956165091287655</v>
      </c>
      <c r="AD15" s="58"/>
    </row>
    <row r="16" spans="1:31" s="10" customFormat="1" x14ac:dyDescent="0.15">
      <c r="G16" s="10">
        <v>80000</v>
      </c>
      <c r="H16" s="22">
        <v>40000</v>
      </c>
      <c r="I16" s="10" t="s">
        <v>52</v>
      </c>
      <c r="J16" s="10" t="s">
        <v>57</v>
      </c>
      <c r="K16" s="10" t="s">
        <v>103</v>
      </c>
      <c r="L16" s="10">
        <v>333</v>
      </c>
      <c r="M16" s="10">
        <v>84951</v>
      </c>
      <c r="N16" s="10">
        <f t="shared" si="1"/>
        <v>0.39199067697849344</v>
      </c>
      <c r="O16" s="10">
        <f>N16/O12*100</f>
        <v>4.0506747501964471</v>
      </c>
      <c r="P16" s="10">
        <f>AVERAGE(O13:O16)</f>
        <v>2.8190708790533492</v>
      </c>
      <c r="S16" s="44"/>
      <c r="T16" s="10">
        <v>25</v>
      </c>
      <c r="U16" s="35" t="s">
        <v>147</v>
      </c>
      <c r="V16" s="10">
        <f>AVERAGE(N43:N46)</f>
        <v>4.7339756197594669</v>
      </c>
      <c r="W16" s="10">
        <f>AVERAGE(N76:N79)</f>
        <v>16.217138285257164</v>
      </c>
      <c r="X16" s="10">
        <f t="shared" si="3"/>
        <v>10.475556952508315</v>
      </c>
      <c r="Y16" s="10">
        <f t="shared" si="2"/>
        <v>8.1198221902416119</v>
      </c>
      <c r="AB16" s="35" t="s">
        <v>146</v>
      </c>
      <c r="AC16" s="10">
        <f>STDEV(N35:N38,N68:N71)</f>
        <v>4.7461640840028192</v>
      </c>
      <c r="AD16" s="10">
        <f>STDEV(N13:N16,N47:N50)</f>
        <v>0.1367110414688027</v>
      </c>
    </row>
    <row r="17" spans="1:34" s="10" customFormat="1" x14ac:dyDescent="0.15">
      <c r="A17" s="10" t="s">
        <v>238</v>
      </c>
      <c r="B17" s="21">
        <v>40782</v>
      </c>
      <c r="C17" s="21"/>
      <c r="F17" s="10">
        <v>45.71</v>
      </c>
      <c r="G17" s="10">
        <v>80000</v>
      </c>
      <c r="H17" s="22">
        <v>40000</v>
      </c>
      <c r="I17" s="10" t="s">
        <v>52</v>
      </c>
      <c r="J17" s="10" t="s">
        <v>57</v>
      </c>
      <c r="K17" s="10" t="s">
        <v>104</v>
      </c>
      <c r="L17" s="10">
        <v>333</v>
      </c>
      <c r="M17" s="10">
        <v>84261</v>
      </c>
      <c r="N17" s="10">
        <f t="shared" si="1"/>
        <v>0.39520062662441702</v>
      </c>
      <c r="O17" s="10">
        <f>N17/O12*100</f>
        <v>4.08384508496147</v>
      </c>
      <c r="S17" s="44"/>
      <c r="T17" s="10">
        <v>75</v>
      </c>
      <c r="U17" s="35" t="s">
        <v>146</v>
      </c>
      <c r="V17" s="10">
        <f>AVERAGE(N13:N16)</f>
        <v>0.27280627808413571</v>
      </c>
      <c r="W17" s="10">
        <f>AVERAGE(N47:N50)</f>
        <v>5.4014571987020046E-2</v>
      </c>
      <c r="X17" s="10">
        <f t="shared" si="3"/>
        <v>0.16341042503557787</v>
      </c>
      <c r="Y17" s="10">
        <f t="shared" si="2"/>
        <v>0.15470909904864458</v>
      </c>
      <c r="AB17" s="35" t="s">
        <v>145</v>
      </c>
      <c r="AC17" s="10">
        <f>STDEV(N39:N42,N72:N75)</f>
        <v>6.3484063313310966</v>
      </c>
      <c r="AD17" s="10">
        <f>STDEV(N17:N20,N51:N54)</f>
        <v>0.20653983925645344</v>
      </c>
    </row>
    <row r="18" spans="1:34" s="10" customFormat="1" x14ac:dyDescent="0.15">
      <c r="B18" s="10" t="s">
        <v>218</v>
      </c>
      <c r="G18" s="10">
        <v>80000</v>
      </c>
      <c r="H18" s="22">
        <v>40000</v>
      </c>
      <c r="I18" s="10" t="s">
        <v>52</v>
      </c>
      <c r="J18" s="10" t="s">
        <v>57</v>
      </c>
      <c r="K18" s="10" t="s">
        <v>105</v>
      </c>
      <c r="L18" s="10">
        <v>519</v>
      </c>
      <c r="M18" s="10">
        <v>53430</v>
      </c>
      <c r="N18" s="10">
        <f t="shared" si="1"/>
        <v>0.97136440202133623</v>
      </c>
      <c r="O18" s="10">
        <f>N18/O12*100</f>
        <v>10.037690913560615</v>
      </c>
      <c r="S18" s="44"/>
      <c r="T18" s="10">
        <v>50</v>
      </c>
      <c r="U18" s="35" t="s">
        <v>145</v>
      </c>
      <c r="V18" s="10">
        <f>AVERAGE(N17:N20)</f>
        <v>0.60078251698727569</v>
      </c>
      <c r="W18" s="10">
        <f>AVERAGE(N51:N54)</f>
        <v>0.67972768750434165</v>
      </c>
      <c r="X18" s="10">
        <f t="shared" si="3"/>
        <v>0.64025510224580873</v>
      </c>
      <c r="Y18" s="10">
        <f t="shared" si="2"/>
        <v>5.5822665414545641E-2</v>
      </c>
      <c r="AB18" s="35" t="s">
        <v>147</v>
      </c>
      <c r="AC18" s="10">
        <f>STDEV(N43:N46,N76:N79)</f>
        <v>6.1662741968362944</v>
      </c>
      <c r="AD18" s="10">
        <f>STDEV(N21:N24,N55:N58)</f>
        <v>0.10220778247880374</v>
      </c>
    </row>
    <row r="19" spans="1:34" s="10" customFormat="1" x14ac:dyDescent="0.15">
      <c r="G19" s="10">
        <v>80000</v>
      </c>
      <c r="H19" s="22">
        <v>40000</v>
      </c>
      <c r="I19" s="10" t="s">
        <v>52</v>
      </c>
      <c r="J19" s="10" t="s">
        <v>57</v>
      </c>
      <c r="K19" s="10" t="s">
        <v>106</v>
      </c>
      <c r="L19" s="10">
        <v>378</v>
      </c>
      <c r="M19" s="10">
        <v>103647</v>
      </c>
      <c r="N19" s="10">
        <f t="shared" si="1"/>
        <v>0.36469941242872445</v>
      </c>
      <c r="O19" s="10">
        <f>N19/O12*100</f>
        <v>3.7686577464636115</v>
      </c>
      <c r="S19" s="44"/>
      <c r="T19" s="10">
        <v>25</v>
      </c>
      <c r="U19" s="35" t="s">
        <v>147</v>
      </c>
      <c r="V19" s="10">
        <f>AVERAGE(N21:N24)</f>
        <v>0.82222955178104495</v>
      </c>
      <c r="W19" s="10">
        <f>AVERAGE(N55:N58)</f>
        <v>0.72335802723831</v>
      </c>
      <c r="X19" s="10">
        <f t="shared" si="3"/>
        <v>0.77279378950967748</v>
      </c>
      <c r="Y19" s="10">
        <f t="shared" si="2"/>
        <v>6.9912725470420045E-2</v>
      </c>
    </row>
    <row r="20" spans="1:34" s="10" customFormat="1" x14ac:dyDescent="0.15">
      <c r="G20" s="10">
        <v>80000</v>
      </c>
      <c r="H20" s="22">
        <v>40000</v>
      </c>
      <c r="I20" s="10" t="s">
        <v>52</v>
      </c>
      <c r="J20" s="10" t="s">
        <v>57</v>
      </c>
      <c r="K20" s="10" t="s">
        <v>107</v>
      </c>
      <c r="L20" s="10">
        <v>504</v>
      </c>
      <c r="M20" s="10">
        <v>75015</v>
      </c>
      <c r="N20" s="10">
        <f t="shared" si="1"/>
        <v>0.67186562687462503</v>
      </c>
      <c r="O20" s="10">
        <f>N20/O12*100</f>
        <v>6.9427904543129397</v>
      </c>
      <c r="P20" s="10">
        <f t="shared" ref="P20:P24" si="4">AVERAGE(O17:O20)</f>
        <v>6.208246049824659</v>
      </c>
      <c r="S20" s="44"/>
    </row>
    <row r="21" spans="1:34" s="10" customFormat="1" x14ac:dyDescent="0.15">
      <c r="A21" s="10" t="s">
        <v>239</v>
      </c>
      <c r="B21" s="21">
        <v>40782</v>
      </c>
      <c r="C21" s="21"/>
      <c r="F21" s="10">
        <v>43.43</v>
      </c>
      <c r="G21" s="10">
        <v>80000</v>
      </c>
      <c r="H21" s="22">
        <v>40000</v>
      </c>
      <c r="I21" s="10" t="s">
        <v>52</v>
      </c>
      <c r="J21" s="10" t="s">
        <v>57</v>
      </c>
      <c r="K21" s="10" t="s">
        <v>116</v>
      </c>
      <c r="L21" s="10">
        <v>798</v>
      </c>
      <c r="M21" s="10">
        <v>98400</v>
      </c>
      <c r="N21" s="10">
        <f t="shared" si="1"/>
        <v>0.81097560975609762</v>
      </c>
      <c r="O21" s="10">
        <f>N21/O12*100</f>
        <v>8.3802973345828402</v>
      </c>
      <c r="S21" s="44"/>
    </row>
    <row r="22" spans="1:34" s="10" customFormat="1" x14ac:dyDescent="0.15">
      <c r="B22" s="10" t="s">
        <v>218</v>
      </c>
      <c r="G22" s="10">
        <v>80000</v>
      </c>
      <c r="H22" s="22">
        <v>40000</v>
      </c>
      <c r="I22" s="10" t="s">
        <v>52</v>
      </c>
      <c r="J22" s="10" t="s">
        <v>57</v>
      </c>
      <c r="K22" s="10" t="s">
        <v>117</v>
      </c>
      <c r="L22" s="10">
        <v>798</v>
      </c>
      <c r="M22" s="10">
        <v>99216</v>
      </c>
      <c r="N22" s="10">
        <f t="shared" si="1"/>
        <v>0.80430575713594576</v>
      </c>
      <c r="O22" s="10">
        <f>N22/O12*100</f>
        <v>8.3113737474092044</v>
      </c>
      <c r="S22" s="44"/>
    </row>
    <row r="23" spans="1:34" s="10" customFormat="1" x14ac:dyDescent="0.15">
      <c r="G23" s="10">
        <v>80000</v>
      </c>
      <c r="H23" s="22">
        <v>40000</v>
      </c>
      <c r="I23" s="10" t="s">
        <v>52</v>
      </c>
      <c r="J23" s="10" t="s">
        <v>57</v>
      </c>
      <c r="K23" s="10" t="s">
        <v>118</v>
      </c>
      <c r="L23" s="10">
        <v>798</v>
      </c>
      <c r="M23" s="10">
        <v>114372</v>
      </c>
      <c r="N23" s="10">
        <f t="shared" si="1"/>
        <v>0.69772321896967793</v>
      </c>
      <c r="O23" s="10">
        <f>N23/O12*100</f>
        <v>7.2099924607679471</v>
      </c>
      <c r="S23" s="44"/>
    </row>
    <row r="24" spans="1:34" s="10" customFormat="1" x14ac:dyDescent="0.15">
      <c r="G24" s="10">
        <v>80000</v>
      </c>
      <c r="H24" s="22">
        <v>40000</v>
      </c>
      <c r="I24" s="10" t="s">
        <v>52</v>
      </c>
      <c r="J24" s="10" t="s">
        <v>57</v>
      </c>
      <c r="K24" s="10" t="s">
        <v>119</v>
      </c>
      <c r="L24" s="10">
        <v>705</v>
      </c>
      <c r="M24" s="10">
        <v>72240</v>
      </c>
      <c r="N24" s="10">
        <f t="shared" si="1"/>
        <v>0.9759136212624584</v>
      </c>
      <c r="O24" s="10">
        <f>N24/O12*100</f>
        <v>10.08470072424071</v>
      </c>
      <c r="P24" s="10">
        <f t="shared" si="4"/>
        <v>8.4965910667501756</v>
      </c>
      <c r="S24" s="44"/>
    </row>
    <row r="25" spans="1:34" s="10" customFormat="1" x14ac:dyDescent="0.15">
      <c r="S25" s="44"/>
    </row>
    <row r="26" spans="1:34" s="10" customFormat="1" ht="14" thickBot="1" x14ac:dyDescent="0.2">
      <c r="S26" s="44"/>
      <c r="Y26" s="27"/>
      <c r="AC26" s="10" t="s">
        <v>282</v>
      </c>
    </row>
    <row r="27" spans="1:34" s="12" customFormat="1" x14ac:dyDescent="0.15">
      <c r="A27" s="11"/>
      <c r="C27" s="12" t="s">
        <v>313</v>
      </c>
      <c r="G27" s="12" t="s">
        <v>33</v>
      </c>
      <c r="H27" s="13"/>
      <c r="L27" s="12" t="s">
        <v>208</v>
      </c>
      <c r="S27" s="45"/>
      <c r="AD27" s="12" t="s">
        <v>293</v>
      </c>
    </row>
    <row r="28" spans="1:34" s="15" customFormat="1" x14ac:dyDescent="0.15">
      <c r="A28" s="14"/>
      <c r="B28" s="15" t="s">
        <v>31</v>
      </c>
      <c r="C28" s="17" t="s">
        <v>314</v>
      </c>
      <c r="F28" s="15" t="s">
        <v>222</v>
      </c>
      <c r="G28" s="15" t="s">
        <v>215</v>
      </c>
      <c r="H28" s="16"/>
      <c r="J28" s="15" t="s">
        <v>32</v>
      </c>
      <c r="N28" s="15" t="s">
        <v>35</v>
      </c>
      <c r="O28" s="15" t="s">
        <v>287</v>
      </c>
      <c r="P28" s="15" t="s">
        <v>54</v>
      </c>
      <c r="S28" s="46"/>
      <c r="AD28" s="15" t="s">
        <v>54</v>
      </c>
      <c r="AF28" s="15" t="s">
        <v>54</v>
      </c>
    </row>
    <row r="29" spans="1:34" s="15" customFormat="1" x14ac:dyDescent="0.15">
      <c r="A29" s="17"/>
      <c r="B29" s="15" t="s">
        <v>33</v>
      </c>
      <c r="C29" s="17" t="s">
        <v>315</v>
      </c>
      <c r="D29" s="15" t="s">
        <v>149</v>
      </c>
      <c r="E29" s="15" t="s">
        <v>213</v>
      </c>
      <c r="F29" s="15" t="s">
        <v>223</v>
      </c>
      <c r="G29" s="15" t="s">
        <v>53</v>
      </c>
      <c r="H29" s="16"/>
      <c r="I29" s="15" t="s">
        <v>21</v>
      </c>
      <c r="J29" s="15" t="s">
        <v>34</v>
      </c>
      <c r="K29" s="15" t="s">
        <v>51</v>
      </c>
      <c r="L29" s="15" t="s">
        <v>30</v>
      </c>
      <c r="M29" s="15" t="s">
        <v>30</v>
      </c>
      <c r="N29" s="15" t="s">
        <v>34</v>
      </c>
      <c r="O29" s="15" t="s">
        <v>35</v>
      </c>
      <c r="P29" s="15" t="s">
        <v>35</v>
      </c>
      <c r="S29" s="46"/>
      <c r="AC29" s="15" t="s">
        <v>144</v>
      </c>
      <c r="AD29" s="15" t="s">
        <v>35</v>
      </c>
      <c r="AF29" s="15" t="s">
        <v>35</v>
      </c>
    </row>
    <row r="30" spans="1:34" s="19" customFormat="1" ht="14" thickBot="1" x14ac:dyDescent="0.2">
      <c r="A30" s="18" t="s">
        <v>36</v>
      </c>
      <c r="B30" s="19" t="s">
        <v>37</v>
      </c>
      <c r="D30" s="19" t="s">
        <v>212</v>
      </c>
      <c r="E30" s="19" t="s">
        <v>214</v>
      </c>
      <c r="F30" s="19" t="s">
        <v>224</v>
      </c>
      <c r="G30" s="19" t="s">
        <v>38</v>
      </c>
      <c r="H30" s="20" t="s">
        <v>39</v>
      </c>
      <c r="I30" s="19" t="s">
        <v>29</v>
      </c>
      <c r="J30" s="19" t="s">
        <v>40</v>
      </c>
      <c r="K30" s="19" t="s">
        <v>53</v>
      </c>
      <c r="L30" s="19" t="s">
        <v>209</v>
      </c>
      <c r="M30" s="19" t="s">
        <v>210</v>
      </c>
      <c r="N30" s="19" t="s">
        <v>41</v>
      </c>
      <c r="O30" s="19" t="s">
        <v>138</v>
      </c>
      <c r="P30" s="19" t="s">
        <v>138</v>
      </c>
      <c r="S30" s="47"/>
      <c r="AD30" s="19" t="s">
        <v>138</v>
      </c>
      <c r="AF30" s="19" t="s">
        <v>138</v>
      </c>
    </row>
    <row r="31" spans="1:34" s="10" customFormat="1" x14ac:dyDescent="0.15">
      <c r="A31" s="10">
        <v>137</v>
      </c>
      <c r="B31" s="10" t="s">
        <v>49</v>
      </c>
      <c r="C31" s="10">
        <v>1</v>
      </c>
      <c r="D31" s="10">
        <v>20</v>
      </c>
      <c r="E31" s="27">
        <v>24264</v>
      </c>
      <c r="G31" s="27">
        <v>80000</v>
      </c>
      <c r="H31" s="22">
        <v>40000</v>
      </c>
      <c r="I31" s="10" t="s">
        <v>56</v>
      </c>
      <c r="J31" s="10" t="s">
        <v>57</v>
      </c>
      <c r="K31" s="10" t="s">
        <v>76</v>
      </c>
      <c r="L31" s="10">
        <v>3520</v>
      </c>
      <c r="M31" s="10">
        <v>60330</v>
      </c>
      <c r="N31" s="10">
        <f>L31/M31*100</f>
        <v>5.8345764959390021</v>
      </c>
      <c r="S31" s="44"/>
      <c r="AD31" s="27" t="s">
        <v>123</v>
      </c>
      <c r="AF31" s="10" t="s">
        <v>188</v>
      </c>
      <c r="AH31" s="27"/>
    </row>
    <row r="32" spans="1:34" s="10" customFormat="1" x14ac:dyDescent="0.15">
      <c r="A32" s="10" t="s">
        <v>236</v>
      </c>
      <c r="B32" s="21">
        <v>40890</v>
      </c>
      <c r="C32" s="21"/>
      <c r="G32" s="27">
        <v>80000</v>
      </c>
      <c r="H32" s="22">
        <v>40000</v>
      </c>
      <c r="I32" s="10" t="s">
        <v>56</v>
      </c>
      <c r="J32" s="10" t="s">
        <v>57</v>
      </c>
      <c r="K32" s="10" t="s">
        <v>77</v>
      </c>
      <c r="L32" s="10">
        <v>3284</v>
      </c>
      <c r="M32" s="10">
        <v>66532</v>
      </c>
      <c r="N32" s="10">
        <f t="shared" ref="N32:N58" si="5">L32/M32*100</f>
        <v>4.935970660734684</v>
      </c>
      <c r="S32" s="44"/>
      <c r="W32" s="35"/>
      <c r="AD32" s="10" t="s">
        <v>149</v>
      </c>
      <c r="AE32" s="10" t="s">
        <v>55</v>
      </c>
      <c r="AF32" s="10" t="s">
        <v>149</v>
      </c>
      <c r="AG32" s="10" t="s">
        <v>55</v>
      </c>
    </row>
    <row r="33" spans="1:33" s="10" customFormat="1" x14ac:dyDescent="0.15">
      <c r="A33" s="10" t="s">
        <v>122</v>
      </c>
      <c r="G33" s="27">
        <v>80000</v>
      </c>
      <c r="H33" s="22">
        <v>40000</v>
      </c>
      <c r="I33" s="10" t="s">
        <v>56</v>
      </c>
      <c r="J33" s="10" t="s">
        <v>57</v>
      </c>
      <c r="K33" s="10" t="s">
        <v>78</v>
      </c>
      <c r="L33" s="10">
        <v>3042</v>
      </c>
      <c r="M33" s="10">
        <v>63000</v>
      </c>
      <c r="N33" s="10">
        <f t="shared" si="5"/>
        <v>4.8285714285714283</v>
      </c>
      <c r="S33" s="44"/>
      <c r="W33" s="35"/>
      <c r="AC33" s="10" t="s">
        <v>49</v>
      </c>
      <c r="AD33" s="10">
        <v>100</v>
      </c>
      <c r="AE33" s="10">
        <v>0</v>
      </c>
    </row>
    <row r="34" spans="1:33" s="10" customFormat="1" x14ac:dyDescent="0.15">
      <c r="G34" s="27">
        <v>80000</v>
      </c>
      <c r="H34" s="22">
        <v>40000</v>
      </c>
      <c r="I34" s="10" t="s">
        <v>56</v>
      </c>
      <c r="J34" s="10" t="s">
        <v>57</v>
      </c>
      <c r="K34" s="10" t="s">
        <v>79</v>
      </c>
      <c r="L34" s="10">
        <v>3522</v>
      </c>
      <c r="M34" s="10">
        <v>61256</v>
      </c>
      <c r="N34" s="10">
        <f t="shared" si="5"/>
        <v>5.7496408515084241</v>
      </c>
      <c r="O34" s="10">
        <f>AVERAGE(N31:N34)</f>
        <v>5.3371898591883848</v>
      </c>
      <c r="P34" s="10" t="s">
        <v>49</v>
      </c>
      <c r="S34" s="44"/>
      <c r="W34" s="35"/>
      <c r="AC34" s="35" t="s">
        <v>146</v>
      </c>
      <c r="AD34" s="10">
        <v>66.849375866276532</v>
      </c>
      <c r="AE34" s="10">
        <v>5.6651998957467926</v>
      </c>
      <c r="AF34" s="10">
        <v>1.9155561490394699</v>
      </c>
      <c r="AG34" s="10">
        <v>1.2777627849894935</v>
      </c>
    </row>
    <row r="35" spans="1:33" s="10" customFormat="1" x14ac:dyDescent="0.15">
      <c r="A35" s="10" t="s">
        <v>237</v>
      </c>
      <c r="B35" s="21">
        <v>40890</v>
      </c>
      <c r="C35" s="21"/>
      <c r="G35" s="27">
        <v>80000</v>
      </c>
      <c r="H35" s="22">
        <v>40000</v>
      </c>
      <c r="I35" s="10" t="s">
        <v>56</v>
      </c>
      <c r="J35" s="10" t="s">
        <v>57</v>
      </c>
      <c r="K35" s="10" t="s">
        <v>80</v>
      </c>
      <c r="L35" s="10">
        <v>2164</v>
      </c>
      <c r="M35" s="10">
        <v>92756</v>
      </c>
      <c r="N35" s="10">
        <f t="shared" si="5"/>
        <v>2.3330027168053817</v>
      </c>
      <c r="O35" s="10">
        <f>N35/O34*100</f>
        <v>43.712192714841073</v>
      </c>
      <c r="S35" s="44"/>
      <c r="T35" s="27"/>
      <c r="W35" s="35"/>
      <c r="AC35" s="35" t="s">
        <v>145</v>
      </c>
      <c r="AD35" s="10">
        <v>87.627621856492738</v>
      </c>
      <c r="AE35" s="10">
        <v>9.2446327507792514</v>
      </c>
      <c r="AF35" s="10">
        <v>9.4719655172881438</v>
      </c>
      <c r="AG35" s="10">
        <v>4.6155963346679503</v>
      </c>
    </row>
    <row r="36" spans="1:33" s="10" customFormat="1" x14ac:dyDescent="0.15">
      <c r="G36" s="27">
        <v>80000</v>
      </c>
      <c r="H36" s="22">
        <v>40000</v>
      </c>
      <c r="I36" s="10" t="s">
        <v>56</v>
      </c>
      <c r="J36" s="10" t="s">
        <v>57</v>
      </c>
      <c r="K36" s="10" t="s">
        <v>81</v>
      </c>
      <c r="L36" s="10">
        <v>3546</v>
      </c>
      <c r="M36" s="10">
        <v>62376</v>
      </c>
      <c r="N36" s="10">
        <f t="shared" si="5"/>
        <v>5.6848787995382839</v>
      </c>
      <c r="O36" s="10">
        <f>N36/O34*100</f>
        <v>106.51445703681173</v>
      </c>
      <c r="S36" s="44"/>
      <c r="T36" s="27"/>
      <c r="W36" s="35"/>
      <c r="AC36" s="35" t="s">
        <v>147</v>
      </c>
      <c r="AD36" s="10">
        <v>92.363923880305833</v>
      </c>
      <c r="AE36" s="10">
        <v>5.1845328576674277</v>
      </c>
      <c r="AF36" s="10">
        <v>11.024876902248383</v>
      </c>
      <c r="AG36" s="10">
        <v>3.5755361181173622</v>
      </c>
    </row>
    <row r="37" spans="1:33" s="10" customFormat="1" x14ac:dyDescent="0.15">
      <c r="G37" s="27">
        <v>80000</v>
      </c>
      <c r="H37" s="22">
        <v>40000</v>
      </c>
      <c r="I37" s="10" t="s">
        <v>56</v>
      </c>
      <c r="J37" s="10" t="s">
        <v>57</v>
      </c>
      <c r="K37" s="10" t="s">
        <v>82</v>
      </c>
      <c r="L37" s="10">
        <v>2238</v>
      </c>
      <c r="M37" s="10">
        <v>84496</v>
      </c>
      <c r="N37" s="10">
        <f t="shared" si="5"/>
        <v>2.648646089755728</v>
      </c>
      <c r="O37" s="10">
        <f>N37/O34*100</f>
        <v>49.626229525934498</v>
      </c>
      <c r="S37" s="44"/>
      <c r="T37" s="27"/>
      <c r="W37" s="35"/>
    </row>
    <row r="38" spans="1:33" s="10" customFormat="1" x14ac:dyDescent="0.15">
      <c r="G38" s="27">
        <v>80000</v>
      </c>
      <c r="H38" s="22">
        <v>40000</v>
      </c>
      <c r="I38" s="10" t="s">
        <v>56</v>
      </c>
      <c r="J38" s="10" t="s">
        <v>57</v>
      </c>
      <c r="K38" s="10" t="s">
        <v>83</v>
      </c>
      <c r="L38" s="10">
        <v>2684</v>
      </c>
      <c r="M38" s="10">
        <v>97608</v>
      </c>
      <c r="N38" s="10">
        <f t="shared" si="5"/>
        <v>2.7497746086386363</v>
      </c>
      <c r="O38" s="10">
        <f>N38/O34*100</f>
        <v>51.521019135279346</v>
      </c>
      <c r="P38" s="10">
        <f>AVERAGE(O35:O38)</f>
        <v>62.843474603216663</v>
      </c>
      <c r="S38" s="44"/>
    </row>
    <row r="39" spans="1:33" s="10" customFormat="1" x14ac:dyDescent="0.15">
      <c r="A39" s="10" t="s">
        <v>238</v>
      </c>
      <c r="B39" s="21">
        <v>40890</v>
      </c>
      <c r="C39" s="21"/>
      <c r="G39" s="27">
        <v>80000</v>
      </c>
      <c r="H39" s="22">
        <v>40000</v>
      </c>
      <c r="I39" s="10" t="s">
        <v>56</v>
      </c>
      <c r="J39" s="10" t="s">
        <v>57</v>
      </c>
      <c r="K39" s="10" t="s">
        <v>84</v>
      </c>
      <c r="L39" s="10">
        <v>3484</v>
      </c>
      <c r="M39" s="10">
        <v>89582</v>
      </c>
      <c r="N39" s="10">
        <f t="shared" si="5"/>
        <v>3.88917416445268</v>
      </c>
      <c r="O39" s="10">
        <f>N39/O34*100</f>
        <v>72.869323877567638</v>
      </c>
      <c r="S39" s="44"/>
    </row>
    <row r="40" spans="1:33" s="10" customFormat="1" x14ac:dyDescent="0.15">
      <c r="G40" s="27">
        <v>80000</v>
      </c>
      <c r="H40" s="22">
        <v>40000</v>
      </c>
      <c r="I40" s="10" t="s">
        <v>56</v>
      </c>
      <c r="J40" s="10" t="s">
        <v>57</v>
      </c>
      <c r="K40" s="10" t="s">
        <v>85</v>
      </c>
      <c r="L40" s="10">
        <v>3354</v>
      </c>
      <c r="M40" s="10">
        <v>77792</v>
      </c>
      <c r="N40" s="10">
        <f t="shared" si="5"/>
        <v>4.3114973262032086</v>
      </c>
      <c r="O40" s="10">
        <f>N40/O34*100</f>
        <v>80.782161398673736</v>
      </c>
      <c r="S40" s="44"/>
    </row>
    <row r="41" spans="1:33" s="10" customFormat="1" x14ac:dyDescent="0.15">
      <c r="G41" s="27">
        <v>80000</v>
      </c>
      <c r="H41" s="22">
        <v>40000</v>
      </c>
      <c r="I41" s="10" t="s">
        <v>56</v>
      </c>
      <c r="J41" s="10" t="s">
        <v>57</v>
      </c>
      <c r="K41" s="10" t="s">
        <v>86</v>
      </c>
      <c r="L41" s="10">
        <v>3678</v>
      </c>
      <c r="M41" s="10">
        <v>72652</v>
      </c>
      <c r="N41" s="10">
        <f t="shared" si="5"/>
        <v>5.0624896768155043</v>
      </c>
      <c r="O41" s="10">
        <f>N41/O34*100</f>
        <v>94.853093301525277</v>
      </c>
      <c r="S41" s="44"/>
      <c r="AC41" s="35"/>
    </row>
    <row r="42" spans="1:33" s="10" customFormat="1" x14ac:dyDescent="0.15">
      <c r="G42" s="27">
        <v>80000</v>
      </c>
      <c r="H42" s="22">
        <v>40000</v>
      </c>
      <c r="I42" s="10" t="s">
        <v>56</v>
      </c>
      <c r="J42" s="10" t="s">
        <v>57</v>
      </c>
      <c r="K42" s="10" t="s">
        <v>87</v>
      </c>
      <c r="L42" s="10">
        <v>3878</v>
      </c>
      <c r="M42" s="10">
        <v>95784</v>
      </c>
      <c r="N42" s="10">
        <f t="shared" si="5"/>
        <v>4.0486928923411005</v>
      </c>
      <c r="O42" s="10">
        <f>N42/O34*100</f>
        <v>75.858138817583239</v>
      </c>
      <c r="P42" s="10">
        <f t="shared" ref="P42:P58" si="6">AVERAGE(O39:O42)</f>
        <v>81.090679348837483</v>
      </c>
      <c r="S42" s="44"/>
      <c r="AC42" s="35"/>
    </row>
    <row r="43" spans="1:33" s="10" customFormat="1" x14ac:dyDescent="0.15">
      <c r="A43" s="10" t="s">
        <v>239</v>
      </c>
      <c r="B43" s="21">
        <v>40890</v>
      </c>
      <c r="C43" s="21"/>
      <c r="G43" s="27">
        <v>80000</v>
      </c>
      <c r="H43" s="22">
        <v>40000</v>
      </c>
      <c r="I43" s="10" t="s">
        <v>56</v>
      </c>
      <c r="J43" s="10" t="s">
        <v>57</v>
      </c>
      <c r="K43" s="10" t="s">
        <v>88</v>
      </c>
      <c r="L43" s="10">
        <v>3616</v>
      </c>
      <c r="M43" s="10">
        <v>82776</v>
      </c>
      <c r="N43" s="10">
        <f t="shared" si="5"/>
        <v>4.3684159659804775</v>
      </c>
      <c r="O43" s="10">
        <f>N43/O34*100</f>
        <v>81.848614743579191</v>
      </c>
      <c r="S43" s="44"/>
      <c r="AC43" s="35"/>
    </row>
    <row r="44" spans="1:33" s="10" customFormat="1" x14ac:dyDescent="0.15">
      <c r="G44" s="27">
        <v>80000</v>
      </c>
      <c r="H44" s="22">
        <v>40000</v>
      </c>
      <c r="I44" s="10" t="s">
        <v>56</v>
      </c>
      <c r="J44" s="10" t="s">
        <v>57</v>
      </c>
      <c r="K44" s="10" t="s">
        <v>89</v>
      </c>
      <c r="L44" s="10">
        <v>3540</v>
      </c>
      <c r="M44" s="10">
        <v>80390</v>
      </c>
      <c r="N44" s="10">
        <f t="shared" si="5"/>
        <v>4.4035327777086701</v>
      </c>
      <c r="O44" s="10">
        <f>N44/O34*100</f>
        <v>82.506579190313943</v>
      </c>
      <c r="S44" s="44"/>
    </row>
    <row r="45" spans="1:33" s="10" customFormat="1" x14ac:dyDescent="0.15">
      <c r="G45" s="27">
        <v>80000</v>
      </c>
      <c r="H45" s="22">
        <v>40000</v>
      </c>
      <c r="I45" s="10" t="s">
        <v>56</v>
      </c>
      <c r="J45" s="10" t="s">
        <v>57</v>
      </c>
      <c r="K45" s="10" t="s">
        <v>90</v>
      </c>
      <c r="L45" s="10">
        <v>3988</v>
      </c>
      <c r="M45" s="10">
        <v>92434</v>
      </c>
      <c r="N45" s="10">
        <f t="shared" si="5"/>
        <v>4.3144297552848521</v>
      </c>
      <c r="O45" s="10">
        <f>N45/O34*100</f>
        <v>80.83710471451991</v>
      </c>
      <c r="S45" s="44"/>
    </row>
    <row r="46" spans="1:33" s="10" customFormat="1" x14ac:dyDescent="0.15">
      <c r="G46" s="27">
        <v>80000</v>
      </c>
      <c r="H46" s="22">
        <v>40000</v>
      </c>
      <c r="I46" s="10" t="s">
        <v>56</v>
      </c>
      <c r="J46" s="10" t="s">
        <v>57</v>
      </c>
      <c r="K46" s="10" t="s">
        <v>91</v>
      </c>
      <c r="L46" s="10">
        <v>3920</v>
      </c>
      <c r="M46" s="10">
        <v>67014</v>
      </c>
      <c r="N46" s="10">
        <f t="shared" si="5"/>
        <v>5.849523980063867</v>
      </c>
      <c r="O46" s="10">
        <f>N46/O34*100</f>
        <v>109.59932350904586</v>
      </c>
      <c r="P46" s="10">
        <f t="shared" si="6"/>
        <v>88.697905539364726</v>
      </c>
      <c r="S46" s="44"/>
    </row>
    <row r="47" spans="1:33" s="10" customFormat="1" x14ac:dyDescent="0.15">
      <c r="A47" s="10" t="s">
        <v>237</v>
      </c>
      <c r="B47" s="21">
        <v>40891</v>
      </c>
      <c r="C47" s="21"/>
      <c r="F47" s="10">
        <v>72.73</v>
      </c>
      <c r="G47" s="27">
        <v>80000</v>
      </c>
      <c r="H47" s="22">
        <v>40000</v>
      </c>
      <c r="I47" s="10" t="s">
        <v>52</v>
      </c>
      <c r="J47" s="10" t="s">
        <v>57</v>
      </c>
      <c r="K47" s="10" t="s">
        <v>42</v>
      </c>
      <c r="L47" s="10">
        <v>30</v>
      </c>
      <c r="M47" s="10">
        <v>44198</v>
      </c>
      <c r="N47" s="10">
        <f t="shared" si="5"/>
        <v>6.7876374496583555E-2</v>
      </c>
      <c r="O47" s="10">
        <f>N47/O34*100</f>
        <v>1.2717624121939213</v>
      </c>
      <c r="S47" s="44"/>
    </row>
    <row r="48" spans="1:33" s="10" customFormat="1" x14ac:dyDescent="0.15">
      <c r="B48" s="10" t="s">
        <v>218</v>
      </c>
      <c r="G48" s="27">
        <v>80000</v>
      </c>
      <c r="H48" s="22">
        <v>40000</v>
      </c>
      <c r="I48" s="10" t="s">
        <v>52</v>
      </c>
      <c r="J48" s="10" t="s">
        <v>57</v>
      </c>
      <c r="K48" s="10" t="s">
        <v>48</v>
      </c>
      <c r="L48" s="10">
        <v>14</v>
      </c>
      <c r="M48" s="10">
        <v>36430</v>
      </c>
      <c r="N48" s="10">
        <f t="shared" si="5"/>
        <v>3.8429865495470762E-2</v>
      </c>
      <c r="O48" s="10">
        <f>N48/O34*100</f>
        <v>0.72003931861840698</v>
      </c>
      <c r="S48" s="44"/>
    </row>
    <row r="49" spans="1:19" s="10" customFormat="1" x14ac:dyDescent="0.15">
      <c r="G49" s="27">
        <v>80000</v>
      </c>
      <c r="H49" s="22">
        <v>40000</v>
      </c>
      <c r="I49" s="10" t="s">
        <v>52</v>
      </c>
      <c r="J49" s="10" t="s">
        <v>57</v>
      </c>
      <c r="K49" s="10" t="s">
        <v>120</v>
      </c>
      <c r="L49" s="10">
        <v>26</v>
      </c>
      <c r="M49" s="10">
        <v>50872</v>
      </c>
      <c r="N49" s="10">
        <f t="shared" si="5"/>
        <v>5.1108664884415789E-2</v>
      </c>
      <c r="O49" s="10">
        <f>N49/O34*100</f>
        <v>0.9575950309586283</v>
      </c>
      <c r="S49" s="44"/>
    </row>
    <row r="50" spans="1:19" s="10" customFormat="1" x14ac:dyDescent="0.15">
      <c r="G50" s="27">
        <v>80000</v>
      </c>
      <c r="H50" s="22">
        <v>40000</v>
      </c>
      <c r="I50" s="10" t="s">
        <v>52</v>
      </c>
      <c r="J50" s="10" t="s">
        <v>57</v>
      </c>
      <c r="K50" s="10" t="s">
        <v>121</v>
      </c>
      <c r="L50" s="10">
        <v>18</v>
      </c>
      <c r="M50" s="10">
        <v>30694</v>
      </c>
      <c r="N50" s="10">
        <f t="shared" si="5"/>
        <v>5.8643383071610086E-2</v>
      </c>
      <c r="O50" s="10">
        <f>N50/O34*100</f>
        <v>1.0987689143314054</v>
      </c>
      <c r="P50" s="10">
        <f t="shared" si="6"/>
        <v>1.0120414190255906</v>
      </c>
      <c r="S50" s="44"/>
    </row>
    <row r="51" spans="1:19" s="10" customFormat="1" x14ac:dyDescent="0.15">
      <c r="A51" s="10" t="s">
        <v>238</v>
      </c>
      <c r="B51" s="21">
        <v>40891</v>
      </c>
      <c r="C51" s="21"/>
      <c r="F51" s="10">
        <v>72.73</v>
      </c>
      <c r="G51" s="27">
        <v>80000</v>
      </c>
      <c r="H51" s="22">
        <v>40000</v>
      </c>
      <c r="I51" s="10" t="s">
        <v>52</v>
      </c>
      <c r="J51" s="10" t="s">
        <v>57</v>
      </c>
      <c r="K51" s="10" t="s">
        <v>0</v>
      </c>
      <c r="L51" s="10">
        <v>310</v>
      </c>
      <c r="M51" s="10">
        <v>43588</v>
      </c>
      <c r="N51" s="10">
        <f t="shared" si="5"/>
        <v>0.71120491878498671</v>
      </c>
      <c r="O51" s="10">
        <f>N51/O34*100</f>
        <v>13.32545660822975</v>
      </c>
      <c r="S51" s="44"/>
    </row>
    <row r="52" spans="1:19" s="10" customFormat="1" x14ac:dyDescent="0.15">
      <c r="B52" s="10" t="s">
        <v>218</v>
      </c>
      <c r="G52" s="27">
        <v>80000</v>
      </c>
      <c r="H52" s="22">
        <v>40000</v>
      </c>
      <c r="I52" s="10" t="s">
        <v>52</v>
      </c>
      <c r="J52" s="10" t="s">
        <v>57</v>
      </c>
      <c r="K52" s="10" t="s">
        <v>1</v>
      </c>
      <c r="L52" s="10">
        <v>332</v>
      </c>
      <c r="M52" s="10">
        <v>40352</v>
      </c>
      <c r="N52" s="10">
        <f t="shared" si="5"/>
        <v>0.82275971451229191</v>
      </c>
      <c r="O52" s="10">
        <f>N52/O34*100</f>
        <v>15.415597650060125</v>
      </c>
      <c r="S52" s="44"/>
    </row>
    <row r="53" spans="1:19" s="10" customFormat="1" x14ac:dyDescent="0.15">
      <c r="G53" s="27">
        <v>80000</v>
      </c>
      <c r="H53" s="22">
        <v>40000</v>
      </c>
      <c r="I53" s="10" t="s">
        <v>52</v>
      </c>
      <c r="J53" s="10" t="s">
        <v>57</v>
      </c>
      <c r="K53" s="10" t="s">
        <v>2</v>
      </c>
      <c r="L53" s="10">
        <v>306</v>
      </c>
      <c r="M53" s="10">
        <v>46372</v>
      </c>
      <c r="N53" s="10">
        <f t="shared" si="5"/>
        <v>0.65988096264987495</v>
      </c>
      <c r="O53" s="10">
        <f>N53/O34*100</f>
        <v>12.363827783151443</v>
      </c>
      <c r="S53" s="44"/>
    </row>
    <row r="54" spans="1:19" s="10" customFormat="1" x14ac:dyDescent="0.15">
      <c r="G54" s="27">
        <v>80000</v>
      </c>
      <c r="H54" s="22">
        <v>40000</v>
      </c>
      <c r="I54" s="10" t="s">
        <v>52</v>
      </c>
      <c r="J54" s="10" t="s">
        <v>57</v>
      </c>
      <c r="K54" s="10" t="s">
        <v>3</v>
      </c>
      <c r="L54" s="10">
        <v>274</v>
      </c>
      <c r="M54" s="10">
        <v>52184</v>
      </c>
      <c r="N54" s="10">
        <f t="shared" si="5"/>
        <v>0.52506515407021315</v>
      </c>
      <c r="O54" s="10">
        <f>N54/O34*100</f>
        <v>9.8378578975651934</v>
      </c>
      <c r="P54" s="10">
        <f t="shared" si="6"/>
        <v>12.735684984751627</v>
      </c>
      <c r="S54" s="44"/>
    </row>
    <row r="55" spans="1:19" s="10" customFormat="1" x14ac:dyDescent="0.15">
      <c r="A55" s="10" t="s">
        <v>239</v>
      </c>
      <c r="B55" s="21">
        <v>40891</v>
      </c>
      <c r="C55" s="21"/>
      <c r="F55" s="10">
        <v>64.650000000000006</v>
      </c>
      <c r="G55" s="27">
        <v>80000</v>
      </c>
      <c r="H55" s="22">
        <v>40000</v>
      </c>
      <c r="I55" s="10" t="s">
        <v>52</v>
      </c>
      <c r="J55" s="10" t="s">
        <v>57</v>
      </c>
      <c r="K55" s="10" t="s">
        <v>43</v>
      </c>
      <c r="L55" s="10">
        <v>546</v>
      </c>
      <c r="M55" s="10">
        <v>75402</v>
      </c>
      <c r="N55" s="10">
        <f t="shared" si="5"/>
        <v>0.72411872364128271</v>
      </c>
      <c r="O55" s="10">
        <f>N55/O34*100</f>
        <v>13.567415489157769</v>
      </c>
      <c r="S55" s="44"/>
    </row>
    <row r="56" spans="1:19" s="10" customFormat="1" x14ac:dyDescent="0.15">
      <c r="B56" s="10" t="s">
        <v>218</v>
      </c>
      <c r="G56" s="27">
        <v>80000</v>
      </c>
      <c r="H56" s="22">
        <v>40000</v>
      </c>
      <c r="I56" s="10" t="s">
        <v>52</v>
      </c>
      <c r="J56" s="10" t="s">
        <v>57</v>
      </c>
      <c r="K56" s="10" t="s">
        <v>50</v>
      </c>
      <c r="L56" s="10">
        <v>384</v>
      </c>
      <c r="M56" s="10">
        <v>60854</v>
      </c>
      <c r="N56" s="10">
        <f t="shared" si="5"/>
        <v>0.63101850330298748</v>
      </c>
      <c r="O56" s="10">
        <f>N56/O34*100</f>
        <v>11.823047707711584</v>
      </c>
      <c r="S56" s="44"/>
    </row>
    <row r="57" spans="1:19" s="10" customFormat="1" x14ac:dyDescent="0.15">
      <c r="G57" s="27">
        <v>80000</v>
      </c>
      <c r="H57" s="22">
        <v>40000</v>
      </c>
      <c r="I57" s="10" t="s">
        <v>52</v>
      </c>
      <c r="J57" s="10" t="s">
        <v>57</v>
      </c>
      <c r="K57" s="10" t="s">
        <v>8</v>
      </c>
      <c r="L57" s="10">
        <v>494</v>
      </c>
      <c r="M57" s="10">
        <v>62178</v>
      </c>
      <c r="N57" s="10">
        <f t="shared" si="5"/>
        <v>0.79449322911640774</v>
      </c>
      <c r="O57" s="10">
        <f>N57/O34*100</f>
        <v>14.885984011766535</v>
      </c>
      <c r="S57" s="44"/>
    </row>
    <row r="58" spans="1:19" s="10" customFormat="1" x14ac:dyDescent="0.15">
      <c r="G58" s="27">
        <v>80000</v>
      </c>
      <c r="H58" s="22">
        <v>40000</v>
      </c>
      <c r="I58" s="10" t="s">
        <v>52</v>
      </c>
      <c r="J58" s="10" t="s">
        <v>57</v>
      </c>
      <c r="K58" s="10" t="s">
        <v>9</v>
      </c>
      <c r="L58" s="10">
        <v>468</v>
      </c>
      <c r="M58" s="10">
        <v>62920</v>
      </c>
      <c r="N58" s="10">
        <f t="shared" si="5"/>
        <v>0.74380165289256195</v>
      </c>
      <c r="O58" s="10">
        <f>N58/O34*100</f>
        <v>13.936203742350479</v>
      </c>
      <c r="P58" s="10">
        <f t="shared" si="6"/>
        <v>13.553162737746591</v>
      </c>
      <c r="S58" s="44"/>
    </row>
    <row r="59" spans="1:19" s="10" customFormat="1" ht="14" thickBot="1" x14ac:dyDescent="0.2">
      <c r="S59" s="44"/>
    </row>
    <row r="60" spans="1:19" s="12" customFormat="1" x14ac:dyDescent="0.15">
      <c r="A60" s="11"/>
      <c r="C60" s="12" t="s">
        <v>313</v>
      </c>
      <c r="G60" s="12" t="s">
        <v>33</v>
      </c>
      <c r="H60" s="13"/>
      <c r="L60" s="12" t="s">
        <v>208</v>
      </c>
      <c r="S60" s="45"/>
    </row>
    <row r="61" spans="1:19" s="15" customFormat="1" x14ac:dyDescent="0.15">
      <c r="A61" s="14"/>
      <c r="B61" s="15" t="s">
        <v>31</v>
      </c>
      <c r="C61" s="17" t="s">
        <v>314</v>
      </c>
      <c r="F61" s="15" t="s">
        <v>222</v>
      </c>
      <c r="G61" s="15" t="s">
        <v>215</v>
      </c>
      <c r="H61" s="16"/>
      <c r="J61" s="15" t="s">
        <v>32</v>
      </c>
      <c r="N61" s="15" t="s">
        <v>35</v>
      </c>
      <c r="O61" s="15" t="s">
        <v>287</v>
      </c>
      <c r="P61" s="15" t="s">
        <v>54</v>
      </c>
      <c r="S61" s="46"/>
    </row>
    <row r="62" spans="1:19" s="15" customFormat="1" x14ac:dyDescent="0.15">
      <c r="A62" s="17"/>
      <c r="B62" s="15" t="s">
        <v>33</v>
      </c>
      <c r="C62" s="17" t="s">
        <v>315</v>
      </c>
      <c r="D62" s="15" t="s">
        <v>149</v>
      </c>
      <c r="E62" s="15" t="s">
        <v>213</v>
      </c>
      <c r="F62" s="15" t="s">
        <v>223</v>
      </c>
      <c r="G62" s="15" t="s">
        <v>53</v>
      </c>
      <c r="H62" s="16"/>
      <c r="I62" s="15" t="s">
        <v>21</v>
      </c>
      <c r="J62" s="15" t="s">
        <v>34</v>
      </c>
      <c r="K62" s="15" t="s">
        <v>51</v>
      </c>
      <c r="L62" s="15" t="s">
        <v>30</v>
      </c>
      <c r="M62" s="15" t="s">
        <v>30</v>
      </c>
      <c r="N62" s="15" t="s">
        <v>34</v>
      </c>
      <c r="O62" s="15" t="s">
        <v>35</v>
      </c>
      <c r="P62" s="15" t="s">
        <v>35</v>
      </c>
      <c r="S62" s="46"/>
    </row>
    <row r="63" spans="1:19" s="19" customFormat="1" ht="14" thickBot="1" x14ac:dyDescent="0.2">
      <c r="A63" s="18" t="s">
        <v>36</v>
      </c>
      <c r="B63" s="19" t="s">
        <v>37</v>
      </c>
      <c r="D63" s="19" t="s">
        <v>212</v>
      </c>
      <c r="E63" s="19" t="s">
        <v>214</v>
      </c>
      <c r="F63" s="19" t="s">
        <v>224</v>
      </c>
      <c r="G63" s="19" t="s">
        <v>38</v>
      </c>
      <c r="H63" s="20" t="s">
        <v>39</v>
      </c>
      <c r="I63" s="19" t="s">
        <v>29</v>
      </c>
      <c r="J63" s="19" t="s">
        <v>40</v>
      </c>
      <c r="K63" s="19" t="s">
        <v>53</v>
      </c>
      <c r="L63" s="19" t="s">
        <v>209</v>
      </c>
      <c r="M63" s="19" t="s">
        <v>210</v>
      </c>
      <c r="N63" s="19" t="s">
        <v>41</v>
      </c>
      <c r="O63" s="19" t="s">
        <v>138</v>
      </c>
      <c r="P63" s="19" t="s">
        <v>138</v>
      </c>
      <c r="S63" s="47"/>
    </row>
    <row r="64" spans="1:19" s="10" customFormat="1" x14ac:dyDescent="0.15">
      <c r="A64" s="10">
        <v>145</v>
      </c>
      <c r="B64" s="10" t="s">
        <v>49</v>
      </c>
      <c r="C64" s="10">
        <v>0</v>
      </c>
      <c r="D64" s="10">
        <v>20</v>
      </c>
      <c r="E64" s="27">
        <v>10937</v>
      </c>
      <c r="G64" s="27">
        <v>80000</v>
      </c>
      <c r="H64" s="22">
        <v>40000</v>
      </c>
      <c r="I64" s="10" t="s">
        <v>56</v>
      </c>
      <c r="J64" s="10" t="s">
        <v>57</v>
      </c>
      <c r="K64" s="10" t="s">
        <v>84</v>
      </c>
      <c r="L64" s="10">
        <v>5422</v>
      </c>
      <c r="M64" s="10">
        <v>28274</v>
      </c>
      <c r="N64" s="10">
        <f>L64/M64*100</f>
        <v>19.176628704817148</v>
      </c>
      <c r="S64" s="44"/>
    </row>
    <row r="65" spans="1:19" s="10" customFormat="1" x14ac:dyDescent="0.15">
      <c r="A65" s="10" t="s">
        <v>236</v>
      </c>
      <c r="B65" s="21">
        <v>40905</v>
      </c>
      <c r="C65" s="21"/>
      <c r="G65" s="27">
        <v>80000</v>
      </c>
      <c r="H65" s="22">
        <v>40000</v>
      </c>
      <c r="I65" s="10" t="s">
        <v>56</v>
      </c>
      <c r="J65" s="10" t="s">
        <v>57</v>
      </c>
      <c r="K65" s="10" t="s">
        <v>85</v>
      </c>
      <c r="L65" s="10">
        <v>4376</v>
      </c>
      <c r="M65" s="10">
        <v>19564</v>
      </c>
      <c r="N65" s="10">
        <f t="shared" ref="N65:N79" si="7">L65/M65*100</f>
        <v>22.367613984870168</v>
      </c>
      <c r="S65" s="44"/>
    </row>
    <row r="66" spans="1:19" s="10" customFormat="1" x14ac:dyDescent="0.15">
      <c r="G66" s="27">
        <v>80000</v>
      </c>
      <c r="H66" s="22">
        <v>40000</v>
      </c>
      <c r="I66" s="10" t="s">
        <v>56</v>
      </c>
      <c r="J66" s="10" t="s">
        <v>57</v>
      </c>
      <c r="K66" s="10" t="s">
        <v>86</v>
      </c>
      <c r="L66" s="10">
        <v>3484</v>
      </c>
      <c r="M66" s="10">
        <v>29740</v>
      </c>
      <c r="N66" s="10">
        <f t="shared" si="7"/>
        <v>11.714862138533961</v>
      </c>
      <c r="S66" s="44"/>
    </row>
    <row r="67" spans="1:19" s="10" customFormat="1" x14ac:dyDescent="0.15">
      <c r="G67" s="27">
        <v>80000</v>
      </c>
      <c r="H67" s="22">
        <v>40000</v>
      </c>
      <c r="I67" s="10" t="s">
        <v>56</v>
      </c>
      <c r="J67" s="10" t="s">
        <v>57</v>
      </c>
      <c r="K67" s="10" t="s">
        <v>87</v>
      </c>
      <c r="L67" s="10">
        <v>2958</v>
      </c>
      <c r="M67" s="10">
        <v>20698</v>
      </c>
      <c r="N67" s="10">
        <f t="shared" si="7"/>
        <v>14.291235868199825</v>
      </c>
      <c r="O67" s="10">
        <f>AVERAGE(N64:N67)</f>
        <v>16.887585174105276</v>
      </c>
      <c r="P67" s="10" t="s">
        <v>49</v>
      </c>
      <c r="S67" s="44"/>
    </row>
    <row r="68" spans="1:19" s="10" customFormat="1" x14ac:dyDescent="0.15">
      <c r="A68" s="10" t="s">
        <v>237</v>
      </c>
      <c r="B68" s="21"/>
      <c r="C68" s="21"/>
      <c r="G68" s="27">
        <v>80000</v>
      </c>
      <c r="H68" s="22">
        <v>40000</v>
      </c>
      <c r="I68" s="10" t="s">
        <v>56</v>
      </c>
      <c r="J68" s="10" t="s">
        <v>57</v>
      </c>
      <c r="K68" s="10" t="s">
        <v>88</v>
      </c>
      <c r="L68" s="10">
        <v>3096</v>
      </c>
      <c r="M68" s="10">
        <v>27166</v>
      </c>
      <c r="N68" s="10">
        <f t="shared" si="7"/>
        <v>11.396598689538394</v>
      </c>
      <c r="O68" s="10">
        <f>N68/O67*100</f>
        <v>67.485070079844604</v>
      </c>
      <c r="S68" s="44"/>
    </row>
    <row r="69" spans="1:19" s="10" customFormat="1" x14ac:dyDescent="0.15">
      <c r="G69" s="27">
        <v>80000</v>
      </c>
      <c r="H69" s="22">
        <v>40000</v>
      </c>
      <c r="I69" s="10" t="s">
        <v>56</v>
      </c>
      <c r="J69" s="10" t="s">
        <v>57</v>
      </c>
      <c r="K69" s="10" t="s">
        <v>89</v>
      </c>
      <c r="L69" s="10">
        <v>3070</v>
      </c>
      <c r="M69" s="10">
        <v>24190</v>
      </c>
      <c r="N69" s="10">
        <f t="shared" si="7"/>
        <v>12.691194708557255</v>
      </c>
      <c r="O69" s="10">
        <f>N69/O67*100</f>
        <v>75.15103300865897</v>
      </c>
      <c r="S69" s="44"/>
    </row>
    <row r="70" spans="1:19" s="10" customFormat="1" x14ac:dyDescent="0.15">
      <c r="G70" s="27">
        <v>80000</v>
      </c>
      <c r="H70" s="22">
        <v>40000</v>
      </c>
      <c r="I70" s="10" t="s">
        <v>56</v>
      </c>
      <c r="J70" s="10" t="s">
        <v>57</v>
      </c>
      <c r="K70" s="10" t="s">
        <v>90</v>
      </c>
      <c r="L70" s="10">
        <v>3580</v>
      </c>
      <c r="M70" s="10">
        <v>28302</v>
      </c>
      <c r="N70" s="10">
        <f t="shared" si="7"/>
        <v>12.649282736202389</v>
      </c>
      <c r="O70" s="10">
        <f>N70/O67*100</f>
        <v>74.902850856369184</v>
      </c>
      <c r="S70" s="44"/>
    </row>
    <row r="71" spans="1:19" s="10" customFormat="1" x14ac:dyDescent="0.15">
      <c r="G71" s="27">
        <v>80000</v>
      </c>
      <c r="H71" s="22">
        <v>40000</v>
      </c>
      <c r="I71" s="10" t="s">
        <v>56</v>
      </c>
      <c r="J71" s="10" t="s">
        <v>57</v>
      </c>
      <c r="K71" s="10" t="s">
        <v>91</v>
      </c>
      <c r="L71" s="10">
        <v>2674</v>
      </c>
      <c r="M71" s="10">
        <v>24034</v>
      </c>
      <c r="N71" s="10">
        <f t="shared" si="7"/>
        <v>11.125904967962054</v>
      </c>
      <c r="O71" s="10">
        <f>N71/O67*100</f>
        <v>65.882154572472899</v>
      </c>
      <c r="P71" s="10">
        <f>AVERAGE(O68:O71)</f>
        <v>70.855277129336415</v>
      </c>
      <c r="S71" s="44"/>
    </row>
    <row r="72" spans="1:19" s="10" customFormat="1" x14ac:dyDescent="0.15">
      <c r="A72" s="10" t="s">
        <v>238</v>
      </c>
      <c r="B72" s="21"/>
      <c r="C72" s="21"/>
      <c r="G72" s="27">
        <v>80000</v>
      </c>
      <c r="H72" s="22">
        <v>40000</v>
      </c>
      <c r="I72" s="10" t="s">
        <v>56</v>
      </c>
      <c r="J72" s="10" t="s">
        <v>57</v>
      </c>
      <c r="K72" s="10" t="s">
        <v>96</v>
      </c>
      <c r="L72" s="10">
        <v>5056</v>
      </c>
      <c r="M72" s="10">
        <v>30022</v>
      </c>
      <c r="N72" s="10">
        <f t="shared" si="7"/>
        <v>16.840983278928785</v>
      </c>
      <c r="O72" s="10">
        <f>N72/O67*100</f>
        <v>99.724046424068092</v>
      </c>
      <c r="S72" s="44"/>
    </row>
    <row r="73" spans="1:19" s="10" customFormat="1" x14ac:dyDescent="0.15">
      <c r="G73" s="27">
        <v>80000</v>
      </c>
      <c r="H73" s="22">
        <v>40000</v>
      </c>
      <c r="I73" s="10" t="s">
        <v>56</v>
      </c>
      <c r="J73" s="10" t="s">
        <v>57</v>
      </c>
      <c r="K73" s="10" t="s">
        <v>97</v>
      </c>
      <c r="L73" s="10">
        <v>4008</v>
      </c>
      <c r="M73" s="10">
        <v>23080</v>
      </c>
      <c r="N73" s="10">
        <f t="shared" si="7"/>
        <v>17.365684575389949</v>
      </c>
      <c r="O73" s="10">
        <f>N73/O67*100</f>
        <v>102.83107025874708</v>
      </c>
      <c r="S73" s="44"/>
    </row>
    <row r="74" spans="1:19" s="10" customFormat="1" x14ac:dyDescent="0.15">
      <c r="G74" s="27">
        <v>80000</v>
      </c>
      <c r="H74" s="22">
        <v>40000</v>
      </c>
      <c r="I74" s="10" t="s">
        <v>56</v>
      </c>
      <c r="J74" s="10" t="s">
        <v>57</v>
      </c>
      <c r="K74" s="10" t="s">
        <v>98</v>
      </c>
      <c r="L74" s="10">
        <v>4172</v>
      </c>
      <c r="M74" s="10">
        <v>32676</v>
      </c>
      <c r="N74" s="10">
        <f t="shared" si="7"/>
        <v>12.767780634104541</v>
      </c>
      <c r="O74" s="10">
        <f>N74/O67*100</f>
        <v>75.604537312309915</v>
      </c>
      <c r="S74" s="44"/>
    </row>
    <row r="75" spans="1:19" s="10" customFormat="1" x14ac:dyDescent="0.15">
      <c r="G75" s="27">
        <v>80000</v>
      </c>
      <c r="H75" s="22">
        <v>40000</v>
      </c>
      <c r="I75" s="10" t="s">
        <v>56</v>
      </c>
      <c r="J75" s="10" t="s">
        <v>57</v>
      </c>
      <c r="K75" s="10" t="s">
        <v>99</v>
      </c>
      <c r="L75" s="10">
        <v>4248</v>
      </c>
      <c r="M75" s="10">
        <v>25538</v>
      </c>
      <c r="N75" s="10">
        <f t="shared" si="7"/>
        <v>16.634035554859423</v>
      </c>
      <c r="O75" s="10">
        <f>N75/O67*100</f>
        <v>98.498603461466857</v>
      </c>
      <c r="P75" s="10">
        <f t="shared" ref="P75:P79" si="8">AVERAGE(O72:O75)</f>
        <v>94.164564364147992</v>
      </c>
      <c r="S75" s="44"/>
    </row>
    <row r="76" spans="1:19" s="10" customFormat="1" x14ac:dyDescent="0.15">
      <c r="A76" s="10" t="s">
        <v>239</v>
      </c>
      <c r="B76" s="21"/>
      <c r="C76" s="21"/>
      <c r="G76" s="27">
        <v>80000</v>
      </c>
      <c r="H76" s="22">
        <v>40000</v>
      </c>
      <c r="I76" s="10" t="s">
        <v>56</v>
      </c>
      <c r="J76" s="10" t="s">
        <v>57</v>
      </c>
      <c r="K76" s="10" t="s">
        <v>100</v>
      </c>
      <c r="L76" s="10">
        <v>5026</v>
      </c>
      <c r="M76" s="10">
        <v>29926</v>
      </c>
      <c r="N76" s="10">
        <f t="shared" si="7"/>
        <v>16.794760409008887</v>
      </c>
      <c r="O76" s="10">
        <f>N76/O67*100</f>
        <v>99.450337249882708</v>
      </c>
      <c r="S76" s="44"/>
    </row>
    <row r="77" spans="1:19" s="10" customFormat="1" x14ac:dyDescent="0.15">
      <c r="G77" s="27">
        <v>80000</v>
      </c>
      <c r="H77" s="22">
        <v>40000</v>
      </c>
      <c r="I77" s="10" t="s">
        <v>56</v>
      </c>
      <c r="J77" s="10" t="s">
        <v>57</v>
      </c>
      <c r="K77" s="10" t="s">
        <v>101</v>
      </c>
      <c r="L77" s="10">
        <v>3918</v>
      </c>
      <c r="M77" s="10">
        <v>23848</v>
      </c>
      <c r="N77" s="10">
        <f t="shared" si="7"/>
        <v>16.429050654142905</v>
      </c>
      <c r="O77" s="10">
        <f>N77/O67*100</f>
        <v>97.284783376456517</v>
      </c>
      <c r="S77" s="44"/>
    </row>
    <row r="78" spans="1:19" s="10" customFormat="1" x14ac:dyDescent="0.15">
      <c r="G78" s="27">
        <v>80000</v>
      </c>
      <c r="H78" s="22">
        <v>40000</v>
      </c>
      <c r="I78" s="10" t="s">
        <v>56</v>
      </c>
      <c r="J78" s="10" t="s">
        <v>57</v>
      </c>
      <c r="K78" s="10" t="s">
        <v>102</v>
      </c>
      <c r="L78" s="10">
        <v>5324</v>
      </c>
      <c r="M78" s="10">
        <v>33226</v>
      </c>
      <c r="N78" s="10">
        <f t="shared" si="7"/>
        <v>16.023595979052548</v>
      </c>
      <c r="O78" s="10">
        <f>N78/O67*100</f>
        <v>94.883879571026327</v>
      </c>
      <c r="S78" s="44"/>
    </row>
    <row r="79" spans="1:19" s="10" customFormat="1" x14ac:dyDescent="0.15">
      <c r="G79" s="27">
        <v>80000</v>
      </c>
      <c r="H79" s="22">
        <v>40000</v>
      </c>
      <c r="I79" s="10" t="s">
        <v>56</v>
      </c>
      <c r="J79" s="10" t="s">
        <v>57</v>
      </c>
      <c r="K79" s="10" t="s">
        <v>103</v>
      </c>
      <c r="L79" s="10">
        <v>3800</v>
      </c>
      <c r="M79" s="10">
        <v>24326</v>
      </c>
      <c r="N79" s="10">
        <f t="shared" si="7"/>
        <v>15.621146098824305</v>
      </c>
      <c r="O79" s="10">
        <f>N79/O67*100</f>
        <v>92.500768687622212</v>
      </c>
      <c r="P79" s="10">
        <f t="shared" si="8"/>
        <v>96.029942221246941</v>
      </c>
      <c r="S79" s="44"/>
    </row>
    <row r="80" spans="1:19" s="10" customFormat="1" x14ac:dyDescent="0.15">
      <c r="S80" s="44"/>
    </row>
    <row r="81" spans="19:19" s="10" customFormat="1" x14ac:dyDescent="0.15">
      <c r="S81" s="44"/>
    </row>
    <row r="82" spans="19:19" s="10" customFormat="1" x14ac:dyDescent="0.15">
      <c r="S82" s="44"/>
    </row>
    <row r="83" spans="19:19" s="10" customFormat="1" x14ac:dyDescent="0.15">
      <c r="S83" s="44"/>
    </row>
    <row r="84" spans="19:19" s="10" customFormat="1" x14ac:dyDescent="0.15">
      <c r="S84" s="44"/>
    </row>
  </sheetData>
  <pageMargins left="0.75" right="0.75" top="1" bottom="1" header="0.5" footer="0.5"/>
  <pageSetup orientation="portrait" horizontalDpi="4294967292" verticalDpi="429496729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3"/>
  <sheetViews>
    <sheetView workbookViewId="0">
      <pane xSplit="2" topLeftCell="L1" activePane="topRight" state="frozen"/>
      <selection activeCell="A4" sqref="A4"/>
      <selection pane="topRight" activeCell="Q1" sqref="Q1:R1048576"/>
    </sheetView>
  </sheetViews>
  <sheetFormatPr baseColWidth="10" defaultRowHeight="13" x14ac:dyDescent="0.15"/>
  <cols>
    <col min="1" max="1" width="13.5" customWidth="1"/>
    <col min="2" max="3" width="8.83203125" customWidth="1"/>
    <col min="4" max="4" width="8.6640625" customWidth="1"/>
    <col min="5" max="7" width="8.5" customWidth="1"/>
    <col min="8" max="8" width="7.33203125" customWidth="1"/>
    <col min="9" max="9" width="8" customWidth="1"/>
    <col min="10" max="10" width="6.83203125" customWidth="1"/>
    <col min="11" max="12" width="7.33203125" customWidth="1"/>
    <col min="13" max="13" width="7.83203125" customWidth="1"/>
    <col min="19" max="19" width="2.5" style="52" customWidth="1"/>
  </cols>
  <sheetData>
    <row r="1" spans="1:30" s="10" customFormat="1" ht="26" x14ac:dyDescent="0.15">
      <c r="A1" s="10" t="s">
        <v>331</v>
      </c>
      <c r="S1" s="44"/>
      <c r="V1" s="82" t="s">
        <v>338</v>
      </c>
      <c r="W1" s="74" t="s">
        <v>339</v>
      </c>
      <c r="X1" s="23"/>
      <c r="Y1" s="23"/>
      <c r="Z1" s="23"/>
      <c r="AA1" s="23"/>
      <c r="AB1" s="75"/>
    </row>
    <row r="2" spans="1:30" s="10" customFormat="1" x14ac:dyDescent="0.15">
      <c r="A2" s="10" t="s">
        <v>139</v>
      </c>
      <c r="S2" s="44"/>
      <c r="T2" s="10" t="s">
        <v>305</v>
      </c>
      <c r="V2" s="76"/>
      <c r="W2" s="32" t="s">
        <v>337</v>
      </c>
      <c r="X2" s="24"/>
      <c r="Y2" s="24"/>
      <c r="Z2" s="24"/>
      <c r="AA2" s="24"/>
      <c r="AB2" s="77"/>
    </row>
    <row r="3" spans="1:30" s="10" customFormat="1" x14ac:dyDescent="0.15">
      <c r="A3" s="10" t="s">
        <v>232</v>
      </c>
      <c r="B3" s="10" t="s">
        <v>148</v>
      </c>
      <c r="S3" s="44"/>
      <c r="V3" s="76"/>
      <c r="W3" s="32"/>
      <c r="X3" s="24"/>
      <c r="Y3" s="24"/>
      <c r="Z3" s="24"/>
      <c r="AA3" s="24"/>
      <c r="AB3" s="77"/>
    </row>
    <row r="4" spans="1:30" s="10" customFormat="1" ht="14" thickBot="1" x14ac:dyDescent="0.2">
      <c r="A4" s="10" t="s">
        <v>274</v>
      </c>
      <c r="S4" s="44"/>
      <c r="V4" s="78"/>
      <c r="W4" s="79"/>
      <c r="X4" s="80"/>
      <c r="Y4" s="80"/>
      <c r="Z4" s="80"/>
      <c r="AA4" s="80"/>
      <c r="AB4" s="81"/>
    </row>
    <row r="5" spans="1:30" s="12" customFormat="1" x14ac:dyDescent="0.15">
      <c r="A5" s="11"/>
      <c r="C5" s="12" t="s">
        <v>313</v>
      </c>
      <c r="G5" s="12" t="s">
        <v>33</v>
      </c>
      <c r="H5" s="13"/>
      <c r="L5" s="12" t="s">
        <v>208</v>
      </c>
      <c r="S5" s="45"/>
    </row>
    <row r="6" spans="1:30" s="15" customFormat="1" x14ac:dyDescent="0.15">
      <c r="A6" s="14"/>
      <c r="B6" s="15" t="s">
        <v>31</v>
      </c>
      <c r="C6" s="17" t="s">
        <v>314</v>
      </c>
      <c r="F6" s="15" t="s">
        <v>222</v>
      </c>
      <c r="G6" s="15" t="s">
        <v>215</v>
      </c>
      <c r="H6" s="16"/>
      <c r="J6" s="15" t="s">
        <v>32</v>
      </c>
      <c r="N6" s="15" t="s">
        <v>35</v>
      </c>
      <c r="O6" s="15" t="s">
        <v>287</v>
      </c>
      <c r="P6" s="15" t="s">
        <v>54</v>
      </c>
      <c r="S6" s="46"/>
    </row>
    <row r="7" spans="1:30" s="15" customFormat="1" x14ac:dyDescent="0.15">
      <c r="A7" s="17"/>
      <c r="B7" s="15" t="s">
        <v>33</v>
      </c>
      <c r="C7" s="17" t="s">
        <v>315</v>
      </c>
      <c r="D7" s="15" t="s">
        <v>149</v>
      </c>
      <c r="E7" s="15" t="s">
        <v>213</v>
      </c>
      <c r="F7" s="15" t="s">
        <v>223</v>
      </c>
      <c r="G7" s="15" t="s">
        <v>53</v>
      </c>
      <c r="H7" s="16"/>
      <c r="I7" s="15" t="s">
        <v>21</v>
      </c>
      <c r="J7" s="15" t="s">
        <v>34</v>
      </c>
      <c r="K7" s="15" t="s">
        <v>51</v>
      </c>
      <c r="L7" s="15" t="s">
        <v>30</v>
      </c>
      <c r="M7" s="15" t="s">
        <v>30</v>
      </c>
      <c r="N7" s="15" t="s">
        <v>34</v>
      </c>
      <c r="O7" s="15" t="s">
        <v>35</v>
      </c>
      <c r="P7" s="15" t="s">
        <v>35</v>
      </c>
      <c r="S7" s="55"/>
      <c r="U7" s="17"/>
    </row>
    <row r="8" spans="1:30" s="19" customFormat="1" ht="14" thickBot="1" x14ac:dyDescent="0.2">
      <c r="A8" s="18" t="s">
        <v>36</v>
      </c>
      <c r="B8" s="19" t="s">
        <v>37</v>
      </c>
      <c r="D8" s="19" t="s">
        <v>212</v>
      </c>
      <c r="E8" s="19" t="s">
        <v>214</v>
      </c>
      <c r="F8" s="19" t="s">
        <v>224</v>
      </c>
      <c r="G8" s="19" t="s">
        <v>38</v>
      </c>
      <c r="H8" s="20" t="s">
        <v>39</v>
      </c>
      <c r="I8" s="19" t="s">
        <v>29</v>
      </c>
      <c r="J8" s="19" t="s">
        <v>40</v>
      </c>
      <c r="K8" s="19" t="s">
        <v>53</v>
      </c>
      <c r="L8" s="19" t="s">
        <v>209</v>
      </c>
      <c r="M8" s="19" t="s">
        <v>210</v>
      </c>
      <c r="N8" s="19" t="s">
        <v>41</v>
      </c>
      <c r="O8" s="19" t="s">
        <v>138</v>
      </c>
      <c r="P8" s="19" t="s">
        <v>138</v>
      </c>
      <c r="S8" s="47"/>
    </row>
    <row r="9" spans="1:30" s="10" customFormat="1" ht="14" thickBot="1" x14ac:dyDescent="0.2">
      <c r="A9" s="10">
        <v>95</v>
      </c>
      <c r="B9" s="10" t="s">
        <v>49</v>
      </c>
      <c r="C9" s="10">
        <v>9</v>
      </c>
      <c r="D9" s="10">
        <v>20</v>
      </c>
      <c r="E9" s="27">
        <v>18750</v>
      </c>
      <c r="G9" s="10">
        <v>80000</v>
      </c>
      <c r="H9" s="22">
        <v>40000</v>
      </c>
      <c r="I9" s="10" t="s">
        <v>56</v>
      </c>
      <c r="J9" s="10" t="s">
        <v>57</v>
      </c>
      <c r="K9" s="10" t="s">
        <v>116</v>
      </c>
      <c r="L9" s="10">
        <v>3576</v>
      </c>
      <c r="M9" s="10">
        <v>71808</v>
      </c>
      <c r="N9" s="10">
        <f>L9/M9*100</f>
        <v>4.9799465240641707</v>
      </c>
      <c r="S9" s="44"/>
      <c r="T9" s="10" t="s">
        <v>281</v>
      </c>
      <c r="V9" s="10" t="s">
        <v>127</v>
      </c>
      <c r="W9" s="10" t="s">
        <v>128</v>
      </c>
      <c r="AB9" s="27" t="s">
        <v>123</v>
      </c>
      <c r="AC9" s="10" t="s">
        <v>188</v>
      </c>
      <c r="AD9" s="27"/>
    </row>
    <row r="10" spans="1:30" s="10" customFormat="1" x14ac:dyDescent="0.15">
      <c r="A10" s="10" t="s">
        <v>232</v>
      </c>
      <c r="B10" s="21">
        <v>40771</v>
      </c>
      <c r="C10" s="21"/>
      <c r="G10" s="10">
        <v>80000</v>
      </c>
      <c r="H10" s="22">
        <v>40000</v>
      </c>
      <c r="I10" s="10" t="s">
        <v>56</v>
      </c>
      <c r="J10" s="10" t="s">
        <v>57</v>
      </c>
      <c r="K10" s="10" t="s">
        <v>117</v>
      </c>
      <c r="L10" s="10">
        <v>2484</v>
      </c>
      <c r="M10" s="10">
        <v>56025</v>
      </c>
      <c r="N10" s="10">
        <f t="shared" ref="N10:N24" si="0">L10/M10*100</f>
        <v>4.4337349397590362</v>
      </c>
      <c r="S10" s="44"/>
      <c r="T10" s="23"/>
      <c r="U10" s="23"/>
      <c r="V10" s="12" t="s">
        <v>54</v>
      </c>
      <c r="W10" s="12" t="s">
        <v>54</v>
      </c>
      <c r="X10" s="12" t="s">
        <v>54</v>
      </c>
      <c r="Y10" s="23"/>
      <c r="AB10" s="10" t="s">
        <v>149</v>
      </c>
      <c r="AC10" s="10" t="s">
        <v>149</v>
      </c>
    </row>
    <row r="11" spans="1:30" s="10" customFormat="1" x14ac:dyDescent="0.15">
      <c r="A11" s="10" t="s">
        <v>122</v>
      </c>
      <c r="G11" s="10">
        <v>80000</v>
      </c>
      <c r="H11" s="22">
        <v>40000</v>
      </c>
      <c r="I11" s="10" t="s">
        <v>56</v>
      </c>
      <c r="J11" s="10" t="s">
        <v>57</v>
      </c>
      <c r="K11" s="10" t="s">
        <v>118</v>
      </c>
      <c r="L11" s="10">
        <v>2505</v>
      </c>
      <c r="M11" s="10">
        <v>46254</v>
      </c>
      <c r="N11" s="10">
        <f t="shared" si="0"/>
        <v>5.4157478272149433</v>
      </c>
      <c r="S11" s="44"/>
      <c r="T11" s="32"/>
      <c r="U11" s="32"/>
      <c r="V11" s="15" t="s">
        <v>35</v>
      </c>
      <c r="W11" s="15" t="s">
        <v>35</v>
      </c>
      <c r="X11" s="15" t="s">
        <v>35</v>
      </c>
      <c r="Y11" s="32"/>
      <c r="AA11" s="27" t="s">
        <v>49</v>
      </c>
      <c r="AB11" s="10">
        <v>6.8919150163559566</v>
      </c>
    </row>
    <row r="12" spans="1:30" s="10" customFormat="1" x14ac:dyDescent="0.15">
      <c r="G12" s="10">
        <v>80000</v>
      </c>
      <c r="H12" s="22">
        <v>40000</v>
      </c>
      <c r="I12" s="10" t="s">
        <v>56</v>
      </c>
      <c r="J12" s="10" t="s">
        <v>57</v>
      </c>
      <c r="K12" s="10" t="s">
        <v>119</v>
      </c>
      <c r="L12" s="10">
        <v>2655</v>
      </c>
      <c r="M12" s="10">
        <v>57699</v>
      </c>
      <c r="N12" s="10">
        <f t="shared" si="0"/>
        <v>4.6014662299173299</v>
      </c>
      <c r="O12" s="10">
        <f>AVERAGE(N9:N12)</f>
        <v>4.8577238802388703</v>
      </c>
      <c r="P12" s="10" t="s">
        <v>49</v>
      </c>
      <c r="S12" s="44"/>
      <c r="T12" s="36"/>
      <c r="U12" s="36"/>
      <c r="V12" s="15" t="s">
        <v>350</v>
      </c>
      <c r="W12" s="15" t="s">
        <v>350</v>
      </c>
      <c r="X12" s="15" t="s">
        <v>350</v>
      </c>
      <c r="Y12" s="36"/>
      <c r="AA12" s="35" t="s">
        <v>146</v>
      </c>
      <c r="AB12" s="10">
        <v>6.1310884859239314</v>
      </c>
      <c r="AC12" s="10">
        <v>0.59407575528861822</v>
      </c>
    </row>
    <row r="13" spans="1:30" s="10" customFormat="1" ht="14" thickBot="1" x14ac:dyDescent="0.2">
      <c r="A13" s="10" t="s">
        <v>233</v>
      </c>
      <c r="B13" s="21">
        <v>40780</v>
      </c>
      <c r="C13" s="21"/>
      <c r="F13" s="10">
        <v>60.95</v>
      </c>
      <c r="G13" s="10">
        <v>80000</v>
      </c>
      <c r="H13" s="22">
        <v>40000</v>
      </c>
      <c r="I13" s="10" t="s">
        <v>52</v>
      </c>
      <c r="J13" s="10" t="s">
        <v>57</v>
      </c>
      <c r="K13" s="10" t="s">
        <v>80</v>
      </c>
      <c r="L13" s="10">
        <v>144</v>
      </c>
      <c r="M13" s="10">
        <v>28695</v>
      </c>
      <c r="N13" s="10">
        <f t="shared" si="0"/>
        <v>0.50182958703606895</v>
      </c>
      <c r="O13" s="10">
        <f>N13/O12*100</f>
        <v>10.330549850260166</v>
      </c>
      <c r="S13" s="44"/>
      <c r="T13" s="19" t="s">
        <v>183</v>
      </c>
      <c r="U13" s="19" t="s">
        <v>144</v>
      </c>
      <c r="V13" s="19" t="s">
        <v>41</v>
      </c>
      <c r="W13" s="19" t="s">
        <v>41</v>
      </c>
      <c r="X13" s="19" t="s">
        <v>41</v>
      </c>
      <c r="Y13" s="19" t="s">
        <v>55</v>
      </c>
      <c r="AA13" s="35" t="s">
        <v>145</v>
      </c>
      <c r="AB13" s="10">
        <v>7.4245433491963784</v>
      </c>
      <c r="AC13" s="10">
        <v>0.80139273552199242</v>
      </c>
    </row>
    <row r="14" spans="1:30" s="10" customFormat="1" x14ac:dyDescent="0.15">
      <c r="B14" s="10" t="s">
        <v>218</v>
      </c>
      <c r="G14" s="10">
        <v>80000</v>
      </c>
      <c r="H14" s="22">
        <v>40000</v>
      </c>
      <c r="I14" s="10" t="s">
        <v>52</v>
      </c>
      <c r="J14" s="10" t="s">
        <v>57</v>
      </c>
      <c r="K14" s="10" t="s">
        <v>81</v>
      </c>
      <c r="L14" s="10">
        <v>168</v>
      </c>
      <c r="M14" s="10">
        <v>29574</v>
      </c>
      <c r="N14" s="10">
        <f t="shared" si="0"/>
        <v>0.56806654493812136</v>
      </c>
      <c r="O14" s="10">
        <f>N14/O12*100</f>
        <v>11.69408881490785</v>
      </c>
      <c r="S14" s="44"/>
      <c r="T14" s="10">
        <v>0</v>
      </c>
      <c r="U14" s="10">
        <v>1</v>
      </c>
      <c r="V14" s="10">
        <f>AVERAGE(N9:N12)</f>
        <v>4.8577238802388703</v>
      </c>
      <c r="W14" s="10">
        <f>AVERAGE(N30:N33)</f>
        <v>5.3371898591883848</v>
      </c>
      <c r="X14" s="10">
        <f>AVERAGE(N9:N12,N30:N33,N63:N66)</f>
        <v>6.8919150163559566</v>
      </c>
      <c r="Y14" s="10">
        <f>STDEV(V14:W14)</f>
        <v>0.33903364506344819</v>
      </c>
      <c r="AA14" s="35" t="s">
        <v>147</v>
      </c>
      <c r="AB14" s="10">
        <v>7.8042717916264053</v>
      </c>
      <c r="AC14" s="10">
        <v>0.78636173155918232</v>
      </c>
    </row>
    <row r="15" spans="1:30" s="10" customFormat="1" x14ac:dyDescent="0.15">
      <c r="G15" s="10">
        <v>80000</v>
      </c>
      <c r="H15" s="22">
        <v>40000</v>
      </c>
      <c r="I15" s="10" t="s">
        <v>52</v>
      </c>
      <c r="J15" s="10" t="s">
        <v>57</v>
      </c>
      <c r="K15" s="10" t="s">
        <v>82</v>
      </c>
      <c r="L15" s="10">
        <v>234</v>
      </c>
      <c r="M15" s="10">
        <v>32850</v>
      </c>
      <c r="N15" s="10">
        <f t="shared" si="0"/>
        <v>0.71232876712328763</v>
      </c>
      <c r="O15" s="10">
        <f>N15/O12*100</f>
        <v>14.66383814076028</v>
      </c>
      <c r="S15" s="44"/>
      <c r="T15" s="10">
        <v>75</v>
      </c>
      <c r="U15" s="35" t="s">
        <v>146</v>
      </c>
      <c r="V15" s="10">
        <f>AVERAGE(N34:N37)</f>
        <v>4.6772001330164716</v>
      </c>
      <c r="W15" s="10">
        <f>AVERAGE(N67:N70)</f>
        <v>7.584976838831393</v>
      </c>
      <c r="X15" s="10">
        <f>AVERAGE(N34:N37,N67:N70)</f>
        <v>6.1310884859239314</v>
      </c>
      <c r="Y15" s="10">
        <f t="shared" ref="Y15:Y20" si="1">STDEV(V15:W15)</f>
        <v>2.0561086268580122</v>
      </c>
      <c r="AB15" s="10" t="s">
        <v>55</v>
      </c>
      <c r="AC15" s="10" t="s">
        <v>55</v>
      </c>
    </row>
    <row r="16" spans="1:30" s="10" customFormat="1" x14ac:dyDescent="0.15">
      <c r="G16" s="10">
        <v>80000</v>
      </c>
      <c r="H16" s="22">
        <v>40000</v>
      </c>
      <c r="I16" s="10" t="s">
        <v>52</v>
      </c>
      <c r="J16" s="10" t="s">
        <v>57</v>
      </c>
      <c r="K16" s="10" t="s">
        <v>83</v>
      </c>
      <c r="L16" s="10">
        <v>102</v>
      </c>
      <c r="M16" s="10">
        <v>24522</v>
      </c>
      <c r="N16" s="10">
        <f t="shared" si="0"/>
        <v>0.41595302177636412</v>
      </c>
      <c r="O16" s="10">
        <f>N16/O12*100</f>
        <v>8.5627143911668835</v>
      </c>
      <c r="P16" s="10">
        <f>AVERAGE(O13:O16)</f>
        <v>11.312797799273795</v>
      </c>
      <c r="S16" s="44"/>
      <c r="T16" s="10">
        <v>50</v>
      </c>
      <c r="U16" s="35" t="s">
        <v>145</v>
      </c>
      <c r="V16" s="10">
        <f>AVERAGE(N38:N41)</f>
        <v>5.2795723018808918</v>
      </c>
      <c r="W16" s="10">
        <f>AVERAGE(N71:N74)</f>
        <v>9.569514396511865</v>
      </c>
      <c r="X16" s="10">
        <f>AVERAGE(N38:N41,N71:N74)</f>
        <v>7.4245433491963784</v>
      </c>
      <c r="Y16" s="10">
        <f t="shared" si="1"/>
        <v>3.0334471460111847</v>
      </c>
      <c r="AA16" s="27" t="s">
        <v>49</v>
      </c>
      <c r="AB16" s="10">
        <f>STDEV(N9:N12,N30:N33,N63:N66)</f>
        <v>2.7263299676288302</v>
      </c>
      <c r="AC16" s="58"/>
    </row>
    <row r="17" spans="1:37" s="10" customFormat="1" x14ac:dyDescent="0.15">
      <c r="A17" s="10" t="s">
        <v>234</v>
      </c>
      <c r="B17" s="21">
        <v>40780</v>
      </c>
      <c r="C17" s="21"/>
      <c r="F17" s="10">
        <v>64.760000000000005</v>
      </c>
      <c r="G17" s="10">
        <v>80000</v>
      </c>
      <c r="H17" s="22">
        <v>40000</v>
      </c>
      <c r="I17" s="10" t="s">
        <v>52</v>
      </c>
      <c r="J17" s="10" t="s">
        <v>57</v>
      </c>
      <c r="K17" s="10" t="s">
        <v>84</v>
      </c>
      <c r="L17" s="10">
        <v>333</v>
      </c>
      <c r="M17" s="10">
        <v>37518</v>
      </c>
      <c r="N17" s="10">
        <f t="shared" si="0"/>
        <v>0.8875739644970414</v>
      </c>
      <c r="O17" s="10">
        <f>N17/O12*100</f>
        <v>18.271395953723836</v>
      </c>
      <c r="S17" s="44"/>
      <c r="T17" s="10">
        <v>25</v>
      </c>
      <c r="U17" s="35" t="s">
        <v>147</v>
      </c>
      <c r="V17" s="10">
        <f>AVERAGE(N42:N45)</f>
        <v>5.1471107181375642</v>
      </c>
      <c r="W17" s="10">
        <f>AVERAGE(N75:N78)</f>
        <v>10.461432865115246</v>
      </c>
      <c r="X17" s="10">
        <f>AVERAGE(N42:N45,N75:N78)</f>
        <v>7.8042717916264053</v>
      </c>
      <c r="Y17" s="10">
        <f t="shared" si="1"/>
        <v>3.7577932275377699</v>
      </c>
      <c r="AA17" s="35" t="s">
        <v>146</v>
      </c>
      <c r="AB17" s="10">
        <f>STDEV(N34:N37,N67:N70)</f>
        <v>1.7597849342026253</v>
      </c>
      <c r="AC17" s="10">
        <f>STDEV(N13:N16,N46:N49)</f>
        <v>0.12049131646581011</v>
      </c>
    </row>
    <row r="18" spans="1:37" s="10" customFormat="1" x14ac:dyDescent="0.15">
      <c r="B18" s="10" t="s">
        <v>218</v>
      </c>
      <c r="G18" s="10">
        <v>80000</v>
      </c>
      <c r="H18" s="22">
        <v>40000</v>
      </c>
      <c r="I18" s="10" t="s">
        <v>52</v>
      </c>
      <c r="J18" s="10" t="s">
        <v>57</v>
      </c>
      <c r="K18" s="10" t="s">
        <v>85</v>
      </c>
      <c r="L18" s="10">
        <v>321</v>
      </c>
      <c r="M18" s="10">
        <v>31971</v>
      </c>
      <c r="N18" s="10">
        <f t="shared" si="0"/>
        <v>1.0040349066341372</v>
      </c>
      <c r="O18" s="10">
        <f>N18/O12*100</f>
        <v>20.668834445665642</v>
      </c>
      <c r="S18" s="44"/>
      <c r="T18" s="10">
        <v>75</v>
      </c>
      <c r="U18" s="35" t="s">
        <v>146</v>
      </c>
      <c r="V18" s="10">
        <f>AVERAGE(N13:N16)</f>
        <v>0.54954448021846047</v>
      </c>
      <c r="W18" s="10">
        <f>AVERAGE(N46:N49)</f>
        <v>0.63860703035877608</v>
      </c>
      <c r="X18" s="10">
        <f>AVERAGE(N13:N16,N46:N49)</f>
        <v>0.59407575528861822</v>
      </c>
      <c r="Y18" s="10">
        <f t="shared" si="1"/>
        <v>6.2976733153984069E-2</v>
      </c>
      <c r="AA18" s="35" t="s">
        <v>145</v>
      </c>
      <c r="AB18" s="10">
        <f>STDEV(N38:N41,N71:N74)</f>
        <v>2.5103114475796029</v>
      </c>
      <c r="AC18" s="10">
        <f>STDEV(N17:N20,N50:N53)</f>
        <v>0.17858061071184655</v>
      </c>
    </row>
    <row r="19" spans="1:37" s="10" customFormat="1" x14ac:dyDescent="0.15">
      <c r="G19" s="10">
        <v>80000</v>
      </c>
      <c r="H19" s="22">
        <v>40000</v>
      </c>
      <c r="I19" s="10" t="s">
        <v>52</v>
      </c>
      <c r="J19" s="10" t="s">
        <v>57</v>
      </c>
      <c r="K19" s="10" t="s">
        <v>86</v>
      </c>
      <c r="L19" s="10">
        <v>381</v>
      </c>
      <c r="M19" s="10">
        <v>47814</v>
      </c>
      <c r="N19" s="10">
        <f t="shared" si="0"/>
        <v>0.79683774626678383</v>
      </c>
      <c r="O19" s="10">
        <f>N19/O12*100</f>
        <v>16.40352078281569</v>
      </c>
      <c r="S19" s="44"/>
      <c r="T19" s="10">
        <v>50</v>
      </c>
      <c r="U19" s="35" t="s">
        <v>145</v>
      </c>
      <c r="V19" s="10">
        <f>AVERAGE(N17:N20)</f>
        <v>0.88399968825157604</v>
      </c>
      <c r="W19" s="10">
        <f>AVERAGE(N50:N53)</f>
        <v>0.7187857827924089</v>
      </c>
      <c r="X19" s="10">
        <f>AVERAGE(N17:N20,N50:N53)</f>
        <v>0.80139273552199242</v>
      </c>
      <c r="Y19" s="10">
        <f t="shared" si="1"/>
        <v>0.11682387289648907</v>
      </c>
      <c r="AA19" s="35" t="s">
        <v>147</v>
      </c>
      <c r="AB19" s="10">
        <f>STDEV(N42:N45,N75:N78)</f>
        <v>3.2659845873744269</v>
      </c>
      <c r="AC19" s="10">
        <f>STDEV(N21:N24,N54:N57)</f>
        <v>0.13827303889274281</v>
      </c>
    </row>
    <row r="20" spans="1:37" s="10" customFormat="1" x14ac:dyDescent="0.15">
      <c r="G20" s="10">
        <v>80000</v>
      </c>
      <c r="H20" s="22">
        <v>40000</v>
      </c>
      <c r="I20" s="10" t="s">
        <v>52</v>
      </c>
      <c r="J20" s="10" t="s">
        <v>57</v>
      </c>
      <c r="K20" s="10" t="s">
        <v>87</v>
      </c>
      <c r="L20" s="10">
        <v>228</v>
      </c>
      <c r="M20" s="10">
        <v>26901</v>
      </c>
      <c r="N20" s="10">
        <f t="shared" si="0"/>
        <v>0.84755213560834175</v>
      </c>
      <c r="O20" s="10">
        <f>N20/O12*100</f>
        <v>17.447515678199991</v>
      </c>
      <c r="P20" s="10">
        <f t="shared" ref="P20:P24" si="2">AVERAGE(O17:O20)</f>
        <v>18.19781671510129</v>
      </c>
      <c r="S20" s="44"/>
      <c r="T20" s="10">
        <v>25</v>
      </c>
      <c r="U20" s="35" t="s">
        <v>147</v>
      </c>
      <c r="V20" s="10">
        <f>AVERAGE(N21:N24)</f>
        <v>0.71552958199377081</v>
      </c>
      <c r="W20" s="10">
        <f>AVERAGE(N54:N57)</f>
        <v>0.8571938811245936</v>
      </c>
      <c r="X20" s="10">
        <f>AVERAGE(N21:N24,N54:N57)</f>
        <v>0.78636173155918232</v>
      </c>
      <c r="Y20" s="10">
        <f t="shared" si="1"/>
        <v>0.10017178656744433</v>
      </c>
    </row>
    <row r="21" spans="1:37" s="10" customFormat="1" x14ac:dyDescent="0.15">
      <c r="A21" s="10" t="s">
        <v>235</v>
      </c>
      <c r="B21" s="21">
        <v>40780</v>
      </c>
      <c r="C21" s="21"/>
      <c r="F21" s="10">
        <v>57.14</v>
      </c>
      <c r="G21" s="10">
        <v>80000</v>
      </c>
      <c r="H21" s="22">
        <v>40000</v>
      </c>
      <c r="I21" s="10" t="s">
        <v>52</v>
      </c>
      <c r="J21" s="10" t="s">
        <v>57</v>
      </c>
      <c r="K21" s="10" t="s">
        <v>88</v>
      </c>
      <c r="L21" s="10">
        <v>396</v>
      </c>
      <c r="M21" s="10">
        <v>51099</v>
      </c>
      <c r="N21" s="10">
        <f t="shared" si="0"/>
        <v>0.77496624200082187</v>
      </c>
      <c r="O21" s="10">
        <f>N21/O12*100</f>
        <v>15.953278965759457</v>
      </c>
      <c r="S21" s="44"/>
    </row>
    <row r="22" spans="1:37" s="10" customFormat="1" x14ac:dyDescent="0.15">
      <c r="B22" s="10" t="s">
        <v>218</v>
      </c>
      <c r="G22" s="10">
        <v>80000</v>
      </c>
      <c r="H22" s="22">
        <v>40000</v>
      </c>
      <c r="I22" s="10" t="s">
        <v>52</v>
      </c>
      <c r="J22" s="10" t="s">
        <v>57</v>
      </c>
      <c r="K22" s="10" t="s">
        <v>89</v>
      </c>
      <c r="L22" s="10">
        <v>297</v>
      </c>
      <c r="M22" s="10">
        <v>32448</v>
      </c>
      <c r="N22" s="10">
        <f t="shared" si="0"/>
        <v>0.91531065088757391</v>
      </c>
      <c r="O22" s="10">
        <f>N22/O12*100</f>
        <v>18.842377077277703</v>
      </c>
      <c r="S22" s="44"/>
    </row>
    <row r="23" spans="1:37" s="10" customFormat="1" x14ac:dyDescent="0.15">
      <c r="G23" s="10">
        <v>80000</v>
      </c>
      <c r="H23" s="22">
        <v>40000</v>
      </c>
      <c r="I23" s="10" t="s">
        <v>52</v>
      </c>
      <c r="J23" s="10" t="s">
        <v>57</v>
      </c>
      <c r="K23" s="10" t="s">
        <v>90</v>
      </c>
      <c r="L23" s="10">
        <v>282</v>
      </c>
      <c r="M23" s="10">
        <v>43266</v>
      </c>
      <c r="N23" s="10">
        <f t="shared" si="0"/>
        <v>0.65178199972264594</v>
      </c>
      <c r="O23" s="10">
        <f>N23/O12*100</f>
        <v>13.417436144818417</v>
      </c>
      <c r="S23" s="44"/>
    </row>
    <row r="24" spans="1:37" s="10" customFormat="1" x14ac:dyDescent="0.15">
      <c r="G24" s="10">
        <v>80000</v>
      </c>
      <c r="H24" s="22">
        <v>40000</v>
      </c>
      <c r="I24" s="10" t="s">
        <v>52</v>
      </c>
      <c r="J24" s="10" t="s">
        <v>57</v>
      </c>
      <c r="K24" s="10" t="s">
        <v>91</v>
      </c>
      <c r="L24" s="10">
        <v>252</v>
      </c>
      <c r="M24" s="10">
        <v>48456</v>
      </c>
      <c r="N24" s="10">
        <f t="shared" si="0"/>
        <v>0.52005943536404153</v>
      </c>
      <c r="O24" s="10">
        <f>N24/O12*100</f>
        <v>10.705825365653935</v>
      </c>
      <c r="P24" s="10">
        <f t="shared" si="2"/>
        <v>14.729729388377379</v>
      </c>
      <c r="S24" s="44"/>
    </row>
    <row r="25" spans="1:37" s="10" customFormat="1" ht="14" thickBot="1" x14ac:dyDescent="0.2">
      <c r="S25" s="44"/>
      <c r="Y25" s="27"/>
      <c r="AC25" s="10" t="s">
        <v>281</v>
      </c>
    </row>
    <row r="26" spans="1:37" s="12" customFormat="1" x14ac:dyDescent="0.15">
      <c r="A26" s="11"/>
      <c r="C26" s="12" t="s">
        <v>313</v>
      </c>
      <c r="G26" s="12" t="s">
        <v>33</v>
      </c>
      <c r="H26" s="13"/>
      <c r="L26" s="12" t="s">
        <v>208</v>
      </c>
      <c r="S26" s="45"/>
      <c r="AD26" s="12" t="s">
        <v>293</v>
      </c>
    </row>
    <row r="27" spans="1:37" s="15" customFormat="1" x14ac:dyDescent="0.15">
      <c r="A27" s="14"/>
      <c r="B27" s="15" t="s">
        <v>31</v>
      </c>
      <c r="C27" s="17" t="s">
        <v>314</v>
      </c>
      <c r="F27" s="15" t="s">
        <v>222</v>
      </c>
      <c r="G27" s="15" t="s">
        <v>215</v>
      </c>
      <c r="H27" s="16"/>
      <c r="J27" s="15" t="s">
        <v>32</v>
      </c>
      <c r="N27" s="15" t="s">
        <v>35</v>
      </c>
      <c r="O27" s="15" t="s">
        <v>287</v>
      </c>
      <c r="P27" s="15" t="s">
        <v>54</v>
      </c>
      <c r="S27" s="46"/>
      <c r="AD27" s="15" t="s">
        <v>54</v>
      </c>
      <c r="AF27" s="15" t="s">
        <v>54</v>
      </c>
    </row>
    <row r="28" spans="1:37" s="15" customFormat="1" x14ac:dyDescent="0.15">
      <c r="A28" s="17"/>
      <c r="B28" s="15" t="s">
        <v>33</v>
      </c>
      <c r="C28" s="17" t="s">
        <v>315</v>
      </c>
      <c r="D28" s="15" t="s">
        <v>149</v>
      </c>
      <c r="E28" s="15" t="s">
        <v>213</v>
      </c>
      <c r="F28" s="15" t="s">
        <v>223</v>
      </c>
      <c r="G28" s="15" t="s">
        <v>53</v>
      </c>
      <c r="H28" s="16"/>
      <c r="I28" s="15" t="s">
        <v>21</v>
      </c>
      <c r="J28" s="15" t="s">
        <v>34</v>
      </c>
      <c r="K28" s="15" t="s">
        <v>51</v>
      </c>
      <c r="L28" s="15" t="s">
        <v>30</v>
      </c>
      <c r="M28" s="15" t="s">
        <v>30</v>
      </c>
      <c r="N28" s="15" t="s">
        <v>34</v>
      </c>
      <c r="O28" s="15" t="s">
        <v>35</v>
      </c>
      <c r="P28" s="15" t="s">
        <v>35</v>
      </c>
      <c r="S28" s="46"/>
      <c r="AC28" s="15" t="s">
        <v>144</v>
      </c>
      <c r="AD28" s="15" t="s">
        <v>35</v>
      </c>
      <c r="AF28" s="15" t="s">
        <v>35</v>
      </c>
    </row>
    <row r="29" spans="1:37" s="19" customFormat="1" ht="14" thickBot="1" x14ac:dyDescent="0.2">
      <c r="A29" s="18" t="s">
        <v>36</v>
      </c>
      <c r="B29" s="19" t="s">
        <v>37</v>
      </c>
      <c r="D29" s="19" t="s">
        <v>212</v>
      </c>
      <c r="E29" s="19" t="s">
        <v>214</v>
      </c>
      <c r="F29" s="19" t="s">
        <v>224</v>
      </c>
      <c r="G29" s="19" t="s">
        <v>38</v>
      </c>
      <c r="H29" s="20" t="s">
        <v>39</v>
      </c>
      <c r="I29" s="19" t="s">
        <v>29</v>
      </c>
      <c r="J29" s="19" t="s">
        <v>40</v>
      </c>
      <c r="K29" s="19" t="s">
        <v>53</v>
      </c>
      <c r="L29" s="19" t="s">
        <v>209</v>
      </c>
      <c r="M29" s="19" t="s">
        <v>210</v>
      </c>
      <c r="N29" s="19" t="s">
        <v>41</v>
      </c>
      <c r="O29" s="19" t="s">
        <v>138</v>
      </c>
      <c r="P29" s="19" t="s">
        <v>138</v>
      </c>
      <c r="S29" s="47"/>
      <c r="AD29" s="19" t="s">
        <v>138</v>
      </c>
      <c r="AF29" s="19" t="s">
        <v>138</v>
      </c>
    </row>
    <row r="30" spans="1:37" s="10" customFormat="1" x14ac:dyDescent="0.15">
      <c r="A30" s="10">
        <v>137</v>
      </c>
      <c r="B30" s="10" t="s">
        <v>49</v>
      </c>
      <c r="C30" s="10">
        <v>1</v>
      </c>
      <c r="D30" s="10">
        <v>20</v>
      </c>
      <c r="E30" s="27">
        <v>24264</v>
      </c>
      <c r="G30" s="27">
        <v>80000</v>
      </c>
      <c r="H30" s="22">
        <v>40000</v>
      </c>
      <c r="I30" s="10" t="s">
        <v>56</v>
      </c>
      <c r="J30" s="10" t="s">
        <v>57</v>
      </c>
      <c r="K30" s="10" t="s">
        <v>76</v>
      </c>
      <c r="L30" s="10">
        <v>3520</v>
      </c>
      <c r="M30" s="10">
        <v>60330</v>
      </c>
      <c r="N30" s="10">
        <f>L30/M30*100</f>
        <v>5.8345764959390021</v>
      </c>
      <c r="S30" s="44"/>
      <c r="AD30" s="27" t="s">
        <v>123</v>
      </c>
      <c r="AF30" s="10" t="s">
        <v>188</v>
      </c>
      <c r="AH30" s="27"/>
    </row>
    <row r="31" spans="1:37" s="10" customFormat="1" x14ac:dyDescent="0.15">
      <c r="A31" s="10" t="s">
        <v>232</v>
      </c>
      <c r="B31" s="21">
        <v>40890</v>
      </c>
      <c r="C31" s="21"/>
      <c r="G31" s="27">
        <v>80000</v>
      </c>
      <c r="H31" s="22">
        <v>40000</v>
      </c>
      <c r="I31" s="10" t="s">
        <v>56</v>
      </c>
      <c r="J31" s="10" t="s">
        <v>57</v>
      </c>
      <c r="K31" s="10" t="s">
        <v>77</v>
      </c>
      <c r="L31" s="10">
        <v>3284</v>
      </c>
      <c r="M31" s="10">
        <v>66532</v>
      </c>
      <c r="N31" s="10">
        <f t="shared" ref="N31:N33" si="3">L31/M31*100</f>
        <v>4.935970660734684</v>
      </c>
      <c r="S31" s="44"/>
      <c r="W31" s="35"/>
      <c r="AD31" s="10" t="s">
        <v>149</v>
      </c>
      <c r="AE31" s="10" t="s">
        <v>55</v>
      </c>
      <c r="AF31" s="10" t="s">
        <v>149</v>
      </c>
      <c r="AG31" s="10" t="s">
        <v>55</v>
      </c>
    </row>
    <row r="32" spans="1:37" s="10" customFormat="1" x14ac:dyDescent="0.15">
      <c r="A32" s="10" t="s">
        <v>122</v>
      </c>
      <c r="G32" s="27">
        <v>80000</v>
      </c>
      <c r="H32" s="22">
        <v>40000</v>
      </c>
      <c r="I32" s="10" t="s">
        <v>56</v>
      </c>
      <c r="J32" s="10" t="s">
        <v>57</v>
      </c>
      <c r="K32" s="10" t="s">
        <v>78</v>
      </c>
      <c r="L32" s="10">
        <v>3042</v>
      </c>
      <c r="M32" s="10">
        <v>63000</v>
      </c>
      <c r="N32" s="10">
        <f t="shared" si="3"/>
        <v>4.8285714285714283</v>
      </c>
      <c r="S32" s="44"/>
      <c r="W32" s="35"/>
      <c r="AC32" s="10" t="s">
        <v>49</v>
      </c>
      <c r="AD32" s="10">
        <v>100</v>
      </c>
      <c r="AE32" s="10">
        <v>0</v>
      </c>
      <c r="AJ32" s="57"/>
      <c r="AK32" s="57"/>
    </row>
    <row r="33" spans="1:37" s="10" customFormat="1" x14ac:dyDescent="0.15">
      <c r="G33" s="27">
        <v>80000</v>
      </c>
      <c r="H33" s="22">
        <v>40000</v>
      </c>
      <c r="I33" s="10" t="s">
        <v>56</v>
      </c>
      <c r="J33" s="10" t="s">
        <v>57</v>
      </c>
      <c r="K33" s="10" t="s">
        <v>79</v>
      </c>
      <c r="L33" s="10">
        <v>3522</v>
      </c>
      <c r="M33" s="10">
        <v>61256</v>
      </c>
      <c r="N33" s="10">
        <f t="shared" si="3"/>
        <v>5.7496408515084241</v>
      </c>
      <c r="O33" s="10">
        <f>AVERAGE(N30:N33)</f>
        <v>5.3371898591883848</v>
      </c>
      <c r="P33" s="10" t="s">
        <v>49</v>
      </c>
      <c r="S33" s="44"/>
      <c r="W33" s="35"/>
      <c r="AC33" s="35" t="s">
        <v>146</v>
      </c>
      <c r="AD33" s="10">
        <v>80.002063466318987</v>
      </c>
      <c r="AE33" s="10">
        <v>10.793378187160814</v>
      </c>
      <c r="AF33" s="10">
        <v>11.639013788812751</v>
      </c>
      <c r="AG33" s="10">
        <v>0.46133907666895008</v>
      </c>
      <c r="AJ33" s="57"/>
      <c r="AK33" s="57"/>
    </row>
    <row r="34" spans="1:37" s="29" customFormat="1" x14ac:dyDescent="0.15">
      <c r="A34" s="10" t="s">
        <v>233</v>
      </c>
      <c r="B34" s="21">
        <v>40890</v>
      </c>
      <c r="C34" s="21"/>
      <c r="D34" s="10"/>
      <c r="E34" s="10"/>
      <c r="F34" s="10"/>
      <c r="G34" s="27">
        <v>80000</v>
      </c>
      <c r="H34" s="22">
        <v>40000</v>
      </c>
      <c r="I34" s="10" t="s">
        <v>56</v>
      </c>
      <c r="J34" s="10" t="s">
        <v>57</v>
      </c>
      <c r="K34" s="10" t="s">
        <v>96</v>
      </c>
      <c r="L34" s="10">
        <v>3668</v>
      </c>
      <c r="M34" s="10">
        <v>76712</v>
      </c>
      <c r="N34" s="10">
        <f t="shared" ref="N34:N57" si="4">L34/M34*100</f>
        <v>4.7815204922306807</v>
      </c>
      <c r="O34" s="10">
        <f>N34/O33*100</f>
        <v>89.588727745911527</v>
      </c>
      <c r="P34" s="10"/>
      <c r="Q34" s="10"/>
      <c r="R34" s="10"/>
      <c r="S34" s="56"/>
      <c r="T34" s="27"/>
      <c r="U34" s="10"/>
      <c r="V34" s="10"/>
      <c r="W34" s="35"/>
      <c r="X34" s="10"/>
      <c r="Y34" s="10"/>
      <c r="Z34" s="10"/>
      <c r="AA34" s="10"/>
      <c r="AC34" s="35" t="s">
        <v>145</v>
      </c>
      <c r="AD34" s="10">
        <v>95.112684536271743</v>
      </c>
      <c r="AE34" s="10">
        <v>5.3849955700994574</v>
      </c>
      <c r="AF34" s="10">
        <v>15.832655907817792</v>
      </c>
      <c r="AG34" s="10">
        <v>3.3448424908536198</v>
      </c>
      <c r="AH34" s="10"/>
      <c r="AI34" s="10"/>
      <c r="AJ34" s="57"/>
      <c r="AK34" s="57"/>
    </row>
    <row r="35" spans="1:37" s="29" customFormat="1" x14ac:dyDescent="0.15">
      <c r="A35" s="10"/>
      <c r="B35" s="10"/>
      <c r="C35" s="10"/>
      <c r="D35" s="10"/>
      <c r="E35" s="10"/>
      <c r="F35" s="10"/>
      <c r="G35" s="27">
        <v>80000</v>
      </c>
      <c r="H35" s="22">
        <v>40000</v>
      </c>
      <c r="I35" s="10" t="s">
        <v>56</v>
      </c>
      <c r="J35" s="10" t="s">
        <v>57</v>
      </c>
      <c r="K35" s="10" t="s">
        <v>97</v>
      </c>
      <c r="L35" s="10">
        <v>3590</v>
      </c>
      <c r="M35" s="10">
        <v>63394</v>
      </c>
      <c r="N35" s="10">
        <f t="shared" si="4"/>
        <v>5.6629964980913021</v>
      </c>
      <c r="O35" s="10">
        <f>N35/O33*100</f>
        <v>106.1044603527082</v>
      </c>
      <c r="P35" s="10"/>
      <c r="Q35" s="10"/>
      <c r="R35" s="10"/>
      <c r="S35" s="56"/>
      <c r="T35" s="27"/>
      <c r="U35" s="10"/>
      <c r="V35" s="10"/>
      <c r="W35" s="35"/>
      <c r="X35" s="10"/>
      <c r="Y35" s="10"/>
      <c r="Z35" s="10"/>
      <c r="AA35" s="10"/>
      <c r="AC35" s="35" t="s">
        <v>147</v>
      </c>
      <c r="AD35" s="10">
        <v>98.126753187485065</v>
      </c>
      <c r="AE35" s="10">
        <v>2.3874213591299664</v>
      </c>
      <c r="AF35" s="10">
        <v>15.395250568965734</v>
      </c>
      <c r="AG35" s="10">
        <v>0.94118907963460541</v>
      </c>
      <c r="AH35" s="10"/>
      <c r="AI35" s="10"/>
      <c r="AJ35" s="57"/>
      <c r="AK35" s="57"/>
    </row>
    <row r="36" spans="1:37" s="29" customFormat="1" x14ac:dyDescent="0.15">
      <c r="A36" s="10"/>
      <c r="B36" s="10"/>
      <c r="C36" s="10"/>
      <c r="D36" s="10"/>
      <c r="E36" s="10"/>
      <c r="F36" s="10"/>
      <c r="G36" s="27">
        <v>80000</v>
      </c>
      <c r="H36" s="22">
        <v>40000</v>
      </c>
      <c r="I36" s="10" t="s">
        <v>56</v>
      </c>
      <c r="J36" s="10" t="s">
        <v>57</v>
      </c>
      <c r="K36" s="10" t="s">
        <v>98</v>
      </c>
      <c r="L36" s="10">
        <v>3876</v>
      </c>
      <c r="M36" s="10">
        <v>74686</v>
      </c>
      <c r="N36" s="10">
        <f t="shared" si="4"/>
        <v>5.1897276598023723</v>
      </c>
      <c r="O36" s="10">
        <f>N36/O33*100</f>
        <v>97.237081623915913</v>
      </c>
      <c r="P36" s="10"/>
      <c r="Q36" s="10"/>
      <c r="R36" s="10"/>
      <c r="S36" s="56"/>
      <c r="T36" s="27"/>
      <c r="U36" s="10"/>
      <c r="V36" s="10"/>
      <c r="W36" s="35"/>
      <c r="X36" s="10"/>
      <c r="Y36" s="10"/>
      <c r="Z36" s="10"/>
      <c r="AA36" s="10"/>
    </row>
    <row r="37" spans="1:37" s="29" customFormat="1" x14ac:dyDescent="0.15">
      <c r="A37" s="10"/>
      <c r="B37" s="10"/>
      <c r="C37" s="10"/>
      <c r="D37" s="10"/>
      <c r="E37" s="10"/>
      <c r="F37" s="10"/>
      <c r="G37" s="27">
        <v>80000</v>
      </c>
      <c r="H37" s="22">
        <v>40000</v>
      </c>
      <c r="I37" s="10" t="s">
        <v>56</v>
      </c>
      <c r="J37" s="10" t="s">
        <v>57</v>
      </c>
      <c r="K37" s="10" t="s">
        <v>99</v>
      </c>
      <c r="L37" s="10">
        <v>2198</v>
      </c>
      <c r="M37" s="10">
        <v>71490</v>
      </c>
      <c r="N37" s="10">
        <f t="shared" si="4"/>
        <v>3.0745558819415302</v>
      </c>
      <c r="O37" s="10">
        <f>N37/O33*100</f>
        <v>57.606267774949856</v>
      </c>
      <c r="P37" s="10">
        <f>AVERAGE(O34:O37)</f>
        <v>87.634134374371371</v>
      </c>
      <c r="Q37" s="10"/>
      <c r="R37" s="10"/>
      <c r="S37" s="56"/>
      <c r="X37" s="10"/>
      <c r="Y37" s="10"/>
    </row>
    <row r="38" spans="1:37" s="29" customFormat="1" x14ac:dyDescent="0.15">
      <c r="A38" s="10" t="s">
        <v>234</v>
      </c>
      <c r="B38" s="21">
        <v>40890</v>
      </c>
      <c r="C38" s="21"/>
      <c r="D38" s="10"/>
      <c r="E38" s="10"/>
      <c r="F38" s="10"/>
      <c r="G38" s="27">
        <v>80000</v>
      </c>
      <c r="H38" s="22">
        <v>40000</v>
      </c>
      <c r="I38" s="10" t="s">
        <v>56</v>
      </c>
      <c r="J38" s="10" t="s">
        <v>57</v>
      </c>
      <c r="K38" s="10" t="s">
        <v>100</v>
      </c>
      <c r="L38" s="10">
        <v>3768</v>
      </c>
      <c r="M38" s="10">
        <v>56390</v>
      </c>
      <c r="N38" s="10">
        <f t="shared" si="4"/>
        <v>6.6820358219542477</v>
      </c>
      <c r="O38" s="10">
        <f>N38/O33*100</f>
        <v>125.19764142267877</v>
      </c>
      <c r="P38" s="10"/>
      <c r="Q38" s="10"/>
      <c r="R38" s="10"/>
      <c r="S38" s="56"/>
      <c r="AC38" s="10"/>
      <c r="AD38" s="10"/>
      <c r="AE38" s="10"/>
    </row>
    <row r="39" spans="1:37" s="29" customFormat="1" x14ac:dyDescent="0.15">
      <c r="A39" s="10"/>
      <c r="B39" s="10"/>
      <c r="C39" s="10"/>
      <c r="D39" s="10"/>
      <c r="E39" s="10"/>
      <c r="F39" s="10"/>
      <c r="G39" s="27">
        <v>80000</v>
      </c>
      <c r="H39" s="22">
        <v>40000</v>
      </c>
      <c r="I39" s="10" t="s">
        <v>56</v>
      </c>
      <c r="J39" s="10" t="s">
        <v>57</v>
      </c>
      <c r="K39" s="10" t="s">
        <v>101</v>
      </c>
      <c r="L39" s="10">
        <v>2324</v>
      </c>
      <c r="M39" s="10">
        <v>72428</v>
      </c>
      <c r="N39" s="10">
        <f t="shared" si="4"/>
        <v>3.2087038162036778</v>
      </c>
      <c r="O39" s="10">
        <f>N39/O33*100</f>
        <v>60.119724065645642</v>
      </c>
      <c r="P39" s="10"/>
      <c r="Q39" s="10"/>
      <c r="R39" s="10"/>
      <c r="S39" s="56"/>
      <c r="AC39" s="10"/>
      <c r="AD39" s="10"/>
      <c r="AE39" s="10"/>
    </row>
    <row r="40" spans="1:37" s="29" customFormat="1" x14ac:dyDescent="0.15">
      <c r="A40" s="10"/>
      <c r="B40" s="10"/>
      <c r="C40" s="10"/>
      <c r="D40" s="10"/>
      <c r="E40" s="10"/>
      <c r="F40" s="10"/>
      <c r="G40" s="27">
        <v>80000</v>
      </c>
      <c r="H40" s="22">
        <v>40000</v>
      </c>
      <c r="I40" s="10" t="s">
        <v>56</v>
      </c>
      <c r="J40" s="10" t="s">
        <v>57</v>
      </c>
      <c r="K40" s="10" t="s">
        <v>102</v>
      </c>
      <c r="L40" s="10">
        <v>2868</v>
      </c>
      <c r="M40" s="10">
        <v>48888</v>
      </c>
      <c r="N40" s="10">
        <f t="shared" si="4"/>
        <v>5.8664702994599898</v>
      </c>
      <c r="O40" s="10">
        <f>N40/O33*100</f>
        <v>109.91683740387101</v>
      </c>
      <c r="P40" s="10"/>
      <c r="Q40" s="10"/>
      <c r="R40" s="10"/>
      <c r="S40" s="56"/>
      <c r="AC40" s="10"/>
      <c r="AD40" s="10"/>
      <c r="AE40" s="10"/>
    </row>
    <row r="41" spans="1:37" s="29" customFormat="1" x14ac:dyDescent="0.15">
      <c r="A41" s="10"/>
      <c r="B41" s="10"/>
      <c r="C41" s="10"/>
      <c r="D41" s="10"/>
      <c r="E41" s="10"/>
      <c r="F41" s="10"/>
      <c r="G41" s="27">
        <v>80000</v>
      </c>
      <c r="H41" s="22">
        <v>40000</v>
      </c>
      <c r="I41" s="10" t="s">
        <v>56</v>
      </c>
      <c r="J41" s="10" t="s">
        <v>57</v>
      </c>
      <c r="K41" s="10" t="s">
        <v>103</v>
      </c>
      <c r="L41" s="10">
        <v>2432</v>
      </c>
      <c r="M41" s="10">
        <v>45364</v>
      </c>
      <c r="N41" s="10">
        <f t="shared" si="4"/>
        <v>5.3610792699056518</v>
      </c>
      <c r="O41" s="10">
        <f>N41/O33*100</f>
        <v>100.44760278999894</v>
      </c>
      <c r="P41" s="10">
        <f t="shared" ref="P41:P57" si="5">AVERAGE(O38:O41)</f>
        <v>98.920451420548588</v>
      </c>
      <c r="Q41" s="10"/>
      <c r="R41" s="10"/>
      <c r="S41" s="56"/>
      <c r="AC41" s="35"/>
      <c r="AD41" s="10"/>
      <c r="AE41" s="10"/>
    </row>
    <row r="42" spans="1:37" s="29" customFormat="1" x14ac:dyDescent="0.15">
      <c r="A42" s="10" t="s">
        <v>235</v>
      </c>
      <c r="B42" s="21">
        <v>40890</v>
      </c>
      <c r="C42" s="21"/>
      <c r="D42" s="10"/>
      <c r="E42" s="10"/>
      <c r="F42" s="10"/>
      <c r="G42" s="27">
        <v>80000</v>
      </c>
      <c r="H42" s="22">
        <v>40000</v>
      </c>
      <c r="I42" s="10" t="s">
        <v>56</v>
      </c>
      <c r="J42" s="10" t="s">
        <v>57</v>
      </c>
      <c r="K42" s="10" t="s">
        <v>104</v>
      </c>
      <c r="L42" s="10">
        <v>3284</v>
      </c>
      <c r="M42" s="10">
        <v>45832</v>
      </c>
      <c r="N42" s="10">
        <f t="shared" si="4"/>
        <v>7.1652993541630305</v>
      </c>
      <c r="O42" s="10">
        <f>N42/O33*100</f>
        <v>134.25228525133716</v>
      </c>
      <c r="P42" s="10"/>
      <c r="Q42" s="10"/>
      <c r="R42" s="10"/>
      <c r="S42" s="56"/>
      <c r="AC42" s="35"/>
      <c r="AD42" s="10"/>
      <c r="AE42" s="10"/>
    </row>
    <row r="43" spans="1:37" s="29" customFormat="1" x14ac:dyDescent="0.15">
      <c r="A43" s="10"/>
      <c r="B43" s="10"/>
      <c r="C43" s="10"/>
      <c r="D43" s="10"/>
      <c r="E43" s="10"/>
      <c r="F43" s="10"/>
      <c r="G43" s="27">
        <v>80000</v>
      </c>
      <c r="H43" s="22">
        <v>40000</v>
      </c>
      <c r="I43" s="10" t="s">
        <v>56</v>
      </c>
      <c r="J43" s="10" t="s">
        <v>57</v>
      </c>
      <c r="K43" s="10" t="s">
        <v>105</v>
      </c>
      <c r="L43" s="10">
        <v>2506</v>
      </c>
      <c r="M43" s="10">
        <v>43928</v>
      </c>
      <c r="N43" s="10">
        <f t="shared" si="4"/>
        <v>5.7047896558004005</v>
      </c>
      <c r="O43" s="10">
        <f>N43/O33*100</f>
        <v>106.88751583343365</v>
      </c>
      <c r="P43" s="10"/>
      <c r="Q43" s="10"/>
      <c r="R43" s="10"/>
      <c r="S43" s="56"/>
      <c r="AC43" s="35"/>
      <c r="AD43" s="10"/>
      <c r="AE43" s="10"/>
    </row>
    <row r="44" spans="1:37" s="29" customFormat="1" x14ac:dyDescent="0.15">
      <c r="A44" s="10"/>
      <c r="B44" s="10"/>
      <c r="C44" s="10"/>
      <c r="D44" s="10"/>
      <c r="E44" s="10"/>
      <c r="F44" s="10"/>
      <c r="G44" s="27">
        <v>80000</v>
      </c>
      <c r="H44" s="22">
        <v>40000</v>
      </c>
      <c r="I44" s="10" t="s">
        <v>56</v>
      </c>
      <c r="J44" s="10" t="s">
        <v>57</v>
      </c>
      <c r="K44" s="10" t="s">
        <v>106</v>
      </c>
      <c r="L44" s="10">
        <v>2738</v>
      </c>
      <c r="M44" s="10">
        <v>56732</v>
      </c>
      <c r="N44" s="10">
        <f t="shared" si="4"/>
        <v>4.8262003807375029</v>
      </c>
      <c r="O44" s="10">
        <f>N44/O33*100</f>
        <v>90.425870318793812</v>
      </c>
      <c r="P44" s="10"/>
      <c r="Q44" s="10"/>
      <c r="R44" s="10"/>
      <c r="S44" s="56"/>
      <c r="AC44" s="10"/>
      <c r="AD44" s="10"/>
      <c r="AE44" s="10"/>
    </row>
    <row r="45" spans="1:37" s="29" customFormat="1" x14ac:dyDescent="0.15">
      <c r="A45" s="10"/>
      <c r="B45" s="10"/>
      <c r="C45" s="10"/>
      <c r="D45" s="10"/>
      <c r="E45" s="10"/>
      <c r="F45" s="10"/>
      <c r="G45" s="27">
        <v>80000</v>
      </c>
      <c r="H45" s="22">
        <v>40000</v>
      </c>
      <c r="I45" s="10" t="s">
        <v>56</v>
      </c>
      <c r="J45" s="10" t="s">
        <v>57</v>
      </c>
      <c r="K45" s="10" t="s">
        <v>107</v>
      </c>
      <c r="L45" s="10">
        <v>2516</v>
      </c>
      <c r="M45" s="10">
        <v>86994</v>
      </c>
      <c r="N45" s="10">
        <f t="shared" si="4"/>
        <v>2.8921534818493231</v>
      </c>
      <c r="O45" s="10">
        <f>N45/O33*100</f>
        <v>54.188694016014018</v>
      </c>
      <c r="P45" s="10">
        <f t="shared" si="5"/>
        <v>96.438591354894655</v>
      </c>
      <c r="Q45" s="10"/>
      <c r="R45" s="10"/>
      <c r="S45" s="56"/>
    </row>
    <row r="46" spans="1:37" s="10" customFormat="1" x14ac:dyDescent="0.15">
      <c r="A46" s="10" t="s">
        <v>233</v>
      </c>
      <c r="B46" s="21">
        <v>40891</v>
      </c>
      <c r="C46" s="21"/>
      <c r="D46" s="10" t="s">
        <v>23</v>
      </c>
      <c r="F46" s="10">
        <v>90.51</v>
      </c>
      <c r="G46" s="27">
        <v>80000</v>
      </c>
      <c r="H46" s="22">
        <v>40000</v>
      </c>
      <c r="I46" s="10" t="s">
        <v>52</v>
      </c>
      <c r="J46" s="10" t="s">
        <v>57</v>
      </c>
      <c r="K46" s="10" t="s">
        <v>108</v>
      </c>
      <c r="L46" s="10">
        <v>330</v>
      </c>
      <c r="M46" s="10">
        <v>55938</v>
      </c>
      <c r="N46" s="10">
        <f t="shared" si="4"/>
        <v>0.58993886088169045</v>
      </c>
      <c r="O46" s="10">
        <f>N46/O33*100</f>
        <v>11.053360971711829</v>
      </c>
      <c r="S46" s="44"/>
    </row>
    <row r="47" spans="1:37" s="10" customFormat="1" x14ac:dyDescent="0.15">
      <c r="B47" s="10" t="s">
        <v>218</v>
      </c>
      <c r="G47" s="27">
        <v>80000</v>
      </c>
      <c r="H47" s="22">
        <v>40000</v>
      </c>
      <c r="I47" s="10" t="s">
        <v>52</v>
      </c>
      <c r="J47" s="10" t="s">
        <v>57</v>
      </c>
      <c r="K47" s="10" t="s">
        <v>109</v>
      </c>
      <c r="L47" s="10">
        <v>302</v>
      </c>
      <c r="M47" s="10">
        <v>41122</v>
      </c>
      <c r="N47" s="10">
        <f t="shared" si="4"/>
        <v>0.73440007781722683</v>
      </c>
      <c r="O47" s="10">
        <f>N47/O33*100</f>
        <v>13.760051585065881</v>
      </c>
      <c r="S47" s="44"/>
    </row>
    <row r="48" spans="1:37" s="10" customFormat="1" x14ac:dyDescent="0.15">
      <c r="G48" s="27">
        <v>80000</v>
      </c>
      <c r="H48" s="22">
        <v>40000</v>
      </c>
      <c r="I48" s="10" t="s">
        <v>52</v>
      </c>
      <c r="J48" s="10" t="s">
        <v>57</v>
      </c>
      <c r="K48" s="10" t="s">
        <v>110</v>
      </c>
      <c r="L48" s="10">
        <v>462</v>
      </c>
      <c r="M48" s="10">
        <v>63342</v>
      </c>
      <c r="N48" s="10">
        <f t="shared" si="4"/>
        <v>0.72937387515392638</v>
      </c>
      <c r="O48" s="10">
        <f>N48/O33*100</f>
        <v>13.665878381640347</v>
      </c>
      <c r="S48" s="44"/>
    </row>
    <row r="49" spans="1:19" s="10" customFormat="1" x14ac:dyDescent="0.15">
      <c r="G49" s="27">
        <v>80000</v>
      </c>
      <c r="H49" s="22">
        <v>40000</v>
      </c>
      <c r="I49" s="10" t="s">
        <v>52</v>
      </c>
      <c r="J49" s="10" t="s">
        <v>57</v>
      </c>
      <c r="K49" s="10" t="s">
        <v>111</v>
      </c>
      <c r="L49" s="10">
        <v>350</v>
      </c>
      <c r="M49" s="10">
        <v>69900</v>
      </c>
      <c r="N49" s="10">
        <f t="shared" si="4"/>
        <v>0.50071530758226035</v>
      </c>
      <c r="O49" s="10">
        <f>N49/O33*100</f>
        <v>9.3816281749887587</v>
      </c>
      <c r="P49" s="10">
        <f t="shared" si="5"/>
        <v>11.965229778351706</v>
      </c>
      <c r="S49" s="44"/>
    </row>
    <row r="50" spans="1:19" s="10" customFormat="1" x14ac:dyDescent="0.15">
      <c r="A50" s="10" t="s">
        <v>234</v>
      </c>
      <c r="B50" s="21">
        <v>40891</v>
      </c>
      <c r="C50" s="21"/>
      <c r="D50" s="10" t="s">
        <v>23</v>
      </c>
      <c r="F50" s="10">
        <v>80.81</v>
      </c>
      <c r="G50" s="27">
        <v>80000</v>
      </c>
      <c r="H50" s="22">
        <v>40000</v>
      </c>
      <c r="I50" s="10" t="s">
        <v>52</v>
      </c>
      <c r="J50" s="10" t="s">
        <v>57</v>
      </c>
      <c r="K50" s="10" t="s">
        <v>112</v>
      </c>
      <c r="L50" s="10">
        <v>326</v>
      </c>
      <c r="M50" s="10">
        <v>75016</v>
      </c>
      <c r="N50" s="10">
        <f t="shared" si="4"/>
        <v>0.43457395755572142</v>
      </c>
      <c r="O50" s="10">
        <f>N50/O33*100</f>
        <v>8.1423739649727622</v>
      </c>
      <c r="S50" s="44"/>
    </row>
    <row r="51" spans="1:19" s="10" customFormat="1" x14ac:dyDescent="0.15">
      <c r="B51" s="10" t="s">
        <v>218</v>
      </c>
      <c r="G51" s="27">
        <v>80000</v>
      </c>
      <c r="H51" s="22">
        <v>40000</v>
      </c>
      <c r="I51" s="10" t="s">
        <v>52</v>
      </c>
      <c r="J51" s="10" t="s">
        <v>57</v>
      </c>
      <c r="K51" s="10" t="s">
        <v>113</v>
      </c>
      <c r="L51" s="10">
        <v>484</v>
      </c>
      <c r="M51" s="10">
        <v>52070</v>
      </c>
      <c r="N51" s="10">
        <f t="shared" si="4"/>
        <v>0.92951795659688885</v>
      </c>
      <c r="O51" s="10">
        <f>N51/O33*100</f>
        <v>17.415868296246796</v>
      </c>
      <c r="S51" s="44"/>
    </row>
    <row r="52" spans="1:19" s="10" customFormat="1" x14ac:dyDescent="0.15">
      <c r="G52" s="27">
        <v>80000</v>
      </c>
      <c r="H52" s="22">
        <v>40000</v>
      </c>
      <c r="I52" s="10" t="s">
        <v>52</v>
      </c>
      <c r="J52" s="10" t="s">
        <v>57</v>
      </c>
      <c r="K52" s="10" t="s">
        <v>114</v>
      </c>
      <c r="L52" s="10">
        <v>436</v>
      </c>
      <c r="M52" s="10">
        <v>65840</v>
      </c>
      <c r="N52" s="10">
        <f t="shared" si="4"/>
        <v>0.66221142162818958</v>
      </c>
      <c r="O52" s="10">
        <f>N52/O33*100</f>
        <v>12.40749231523292</v>
      </c>
      <c r="S52" s="44"/>
    </row>
    <row r="53" spans="1:19" s="10" customFormat="1" x14ac:dyDescent="0.15">
      <c r="G53" s="27">
        <v>80000</v>
      </c>
      <c r="H53" s="22">
        <v>40000</v>
      </c>
      <c r="I53" s="10" t="s">
        <v>52</v>
      </c>
      <c r="J53" s="10" t="s">
        <v>57</v>
      </c>
      <c r="K53" s="10" t="s">
        <v>115</v>
      </c>
      <c r="L53" s="10">
        <v>458</v>
      </c>
      <c r="M53" s="10">
        <v>53956</v>
      </c>
      <c r="N53" s="10">
        <f t="shared" si="4"/>
        <v>0.84883979538883536</v>
      </c>
      <c r="O53" s="10">
        <f>N53/O33*100</f>
        <v>15.90424582568469</v>
      </c>
      <c r="P53" s="10">
        <f t="shared" si="5"/>
        <v>13.467495100534292</v>
      </c>
      <c r="S53" s="44"/>
    </row>
    <row r="54" spans="1:19" s="10" customFormat="1" x14ac:dyDescent="0.15">
      <c r="A54" s="10" t="s">
        <v>235</v>
      </c>
      <c r="B54" s="21">
        <v>40891</v>
      </c>
      <c r="C54" s="21"/>
      <c r="D54" s="10" t="s">
        <v>23</v>
      </c>
      <c r="F54" s="10">
        <v>76.77</v>
      </c>
      <c r="G54" s="27">
        <v>80000</v>
      </c>
      <c r="H54" s="22">
        <v>40000</v>
      </c>
      <c r="I54" s="10" t="s">
        <v>52</v>
      </c>
      <c r="J54" s="10" t="s">
        <v>57</v>
      </c>
      <c r="K54" s="10" t="s">
        <v>116</v>
      </c>
      <c r="L54" s="10">
        <v>662</v>
      </c>
      <c r="M54" s="10">
        <v>80752</v>
      </c>
      <c r="N54" s="10">
        <f t="shared" si="4"/>
        <v>0.81979393699227254</v>
      </c>
      <c r="O54" s="10">
        <f>N54/O33*100</f>
        <v>15.360029502809121</v>
      </c>
      <c r="S54" s="44"/>
    </row>
    <row r="55" spans="1:19" s="10" customFormat="1" x14ac:dyDescent="0.15">
      <c r="B55" s="10" t="s">
        <v>218</v>
      </c>
      <c r="G55" s="27">
        <v>80000</v>
      </c>
      <c r="H55" s="22">
        <v>40000</v>
      </c>
      <c r="I55" s="10" t="s">
        <v>52</v>
      </c>
      <c r="J55" s="10" t="s">
        <v>57</v>
      </c>
      <c r="K55" s="10" t="s">
        <v>117</v>
      </c>
      <c r="L55" s="10">
        <v>624</v>
      </c>
      <c r="M55" s="10">
        <v>66892</v>
      </c>
      <c r="N55" s="10">
        <f t="shared" si="4"/>
        <v>0.93284697721700649</v>
      </c>
      <c r="O55" s="10">
        <f>N55/O33*100</f>
        <v>17.478242330297437</v>
      </c>
      <c r="S55" s="44"/>
    </row>
    <row r="56" spans="1:19" s="10" customFormat="1" x14ac:dyDescent="0.15">
      <c r="G56" s="27">
        <v>80000</v>
      </c>
      <c r="H56" s="22">
        <v>40000</v>
      </c>
      <c r="I56" s="10" t="s">
        <v>52</v>
      </c>
      <c r="J56" s="10" t="s">
        <v>57</v>
      </c>
      <c r="K56" s="10" t="s">
        <v>118</v>
      </c>
      <c r="L56" s="10">
        <v>632</v>
      </c>
      <c r="M56" s="10">
        <v>76136</v>
      </c>
      <c r="N56" s="10">
        <f t="shared" si="4"/>
        <v>0.83009351686455812</v>
      </c>
      <c r="O56" s="10">
        <f>N56/O33*100</f>
        <v>15.553007083596398</v>
      </c>
      <c r="S56" s="44"/>
    </row>
    <row r="57" spans="1:19" s="10" customFormat="1" x14ac:dyDescent="0.15">
      <c r="G57" s="27">
        <v>80000</v>
      </c>
      <c r="H57" s="22">
        <v>40000</v>
      </c>
      <c r="I57" s="10" t="s">
        <v>52</v>
      </c>
      <c r="J57" s="10" t="s">
        <v>57</v>
      </c>
      <c r="K57" s="10" t="s">
        <v>119</v>
      </c>
      <c r="L57" s="10">
        <v>658</v>
      </c>
      <c r="M57" s="10">
        <v>77774</v>
      </c>
      <c r="N57" s="10">
        <f t="shared" si="4"/>
        <v>0.8460410934245377</v>
      </c>
      <c r="O57" s="10">
        <f>N57/O33*100</f>
        <v>15.851808081513393</v>
      </c>
      <c r="P57" s="10">
        <f t="shared" si="5"/>
        <v>16.060771749554089</v>
      </c>
      <c r="S57" s="44"/>
    </row>
    <row r="58" spans="1:19" s="10" customFormat="1" ht="14" thickBot="1" x14ac:dyDescent="0.2">
      <c r="S58" s="44"/>
    </row>
    <row r="59" spans="1:19" s="12" customFormat="1" x14ac:dyDescent="0.15">
      <c r="A59" s="11"/>
      <c r="C59" s="12" t="s">
        <v>313</v>
      </c>
      <c r="G59" s="12" t="s">
        <v>33</v>
      </c>
      <c r="H59" s="13"/>
      <c r="L59" s="12" t="s">
        <v>208</v>
      </c>
      <c r="S59" s="45"/>
    </row>
    <row r="60" spans="1:19" s="15" customFormat="1" x14ac:dyDescent="0.15">
      <c r="A60" s="14"/>
      <c r="B60" s="15" t="s">
        <v>31</v>
      </c>
      <c r="C60" s="17" t="s">
        <v>314</v>
      </c>
      <c r="F60" s="15" t="s">
        <v>222</v>
      </c>
      <c r="G60" s="15" t="s">
        <v>215</v>
      </c>
      <c r="H60" s="16"/>
      <c r="J60" s="15" t="s">
        <v>32</v>
      </c>
      <c r="N60" s="15" t="s">
        <v>35</v>
      </c>
      <c r="O60" s="15" t="s">
        <v>287</v>
      </c>
      <c r="P60" s="15" t="s">
        <v>54</v>
      </c>
      <c r="S60" s="46"/>
    </row>
    <row r="61" spans="1:19" s="15" customFormat="1" x14ac:dyDescent="0.15">
      <c r="A61" s="17"/>
      <c r="B61" s="15" t="s">
        <v>33</v>
      </c>
      <c r="C61" s="17" t="s">
        <v>315</v>
      </c>
      <c r="D61" s="15" t="s">
        <v>149</v>
      </c>
      <c r="E61" s="15" t="s">
        <v>213</v>
      </c>
      <c r="F61" s="15" t="s">
        <v>223</v>
      </c>
      <c r="G61" s="15" t="s">
        <v>53</v>
      </c>
      <c r="H61" s="16"/>
      <c r="I61" s="15" t="s">
        <v>21</v>
      </c>
      <c r="J61" s="15" t="s">
        <v>34</v>
      </c>
      <c r="K61" s="15" t="s">
        <v>51</v>
      </c>
      <c r="L61" s="15" t="s">
        <v>30</v>
      </c>
      <c r="M61" s="15" t="s">
        <v>30</v>
      </c>
      <c r="N61" s="15" t="s">
        <v>34</v>
      </c>
      <c r="O61" s="15" t="s">
        <v>35</v>
      </c>
      <c r="P61" s="15" t="s">
        <v>35</v>
      </c>
      <c r="S61" s="46"/>
    </row>
    <row r="62" spans="1:19" s="19" customFormat="1" ht="14" thickBot="1" x14ac:dyDescent="0.2">
      <c r="A62" s="18" t="s">
        <v>36</v>
      </c>
      <c r="B62" s="19" t="s">
        <v>37</v>
      </c>
      <c r="D62" s="19" t="s">
        <v>212</v>
      </c>
      <c r="E62" s="19" t="s">
        <v>214</v>
      </c>
      <c r="F62" s="19" t="s">
        <v>224</v>
      </c>
      <c r="G62" s="19" t="s">
        <v>38</v>
      </c>
      <c r="H62" s="20" t="s">
        <v>39</v>
      </c>
      <c r="I62" s="19" t="s">
        <v>29</v>
      </c>
      <c r="J62" s="19" t="s">
        <v>40</v>
      </c>
      <c r="K62" s="19" t="s">
        <v>53</v>
      </c>
      <c r="L62" s="19" t="s">
        <v>209</v>
      </c>
      <c r="M62" s="19" t="s">
        <v>210</v>
      </c>
      <c r="N62" s="19" t="s">
        <v>41</v>
      </c>
      <c r="O62" s="19" t="s">
        <v>138</v>
      </c>
      <c r="P62" s="19" t="s">
        <v>138</v>
      </c>
      <c r="S62" s="47"/>
    </row>
    <row r="63" spans="1:19" s="10" customFormat="1" x14ac:dyDescent="0.15">
      <c r="A63" s="10">
        <v>146</v>
      </c>
      <c r="B63" s="10" t="s">
        <v>49</v>
      </c>
      <c r="C63" s="10">
        <v>0</v>
      </c>
      <c r="D63" s="10">
        <v>19</v>
      </c>
      <c r="E63" s="27">
        <v>6666</v>
      </c>
      <c r="G63" s="27">
        <v>80000</v>
      </c>
      <c r="H63" s="22">
        <v>40000</v>
      </c>
      <c r="I63" s="10" t="s">
        <v>56</v>
      </c>
      <c r="J63" s="10" t="s">
        <v>57</v>
      </c>
      <c r="K63" s="10" t="s">
        <v>42</v>
      </c>
      <c r="L63" s="10">
        <v>3664</v>
      </c>
      <c r="M63" s="10">
        <v>36850</v>
      </c>
      <c r="N63" s="10">
        <f>L63/M63*100</f>
        <v>9.9430122116689272</v>
      </c>
      <c r="S63" s="44"/>
    </row>
    <row r="64" spans="1:19" s="10" customFormat="1" x14ac:dyDescent="0.15">
      <c r="A64" s="10" t="s">
        <v>232</v>
      </c>
      <c r="B64" s="21">
        <v>40906</v>
      </c>
      <c r="C64" s="21"/>
      <c r="G64" s="27">
        <v>80000</v>
      </c>
      <c r="H64" s="22">
        <v>40000</v>
      </c>
      <c r="I64" s="10" t="s">
        <v>56</v>
      </c>
      <c r="J64" s="10" t="s">
        <v>57</v>
      </c>
      <c r="K64" s="10" t="s">
        <v>48</v>
      </c>
      <c r="L64" s="10">
        <v>3162</v>
      </c>
      <c r="M64" s="10">
        <v>32248</v>
      </c>
      <c r="N64" s="10">
        <f t="shared" ref="N64:N78" si="6">L64/M64*100</f>
        <v>9.8052592408831565</v>
      </c>
      <c r="S64" s="44"/>
    </row>
    <row r="65" spans="1:19" s="10" customFormat="1" x14ac:dyDescent="0.15">
      <c r="G65" s="27">
        <v>80000</v>
      </c>
      <c r="H65" s="22">
        <v>40000</v>
      </c>
      <c r="I65" s="10" t="s">
        <v>56</v>
      </c>
      <c r="J65" s="10" t="s">
        <v>57</v>
      </c>
      <c r="K65" s="10" t="s">
        <v>120</v>
      </c>
      <c r="L65" s="10">
        <v>3716</v>
      </c>
      <c r="M65" s="10">
        <v>31388</v>
      </c>
      <c r="N65" s="10">
        <f t="shared" si="6"/>
        <v>11.838919332228876</v>
      </c>
      <c r="S65" s="44"/>
    </row>
    <row r="66" spans="1:19" s="10" customFormat="1" x14ac:dyDescent="0.15">
      <c r="G66" s="27">
        <v>80000</v>
      </c>
      <c r="H66" s="22">
        <v>40000</v>
      </c>
      <c r="I66" s="10" t="s">
        <v>56</v>
      </c>
      <c r="J66" s="10" t="s">
        <v>57</v>
      </c>
      <c r="K66" s="10" t="s">
        <v>121</v>
      </c>
      <c r="L66" s="10">
        <v>2952</v>
      </c>
      <c r="M66" s="10">
        <v>28560</v>
      </c>
      <c r="N66" s="10">
        <f t="shared" si="6"/>
        <v>10.336134453781511</v>
      </c>
      <c r="O66" s="10">
        <f>AVERAGE(N63:N66)</f>
        <v>10.480831309640617</v>
      </c>
      <c r="P66" s="10" t="s">
        <v>49</v>
      </c>
      <c r="S66" s="44"/>
    </row>
    <row r="67" spans="1:19" s="10" customFormat="1" x14ac:dyDescent="0.15">
      <c r="A67" s="10" t="s">
        <v>233</v>
      </c>
      <c r="B67" s="21">
        <v>40906</v>
      </c>
      <c r="C67" s="21"/>
      <c r="G67" s="27">
        <v>80000</v>
      </c>
      <c r="H67" s="22">
        <v>40000</v>
      </c>
      <c r="I67" s="10" t="s">
        <v>56</v>
      </c>
      <c r="J67" s="10" t="s">
        <v>57</v>
      </c>
      <c r="K67" s="10" t="s">
        <v>0</v>
      </c>
      <c r="L67" s="10">
        <v>2458</v>
      </c>
      <c r="M67" s="10">
        <v>33710</v>
      </c>
      <c r="N67" s="10">
        <f t="shared" si="6"/>
        <v>7.2916048650252154</v>
      </c>
      <c r="O67" s="10">
        <f>N67/O66*100</f>
        <v>69.570863699696744</v>
      </c>
      <c r="S67" s="44"/>
    </row>
    <row r="68" spans="1:19" s="10" customFormat="1" x14ac:dyDescent="0.15">
      <c r="G68" s="27">
        <v>80000</v>
      </c>
      <c r="H68" s="22">
        <v>40000</v>
      </c>
      <c r="I68" s="10" t="s">
        <v>56</v>
      </c>
      <c r="J68" s="10" t="s">
        <v>57</v>
      </c>
      <c r="K68" s="10" t="s">
        <v>1</v>
      </c>
      <c r="L68" s="10">
        <v>1476</v>
      </c>
      <c r="M68" s="10">
        <v>21082</v>
      </c>
      <c r="N68" s="10">
        <f t="shared" si="6"/>
        <v>7.0012332795749934</v>
      </c>
      <c r="O68" s="10">
        <f>N68/O66*100</f>
        <v>66.800362230188995</v>
      </c>
      <c r="S68" s="44"/>
    </row>
    <row r="69" spans="1:19" s="10" customFormat="1" x14ac:dyDescent="0.15">
      <c r="G69" s="27">
        <v>80000</v>
      </c>
      <c r="H69" s="22">
        <v>40000</v>
      </c>
      <c r="I69" s="10" t="s">
        <v>56</v>
      </c>
      <c r="J69" s="10" t="s">
        <v>57</v>
      </c>
      <c r="K69" s="10" t="s">
        <v>2</v>
      </c>
      <c r="L69" s="10">
        <v>2372</v>
      </c>
      <c r="M69" s="10">
        <v>28612</v>
      </c>
      <c r="N69" s="10">
        <f t="shared" si="6"/>
        <v>8.2902278764154893</v>
      </c>
      <c r="O69" s="10">
        <f>N69/O66*100</f>
        <v>79.09895342738568</v>
      </c>
      <c r="S69" s="44"/>
    </row>
    <row r="70" spans="1:19" s="10" customFormat="1" x14ac:dyDescent="0.15">
      <c r="G70" s="27">
        <v>80000</v>
      </c>
      <c r="H70" s="22">
        <v>40000</v>
      </c>
      <c r="I70" s="10" t="s">
        <v>56</v>
      </c>
      <c r="J70" s="10" t="s">
        <v>57</v>
      </c>
      <c r="K70" s="10" t="s">
        <v>3</v>
      </c>
      <c r="L70" s="10">
        <v>2330</v>
      </c>
      <c r="M70" s="10">
        <v>30038</v>
      </c>
      <c r="N70" s="10">
        <f t="shared" si="6"/>
        <v>7.7568413343098745</v>
      </c>
      <c r="O70" s="10">
        <f>N70/O66*100</f>
        <v>74.009790875795062</v>
      </c>
      <c r="P70" s="10">
        <f>AVERAGE(O67:O70)</f>
        <v>72.369992558266617</v>
      </c>
      <c r="S70" s="44"/>
    </row>
    <row r="71" spans="1:19" s="10" customFormat="1" x14ac:dyDescent="0.15">
      <c r="A71" s="10" t="s">
        <v>234</v>
      </c>
      <c r="B71" s="21">
        <v>40906</v>
      </c>
      <c r="C71" s="21"/>
      <c r="G71" s="27">
        <v>80000</v>
      </c>
      <c r="H71" s="22">
        <v>40000</v>
      </c>
      <c r="I71" s="10" t="s">
        <v>56</v>
      </c>
      <c r="J71" s="10" t="s">
        <v>57</v>
      </c>
      <c r="K71" s="10" t="s">
        <v>43</v>
      </c>
      <c r="L71" s="10">
        <v>3634</v>
      </c>
      <c r="M71" s="10">
        <v>40742</v>
      </c>
      <c r="N71" s="10">
        <f t="shared" si="6"/>
        <v>8.919542486868588</v>
      </c>
      <c r="O71" s="10">
        <f>N71/O66*100</f>
        <v>85.103387540109495</v>
      </c>
      <c r="S71" s="44"/>
    </row>
    <row r="72" spans="1:19" s="10" customFormat="1" x14ac:dyDescent="0.15">
      <c r="G72" s="27">
        <v>80000</v>
      </c>
      <c r="H72" s="22">
        <v>40000</v>
      </c>
      <c r="I72" s="10" t="s">
        <v>56</v>
      </c>
      <c r="J72" s="10" t="s">
        <v>57</v>
      </c>
      <c r="K72" s="10" t="s">
        <v>50</v>
      </c>
      <c r="L72" s="10">
        <v>2684</v>
      </c>
      <c r="M72" s="10">
        <v>27464</v>
      </c>
      <c r="N72" s="10">
        <f t="shared" si="6"/>
        <v>9.7727934750946694</v>
      </c>
      <c r="O72" s="10">
        <f>N72/O66*100</f>
        <v>93.244449665985258</v>
      </c>
      <c r="S72" s="44"/>
    </row>
    <row r="73" spans="1:19" s="10" customFormat="1" x14ac:dyDescent="0.15">
      <c r="G73" s="27">
        <v>80000</v>
      </c>
      <c r="H73" s="22">
        <v>40000</v>
      </c>
      <c r="I73" s="10" t="s">
        <v>56</v>
      </c>
      <c r="J73" s="10" t="s">
        <v>57</v>
      </c>
      <c r="K73" s="10" t="s">
        <v>8</v>
      </c>
      <c r="L73" s="10">
        <v>3418</v>
      </c>
      <c r="M73" s="10">
        <v>35852</v>
      </c>
      <c r="N73" s="10">
        <f t="shared" si="6"/>
        <v>9.533638290750865</v>
      </c>
      <c r="O73" s="10">
        <f>N73/O66*100</f>
        <v>90.962615551130071</v>
      </c>
      <c r="S73" s="44"/>
    </row>
    <row r="74" spans="1:19" s="10" customFormat="1" x14ac:dyDescent="0.15">
      <c r="G74" s="27">
        <v>80000</v>
      </c>
      <c r="H74" s="22">
        <v>40000</v>
      </c>
      <c r="I74" s="10" t="s">
        <v>56</v>
      </c>
      <c r="J74" s="10" t="s">
        <v>57</v>
      </c>
      <c r="K74" s="10" t="s">
        <v>9</v>
      </c>
      <c r="L74" s="10">
        <v>3088</v>
      </c>
      <c r="M74" s="10">
        <v>30720</v>
      </c>
      <c r="N74" s="10">
        <f t="shared" si="6"/>
        <v>10.052083333333334</v>
      </c>
      <c r="O74" s="10">
        <f>N74/O66*100</f>
        <v>95.909217850754771</v>
      </c>
      <c r="P74" s="10">
        <f t="shared" ref="P74:P78" si="7">AVERAGE(O71:O74)</f>
        <v>91.304917651994899</v>
      </c>
      <c r="S74" s="44"/>
    </row>
    <row r="75" spans="1:19" s="10" customFormat="1" x14ac:dyDescent="0.15">
      <c r="A75" s="10" t="s">
        <v>235</v>
      </c>
      <c r="B75" s="21">
        <v>40906</v>
      </c>
      <c r="C75" s="21"/>
      <c r="G75" s="27">
        <v>80000</v>
      </c>
      <c r="H75" s="22">
        <v>40000</v>
      </c>
      <c r="I75" s="10" t="s">
        <v>56</v>
      </c>
      <c r="J75" s="10" t="s">
        <v>57</v>
      </c>
      <c r="K75" s="10" t="s">
        <v>10</v>
      </c>
      <c r="L75" s="10">
        <v>4234</v>
      </c>
      <c r="M75" s="10">
        <v>47014</v>
      </c>
      <c r="N75" s="10">
        <f t="shared" si="6"/>
        <v>9.0058280512187849</v>
      </c>
      <c r="O75" s="10">
        <f>N75/O66*100</f>
        <v>85.926657773176103</v>
      </c>
      <c r="S75" s="44"/>
    </row>
    <row r="76" spans="1:19" s="10" customFormat="1" x14ac:dyDescent="0.15">
      <c r="G76" s="27">
        <v>80000</v>
      </c>
      <c r="H76" s="22">
        <v>40000</v>
      </c>
      <c r="I76" s="10" t="s">
        <v>56</v>
      </c>
      <c r="J76" s="10" t="s">
        <v>57</v>
      </c>
      <c r="K76" s="10" t="s">
        <v>11</v>
      </c>
      <c r="L76" s="10">
        <v>2536</v>
      </c>
      <c r="M76" s="10">
        <v>25938</v>
      </c>
      <c r="N76" s="10">
        <f t="shared" si="6"/>
        <v>9.7771609221990907</v>
      </c>
      <c r="O76" s="10">
        <f>N76/O66*100</f>
        <v>93.28612047410526</v>
      </c>
      <c r="S76" s="44"/>
    </row>
    <row r="77" spans="1:19" s="10" customFormat="1" x14ac:dyDescent="0.15">
      <c r="G77" s="27">
        <v>80000</v>
      </c>
      <c r="H77" s="22">
        <v>40000</v>
      </c>
      <c r="I77" s="10" t="s">
        <v>56</v>
      </c>
      <c r="J77" s="10" t="s">
        <v>57</v>
      </c>
      <c r="K77" s="10" t="s">
        <v>12</v>
      </c>
      <c r="L77" s="10">
        <v>3660</v>
      </c>
      <c r="M77" s="10">
        <v>36006</v>
      </c>
      <c r="N77" s="10">
        <f t="shared" si="6"/>
        <v>10.16497250458257</v>
      </c>
      <c r="O77" s="10">
        <f>N77/O66*100</f>
        <v>96.986319159936201</v>
      </c>
      <c r="S77" s="44"/>
    </row>
    <row r="78" spans="1:19" s="10" customFormat="1" x14ac:dyDescent="0.15">
      <c r="G78" s="27">
        <v>80000</v>
      </c>
      <c r="H78" s="22">
        <v>40000</v>
      </c>
      <c r="I78" s="10" t="s">
        <v>56</v>
      </c>
      <c r="J78" s="10" t="s">
        <v>57</v>
      </c>
      <c r="K78" s="10" t="s">
        <v>13</v>
      </c>
      <c r="L78" s="10">
        <v>4118</v>
      </c>
      <c r="M78" s="10">
        <v>31928</v>
      </c>
      <c r="N78" s="10">
        <f t="shared" si="6"/>
        <v>12.897769982460536</v>
      </c>
      <c r="O78" s="10">
        <f>N78/O66*100</f>
        <v>123.06056267308432</v>
      </c>
      <c r="P78" s="10">
        <f t="shared" si="7"/>
        <v>99.81491502007546</v>
      </c>
      <c r="S78" s="44"/>
    </row>
    <row r="79" spans="1:19" s="10" customFormat="1" x14ac:dyDescent="0.15">
      <c r="S79" s="44"/>
    </row>
    <row r="80" spans="1:19" s="10" customFormat="1" x14ac:dyDescent="0.15">
      <c r="S80" s="44"/>
    </row>
    <row r="81" spans="19:19" s="10" customFormat="1" x14ac:dyDescent="0.15">
      <c r="S81" s="44"/>
    </row>
    <row r="82" spans="19:19" s="10" customFormat="1" x14ac:dyDescent="0.15">
      <c r="S82" s="44"/>
    </row>
    <row r="83" spans="19:19" s="10" customFormat="1" x14ac:dyDescent="0.15">
      <c r="S83" s="44"/>
    </row>
  </sheetData>
  <pageMargins left="0.75" right="0.75" top="1" bottom="1" header="0.5" footer="0.5"/>
  <pageSetup orientation="portrait" horizontalDpi="4294967292" verticalDpi="429496729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5"/>
  <sheetViews>
    <sheetView topLeftCell="A2" workbookViewId="0">
      <pane xSplit="2" topLeftCell="O1" activePane="topRight" state="frozen"/>
      <selection pane="topRight" activeCell="Q2" sqref="Q1:R1048576"/>
    </sheetView>
  </sheetViews>
  <sheetFormatPr baseColWidth="10" defaultRowHeight="13" x14ac:dyDescent="0.15"/>
  <cols>
    <col min="1" max="1" width="13" customWidth="1"/>
    <col min="2" max="3" width="9.1640625" customWidth="1"/>
    <col min="4" max="4" width="8.33203125" customWidth="1"/>
    <col min="5" max="5" width="8" customWidth="1"/>
    <col min="6" max="6" width="8.83203125" customWidth="1"/>
    <col min="7" max="7" width="8.5" customWidth="1"/>
    <col min="8" max="8" width="7.1640625" customWidth="1"/>
    <col min="9" max="9" width="7" customWidth="1"/>
    <col min="10" max="10" width="6.83203125" customWidth="1"/>
    <col min="11" max="11" width="8" customWidth="1"/>
    <col min="12" max="13" width="7.5" customWidth="1"/>
    <col min="19" max="19" width="2.5" style="52" customWidth="1"/>
  </cols>
  <sheetData>
    <row r="1" spans="1:30" s="10" customFormat="1" ht="26" x14ac:dyDescent="0.15">
      <c r="A1" s="10" t="s">
        <v>331</v>
      </c>
      <c r="S1" s="44"/>
      <c r="V1" s="82" t="s">
        <v>338</v>
      </c>
      <c r="W1" s="74" t="s">
        <v>339</v>
      </c>
      <c r="X1" s="23"/>
      <c r="Y1" s="23"/>
      <c r="Z1" s="23"/>
      <c r="AA1" s="23"/>
      <c r="AB1" s="75"/>
    </row>
    <row r="2" spans="1:30" s="10" customFormat="1" x14ac:dyDescent="0.15">
      <c r="A2" s="10" t="s">
        <v>139</v>
      </c>
      <c r="S2" s="44"/>
      <c r="T2" s="10" t="s">
        <v>305</v>
      </c>
      <c r="V2" s="76"/>
      <c r="W2" s="32" t="s">
        <v>340</v>
      </c>
      <c r="X2" s="24"/>
      <c r="Y2" s="24"/>
      <c r="Z2" s="24"/>
      <c r="AA2" s="24"/>
      <c r="AB2" s="77"/>
    </row>
    <row r="3" spans="1:30" s="10" customFormat="1" x14ac:dyDescent="0.15">
      <c r="A3" s="10" t="s">
        <v>225</v>
      </c>
      <c r="B3" s="10" t="s">
        <v>148</v>
      </c>
      <c r="S3" s="44"/>
      <c r="V3" s="76"/>
      <c r="W3" s="32"/>
      <c r="X3" s="24"/>
      <c r="Y3" s="24"/>
      <c r="Z3" s="24"/>
      <c r="AA3" s="24"/>
      <c r="AB3" s="77"/>
    </row>
    <row r="4" spans="1:30" s="10" customFormat="1" ht="14" thickBot="1" x14ac:dyDescent="0.2">
      <c r="A4" s="10" t="s">
        <v>274</v>
      </c>
      <c r="S4" s="44"/>
      <c r="V4" s="78"/>
      <c r="W4" s="79"/>
      <c r="X4" s="80"/>
      <c r="Y4" s="80"/>
      <c r="Z4" s="80"/>
      <c r="AA4" s="80"/>
      <c r="AB4" s="81"/>
    </row>
    <row r="5" spans="1:30" s="12" customFormat="1" x14ac:dyDescent="0.15">
      <c r="A5" s="11"/>
      <c r="C5" s="12" t="s">
        <v>313</v>
      </c>
      <c r="G5" s="12" t="s">
        <v>33</v>
      </c>
      <c r="H5" s="13"/>
      <c r="L5" s="12" t="s">
        <v>208</v>
      </c>
      <c r="S5" s="45"/>
    </row>
    <row r="6" spans="1:30" s="15" customFormat="1" x14ac:dyDescent="0.15">
      <c r="A6" s="14"/>
      <c r="B6" s="15" t="s">
        <v>31</v>
      </c>
      <c r="C6" s="17" t="s">
        <v>314</v>
      </c>
      <c r="F6" s="15" t="s">
        <v>222</v>
      </c>
      <c r="G6" s="15" t="s">
        <v>215</v>
      </c>
      <c r="H6" s="16"/>
      <c r="J6" s="15" t="s">
        <v>32</v>
      </c>
      <c r="N6" s="15" t="s">
        <v>35</v>
      </c>
      <c r="O6" s="15" t="s">
        <v>287</v>
      </c>
      <c r="P6" s="15" t="s">
        <v>54</v>
      </c>
      <c r="S6" s="46"/>
    </row>
    <row r="7" spans="1:30" s="15" customFormat="1" x14ac:dyDescent="0.15">
      <c r="A7" s="17"/>
      <c r="B7" s="15" t="s">
        <v>33</v>
      </c>
      <c r="C7" s="17" t="s">
        <v>315</v>
      </c>
      <c r="D7" s="15" t="s">
        <v>149</v>
      </c>
      <c r="E7" s="15" t="s">
        <v>213</v>
      </c>
      <c r="F7" s="15" t="s">
        <v>223</v>
      </c>
      <c r="G7" s="15" t="s">
        <v>53</v>
      </c>
      <c r="H7" s="16"/>
      <c r="I7" s="15" t="s">
        <v>21</v>
      </c>
      <c r="J7" s="15" t="s">
        <v>34</v>
      </c>
      <c r="K7" s="15" t="s">
        <v>51</v>
      </c>
      <c r="L7" s="15" t="s">
        <v>30</v>
      </c>
      <c r="M7" s="15" t="s">
        <v>30</v>
      </c>
      <c r="N7" s="15" t="s">
        <v>34</v>
      </c>
      <c r="O7" s="15" t="s">
        <v>35</v>
      </c>
      <c r="P7" s="15" t="s">
        <v>35</v>
      </c>
      <c r="S7" s="55"/>
      <c r="U7" s="17"/>
    </row>
    <row r="8" spans="1:30" s="19" customFormat="1" ht="14" thickBot="1" x14ac:dyDescent="0.2">
      <c r="A8" s="18" t="s">
        <v>36</v>
      </c>
      <c r="B8" s="19" t="s">
        <v>37</v>
      </c>
      <c r="D8" s="19" t="s">
        <v>212</v>
      </c>
      <c r="E8" s="19" t="s">
        <v>214</v>
      </c>
      <c r="F8" s="19" t="s">
        <v>224</v>
      </c>
      <c r="G8" s="19" t="s">
        <v>38</v>
      </c>
      <c r="H8" s="20" t="s">
        <v>39</v>
      </c>
      <c r="I8" s="19" t="s">
        <v>29</v>
      </c>
      <c r="J8" s="19" t="s">
        <v>40</v>
      </c>
      <c r="K8" s="19" t="s">
        <v>53</v>
      </c>
      <c r="L8" s="19" t="s">
        <v>209</v>
      </c>
      <c r="M8" s="19" t="s">
        <v>210</v>
      </c>
      <c r="N8" s="19" t="s">
        <v>41</v>
      </c>
      <c r="O8" s="19" t="s">
        <v>138</v>
      </c>
      <c r="P8" s="19" t="s">
        <v>138</v>
      </c>
      <c r="S8" s="47"/>
    </row>
    <row r="9" spans="1:30" s="10" customFormat="1" ht="14" thickBot="1" x14ac:dyDescent="0.2">
      <c r="A9" s="10">
        <v>83</v>
      </c>
      <c r="B9" s="10" t="s">
        <v>49</v>
      </c>
      <c r="C9" s="10">
        <v>1</v>
      </c>
      <c r="D9" s="10">
        <v>23</v>
      </c>
      <c r="E9" s="27">
        <v>13888</v>
      </c>
      <c r="G9" s="10">
        <v>80000</v>
      </c>
      <c r="H9" s="22">
        <v>40000</v>
      </c>
      <c r="I9" s="10" t="s">
        <v>56</v>
      </c>
      <c r="J9" s="10" t="s">
        <v>57</v>
      </c>
      <c r="K9" s="10" t="s">
        <v>27</v>
      </c>
      <c r="L9" s="10">
        <v>2910</v>
      </c>
      <c r="M9" s="10">
        <v>46548</v>
      </c>
      <c r="N9" s="10">
        <f t="shared" ref="N9:N24" si="0">L9/M9*100</f>
        <v>6.2516112400103117</v>
      </c>
      <c r="S9" s="44"/>
      <c r="T9" s="10" t="s">
        <v>280</v>
      </c>
      <c r="V9" s="10" t="s">
        <v>127</v>
      </c>
      <c r="W9" s="10" t="s">
        <v>128</v>
      </c>
      <c r="AB9" s="27" t="s">
        <v>123</v>
      </c>
      <c r="AC9" s="10" t="s">
        <v>188</v>
      </c>
      <c r="AD9" s="27"/>
    </row>
    <row r="10" spans="1:30" s="10" customFormat="1" x14ac:dyDescent="0.15">
      <c r="A10" s="10" t="s">
        <v>252</v>
      </c>
      <c r="B10" s="21">
        <v>40740</v>
      </c>
      <c r="C10" s="21"/>
      <c r="G10" s="10">
        <v>80000</v>
      </c>
      <c r="H10" s="22">
        <v>40000</v>
      </c>
      <c r="I10" s="10" t="s">
        <v>56</v>
      </c>
      <c r="J10" s="10" t="s">
        <v>57</v>
      </c>
      <c r="K10" s="10" t="s">
        <v>28</v>
      </c>
      <c r="L10" s="10">
        <v>2367</v>
      </c>
      <c r="M10" s="10">
        <v>37437</v>
      </c>
      <c r="N10" s="10">
        <f t="shared" si="0"/>
        <v>6.3226220049683466</v>
      </c>
      <c r="S10" s="44"/>
      <c r="T10" s="23"/>
      <c r="U10" s="23"/>
      <c r="V10" s="12" t="s">
        <v>54</v>
      </c>
      <c r="W10" s="12" t="s">
        <v>54</v>
      </c>
      <c r="X10" s="12" t="s">
        <v>54</v>
      </c>
      <c r="Y10" s="23"/>
      <c r="AB10" s="10" t="s">
        <v>149</v>
      </c>
      <c r="AC10" s="10" t="s">
        <v>149</v>
      </c>
    </row>
    <row r="11" spans="1:30" s="10" customFormat="1" x14ac:dyDescent="0.15">
      <c r="A11" s="10" t="s">
        <v>122</v>
      </c>
      <c r="G11" s="10">
        <v>80000</v>
      </c>
      <c r="H11" s="22">
        <v>40000</v>
      </c>
      <c r="I11" s="10" t="s">
        <v>56</v>
      </c>
      <c r="J11" s="10" t="s">
        <v>57</v>
      </c>
      <c r="K11" s="10" t="s">
        <v>5</v>
      </c>
      <c r="L11" s="10">
        <v>2178</v>
      </c>
      <c r="M11" s="10">
        <v>53481</v>
      </c>
      <c r="N11" s="10">
        <f t="shared" si="0"/>
        <v>4.0724743366803162</v>
      </c>
      <c r="S11" s="44"/>
      <c r="T11" s="32"/>
      <c r="U11" s="32"/>
      <c r="V11" s="15" t="s">
        <v>35</v>
      </c>
      <c r="W11" s="15" t="s">
        <v>35</v>
      </c>
      <c r="X11" s="15" t="s">
        <v>35</v>
      </c>
      <c r="Y11" s="32"/>
      <c r="AA11" s="27" t="s">
        <v>49</v>
      </c>
      <c r="AB11" s="10">
        <v>8.1798470218150872</v>
      </c>
    </row>
    <row r="12" spans="1:30" s="10" customFormat="1" x14ac:dyDescent="0.15">
      <c r="G12" s="10">
        <v>80000</v>
      </c>
      <c r="H12" s="22">
        <v>40000</v>
      </c>
      <c r="I12" s="10" t="s">
        <v>56</v>
      </c>
      <c r="J12" s="10" t="s">
        <v>57</v>
      </c>
      <c r="K12" s="10" t="s">
        <v>7</v>
      </c>
      <c r="L12" s="10">
        <v>2649</v>
      </c>
      <c r="M12" s="10">
        <v>40092</v>
      </c>
      <c r="N12" s="10">
        <f t="shared" si="0"/>
        <v>6.6073032026339424</v>
      </c>
      <c r="O12" s="10">
        <f>AVERAGE(N9:N12)</f>
        <v>5.813502696073229</v>
      </c>
      <c r="P12" s="10" t="s">
        <v>49</v>
      </c>
      <c r="S12" s="44"/>
      <c r="T12" s="36"/>
      <c r="U12" s="36"/>
      <c r="V12" s="15" t="s">
        <v>350</v>
      </c>
      <c r="W12" s="15" t="s">
        <v>350</v>
      </c>
      <c r="X12" s="15" t="s">
        <v>350</v>
      </c>
      <c r="Y12" s="36"/>
      <c r="AA12" s="35" t="s">
        <v>146</v>
      </c>
      <c r="AB12" s="10">
        <v>9.0321654854944562</v>
      </c>
      <c r="AC12" s="10">
        <v>0.12207045586344924</v>
      </c>
    </row>
    <row r="13" spans="1:30" s="10" customFormat="1" ht="14" thickBot="1" x14ac:dyDescent="0.2">
      <c r="A13" s="10" t="s">
        <v>253</v>
      </c>
      <c r="B13" s="21">
        <v>40741</v>
      </c>
      <c r="C13" s="21"/>
      <c r="F13" s="10">
        <v>44.44</v>
      </c>
      <c r="G13" s="10">
        <v>80000</v>
      </c>
      <c r="H13" s="22">
        <v>40000</v>
      </c>
      <c r="I13" s="10" t="s">
        <v>52</v>
      </c>
      <c r="J13" s="10" t="s">
        <v>57</v>
      </c>
      <c r="K13" s="10" t="s">
        <v>47</v>
      </c>
      <c r="L13" s="10">
        <v>189</v>
      </c>
      <c r="M13" s="10">
        <v>82563</v>
      </c>
      <c r="N13" s="10">
        <f t="shared" si="0"/>
        <v>0.2289161004323971</v>
      </c>
      <c r="O13" s="10">
        <f>N13/O12*100</f>
        <v>3.9376622391010514</v>
      </c>
      <c r="S13" s="44"/>
      <c r="T13" s="19" t="s">
        <v>351</v>
      </c>
      <c r="U13" s="19" t="s">
        <v>144</v>
      </c>
      <c r="V13" s="19" t="s">
        <v>41</v>
      </c>
      <c r="W13" s="19" t="s">
        <v>41</v>
      </c>
      <c r="X13" s="19" t="s">
        <v>41</v>
      </c>
      <c r="Y13" s="19" t="s">
        <v>55</v>
      </c>
      <c r="AA13" s="35" t="s">
        <v>145</v>
      </c>
      <c r="AB13" s="10">
        <v>9.4745397402493108</v>
      </c>
      <c r="AC13" s="10">
        <v>6.9255545491736903E-2</v>
      </c>
    </row>
    <row r="14" spans="1:30" s="10" customFormat="1" x14ac:dyDescent="0.15">
      <c r="B14" s="10" t="s">
        <v>218</v>
      </c>
      <c r="G14" s="10">
        <v>80000</v>
      </c>
      <c r="H14" s="22">
        <v>40000</v>
      </c>
      <c r="I14" s="10" t="s">
        <v>52</v>
      </c>
      <c r="J14" s="10" t="s">
        <v>57</v>
      </c>
      <c r="K14" s="10" t="s">
        <v>59</v>
      </c>
      <c r="L14" s="10">
        <v>150</v>
      </c>
      <c r="M14" s="10">
        <v>101034</v>
      </c>
      <c r="N14" s="10">
        <f t="shared" si="0"/>
        <v>0.14846487321099827</v>
      </c>
      <c r="O14" s="10">
        <f>N14/O12*100</f>
        <v>2.5537938308909691</v>
      </c>
      <c r="S14" s="44"/>
      <c r="T14" s="10">
        <v>0</v>
      </c>
      <c r="U14" s="10">
        <v>1</v>
      </c>
      <c r="V14" s="10">
        <f>AVERAGE(N9:N12)</f>
        <v>5.813502696073229</v>
      </c>
      <c r="W14" s="10">
        <f>AVERAGE(N31:N34)</f>
        <v>12.427649846495067</v>
      </c>
      <c r="X14" s="10">
        <f>AVERAGE(N9:N12,N31:N34,N52:N55)</f>
        <v>8.1798470218150872</v>
      </c>
      <c r="Y14" s="10">
        <f>STDEV(V14:W14)</f>
        <v>4.6769083018289637</v>
      </c>
      <c r="AA14" s="35" t="s">
        <v>147</v>
      </c>
      <c r="AB14" s="10">
        <v>8.2989645655108877</v>
      </c>
      <c r="AC14" s="10">
        <v>6.9701886714058164E-2</v>
      </c>
    </row>
    <row r="15" spans="1:30" s="10" customFormat="1" x14ac:dyDescent="0.15">
      <c r="G15" s="10">
        <v>80000</v>
      </c>
      <c r="H15" s="22">
        <v>40000</v>
      </c>
      <c r="I15" s="10" t="s">
        <v>52</v>
      </c>
      <c r="J15" s="10" t="s">
        <v>57</v>
      </c>
      <c r="K15" s="10" t="s">
        <v>60</v>
      </c>
      <c r="L15" s="10">
        <v>183</v>
      </c>
      <c r="M15" s="10">
        <v>78297</v>
      </c>
      <c r="N15" s="10">
        <f t="shared" si="0"/>
        <v>0.23372543009310701</v>
      </c>
      <c r="O15" s="10">
        <f>N15/O12*100</f>
        <v>4.0203891235997613</v>
      </c>
      <c r="S15" s="44"/>
      <c r="T15" s="10">
        <v>75</v>
      </c>
      <c r="U15" s="35" t="s">
        <v>146</v>
      </c>
      <c r="V15" s="10">
        <f>AVERAGE(N35:N38)</f>
        <v>12.258132189991336</v>
      </c>
      <c r="W15" s="10">
        <f>AVERAGE(N56:N59)</f>
        <v>5.8061987809975752</v>
      </c>
      <c r="X15" s="10">
        <f>AVERAGE(N35:N38,N56:N59)</f>
        <v>9.0321654854944562</v>
      </c>
      <c r="Y15" s="10">
        <f t="shared" ref="Y15:Y20" si="1">STDEV(V15:W15)</f>
        <v>4.5622058652635262</v>
      </c>
      <c r="AB15" s="10" t="s">
        <v>55</v>
      </c>
      <c r="AC15" s="10" t="s">
        <v>55</v>
      </c>
    </row>
    <row r="16" spans="1:30" s="10" customFormat="1" x14ac:dyDescent="0.15">
      <c r="G16" s="10">
        <v>80000</v>
      </c>
      <c r="H16" s="22">
        <v>40000</v>
      </c>
      <c r="I16" s="10" t="s">
        <v>52</v>
      </c>
      <c r="J16" s="10" t="s">
        <v>57</v>
      </c>
      <c r="K16" s="10" t="s">
        <v>61</v>
      </c>
      <c r="L16" s="10">
        <v>159</v>
      </c>
      <c r="M16" s="10">
        <v>72150</v>
      </c>
      <c r="N16" s="10">
        <f t="shared" si="0"/>
        <v>0.22037422037422039</v>
      </c>
      <c r="O16" s="10">
        <f>N16/O12*100</f>
        <v>3.7907305095613646</v>
      </c>
      <c r="P16" s="10">
        <f>AVERAGE(O13:O16)</f>
        <v>3.5756439257882864</v>
      </c>
      <c r="S16" s="44"/>
      <c r="T16" s="10">
        <v>50</v>
      </c>
      <c r="U16" s="35" t="s">
        <v>145</v>
      </c>
      <c r="V16" s="10">
        <f>AVERAGE(N39:N42)</f>
        <v>12.823685462601162</v>
      </c>
      <c r="W16" s="10">
        <f>AVERAGE(N60:N63)</f>
        <v>6.1253940178974595</v>
      </c>
      <c r="X16" s="10">
        <f>AVERAGE(N39:N42,N60:N63)</f>
        <v>9.4745397402493108</v>
      </c>
      <c r="Y16" s="10">
        <f t="shared" si="1"/>
        <v>4.7364073029138272</v>
      </c>
      <c r="AA16" s="27" t="s">
        <v>49</v>
      </c>
      <c r="AB16" s="10">
        <f>STDEV(N9:N12,N31:N34,N52:N55)</f>
        <v>3.4403664467874098</v>
      </c>
      <c r="AC16" s="58"/>
    </row>
    <row r="17" spans="1:34" s="10" customFormat="1" x14ac:dyDescent="0.15">
      <c r="A17" s="10" t="s">
        <v>254</v>
      </c>
      <c r="B17" s="21">
        <v>40741</v>
      </c>
      <c r="C17" s="21"/>
      <c r="F17" s="10">
        <v>86.67</v>
      </c>
      <c r="G17" s="10">
        <v>80000</v>
      </c>
      <c r="H17" s="22">
        <v>40000</v>
      </c>
      <c r="I17" s="10" t="s">
        <v>52</v>
      </c>
      <c r="J17" s="10" t="s">
        <v>57</v>
      </c>
      <c r="K17" s="10" t="s">
        <v>62</v>
      </c>
      <c r="L17" s="10">
        <v>54</v>
      </c>
      <c r="M17" s="10">
        <v>70440</v>
      </c>
      <c r="N17" s="10">
        <f t="shared" si="0"/>
        <v>7.6660988074957415E-2</v>
      </c>
      <c r="O17" s="10">
        <f>N17/O12*100</f>
        <v>1.3186712397456808</v>
      </c>
      <c r="S17" s="44"/>
      <c r="T17" s="10">
        <v>25</v>
      </c>
      <c r="U17" s="35" t="s">
        <v>147</v>
      </c>
      <c r="V17" s="10">
        <f>AVERAGE(N43:N46)</f>
        <v>10.266239697715399</v>
      </c>
      <c r="W17" s="10">
        <f>AVERAGE(N64:N67)</f>
        <v>6.3316894333063791</v>
      </c>
      <c r="X17" s="10">
        <f>AVERAGE(N43:N46,N64:N67)</f>
        <v>8.2989645655108877</v>
      </c>
      <c r="Y17" s="10">
        <f t="shared" si="1"/>
        <v>2.7821471728829379</v>
      </c>
      <c r="AA17" s="35" t="s">
        <v>146</v>
      </c>
      <c r="AB17" s="10">
        <f>STDEV(N35:N38,N56:N59)</f>
        <v>3.569810388152602</v>
      </c>
      <c r="AC17" s="10">
        <f>STDEV(N13:N16,N72:N75)</f>
        <v>9.5432790701704517E-2</v>
      </c>
    </row>
    <row r="18" spans="1:34" s="10" customFormat="1" x14ac:dyDescent="0.15">
      <c r="B18" s="10" t="s">
        <v>218</v>
      </c>
      <c r="G18" s="10">
        <v>80000</v>
      </c>
      <c r="H18" s="22">
        <v>40000</v>
      </c>
      <c r="I18" s="10" t="s">
        <v>52</v>
      </c>
      <c r="J18" s="10" t="s">
        <v>57</v>
      </c>
      <c r="K18" s="10" t="s">
        <v>63</v>
      </c>
      <c r="L18" s="10">
        <v>78</v>
      </c>
      <c r="M18" s="10">
        <v>79059</v>
      </c>
      <c r="N18" s="10">
        <f t="shared" si="0"/>
        <v>9.866049406139718E-2</v>
      </c>
      <c r="O18" s="10">
        <f>N18/O12*100</f>
        <v>1.6970920840552479</v>
      </c>
      <c r="S18" s="44"/>
      <c r="T18" s="10">
        <v>75</v>
      </c>
      <c r="U18" s="35" t="s">
        <v>146</v>
      </c>
      <c r="V18" s="10">
        <f>AVERAGE(N13:N16)</f>
        <v>0.20787015602768069</v>
      </c>
      <c r="W18" s="10">
        <f>AVERAGE(N68:N71)</f>
        <v>0.10104569550299046</v>
      </c>
      <c r="X18" s="10">
        <f>AVERAGE(N13:N16,N72:N75)</f>
        <v>0.12207045586344924</v>
      </c>
      <c r="Y18" s="10">
        <f t="shared" si="1"/>
        <v>7.553630043360314E-2</v>
      </c>
      <c r="AA18" s="35" t="s">
        <v>145</v>
      </c>
      <c r="AB18" s="10">
        <f>STDEV(N39:N42,N60:N63)</f>
        <v>3.6600340067167307</v>
      </c>
      <c r="AC18" s="10">
        <f>STDEV(N17:N20,N72:N75)</f>
        <v>3.9229767512746261E-2</v>
      </c>
    </row>
    <row r="19" spans="1:34" s="10" customFormat="1" x14ac:dyDescent="0.15">
      <c r="G19" s="10">
        <v>80000</v>
      </c>
      <c r="H19" s="22">
        <v>40000</v>
      </c>
      <c r="I19" s="10" t="s">
        <v>52</v>
      </c>
      <c r="J19" s="10" t="s">
        <v>57</v>
      </c>
      <c r="K19" s="10" t="s">
        <v>64</v>
      </c>
      <c r="L19" s="10">
        <v>81</v>
      </c>
      <c r="M19" s="10">
        <v>58611</v>
      </c>
      <c r="N19" s="10">
        <f t="shared" si="0"/>
        <v>0.13819931412192252</v>
      </c>
      <c r="O19" s="10">
        <f>N19/O12*100</f>
        <v>2.3772125231019539</v>
      </c>
      <c r="S19" s="44"/>
      <c r="T19" s="10">
        <v>50</v>
      </c>
      <c r="U19" s="35" t="s">
        <v>145</v>
      </c>
      <c r="V19" s="10">
        <f>AVERAGE(N17:N20)</f>
        <v>0.10224033528425605</v>
      </c>
      <c r="W19" s="10">
        <f>AVERAGE(N72:N75)</f>
        <v>3.6270755699217755E-2</v>
      </c>
      <c r="X19" s="10">
        <f>AVERAGE(N17:N20,N72:N75)</f>
        <v>6.9255545491736903E-2</v>
      </c>
      <c r="Y19" s="10">
        <f t="shared" si="1"/>
        <v>4.6647537076606217E-2</v>
      </c>
      <c r="AA19" s="35" t="s">
        <v>147</v>
      </c>
      <c r="AB19" s="10">
        <f>STDEV(N39:N42,N60:N63)</f>
        <v>3.6600340067167307</v>
      </c>
      <c r="AC19" s="10">
        <f>STDEV(N21:N24,N76:N79)</f>
        <v>2.6712846984998047E-2</v>
      </c>
    </row>
    <row r="20" spans="1:34" s="10" customFormat="1" x14ac:dyDescent="0.15">
      <c r="G20" s="10">
        <v>80000</v>
      </c>
      <c r="H20" s="22">
        <v>40000</v>
      </c>
      <c r="I20" s="10" t="s">
        <v>52</v>
      </c>
      <c r="J20" s="10" t="s">
        <v>57</v>
      </c>
      <c r="K20" s="10" t="s">
        <v>65</v>
      </c>
      <c r="L20" s="10">
        <v>66</v>
      </c>
      <c r="M20" s="10">
        <v>69153</v>
      </c>
      <c r="N20" s="10">
        <f t="shared" si="0"/>
        <v>9.5440544878747119E-2</v>
      </c>
      <c r="O20" s="10">
        <f>N20/O12*100</f>
        <v>1.6417046635793786</v>
      </c>
      <c r="P20" s="10">
        <f t="shared" ref="P20:P24" si="2">AVERAGE(O17:O20)</f>
        <v>1.7586701276205654</v>
      </c>
      <c r="S20" s="44"/>
      <c r="T20" s="10">
        <v>25</v>
      </c>
      <c r="U20" s="35" t="s">
        <v>147</v>
      </c>
      <c r="V20" s="10">
        <f>AVERAGE(N21:N24)</f>
        <v>9.4225088115702585E-2</v>
      </c>
      <c r="W20" s="10">
        <f>AVERAGE(N76:N79)</f>
        <v>4.5178685312413737E-2</v>
      </c>
      <c r="X20" s="10">
        <f>AVERAGE(N21:N24,N76:N79)</f>
        <v>6.9701886714058164E-2</v>
      </c>
      <c r="Y20" s="10">
        <f t="shared" si="1"/>
        <v>3.4681044015012423E-2</v>
      </c>
    </row>
    <row r="21" spans="1:34" s="10" customFormat="1" x14ac:dyDescent="0.15">
      <c r="A21" s="10" t="s">
        <v>255</v>
      </c>
      <c r="B21" s="21">
        <v>40741</v>
      </c>
      <c r="C21" s="21"/>
      <c r="F21" s="10">
        <v>84.44</v>
      </c>
      <c r="G21" s="10">
        <v>80000</v>
      </c>
      <c r="H21" s="22">
        <v>40000</v>
      </c>
      <c r="I21" s="10" t="s">
        <v>52</v>
      </c>
      <c r="J21" s="10" t="s">
        <v>57</v>
      </c>
      <c r="K21" s="10" t="s">
        <v>67</v>
      </c>
      <c r="L21" s="10">
        <v>75</v>
      </c>
      <c r="M21" s="10">
        <v>80667</v>
      </c>
      <c r="N21" s="10">
        <f t="shared" si="0"/>
        <v>9.2974822418089187E-2</v>
      </c>
      <c r="O21" s="10">
        <f>N21/O12*100</f>
        <v>1.599290948654581</v>
      </c>
      <c r="S21" s="44"/>
    </row>
    <row r="22" spans="1:34" s="10" customFormat="1" x14ac:dyDescent="0.15">
      <c r="B22" s="10" t="s">
        <v>218</v>
      </c>
      <c r="G22" s="10">
        <v>80000</v>
      </c>
      <c r="H22" s="22">
        <v>40000</v>
      </c>
      <c r="I22" s="10" t="s">
        <v>52</v>
      </c>
      <c r="J22" s="10" t="s">
        <v>57</v>
      </c>
      <c r="K22" s="10" t="s">
        <v>68</v>
      </c>
      <c r="L22" s="10">
        <v>60</v>
      </c>
      <c r="M22" s="10">
        <v>61143</v>
      </c>
      <c r="N22" s="10">
        <f t="shared" si="0"/>
        <v>9.8130611844364848E-2</v>
      </c>
      <c r="O22" s="10">
        <f>N22/O12*100</f>
        <v>1.6879774032038868</v>
      </c>
      <c r="S22" s="44"/>
    </row>
    <row r="23" spans="1:34" s="10" customFormat="1" x14ac:dyDescent="0.15">
      <c r="G23" s="10">
        <v>80000</v>
      </c>
      <c r="H23" s="22">
        <v>40000</v>
      </c>
      <c r="I23" s="10" t="s">
        <v>52</v>
      </c>
      <c r="J23" s="10" t="s">
        <v>57</v>
      </c>
      <c r="K23" s="10" t="s">
        <v>69</v>
      </c>
      <c r="L23" s="10">
        <v>60</v>
      </c>
      <c r="M23" s="10">
        <v>70917</v>
      </c>
      <c r="N23" s="10">
        <f t="shared" si="0"/>
        <v>8.4605947798130215E-2</v>
      </c>
      <c r="O23" s="10">
        <f>N23/O12*100</f>
        <v>1.455335143394324</v>
      </c>
      <c r="S23" s="44"/>
    </row>
    <row r="24" spans="1:34" s="10" customFormat="1" x14ac:dyDescent="0.15">
      <c r="G24" s="10">
        <v>80000</v>
      </c>
      <c r="H24" s="22">
        <v>40000</v>
      </c>
      <c r="I24" s="10" t="s">
        <v>52</v>
      </c>
      <c r="J24" s="10" t="s">
        <v>57</v>
      </c>
      <c r="K24" s="10" t="s">
        <v>70</v>
      </c>
      <c r="L24" s="10">
        <v>84</v>
      </c>
      <c r="M24" s="10">
        <v>83013</v>
      </c>
      <c r="N24" s="10">
        <f t="shared" si="0"/>
        <v>0.10118897040222614</v>
      </c>
      <c r="O24" s="10">
        <f>N24/O12*100</f>
        <v>1.7405852494155536</v>
      </c>
      <c r="P24" s="10">
        <f t="shared" si="2"/>
        <v>1.6207971861670862</v>
      </c>
      <c r="S24" s="44"/>
    </row>
    <row r="25" spans="1:34" s="10" customFormat="1" x14ac:dyDescent="0.15">
      <c r="S25" s="44"/>
    </row>
    <row r="26" spans="1:34" s="10" customFormat="1" ht="14" thickBot="1" x14ac:dyDescent="0.2">
      <c r="S26" s="44"/>
      <c r="X26" s="27"/>
      <c r="AD26" s="10" t="s">
        <v>280</v>
      </c>
    </row>
    <row r="27" spans="1:34" s="12" customFormat="1" x14ac:dyDescent="0.15">
      <c r="A27" s="11"/>
      <c r="C27" s="12" t="s">
        <v>313</v>
      </c>
      <c r="G27" s="12" t="s">
        <v>33</v>
      </c>
      <c r="H27" s="13"/>
      <c r="L27" s="12" t="s">
        <v>208</v>
      </c>
      <c r="S27" s="45"/>
      <c r="AD27" s="12" t="s">
        <v>293</v>
      </c>
    </row>
    <row r="28" spans="1:34" s="15" customFormat="1" x14ac:dyDescent="0.15">
      <c r="A28" s="14"/>
      <c r="B28" s="15" t="s">
        <v>31</v>
      </c>
      <c r="C28" s="17" t="s">
        <v>314</v>
      </c>
      <c r="F28" s="15" t="s">
        <v>222</v>
      </c>
      <c r="G28" s="15" t="s">
        <v>215</v>
      </c>
      <c r="H28" s="16"/>
      <c r="J28" s="15" t="s">
        <v>32</v>
      </c>
      <c r="N28" s="15" t="s">
        <v>35</v>
      </c>
      <c r="O28" s="15" t="s">
        <v>287</v>
      </c>
      <c r="P28" s="15" t="s">
        <v>54</v>
      </c>
      <c r="S28" s="46"/>
      <c r="AD28" s="15" t="s">
        <v>54</v>
      </c>
      <c r="AF28" s="15" t="s">
        <v>54</v>
      </c>
    </row>
    <row r="29" spans="1:34" s="15" customFormat="1" x14ac:dyDescent="0.15">
      <c r="A29" s="17"/>
      <c r="B29" s="15" t="s">
        <v>33</v>
      </c>
      <c r="C29" s="17" t="s">
        <v>315</v>
      </c>
      <c r="D29" s="15" t="s">
        <v>149</v>
      </c>
      <c r="E29" s="15" t="s">
        <v>213</v>
      </c>
      <c r="F29" s="15" t="s">
        <v>223</v>
      </c>
      <c r="G29" s="15" t="s">
        <v>53</v>
      </c>
      <c r="H29" s="16"/>
      <c r="I29" s="15" t="s">
        <v>21</v>
      </c>
      <c r="J29" s="15" t="s">
        <v>34</v>
      </c>
      <c r="K29" s="15" t="s">
        <v>51</v>
      </c>
      <c r="L29" s="15" t="s">
        <v>30</v>
      </c>
      <c r="M29" s="15" t="s">
        <v>30</v>
      </c>
      <c r="N29" s="15" t="s">
        <v>34</v>
      </c>
      <c r="O29" s="15" t="s">
        <v>35</v>
      </c>
      <c r="P29" s="15" t="s">
        <v>35</v>
      </c>
      <c r="S29" s="46"/>
      <c r="AD29" s="15" t="s">
        <v>35</v>
      </c>
      <c r="AF29" s="15" t="s">
        <v>35</v>
      </c>
    </row>
    <row r="30" spans="1:34" s="19" customFormat="1" ht="14" thickBot="1" x14ac:dyDescent="0.2">
      <c r="A30" s="18" t="s">
        <v>36</v>
      </c>
      <c r="B30" s="19" t="s">
        <v>37</v>
      </c>
      <c r="D30" s="19" t="s">
        <v>212</v>
      </c>
      <c r="E30" s="19" t="s">
        <v>214</v>
      </c>
      <c r="F30" s="19" t="s">
        <v>224</v>
      </c>
      <c r="G30" s="19" t="s">
        <v>38</v>
      </c>
      <c r="H30" s="20" t="s">
        <v>39</v>
      </c>
      <c r="I30" s="19" t="s">
        <v>29</v>
      </c>
      <c r="J30" s="19" t="s">
        <v>40</v>
      </c>
      <c r="K30" s="19" t="s">
        <v>53</v>
      </c>
      <c r="L30" s="19" t="s">
        <v>209</v>
      </c>
      <c r="M30" s="19" t="s">
        <v>210</v>
      </c>
      <c r="N30" s="19" t="s">
        <v>41</v>
      </c>
      <c r="O30" s="19" t="s">
        <v>138</v>
      </c>
      <c r="P30" s="19" t="s">
        <v>138</v>
      </c>
      <c r="S30" s="47"/>
      <c r="AD30" s="19" t="s">
        <v>138</v>
      </c>
      <c r="AF30" s="19" t="s">
        <v>138</v>
      </c>
    </row>
    <row r="31" spans="1:34" s="10" customFormat="1" x14ac:dyDescent="0.15">
      <c r="A31" s="10">
        <v>134</v>
      </c>
      <c r="B31" s="10" t="s">
        <v>49</v>
      </c>
      <c r="C31" s="10">
        <v>0</v>
      </c>
      <c r="D31" s="10">
        <v>20</v>
      </c>
      <c r="E31" s="27">
        <v>20740</v>
      </c>
      <c r="G31" s="27">
        <v>80000</v>
      </c>
      <c r="H31" s="22">
        <v>40000</v>
      </c>
      <c r="I31" s="10" t="s">
        <v>56</v>
      </c>
      <c r="J31" s="10" t="s">
        <v>57</v>
      </c>
      <c r="K31" s="10" t="s">
        <v>42</v>
      </c>
      <c r="L31" s="10">
        <v>2808</v>
      </c>
      <c r="M31" s="10">
        <v>26396</v>
      </c>
      <c r="N31" s="10">
        <f>L31/M31*100</f>
        <v>10.637975450825882</v>
      </c>
      <c r="S31" s="44"/>
      <c r="AD31" s="27" t="s">
        <v>123</v>
      </c>
      <c r="AF31" s="10" t="s">
        <v>188</v>
      </c>
      <c r="AH31" s="27"/>
    </row>
    <row r="32" spans="1:34" s="10" customFormat="1" x14ac:dyDescent="0.15">
      <c r="A32" s="10" t="s">
        <v>252</v>
      </c>
      <c r="B32" s="21">
        <v>40879</v>
      </c>
      <c r="C32" s="21"/>
      <c r="G32" s="27">
        <v>80000</v>
      </c>
      <c r="H32" s="22">
        <v>40000</v>
      </c>
      <c r="I32" s="10" t="s">
        <v>56</v>
      </c>
      <c r="J32" s="10" t="s">
        <v>57</v>
      </c>
      <c r="K32" s="10" t="s">
        <v>48</v>
      </c>
      <c r="L32" s="10">
        <v>2432</v>
      </c>
      <c r="M32" s="10">
        <v>20896</v>
      </c>
      <c r="N32" s="10">
        <f t="shared" ref="N32:N46" si="3">L32/M32*100</f>
        <v>11.638591117917304</v>
      </c>
      <c r="S32" s="44"/>
      <c r="W32" s="35"/>
      <c r="AD32" s="10" t="s">
        <v>149</v>
      </c>
      <c r="AE32" s="10" t="s">
        <v>55</v>
      </c>
      <c r="AF32" s="10" t="s">
        <v>149</v>
      </c>
      <c r="AG32" s="10" t="s">
        <v>55</v>
      </c>
    </row>
    <row r="33" spans="1:33" s="10" customFormat="1" x14ac:dyDescent="0.15">
      <c r="G33" s="27">
        <v>80000</v>
      </c>
      <c r="H33" s="22">
        <v>40000</v>
      </c>
      <c r="I33" s="10" t="s">
        <v>56</v>
      </c>
      <c r="J33" s="10" t="s">
        <v>57</v>
      </c>
      <c r="K33" s="10" t="s">
        <v>120</v>
      </c>
      <c r="L33" s="10">
        <v>3072</v>
      </c>
      <c r="M33" s="10">
        <v>25094</v>
      </c>
      <c r="N33" s="10">
        <f t="shared" si="3"/>
        <v>12.241970192077787</v>
      </c>
      <c r="S33" s="44"/>
      <c r="W33" s="35"/>
      <c r="AC33" s="10" t="s">
        <v>49</v>
      </c>
      <c r="AD33" s="10">
        <v>100</v>
      </c>
      <c r="AE33" s="10">
        <v>0</v>
      </c>
    </row>
    <row r="34" spans="1:33" s="10" customFormat="1" x14ac:dyDescent="0.15">
      <c r="G34" s="27">
        <v>80000</v>
      </c>
      <c r="H34" s="22">
        <v>40000</v>
      </c>
      <c r="I34" s="10" t="s">
        <v>56</v>
      </c>
      <c r="J34" s="10" t="s">
        <v>57</v>
      </c>
      <c r="K34" s="10" t="s">
        <v>121</v>
      </c>
      <c r="L34" s="10">
        <v>3338</v>
      </c>
      <c r="M34" s="10">
        <v>21972</v>
      </c>
      <c r="N34" s="10">
        <f t="shared" si="3"/>
        <v>15.192062625159295</v>
      </c>
      <c r="O34" s="10">
        <f>AVERAGE(N31:N34)</f>
        <v>12.427649846495067</v>
      </c>
      <c r="P34" s="10" t="s">
        <v>49</v>
      </c>
      <c r="S34" s="44"/>
      <c r="W34" s="35"/>
      <c r="AC34" s="35" t="s">
        <v>146</v>
      </c>
      <c r="AD34" s="10">
        <v>95.410714611870404</v>
      </c>
      <c r="AE34" s="10">
        <v>4.5611909869807858</v>
      </c>
      <c r="AF34" s="10">
        <v>2.5899771104844587</v>
      </c>
      <c r="AG34" s="10">
        <v>1.3939433781837696</v>
      </c>
    </row>
    <row r="35" spans="1:33" s="10" customFormat="1" x14ac:dyDescent="0.15">
      <c r="A35" s="10" t="s">
        <v>253</v>
      </c>
      <c r="B35" s="21">
        <v>40879</v>
      </c>
      <c r="C35" s="21"/>
      <c r="G35" s="27">
        <v>80000</v>
      </c>
      <c r="H35" s="22">
        <v>40000</v>
      </c>
      <c r="I35" s="10" t="s">
        <v>56</v>
      </c>
      <c r="J35" s="10" t="s">
        <v>57</v>
      </c>
      <c r="K35" s="10" t="s">
        <v>0</v>
      </c>
      <c r="L35" s="10">
        <v>2730</v>
      </c>
      <c r="M35" s="10">
        <v>22838</v>
      </c>
      <c r="N35" s="10">
        <f t="shared" si="3"/>
        <v>11.953761275067869</v>
      </c>
      <c r="O35" s="10">
        <f>N35/O34*100</f>
        <v>96.186820699966475</v>
      </c>
      <c r="S35" s="44"/>
      <c r="W35" s="35"/>
      <c r="AC35" s="35" t="s">
        <v>145</v>
      </c>
      <c r="AD35" s="10">
        <v>100.22004133571815</v>
      </c>
      <c r="AE35" s="10">
        <v>4.1955310047184344</v>
      </c>
      <c r="AF35" s="10">
        <v>1.1672718556378694</v>
      </c>
      <c r="AG35" s="10">
        <v>0.83636345700194137</v>
      </c>
    </row>
    <row r="36" spans="1:33" s="10" customFormat="1" x14ac:dyDescent="0.15">
      <c r="G36" s="27">
        <v>80000</v>
      </c>
      <c r="H36" s="22">
        <v>40000</v>
      </c>
      <c r="I36" s="10" t="s">
        <v>56</v>
      </c>
      <c r="J36" s="10" t="s">
        <v>57</v>
      </c>
      <c r="K36" s="10" t="s">
        <v>1</v>
      </c>
      <c r="L36" s="10">
        <v>3504</v>
      </c>
      <c r="M36" s="10">
        <v>26780</v>
      </c>
      <c r="N36" s="10">
        <f t="shared" si="3"/>
        <v>13.084391336818522</v>
      </c>
      <c r="O36" s="10">
        <f>N36/O34*100</f>
        <v>105.28451878219497</v>
      </c>
      <c r="S36" s="44"/>
      <c r="W36" s="35"/>
      <c r="AC36" s="35" t="s">
        <v>147</v>
      </c>
      <c r="AD36" s="10">
        <v>91.568387567113348</v>
      </c>
      <c r="AE36" s="10">
        <v>12.67182523588418</v>
      </c>
      <c r="AF36" s="10">
        <v>1.1690513274164283</v>
      </c>
      <c r="AG36" s="10">
        <v>0.63886512019106123</v>
      </c>
    </row>
    <row r="37" spans="1:33" s="10" customFormat="1" x14ac:dyDescent="0.15">
      <c r="G37" s="27">
        <v>80000</v>
      </c>
      <c r="H37" s="22">
        <v>40000</v>
      </c>
      <c r="I37" s="10" t="s">
        <v>56</v>
      </c>
      <c r="J37" s="10" t="s">
        <v>57</v>
      </c>
      <c r="K37" s="10" t="s">
        <v>2</v>
      </c>
      <c r="L37" s="10">
        <v>3130</v>
      </c>
      <c r="M37" s="10">
        <v>29894</v>
      </c>
      <c r="N37" s="10">
        <f t="shared" si="3"/>
        <v>10.470328494012177</v>
      </c>
      <c r="O37" s="10">
        <f>N37/O34*100</f>
        <v>84.250269546861205</v>
      </c>
      <c r="S37" s="44"/>
      <c r="W37" s="35"/>
    </row>
    <row r="38" spans="1:33" s="10" customFormat="1" x14ac:dyDescent="0.15">
      <c r="G38" s="27">
        <v>80000</v>
      </c>
      <c r="H38" s="22">
        <v>40000</v>
      </c>
      <c r="I38" s="10" t="s">
        <v>56</v>
      </c>
      <c r="J38" s="10" t="s">
        <v>57</v>
      </c>
      <c r="K38" s="10" t="s">
        <v>3</v>
      </c>
      <c r="L38" s="10">
        <v>3678</v>
      </c>
      <c r="M38" s="10">
        <v>27196</v>
      </c>
      <c r="N38" s="10">
        <f t="shared" si="3"/>
        <v>13.524047654066775</v>
      </c>
      <c r="O38" s="10">
        <f>N38/O34*100</f>
        <v>108.82224572718326</v>
      </c>
      <c r="P38" s="10">
        <f>AVERAGE(O35:O38)</f>
        <v>98.635963689051479</v>
      </c>
      <c r="S38" s="44"/>
    </row>
    <row r="39" spans="1:33" s="10" customFormat="1" x14ac:dyDescent="0.15">
      <c r="A39" s="10" t="s">
        <v>254</v>
      </c>
      <c r="B39" s="21">
        <v>40879</v>
      </c>
      <c r="C39" s="21"/>
      <c r="G39" s="27">
        <v>80000</v>
      </c>
      <c r="H39" s="22">
        <v>40000</v>
      </c>
      <c r="I39" s="10" t="s">
        <v>56</v>
      </c>
      <c r="J39" s="10" t="s">
        <v>57</v>
      </c>
      <c r="K39" s="10" t="s">
        <v>43</v>
      </c>
      <c r="L39" s="10">
        <v>2672</v>
      </c>
      <c r="M39" s="10">
        <v>23042</v>
      </c>
      <c r="N39" s="10">
        <f t="shared" si="3"/>
        <v>11.596215606284177</v>
      </c>
      <c r="O39" s="10">
        <f>N39/O34*100</f>
        <v>93.309803136709903</v>
      </c>
      <c r="S39" s="44"/>
    </row>
    <row r="40" spans="1:33" s="10" customFormat="1" x14ac:dyDescent="0.15">
      <c r="G40" s="27">
        <v>80000</v>
      </c>
      <c r="H40" s="22">
        <v>40000</v>
      </c>
      <c r="I40" s="10" t="s">
        <v>56</v>
      </c>
      <c r="J40" s="10" t="s">
        <v>57</v>
      </c>
      <c r="K40" s="10" t="s">
        <v>50</v>
      </c>
      <c r="L40" s="10">
        <v>3774</v>
      </c>
      <c r="M40" s="10">
        <v>28426</v>
      </c>
      <c r="N40" s="10">
        <f t="shared" si="3"/>
        <v>13.276577780904805</v>
      </c>
      <c r="O40" s="10">
        <f>N40/O34*100</f>
        <v>106.83096116237263</v>
      </c>
      <c r="S40" s="44"/>
      <c r="AC40" s="35"/>
    </row>
    <row r="41" spans="1:33" s="10" customFormat="1" x14ac:dyDescent="0.15">
      <c r="G41" s="27">
        <v>80000</v>
      </c>
      <c r="H41" s="22">
        <v>40000</v>
      </c>
      <c r="I41" s="10" t="s">
        <v>56</v>
      </c>
      <c r="J41" s="10" t="s">
        <v>57</v>
      </c>
      <c r="K41" s="10" t="s">
        <v>8</v>
      </c>
      <c r="L41" s="10">
        <v>3274</v>
      </c>
      <c r="M41" s="10">
        <v>26380</v>
      </c>
      <c r="N41" s="10">
        <f t="shared" si="3"/>
        <v>12.410917361637603</v>
      </c>
      <c r="O41" s="10">
        <f>N41/O34*100</f>
        <v>99.865360827959094</v>
      </c>
      <c r="S41" s="44"/>
      <c r="AC41" s="35"/>
    </row>
    <row r="42" spans="1:33" s="10" customFormat="1" x14ac:dyDescent="0.15">
      <c r="G42" s="27">
        <v>80000</v>
      </c>
      <c r="H42" s="22">
        <v>40000</v>
      </c>
      <c r="I42" s="10" t="s">
        <v>56</v>
      </c>
      <c r="J42" s="10" t="s">
        <v>57</v>
      </c>
      <c r="K42" s="10" t="s">
        <v>9</v>
      </c>
      <c r="L42" s="10">
        <v>3658</v>
      </c>
      <c r="M42" s="10">
        <v>26108</v>
      </c>
      <c r="N42" s="10">
        <f t="shared" si="3"/>
        <v>14.011031101578061</v>
      </c>
      <c r="O42" s="10">
        <f>N42/O34*100</f>
        <v>112.74079391229026</v>
      </c>
      <c r="P42" s="10">
        <f t="shared" ref="P42:P46" si="4">AVERAGE(O39:O42)</f>
        <v>103.18672975983297</v>
      </c>
      <c r="S42" s="44"/>
      <c r="AC42" s="35"/>
    </row>
    <row r="43" spans="1:33" s="10" customFormat="1" x14ac:dyDescent="0.15">
      <c r="A43" s="10" t="s">
        <v>255</v>
      </c>
      <c r="B43" s="21">
        <v>40879</v>
      </c>
      <c r="C43" s="21"/>
      <c r="G43" s="27">
        <v>80000</v>
      </c>
      <c r="H43" s="22">
        <v>40000</v>
      </c>
      <c r="I43" s="10" t="s">
        <v>56</v>
      </c>
      <c r="J43" s="10" t="s">
        <v>57</v>
      </c>
      <c r="K43" s="10" t="s">
        <v>10</v>
      </c>
      <c r="L43" s="10">
        <v>3044</v>
      </c>
      <c r="M43" s="10">
        <v>30440</v>
      </c>
      <c r="N43" s="10">
        <f t="shared" si="3"/>
        <v>10</v>
      </c>
      <c r="O43" s="10">
        <f>N43/O34*100</f>
        <v>80.465736672008589</v>
      </c>
      <c r="S43" s="44"/>
    </row>
    <row r="44" spans="1:33" s="10" customFormat="1" x14ac:dyDescent="0.15">
      <c r="G44" s="27">
        <v>80000</v>
      </c>
      <c r="H44" s="22">
        <v>40000</v>
      </c>
      <c r="I44" s="10" t="s">
        <v>56</v>
      </c>
      <c r="J44" s="10" t="s">
        <v>57</v>
      </c>
      <c r="K44" s="10" t="s">
        <v>11</v>
      </c>
      <c r="L44" s="10">
        <v>3026</v>
      </c>
      <c r="M44" s="10">
        <v>20580</v>
      </c>
      <c r="N44" s="10">
        <f t="shared" si="3"/>
        <v>14.703595724003888</v>
      </c>
      <c r="O44" s="10">
        <f>N44/O34*100</f>
        <v>118.31356616593682</v>
      </c>
      <c r="S44" s="44"/>
    </row>
    <row r="45" spans="1:33" s="10" customFormat="1" x14ac:dyDescent="0.15">
      <c r="G45" s="27">
        <v>80000</v>
      </c>
      <c r="H45" s="22">
        <v>40000</v>
      </c>
      <c r="I45" s="10" t="s">
        <v>56</v>
      </c>
      <c r="J45" s="10" t="s">
        <v>57</v>
      </c>
      <c r="K45" s="10" t="s">
        <v>12</v>
      </c>
      <c r="L45" s="10">
        <v>3404</v>
      </c>
      <c r="M45" s="10">
        <v>39722</v>
      </c>
      <c r="N45" s="10">
        <f t="shared" si="3"/>
        <v>8.5695584310961177</v>
      </c>
      <c r="O45" s="10">
        <f>N45/O34*100</f>
        <v>68.955583211197123</v>
      </c>
      <c r="S45" s="44"/>
    </row>
    <row r="46" spans="1:33" s="10" customFormat="1" x14ac:dyDescent="0.15">
      <c r="G46" s="27">
        <v>80000</v>
      </c>
      <c r="H46" s="22">
        <v>40000</v>
      </c>
      <c r="I46" s="10" t="s">
        <v>56</v>
      </c>
      <c r="J46" s="10" t="s">
        <v>57</v>
      </c>
      <c r="K46" s="10" t="s">
        <v>13</v>
      </c>
      <c r="L46" s="10">
        <v>3012</v>
      </c>
      <c r="M46" s="10">
        <v>38656</v>
      </c>
      <c r="N46" s="10">
        <f t="shared" si="3"/>
        <v>7.79180463576159</v>
      </c>
      <c r="O46" s="10">
        <f>N46/O34*100</f>
        <v>62.697330002092791</v>
      </c>
      <c r="P46" s="10">
        <f t="shared" si="4"/>
        <v>82.608054012808822</v>
      </c>
      <c r="S46" s="44"/>
    </row>
    <row r="47" spans="1:33" s="10" customFormat="1" ht="14" thickBot="1" x14ac:dyDescent="0.2">
      <c r="S47" s="44"/>
    </row>
    <row r="48" spans="1:33" s="23" customFormat="1" x14ac:dyDescent="0.15">
      <c r="A48" s="11"/>
      <c r="B48" s="12"/>
      <c r="C48" s="12" t="s">
        <v>313</v>
      </c>
      <c r="D48" s="12"/>
      <c r="E48" s="12"/>
      <c r="F48" s="12"/>
      <c r="G48" s="12" t="s">
        <v>33</v>
      </c>
      <c r="H48" s="13"/>
      <c r="I48" s="12"/>
      <c r="J48" s="12"/>
      <c r="K48" s="12"/>
      <c r="L48" s="12" t="s">
        <v>208</v>
      </c>
      <c r="M48" s="12"/>
      <c r="N48" s="12"/>
      <c r="O48" s="12"/>
      <c r="P48" s="12"/>
      <c r="Q48" s="12"/>
      <c r="R48" s="12"/>
      <c r="S48" s="48"/>
    </row>
    <row r="49" spans="1:24" s="24" customFormat="1" x14ac:dyDescent="0.15">
      <c r="A49" s="14"/>
      <c r="B49" s="15" t="s">
        <v>31</v>
      </c>
      <c r="C49" s="17" t="s">
        <v>314</v>
      </c>
      <c r="D49" s="15"/>
      <c r="E49" s="15"/>
      <c r="F49" s="15" t="s">
        <v>222</v>
      </c>
      <c r="G49" s="15" t="s">
        <v>215</v>
      </c>
      <c r="H49" s="16"/>
      <c r="I49" s="15"/>
      <c r="J49" s="15" t="s">
        <v>32</v>
      </c>
      <c r="K49" s="15"/>
      <c r="L49" s="15"/>
      <c r="M49" s="15"/>
      <c r="N49" s="15" t="s">
        <v>35</v>
      </c>
      <c r="O49" s="15" t="s">
        <v>287</v>
      </c>
      <c r="P49" s="15" t="s">
        <v>54</v>
      </c>
      <c r="Q49" s="15"/>
      <c r="R49" s="15"/>
      <c r="S49" s="53"/>
    </row>
    <row r="50" spans="1:24" s="15" customFormat="1" x14ac:dyDescent="0.15">
      <c r="A50" s="17"/>
      <c r="B50" s="15" t="s">
        <v>33</v>
      </c>
      <c r="C50" s="17" t="s">
        <v>315</v>
      </c>
      <c r="D50" s="15" t="s">
        <v>149</v>
      </c>
      <c r="E50" s="15" t="s">
        <v>213</v>
      </c>
      <c r="F50" s="15" t="s">
        <v>223</v>
      </c>
      <c r="G50" s="15" t="s">
        <v>53</v>
      </c>
      <c r="H50" s="16"/>
      <c r="I50" s="15" t="s">
        <v>21</v>
      </c>
      <c r="J50" s="15" t="s">
        <v>34</v>
      </c>
      <c r="K50" s="15" t="s">
        <v>51</v>
      </c>
      <c r="L50" s="15" t="s">
        <v>30</v>
      </c>
      <c r="M50" s="15" t="s">
        <v>30</v>
      </c>
      <c r="N50" s="15" t="s">
        <v>34</v>
      </c>
      <c r="O50" s="15" t="s">
        <v>35</v>
      </c>
      <c r="P50" s="15" t="s">
        <v>35</v>
      </c>
      <c r="S50" s="46"/>
    </row>
    <row r="51" spans="1:24" s="19" customFormat="1" ht="14" thickBot="1" x14ac:dyDescent="0.2">
      <c r="A51" s="18" t="s">
        <v>36</v>
      </c>
      <c r="B51" s="19" t="s">
        <v>37</v>
      </c>
      <c r="D51" s="19" t="s">
        <v>212</v>
      </c>
      <c r="E51" s="19" t="s">
        <v>214</v>
      </c>
      <c r="F51" s="19" t="s">
        <v>224</v>
      </c>
      <c r="G51" s="19" t="s">
        <v>38</v>
      </c>
      <c r="H51" s="20" t="s">
        <v>39</v>
      </c>
      <c r="I51" s="19" t="s">
        <v>29</v>
      </c>
      <c r="J51" s="19" t="s">
        <v>40</v>
      </c>
      <c r="K51" s="19" t="s">
        <v>53</v>
      </c>
      <c r="L51" s="19" t="s">
        <v>209</v>
      </c>
      <c r="M51" s="19" t="s">
        <v>210</v>
      </c>
      <c r="N51" s="19" t="s">
        <v>41</v>
      </c>
      <c r="O51" s="19" t="s">
        <v>138</v>
      </c>
      <c r="P51" s="19" t="s">
        <v>138</v>
      </c>
      <c r="S51" s="47"/>
    </row>
    <row r="52" spans="1:24" s="10" customFormat="1" x14ac:dyDescent="0.15">
      <c r="A52" s="10">
        <v>140</v>
      </c>
      <c r="B52" s="10" t="s">
        <v>49</v>
      </c>
      <c r="C52" s="10">
        <v>1</v>
      </c>
      <c r="D52" s="10">
        <v>20</v>
      </c>
      <c r="E52" s="27">
        <v>14285</v>
      </c>
      <c r="G52" s="27">
        <v>80000</v>
      </c>
      <c r="H52" s="22">
        <v>40000</v>
      </c>
      <c r="I52" s="10" t="s">
        <v>56</v>
      </c>
      <c r="J52" s="10" t="s">
        <v>57</v>
      </c>
      <c r="K52" s="10" t="s">
        <v>84</v>
      </c>
      <c r="L52" s="10">
        <v>3378</v>
      </c>
      <c r="M52" s="10">
        <v>53726</v>
      </c>
      <c r="N52" s="10">
        <f>L52/M52*100</f>
        <v>6.2874585861594019</v>
      </c>
      <c r="S52" s="44"/>
    </row>
    <row r="53" spans="1:24" s="10" customFormat="1" x14ac:dyDescent="0.15">
      <c r="A53" s="10" t="s">
        <v>252</v>
      </c>
      <c r="B53" s="21">
        <v>40894</v>
      </c>
      <c r="C53" s="21"/>
      <c r="G53" s="27">
        <v>80000</v>
      </c>
      <c r="H53" s="22">
        <v>40000</v>
      </c>
      <c r="I53" s="10" t="s">
        <v>56</v>
      </c>
      <c r="J53" s="10" t="s">
        <v>57</v>
      </c>
      <c r="K53" s="10" t="s">
        <v>85</v>
      </c>
      <c r="L53" s="10">
        <v>3178</v>
      </c>
      <c r="M53" s="10">
        <v>38494</v>
      </c>
      <c r="N53" s="10">
        <f t="shared" ref="N53:N79" si="5">L53/M53*100</f>
        <v>8.2558320777263994</v>
      </c>
      <c r="S53" s="44"/>
    </row>
    <row r="54" spans="1:24" s="10" customFormat="1" x14ac:dyDescent="0.15">
      <c r="A54" s="10" t="s">
        <v>122</v>
      </c>
      <c r="G54" s="27">
        <v>80000</v>
      </c>
      <c r="H54" s="22">
        <v>40000</v>
      </c>
      <c r="I54" s="10" t="s">
        <v>56</v>
      </c>
      <c r="J54" s="10" t="s">
        <v>57</v>
      </c>
      <c r="K54" s="10" t="s">
        <v>86</v>
      </c>
      <c r="L54" s="10">
        <v>3764</v>
      </c>
      <c r="M54" s="10">
        <v>67532</v>
      </c>
      <c r="N54" s="10">
        <f t="shared" si="5"/>
        <v>5.5736539714505717</v>
      </c>
      <c r="S54" s="44"/>
    </row>
    <row r="55" spans="1:24" s="10" customFormat="1" x14ac:dyDescent="0.15">
      <c r="G55" s="27">
        <v>80000</v>
      </c>
      <c r="H55" s="22">
        <v>40000</v>
      </c>
      <c r="I55" s="10" t="s">
        <v>56</v>
      </c>
      <c r="J55" s="10" t="s">
        <v>57</v>
      </c>
      <c r="K55" s="10" t="s">
        <v>87</v>
      </c>
      <c r="L55" s="10">
        <v>3088</v>
      </c>
      <c r="M55" s="10">
        <v>60828</v>
      </c>
      <c r="N55" s="10">
        <f t="shared" si="5"/>
        <v>5.0766094561715001</v>
      </c>
      <c r="O55" s="10">
        <f>AVERAGE(N52:N55)</f>
        <v>6.2983885228769685</v>
      </c>
      <c r="P55" s="10" t="s">
        <v>49</v>
      </c>
      <c r="S55" s="44"/>
    </row>
    <row r="56" spans="1:24" s="10" customFormat="1" x14ac:dyDescent="0.15">
      <c r="A56" s="10" t="s">
        <v>253</v>
      </c>
      <c r="B56" s="21">
        <v>40894</v>
      </c>
      <c r="C56" s="21"/>
      <c r="G56" s="27">
        <v>80000</v>
      </c>
      <c r="H56" s="22">
        <v>40000</v>
      </c>
      <c r="I56" s="10" t="s">
        <v>56</v>
      </c>
      <c r="J56" s="10" t="s">
        <v>57</v>
      </c>
      <c r="K56" s="10" t="s">
        <v>88</v>
      </c>
      <c r="L56" s="10">
        <v>3066</v>
      </c>
      <c r="M56" s="10">
        <v>53642</v>
      </c>
      <c r="N56" s="10">
        <f t="shared" si="5"/>
        <v>5.7156705566533681</v>
      </c>
      <c r="O56" s="10">
        <f>N56/O55*100</f>
        <v>90.748141939687343</v>
      </c>
      <c r="S56" s="44"/>
    </row>
    <row r="57" spans="1:24" s="10" customFormat="1" x14ac:dyDescent="0.15">
      <c r="G57" s="27">
        <v>80000</v>
      </c>
      <c r="H57" s="22">
        <v>40000</v>
      </c>
      <c r="I57" s="10" t="s">
        <v>56</v>
      </c>
      <c r="J57" s="10" t="s">
        <v>57</v>
      </c>
      <c r="K57" s="10" t="s">
        <v>89</v>
      </c>
      <c r="L57" s="10">
        <v>2854</v>
      </c>
      <c r="M57" s="10">
        <v>45110</v>
      </c>
      <c r="N57" s="10">
        <f t="shared" si="5"/>
        <v>6.326756816670362</v>
      </c>
      <c r="O57" s="10">
        <f>N57/O55*100</f>
        <v>100.45040558692679</v>
      </c>
      <c r="S57" s="44"/>
    </row>
    <row r="58" spans="1:24" s="10" customFormat="1" x14ac:dyDescent="0.15">
      <c r="G58" s="27">
        <v>80000</v>
      </c>
      <c r="H58" s="22">
        <v>40000</v>
      </c>
      <c r="I58" s="10" t="s">
        <v>56</v>
      </c>
      <c r="J58" s="10" t="s">
        <v>57</v>
      </c>
      <c r="K58" s="10" t="s">
        <v>90</v>
      </c>
      <c r="L58" s="10">
        <v>3140</v>
      </c>
      <c r="M58" s="10">
        <v>56622</v>
      </c>
      <c r="N58" s="10">
        <f t="shared" si="5"/>
        <v>5.5455476669845645</v>
      </c>
      <c r="O58" s="10">
        <f>N58/O55*100</f>
        <v>88.04708770889664</v>
      </c>
      <c r="S58" s="44"/>
    </row>
    <row r="59" spans="1:24" s="10" customFormat="1" x14ac:dyDescent="0.15">
      <c r="G59" s="27">
        <v>80000</v>
      </c>
      <c r="H59" s="22">
        <v>40000</v>
      </c>
      <c r="I59" s="10" t="s">
        <v>56</v>
      </c>
      <c r="J59" s="10" t="s">
        <v>57</v>
      </c>
      <c r="K59" s="10" t="s">
        <v>91</v>
      </c>
      <c r="L59" s="10">
        <v>3368</v>
      </c>
      <c r="M59" s="10">
        <v>59750</v>
      </c>
      <c r="N59" s="10">
        <f t="shared" si="5"/>
        <v>5.6368200836820082</v>
      </c>
      <c r="O59" s="10">
        <f>N59/O55*100</f>
        <v>89.496226903246509</v>
      </c>
      <c r="P59" s="10">
        <f>AVERAGE(O56:O59)</f>
        <v>92.185465534689328</v>
      </c>
      <c r="S59" s="44"/>
      <c r="X59" s="35"/>
    </row>
    <row r="60" spans="1:24" s="10" customFormat="1" x14ac:dyDescent="0.15">
      <c r="A60" s="10" t="s">
        <v>254</v>
      </c>
      <c r="B60" s="21">
        <v>40894</v>
      </c>
      <c r="C60" s="21"/>
      <c r="G60" s="27">
        <v>80000</v>
      </c>
      <c r="H60" s="22">
        <v>40000</v>
      </c>
      <c r="I60" s="10" t="s">
        <v>56</v>
      </c>
      <c r="J60" s="10" t="s">
        <v>57</v>
      </c>
      <c r="K60" s="10" t="s">
        <v>96</v>
      </c>
      <c r="L60" s="10">
        <v>3880</v>
      </c>
      <c r="M60" s="10">
        <v>60794</v>
      </c>
      <c r="N60" s="10">
        <f t="shared" si="5"/>
        <v>6.3822087706023618</v>
      </c>
      <c r="O60" s="10">
        <f>N60/O55*100</f>
        <v>101.33082053323548</v>
      </c>
      <c r="S60" s="44"/>
      <c r="X60" s="35"/>
    </row>
    <row r="61" spans="1:24" s="10" customFormat="1" x14ac:dyDescent="0.15">
      <c r="G61" s="27">
        <v>80000</v>
      </c>
      <c r="H61" s="22">
        <v>40000</v>
      </c>
      <c r="I61" s="10" t="s">
        <v>56</v>
      </c>
      <c r="J61" s="10" t="s">
        <v>57</v>
      </c>
      <c r="K61" s="10" t="s">
        <v>97</v>
      </c>
      <c r="L61" s="10">
        <v>3958</v>
      </c>
      <c r="M61" s="10">
        <v>59270</v>
      </c>
      <c r="N61" s="10">
        <f t="shared" si="5"/>
        <v>6.6779146279736796</v>
      </c>
      <c r="O61" s="10">
        <f>N61/O55*100</f>
        <v>106.02576522102756</v>
      </c>
      <c r="S61" s="44"/>
    </row>
    <row r="62" spans="1:24" s="10" customFormat="1" x14ac:dyDescent="0.15">
      <c r="G62" s="27">
        <v>80000</v>
      </c>
      <c r="H62" s="22">
        <v>40000</v>
      </c>
      <c r="I62" s="10" t="s">
        <v>56</v>
      </c>
      <c r="J62" s="10" t="s">
        <v>57</v>
      </c>
      <c r="K62" s="10" t="s">
        <v>98</v>
      </c>
      <c r="L62" s="10">
        <v>3856</v>
      </c>
      <c r="M62" s="10">
        <v>69240</v>
      </c>
      <c r="N62" s="10">
        <f t="shared" si="5"/>
        <v>5.5690352397458112</v>
      </c>
      <c r="O62" s="10">
        <f>N62/O55*100</f>
        <v>88.42000171183463</v>
      </c>
      <c r="S62" s="44"/>
    </row>
    <row r="63" spans="1:24" s="10" customFormat="1" x14ac:dyDescent="0.15">
      <c r="G63" s="27">
        <v>80000</v>
      </c>
      <c r="H63" s="22">
        <v>40000</v>
      </c>
      <c r="I63" s="10" t="s">
        <v>56</v>
      </c>
      <c r="J63" s="10" t="s">
        <v>57</v>
      </c>
      <c r="K63" s="10" t="s">
        <v>99</v>
      </c>
      <c r="L63" s="10">
        <v>3894</v>
      </c>
      <c r="M63" s="10">
        <v>66310</v>
      </c>
      <c r="N63" s="10">
        <f t="shared" si="5"/>
        <v>5.8724174332679837</v>
      </c>
      <c r="O63" s="10">
        <f>N63/O55*100</f>
        <v>93.236824180315722</v>
      </c>
      <c r="P63" s="10">
        <f t="shared" ref="P63:P79" si="6">AVERAGE(O60:O63)</f>
        <v>97.253352911603344</v>
      </c>
      <c r="S63" s="44"/>
    </row>
    <row r="64" spans="1:24" s="10" customFormat="1" x14ac:dyDescent="0.15">
      <c r="A64" s="10" t="s">
        <v>255</v>
      </c>
      <c r="B64" s="21">
        <v>40894</v>
      </c>
      <c r="C64" s="21"/>
      <c r="G64" s="27">
        <v>80000</v>
      </c>
      <c r="H64" s="22">
        <v>40000</v>
      </c>
      <c r="I64" s="10" t="s">
        <v>56</v>
      </c>
      <c r="J64" s="10" t="s">
        <v>57</v>
      </c>
      <c r="K64" s="10" t="s">
        <v>100</v>
      </c>
      <c r="L64" s="10">
        <v>3824</v>
      </c>
      <c r="M64" s="10">
        <v>70130</v>
      </c>
      <c r="N64" s="10">
        <f t="shared" si="5"/>
        <v>5.4527306430914013</v>
      </c>
      <c r="O64" s="10">
        <f>N64/O55*100</f>
        <v>86.573424667056116</v>
      </c>
      <c r="S64" s="44"/>
    </row>
    <row r="65" spans="1:19" s="10" customFormat="1" x14ac:dyDescent="0.15">
      <c r="G65" s="27">
        <v>80000</v>
      </c>
      <c r="H65" s="22">
        <v>40000</v>
      </c>
      <c r="I65" s="10" t="s">
        <v>56</v>
      </c>
      <c r="J65" s="10" t="s">
        <v>57</v>
      </c>
      <c r="K65" s="10" t="s">
        <v>101</v>
      </c>
      <c r="L65" s="10">
        <v>3930</v>
      </c>
      <c r="M65" s="10">
        <v>59534</v>
      </c>
      <c r="N65" s="10">
        <f t="shared" si="5"/>
        <v>6.6012698625995236</v>
      </c>
      <c r="O65" s="10">
        <f>N65/O55*100</f>
        <v>104.80887037410334</v>
      </c>
      <c r="S65" s="44"/>
    </row>
    <row r="66" spans="1:19" s="10" customFormat="1" x14ac:dyDescent="0.15">
      <c r="G66" s="27">
        <v>80000</v>
      </c>
      <c r="H66" s="22">
        <v>40000</v>
      </c>
      <c r="I66" s="10" t="s">
        <v>56</v>
      </c>
      <c r="J66" s="10" t="s">
        <v>57</v>
      </c>
      <c r="K66" s="10" t="s">
        <v>102</v>
      </c>
      <c r="L66" s="10">
        <v>3884</v>
      </c>
      <c r="M66" s="10">
        <v>58512</v>
      </c>
      <c r="N66" s="10">
        <f t="shared" si="5"/>
        <v>6.6379546076018592</v>
      </c>
      <c r="O66" s="10">
        <f>N66/O55*100</f>
        <v>105.39131689783063</v>
      </c>
      <c r="S66" s="44"/>
    </row>
    <row r="67" spans="1:19" s="10" customFormat="1" x14ac:dyDescent="0.15">
      <c r="G67" s="27">
        <v>80000</v>
      </c>
      <c r="H67" s="22">
        <v>40000</v>
      </c>
      <c r="I67" s="10" t="s">
        <v>56</v>
      </c>
      <c r="J67" s="10" t="s">
        <v>57</v>
      </c>
      <c r="K67" s="10" t="s">
        <v>103</v>
      </c>
      <c r="L67" s="10">
        <v>3748</v>
      </c>
      <c r="M67" s="10">
        <v>56490</v>
      </c>
      <c r="N67" s="10">
        <f t="shared" si="5"/>
        <v>6.6348026199327306</v>
      </c>
      <c r="O67" s="10">
        <f>N67/O55*100</f>
        <v>105.34127254668144</v>
      </c>
      <c r="P67" s="10">
        <f t="shared" si="6"/>
        <v>100.52872112141787</v>
      </c>
      <c r="S67" s="44"/>
    </row>
    <row r="68" spans="1:19" s="10" customFormat="1" x14ac:dyDescent="0.15">
      <c r="A68" s="10" t="s">
        <v>253</v>
      </c>
      <c r="B68" s="21">
        <v>40895</v>
      </c>
      <c r="C68" s="21"/>
      <c r="F68" s="10">
        <v>95.24</v>
      </c>
      <c r="G68" s="27">
        <v>80000</v>
      </c>
      <c r="H68" s="22">
        <v>40000</v>
      </c>
      <c r="I68" s="10" t="s">
        <v>52</v>
      </c>
      <c r="J68" s="10" t="s">
        <v>57</v>
      </c>
      <c r="K68" s="10" t="s">
        <v>44</v>
      </c>
      <c r="L68" s="10">
        <v>66</v>
      </c>
      <c r="M68" s="10">
        <v>64248</v>
      </c>
      <c r="N68" s="10">
        <f t="shared" si="5"/>
        <v>0.10272693313410534</v>
      </c>
      <c r="O68" s="10">
        <f>N68/O55*100</f>
        <v>1.6310034346242885</v>
      </c>
      <c r="S68" s="44"/>
    </row>
    <row r="69" spans="1:19" s="10" customFormat="1" x14ac:dyDescent="0.15">
      <c r="B69" s="10" t="s">
        <v>218</v>
      </c>
      <c r="G69" s="27">
        <v>80000</v>
      </c>
      <c r="H69" s="22">
        <v>40000</v>
      </c>
      <c r="I69" s="10" t="s">
        <v>52</v>
      </c>
      <c r="J69" s="10" t="s">
        <v>57</v>
      </c>
      <c r="K69" s="10" t="s">
        <v>14</v>
      </c>
      <c r="L69" s="10">
        <v>68</v>
      </c>
      <c r="M69" s="10">
        <v>53698</v>
      </c>
      <c r="N69" s="10">
        <f t="shared" si="5"/>
        <v>0.12663413907408097</v>
      </c>
      <c r="O69" s="10">
        <f>N69/O55*100</f>
        <v>2.01057998588244</v>
      </c>
      <c r="S69" s="44"/>
    </row>
    <row r="70" spans="1:19" s="10" customFormat="1" x14ac:dyDescent="0.15">
      <c r="G70" s="27">
        <v>80000</v>
      </c>
      <c r="H70" s="22">
        <v>40000</v>
      </c>
      <c r="I70" s="10" t="s">
        <v>52</v>
      </c>
      <c r="J70" s="10" t="s">
        <v>57</v>
      </c>
      <c r="K70" s="10" t="s">
        <v>15</v>
      </c>
      <c r="L70" s="10">
        <v>54</v>
      </c>
      <c r="M70" s="10">
        <v>71156</v>
      </c>
      <c r="N70" s="10">
        <f t="shared" si="5"/>
        <v>7.5889594693349813E-2</v>
      </c>
      <c r="O70" s="10">
        <f>N70/O55*100</f>
        <v>1.2049049438233936</v>
      </c>
      <c r="S70" s="44"/>
    </row>
    <row r="71" spans="1:19" s="10" customFormat="1" x14ac:dyDescent="0.15">
      <c r="G71" s="27">
        <v>80000</v>
      </c>
      <c r="H71" s="22">
        <v>40000</v>
      </c>
      <c r="I71" s="10" t="s">
        <v>52</v>
      </c>
      <c r="J71" s="10" t="s">
        <v>57</v>
      </c>
      <c r="K71" s="10" t="s">
        <v>16</v>
      </c>
      <c r="L71" s="10">
        <v>68</v>
      </c>
      <c r="M71" s="10">
        <v>68734</v>
      </c>
      <c r="N71" s="10">
        <f t="shared" si="5"/>
        <v>9.8932115110425697E-2</v>
      </c>
      <c r="O71" s="10">
        <f>N71/O55*100</f>
        <v>1.5707528163924005</v>
      </c>
      <c r="P71" s="10">
        <f t="shared" si="6"/>
        <v>1.6043102951806307</v>
      </c>
      <c r="S71" s="44"/>
    </row>
    <row r="72" spans="1:19" s="10" customFormat="1" x14ac:dyDescent="0.15">
      <c r="A72" s="10" t="s">
        <v>254</v>
      </c>
      <c r="B72" s="21">
        <v>40895</v>
      </c>
      <c r="C72" s="21"/>
      <c r="F72" s="10">
        <v>89.29</v>
      </c>
      <c r="G72" s="27">
        <v>80000</v>
      </c>
      <c r="H72" s="22">
        <v>40000</v>
      </c>
      <c r="I72" s="10" t="s">
        <v>52</v>
      </c>
      <c r="J72" s="10" t="s">
        <v>57</v>
      </c>
      <c r="K72" s="10" t="s">
        <v>17</v>
      </c>
      <c r="L72" s="10">
        <v>32</v>
      </c>
      <c r="M72" s="10">
        <v>75516</v>
      </c>
      <c r="N72" s="10">
        <f t="shared" si="5"/>
        <v>4.2375125801154725E-2</v>
      </c>
      <c r="O72" s="10">
        <f>N72/O55*100</f>
        <v>0.67279313823274078</v>
      </c>
      <c r="S72" s="44"/>
    </row>
    <row r="73" spans="1:19" s="10" customFormat="1" x14ac:dyDescent="0.15">
      <c r="B73" s="10" t="s">
        <v>218</v>
      </c>
      <c r="G73" s="27">
        <v>80000</v>
      </c>
      <c r="H73" s="22">
        <v>40000</v>
      </c>
      <c r="I73" s="10" t="s">
        <v>52</v>
      </c>
      <c r="J73" s="10" t="s">
        <v>57</v>
      </c>
      <c r="K73" s="10" t="s">
        <v>18</v>
      </c>
      <c r="L73" s="10">
        <v>24</v>
      </c>
      <c r="M73" s="10">
        <v>66058</v>
      </c>
      <c r="N73" s="10">
        <f t="shared" si="5"/>
        <v>3.6331708498592144E-2</v>
      </c>
      <c r="O73" s="10">
        <f>N73/O55*100</f>
        <v>0.57684133594852605</v>
      </c>
      <c r="S73" s="44"/>
    </row>
    <row r="74" spans="1:19" s="10" customFormat="1" x14ac:dyDescent="0.15">
      <c r="G74" s="27">
        <v>80000</v>
      </c>
      <c r="H74" s="22">
        <v>40000</v>
      </c>
      <c r="I74" s="10" t="s">
        <v>52</v>
      </c>
      <c r="J74" s="10" t="s">
        <v>57</v>
      </c>
      <c r="K74" s="10" t="s">
        <v>19</v>
      </c>
      <c r="L74" s="10">
        <v>24</v>
      </c>
      <c r="M74" s="10">
        <v>76358</v>
      </c>
      <c r="N74" s="10">
        <f t="shared" si="5"/>
        <v>3.1430891327693236E-2</v>
      </c>
      <c r="O74" s="10">
        <f>N74/O55*100</f>
        <v>0.49903068401592154</v>
      </c>
      <c r="S74" s="44"/>
    </row>
    <row r="75" spans="1:19" s="10" customFormat="1" x14ac:dyDescent="0.15">
      <c r="G75" s="27">
        <v>80000</v>
      </c>
      <c r="H75" s="22">
        <v>40000</v>
      </c>
      <c r="I75" s="10" t="s">
        <v>52</v>
      </c>
      <c r="J75" s="10" t="s">
        <v>57</v>
      </c>
      <c r="K75" s="10" t="s">
        <v>20</v>
      </c>
      <c r="L75" s="10">
        <v>26</v>
      </c>
      <c r="M75" s="10">
        <v>74402</v>
      </c>
      <c r="N75" s="10">
        <f t="shared" si="5"/>
        <v>3.4945297169430928E-2</v>
      </c>
      <c r="O75" s="10">
        <f>N75/O55*100</f>
        <v>0.55482917642350627</v>
      </c>
      <c r="P75" s="10">
        <f t="shared" si="6"/>
        <v>0.5758735836551736</v>
      </c>
      <c r="S75" s="44"/>
    </row>
    <row r="76" spans="1:19" s="10" customFormat="1" x14ac:dyDescent="0.15">
      <c r="A76" s="10" t="s">
        <v>255</v>
      </c>
      <c r="B76" s="21">
        <v>40895</v>
      </c>
      <c r="C76" s="21"/>
      <c r="F76" s="10">
        <v>83.33</v>
      </c>
      <c r="G76" s="27">
        <v>80000</v>
      </c>
      <c r="H76" s="22">
        <v>40000</v>
      </c>
      <c r="I76" s="10" t="s">
        <v>52</v>
      </c>
      <c r="J76" s="10" t="s">
        <v>57</v>
      </c>
      <c r="K76" s="10" t="s">
        <v>45</v>
      </c>
      <c r="L76" s="10">
        <v>32</v>
      </c>
      <c r="M76" s="10">
        <v>64544</v>
      </c>
      <c r="N76" s="10">
        <f t="shared" si="5"/>
        <v>4.9578582052553291E-2</v>
      </c>
      <c r="O76" s="10">
        <f>N76/O55*100</f>
        <v>0.78716296831283539</v>
      </c>
      <c r="S76" s="44"/>
    </row>
    <row r="77" spans="1:19" s="10" customFormat="1" x14ac:dyDescent="0.15">
      <c r="B77" s="10" t="s">
        <v>218</v>
      </c>
      <c r="G77" s="27">
        <v>80000</v>
      </c>
      <c r="H77" s="22">
        <v>40000</v>
      </c>
      <c r="I77" s="10" t="s">
        <v>52</v>
      </c>
      <c r="J77" s="10" t="s">
        <v>57</v>
      </c>
      <c r="K77" s="10" t="s">
        <v>58</v>
      </c>
      <c r="L77" s="10">
        <v>30</v>
      </c>
      <c r="M77" s="10">
        <v>68594</v>
      </c>
      <c r="N77" s="10">
        <f t="shared" si="5"/>
        <v>4.3735603697116369E-2</v>
      </c>
      <c r="O77" s="10">
        <f>N77/O55*100</f>
        <v>0.69439355064013875</v>
      </c>
      <c r="S77" s="44"/>
    </row>
    <row r="78" spans="1:19" s="10" customFormat="1" x14ac:dyDescent="0.15">
      <c r="G78" s="27">
        <v>80000</v>
      </c>
      <c r="H78" s="22">
        <v>40000</v>
      </c>
      <c r="I78" s="10" t="s">
        <v>52</v>
      </c>
      <c r="J78" s="10" t="s">
        <v>57</v>
      </c>
      <c r="K78" s="10" t="s">
        <v>92</v>
      </c>
      <c r="L78" s="10">
        <v>38</v>
      </c>
      <c r="M78" s="10">
        <v>86216</v>
      </c>
      <c r="N78" s="10">
        <f t="shared" si="5"/>
        <v>4.4075345643500047E-2</v>
      </c>
      <c r="O78" s="10">
        <f>N78/O55*100</f>
        <v>0.69978765970707979</v>
      </c>
      <c r="S78" s="44"/>
    </row>
    <row r="79" spans="1:19" s="10" customFormat="1" x14ac:dyDescent="0.15">
      <c r="G79" s="27">
        <v>80000</v>
      </c>
      <c r="H79" s="22">
        <v>40000</v>
      </c>
      <c r="I79" s="10" t="s">
        <v>52</v>
      </c>
      <c r="J79" s="10" t="s">
        <v>57</v>
      </c>
      <c r="K79" s="10" t="s">
        <v>93</v>
      </c>
      <c r="L79" s="10">
        <v>32</v>
      </c>
      <c r="M79" s="10">
        <v>73860</v>
      </c>
      <c r="N79" s="10">
        <f t="shared" si="5"/>
        <v>4.332520985648524E-2</v>
      </c>
      <c r="O79" s="10">
        <f>N79/O55*100</f>
        <v>0.68787769600302806</v>
      </c>
      <c r="P79" s="10">
        <f t="shared" si="6"/>
        <v>0.7173054686657705</v>
      </c>
      <c r="S79" s="44"/>
    </row>
    <row r="80" spans="1:19" s="10" customFormat="1" x14ac:dyDescent="0.15">
      <c r="S80" s="44"/>
    </row>
    <row r="81" spans="19:19" s="10" customFormat="1" x14ac:dyDescent="0.15">
      <c r="S81" s="44"/>
    </row>
    <row r="82" spans="19:19" s="10" customFormat="1" x14ac:dyDescent="0.15">
      <c r="S82" s="44"/>
    </row>
    <row r="83" spans="19:19" s="10" customFormat="1" x14ac:dyDescent="0.15">
      <c r="S83" s="44"/>
    </row>
    <row r="84" spans="19:19" s="10" customFormat="1" x14ac:dyDescent="0.15">
      <c r="S84" s="44"/>
    </row>
    <row r="85" spans="19:19" s="10" customFormat="1" x14ac:dyDescent="0.15">
      <c r="S85" s="44"/>
    </row>
  </sheetData>
  <pageMargins left="0.75" right="0.75" top="1" bottom="1" header="0.5" footer="0.5"/>
  <pageSetup orientation="portrait" horizontalDpi="4294967292" verticalDpi="429496729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7"/>
  <sheetViews>
    <sheetView workbookViewId="0">
      <pane xSplit="2" topLeftCell="L1" activePane="topRight" state="frozen"/>
      <selection pane="topRight" activeCell="Q1" sqref="Q1:R1048576"/>
    </sheetView>
  </sheetViews>
  <sheetFormatPr baseColWidth="10" defaultRowHeight="13" x14ac:dyDescent="0.15"/>
  <cols>
    <col min="1" max="1" width="13.1640625" customWidth="1"/>
    <col min="2" max="3" width="9" customWidth="1"/>
    <col min="4" max="4" width="8.1640625" customWidth="1"/>
    <col min="5" max="6" width="8.83203125" customWidth="1"/>
    <col min="7" max="7" width="8.5" customWidth="1"/>
    <col min="8" max="8" width="8.33203125" customWidth="1"/>
    <col min="9" max="9" width="8.1640625" customWidth="1"/>
    <col min="10" max="10" width="7.83203125" customWidth="1"/>
    <col min="11" max="11" width="7.5" customWidth="1"/>
    <col min="12" max="12" width="8" customWidth="1"/>
    <col min="13" max="13" width="8.33203125" customWidth="1"/>
    <col min="19" max="19" width="2.1640625" style="52" customWidth="1"/>
  </cols>
  <sheetData>
    <row r="1" spans="1:30" s="10" customFormat="1" ht="26" x14ac:dyDescent="0.15">
      <c r="A1" s="10" t="s">
        <v>331</v>
      </c>
      <c r="S1" s="44"/>
      <c r="V1" s="82" t="s">
        <v>338</v>
      </c>
      <c r="W1" s="74" t="s">
        <v>341</v>
      </c>
      <c r="X1" s="23"/>
      <c r="Y1" s="23"/>
      <c r="Z1" s="23"/>
      <c r="AA1" s="23"/>
      <c r="AB1" s="75"/>
    </row>
    <row r="2" spans="1:30" s="10" customFormat="1" x14ac:dyDescent="0.15">
      <c r="A2" s="10" t="s">
        <v>139</v>
      </c>
      <c r="S2" s="44"/>
      <c r="T2" s="10" t="s">
        <v>305</v>
      </c>
      <c r="V2" s="76"/>
      <c r="W2" s="32" t="s">
        <v>340</v>
      </c>
      <c r="X2" s="24"/>
      <c r="Y2" s="24"/>
      <c r="Z2" s="24"/>
      <c r="AA2" s="24"/>
      <c r="AB2" s="77"/>
    </row>
    <row r="3" spans="1:30" s="10" customFormat="1" x14ac:dyDescent="0.15">
      <c r="A3" s="10" t="s">
        <v>244</v>
      </c>
      <c r="B3" s="10" t="s">
        <v>148</v>
      </c>
      <c r="S3" s="44"/>
      <c r="V3" s="76"/>
      <c r="W3" s="32"/>
      <c r="X3" s="24"/>
      <c r="Y3" s="24"/>
      <c r="Z3" s="24"/>
      <c r="AA3" s="24"/>
      <c r="AB3" s="77"/>
    </row>
    <row r="4" spans="1:30" s="10" customFormat="1" ht="14" thickBot="1" x14ac:dyDescent="0.2">
      <c r="A4" s="10" t="s">
        <v>274</v>
      </c>
      <c r="S4" s="44"/>
      <c r="V4" s="78"/>
      <c r="W4" s="79"/>
      <c r="X4" s="80"/>
      <c r="Y4" s="80"/>
      <c r="Z4" s="80"/>
      <c r="AA4" s="80"/>
      <c r="AB4" s="81"/>
      <c r="AC4" s="43"/>
    </row>
    <row r="5" spans="1:30" s="12" customFormat="1" ht="14" thickBot="1" x14ac:dyDescent="0.2">
      <c r="A5" s="11"/>
      <c r="C5" s="12" t="s">
        <v>313</v>
      </c>
      <c r="G5" s="12" t="s">
        <v>33</v>
      </c>
      <c r="H5" s="13"/>
      <c r="L5" s="12" t="s">
        <v>208</v>
      </c>
      <c r="S5" s="45"/>
      <c r="T5" s="10" t="s">
        <v>279</v>
      </c>
      <c r="U5" s="10"/>
      <c r="V5" s="10" t="s">
        <v>127</v>
      </c>
      <c r="W5" s="10" t="s">
        <v>128</v>
      </c>
      <c r="X5" s="10"/>
      <c r="Y5" s="10"/>
      <c r="Z5" s="10"/>
      <c r="AA5" s="10"/>
      <c r="AB5" s="27" t="s">
        <v>123</v>
      </c>
      <c r="AC5" s="10" t="s">
        <v>188</v>
      </c>
    </row>
    <row r="6" spans="1:30" s="15" customFormat="1" x14ac:dyDescent="0.15">
      <c r="A6" s="14"/>
      <c r="B6" s="15" t="s">
        <v>31</v>
      </c>
      <c r="C6" s="17" t="s">
        <v>314</v>
      </c>
      <c r="F6" s="15" t="s">
        <v>222</v>
      </c>
      <c r="G6" s="15" t="s">
        <v>215</v>
      </c>
      <c r="H6" s="16"/>
      <c r="J6" s="15" t="s">
        <v>32</v>
      </c>
      <c r="N6" s="15" t="s">
        <v>35</v>
      </c>
      <c r="O6" s="15" t="s">
        <v>287</v>
      </c>
      <c r="P6" s="15" t="s">
        <v>54</v>
      </c>
      <c r="S6" s="46"/>
      <c r="T6" s="23"/>
      <c r="U6" s="23"/>
      <c r="V6" s="12" t="s">
        <v>54</v>
      </c>
      <c r="W6" s="12" t="s">
        <v>54</v>
      </c>
      <c r="X6" s="12" t="s">
        <v>54</v>
      </c>
      <c r="Y6" s="23"/>
      <c r="Z6" s="10"/>
      <c r="AA6" s="10"/>
      <c r="AB6" s="10" t="s">
        <v>149</v>
      </c>
      <c r="AC6" s="10" t="s">
        <v>149</v>
      </c>
    </row>
    <row r="7" spans="1:30" s="15" customFormat="1" x14ac:dyDescent="0.15">
      <c r="A7" s="17"/>
      <c r="B7" s="15" t="s">
        <v>33</v>
      </c>
      <c r="C7" s="17" t="s">
        <v>315</v>
      </c>
      <c r="D7" s="15" t="s">
        <v>149</v>
      </c>
      <c r="E7" s="15" t="s">
        <v>213</v>
      </c>
      <c r="F7" s="15" t="s">
        <v>223</v>
      </c>
      <c r="G7" s="15" t="s">
        <v>53</v>
      </c>
      <c r="H7" s="16"/>
      <c r="I7" s="15" t="s">
        <v>21</v>
      </c>
      <c r="J7" s="15" t="s">
        <v>34</v>
      </c>
      <c r="K7" s="15" t="s">
        <v>51</v>
      </c>
      <c r="L7" s="15" t="s">
        <v>30</v>
      </c>
      <c r="M7" s="15" t="s">
        <v>30</v>
      </c>
      <c r="N7" s="15" t="s">
        <v>34</v>
      </c>
      <c r="O7" s="15" t="s">
        <v>35</v>
      </c>
      <c r="P7" s="15" t="s">
        <v>35</v>
      </c>
      <c r="S7" s="46"/>
      <c r="T7" s="32"/>
      <c r="U7" s="32"/>
      <c r="V7" s="15" t="s">
        <v>35</v>
      </c>
      <c r="W7" s="15" t="s">
        <v>35</v>
      </c>
      <c r="X7" s="15" t="s">
        <v>35</v>
      </c>
      <c r="Y7" s="32"/>
      <c r="Z7" s="10"/>
      <c r="AA7" s="27" t="s">
        <v>49</v>
      </c>
      <c r="AB7" s="10">
        <v>9.8746966032425707</v>
      </c>
      <c r="AC7" s="10"/>
    </row>
    <row r="8" spans="1:30" s="19" customFormat="1" ht="14" thickBot="1" x14ac:dyDescent="0.2">
      <c r="A8" s="18" t="s">
        <v>36</v>
      </c>
      <c r="B8" s="19" t="s">
        <v>37</v>
      </c>
      <c r="D8" s="19" t="s">
        <v>212</v>
      </c>
      <c r="E8" s="19" t="s">
        <v>214</v>
      </c>
      <c r="F8" s="19" t="s">
        <v>224</v>
      </c>
      <c r="G8" s="19" t="s">
        <v>38</v>
      </c>
      <c r="H8" s="20" t="s">
        <v>39</v>
      </c>
      <c r="I8" s="19" t="s">
        <v>29</v>
      </c>
      <c r="J8" s="19" t="s">
        <v>40</v>
      </c>
      <c r="K8" s="19" t="s">
        <v>53</v>
      </c>
      <c r="L8" s="19" t="s">
        <v>209</v>
      </c>
      <c r="M8" s="19" t="s">
        <v>210</v>
      </c>
      <c r="N8" s="19" t="s">
        <v>41</v>
      </c>
      <c r="O8" s="19" t="s">
        <v>138</v>
      </c>
      <c r="P8" s="19" t="s">
        <v>138</v>
      </c>
      <c r="S8" s="47"/>
      <c r="T8" s="36"/>
      <c r="U8" s="36"/>
      <c r="V8" s="15" t="s">
        <v>350</v>
      </c>
      <c r="W8" s="15" t="s">
        <v>350</v>
      </c>
      <c r="X8" s="15" t="s">
        <v>350</v>
      </c>
      <c r="Y8" s="36"/>
      <c r="Z8" s="10"/>
      <c r="AA8" s="35" t="s">
        <v>146</v>
      </c>
      <c r="AB8" s="10">
        <v>7.0064216375805568</v>
      </c>
      <c r="AC8" s="10">
        <v>0.15930519922587374</v>
      </c>
    </row>
    <row r="9" spans="1:30" s="10" customFormat="1" ht="14" thickBot="1" x14ac:dyDescent="0.2">
      <c r="A9" s="10">
        <v>132</v>
      </c>
      <c r="B9" s="10" t="s">
        <v>49</v>
      </c>
      <c r="C9" s="10">
        <v>1</v>
      </c>
      <c r="D9" s="10">
        <v>21</v>
      </c>
      <c r="E9" s="27">
        <v>37500</v>
      </c>
      <c r="G9" s="27">
        <v>80000</v>
      </c>
      <c r="H9" s="22">
        <v>40000</v>
      </c>
      <c r="I9" s="10" t="s">
        <v>56</v>
      </c>
      <c r="J9" s="10" t="s">
        <v>57</v>
      </c>
      <c r="K9" s="10" t="s">
        <v>84</v>
      </c>
      <c r="L9" s="10">
        <v>4894</v>
      </c>
      <c r="M9" s="10">
        <v>46482</v>
      </c>
      <c r="N9" s="10">
        <f>L9/M9*100</f>
        <v>10.528806849963427</v>
      </c>
      <c r="S9" s="44"/>
      <c r="T9" s="19" t="s">
        <v>297</v>
      </c>
      <c r="U9" s="19" t="s">
        <v>144</v>
      </c>
      <c r="V9" s="19" t="s">
        <v>41</v>
      </c>
      <c r="W9" s="19" t="s">
        <v>41</v>
      </c>
      <c r="X9" s="19" t="s">
        <v>41</v>
      </c>
      <c r="Y9" s="19" t="s">
        <v>55</v>
      </c>
      <c r="AA9" s="35" t="s">
        <v>145</v>
      </c>
      <c r="AB9" s="10">
        <v>6.2821298021332348</v>
      </c>
      <c r="AC9" s="10">
        <v>0.12218614736650182</v>
      </c>
      <c r="AD9" s="27"/>
    </row>
    <row r="10" spans="1:30" s="10" customFormat="1" x14ac:dyDescent="0.15">
      <c r="A10" s="10" t="s">
        <v>244</v>
      </c>
      <c r="B10" s="21">
        <v>40876</v>
      </c>
      <c r="C10" s="21"/>
      <c r="G10" s="27">
        <v>80000</v>
      </c>
      <c r="H10" s="22">
        <v>40000</v>
      </c>
      <c r="I10" s="10" t="s">
        <v>56</v>
      </c>
      <c r="J10" s="10" t="s">
        <v>57</v>
      </c>
      <c r="K10" s="10" t="s">
        <v>85</v>
      </c>
      <c r="L10" s="10">
        <v>3468</v>
      </c>
      <c r="M10" s="10">
        <v>35184</v>
      </c>
      <c r="N10" s="10">
        <f t="shared" ref="N10:N36" si="0">L10/M10*100</f>
        <v>9.8567530695770795</v>
      </c>
      <c r="S10" s="44"/>
      <c r="T10" s="10">
        <v>0</v>
      </c>
      <c r="U10" s="10">
        <v>1</v>
      </c>
      <c r="V10" s="10">
        <f>AVERAGE(N9:N12)</f>
        <v>10.386337336829261</v>
      </c>
      <c r="W10" s="10">
        <f>AVERAGE(N42:N45)</f>
        <v>9.3630558696558843</v>
      </c>
      <c r="X10" s="10">
        <f>AVERAGE(N9:N12,N42:N45)</f>
        <v>9.8746966032425707</v>
      </c>
      <c r="Y10" s="10">
        <f>STDEV(V10:W10)</f>
        <v>0.72356926450081394</v>
      </c>
      <c r="AA10" s="35" t="s">
        <v>147</v>
      </c>
      <c r="AB10" s="10">
        <v>6.8817403172579725</v>
      </c>
      <c r="AC10" s="10">
        <v>0.15810397269125553</v>
      </c>
    </row>
    <row r="11" spans="1:30" s="10" customFormat="1" x14ac:dyDescent="0.15">
      <c r="A11" s="10" t="s">
        <v>122</v>
      </c>
      <c r="G11" s="27">
        <v>80000</v>
      </c>
      <c r="H11" s="22">
        <v>40000</v>
      </c>
      <c r="I11" s="10" t="s">
        <v>56</v>
      </c>
      <c r="J11" s="10" t="s">
        <v>57</v>
      </c>
      <c r="K11" s="10" t="s">
        <v>86</v>
      </c>
      <c r="L11" s="10">
        <v>4314</v>
      </c>
      <c r="M11" s="10">
        <v>45446</v>
      </c>
      <c r="N11" s="10">
        <f t="shared" si="0"/>
        <v>9.4925846059059094</v>
      </c>
      <c r="S11" s="44"/>
      <c r="T11" s="10">
        <v>75</v>
      </c>
      <c r="U11" s="35" t="s">
        <v>146</v>
      </c>
      <c r="V11" s="10">
        <f>AVERAGE(N13:N16)</f>
        <v>7.7219672912116621</v>
      </c>
      <c r="W11" s="10">
        <f>AVERAGE(N46:N49)</f>
        <v>6.2908759839494532</v>
      </c>
      <c r="X11" s="10">
        <f>AVERAGE(N13:N16,N46:N49)</f>
        <v>7.0064216375805568</v>
      </c>
      <c r="Y11" s="10">
        <f t="shared" ref="Y11:Y16" si="1">STDEV(V11:W11)</f>
        <v>1.0119343678622266</v>
      </c>
      <c r="AB11" s="10" t="s">
        <v>55</v>
      </c>
      <c r="AC11" s="10" t="s">
        <v>55</v>
      </c>
    </row>
    <row r="12" spans="1:30" s="10" customFormat="1" x14ac:dyDescent="0.15">
      <c r="G12" s="27">
        <v>80000</v>
      </c>
      <c r="H12" s="22">
        <v>40000</v>
      </c>
      <c r="I12" s="10" t="s">
        <v>56</v>
      </c>
      <c r="J12" s="10" t="s">
        <v>57</v>
      </c>
      <c r="K12" s="10" t="s">
        <v>87</v>
      </c>
      <c r="L12" s="10">
        <v>2168</v>
      </c>
      <c r="M12" s="10">
        <v>18582</v>
      </c>
      <c r="N12" s="10">
        <f t="shared" si="0"/>
        <v>11.667204821870628</v>
      </c>
      <c r="O12" s="10">
        <f>AVERAGE(N9:N12)</f>
        <v>10.386337336829261</v>
      </c>
      <c r="P12" s="10" t="s">
        <v>49</v>
      </c>
      <c r="S12" s="44"/>
      <c r="T12" s="10">
        <v>50</v>
      </c>
      <c r="U12" s="35" t="s">
        <v>145</v>
      </c>
      <c r="V12" s="10">
        <f>AVERAGE(N17:N20)</f>
        <v>6.4694687327583935</v>
      </c>
      <c r="W12" s="10">
        <f>AVERAGE(N50:N53)</f>
        <v>6.0947908715080761</v>
      </c>
      <c r="X12" s="10">
        <f>AVERAGE(N17:N20,N50:N53)</f>
        <v>6.2821298021332348</v>
      </c>
      <c r="Y12" s="10">
        <f t="shared" si="1"/>
        <v>0.26493725645057181</v>
      </c>
      <c r="AA12" s="27" t="s">
        <v>49</v>
      </c>
      <c r="AB12" s="10">
        <f>STDEV(N9:N12,N42:N45)</f>
        <v>1.2513385170846312</v>
      </c>
      <c r="AC12" s="58"/>
    </row>
    <row r="13" spans="1:30" s="10" customFormat="1" x14ac:dyDescent="0.15">
      <c r="A13" s="10" t="s">
        <v>245</v>
      </c>
      <c r="B13" s="21">
        <v>40876</v>
      </c>
      <c r="C13" s="21"/>
      <c r="G13" s="27">
        <v>80000</v>
      </c>
      <c r="H13" s="22">
        <v>40000</v>
      </c>
      <c r="I13" s="10" t="s">
        <v>56</v>
      </c>
      <c r="J13" s="10" t="s">
        <v>57</v>
      </c>
      <c r="K13" s="10" t="s">
        <v>88</v>
      </c>
      <c r="L13" s="10">
        <v>3518</v>
      </c>
      <c r="M13" s="10">
        <v>44012</v>
      </c>
      <c r="N13" s="10">
        <f t="shared" si="0"/>
        <v>7.9932745614832328</v>
      </c>
      <c r="O13" s="10">
        <f>N13/O12*100</f>
        <v>76.959512311810002</v>
      </c>
      <c r="S13" s="44"/>
      <c r="T13" s="10">
        <v>25</v>
      </c>
      <c r="U13" s="35" t="s">
        <v>147</v>
      </c>
      <c r="V13" s="10">
        <f>AVERAGE(N21:N24)</f>
        <v>7.1994480032321366</v>
      </c>
      <c r="W13" s="10">
        <f>AVERAGE(N54:N57)</f>
        <v>6.5640326312838075</v>
      </c>
      <c r="X13" s="10">
        <f>AVERAGE(N21:N24,N54:N57)</f>
        <v>6.8817403172579725</v>
      </c>
      <c r="Y13" s="10">
        <f t="shared" si="1"/>
        <v>0.44930651837483582</v>
      </c>
      <c r="AA13" s="35" t="s">
        <v>146</v>
      </c>
      <c r="AB13" s="10">
        <f>STDEV(N13:N16,N46:N49)</f>
        <v>0.79190891950947462</v>
      </c>
      <c r="AC13" s="10">
        <f>STDEV(N25:N28,N58:N61)</f>
        <v>5.2317977752215944E-2</v>
      </c>
    </row>
    <row r="14" spans="1:30" s="10" customFormat="1" x14ac:dyDescent="0.15">
      <c r="G14" s="27">
        <v>80000</v>
      </c>
      <c r="H14" s="22">
        <v>40000</v>
      </c>
      <c r="I14" s="10" t="s">
        <v>56</v>
      </c>
      <c r="J14" s="10" t="s">
        <v>57</v>
      </c>
      <c r="K14" s="10" t="s">
        <v>89</v>
      </c>
      <c r="L14" s="10">
        <v>1984</v>
      </c>
      <c r="M14" s="10">
        <v>26916</v>
      </c>
      <c r="N14" s="10">
        <f t="shared" si="0"/>
        <v>7.3710803982761179</v>
      </c>
      <c r="O14" s="10">
        <f>N14/O12*100</f>
        <v>70.969006293862208</v>
      </c>
      <c r="S14" s="44"/>
      <c r="T14" s="10">
        <v>75</v>
      </c>
      <c r="U14" s="35" t="s">
        <v>146</v>
      </c>
      <c r="V14" s="10">
        <f>AVERAGE(N25:N28)</f>
        <v>0.15700880662925251</v>
      </c>
      <c r="W14" s="10">
        <f>AVERAGE(N58:N61)</f>
        <v>0.16160159182249495</v>
      </c>
      <c r="X14" s="10">
        <f>AVERAGE(N25:N28,N58:N61)</f>
        <v>0.15930519922587374</v>
      </c>
      <c r="Y14" s="10">
        <f t="shared" si="1"/>
        <v>3.2475895546748958E-3</v>
      </c>
      <c r="AA14" s="35" t="s">
        <v>145</v>
      </c>
      <c r="AB14" s="10">
        <f>STDEV(N17:N20,N50:N53)</f>
        <v>0.93114101122779902</v>
      </c>
      <c r="AC14" s="10">
        <f>STDEV(N29:N32,N62:N65)</f>
        <v>3.0562976093326873E-2</v>
      </c>
    </row>
    <row r="15" spans="1:30" s="10" customFormat="1" x14ac:dyDescent="0.15">
      <c r="G15" s="27">
        <v>80000</v>
      </c>
      <c r="H15" s="22">
        <v>40000</v>
      </c>
      <c r="I15" s="10" t="s">
        <v>56</v>
      </c>
      <c r="J15" s="10" t="s">
        <v>57</v>
      </c>
      <c r="K15" s="10" t="s">
        <v>90</v>
      </c>
      <c r="L15" s="10">
        <v>3642</v>
      </c>
      <c r="M15" s="10">
        <v>47634</v>
      </c>
      <c r="N15" s="10">
        <f t="shared" si="0"/>
        <v>7.6457992190452195</v>
      </c>
      <c r="O15" s="10">
        <f>N15/O12*100</f>
        <v>73.614008202234345</v>
      </c>
      <c r="S15" s="44"/>
      <c r="T15" s="10">
        <v>50</v>
      </c>
      <c r="U15" s="35" t="s">
        <v>145</v>
      </c>
      <c r="V15" s="10">
        <f>AVERAGE(N29:N32)</f>
        <v>0.12866418229769067</v>
      </c>
      <c r="W15" s="10">
        <f>AVERAGE(N62:N65)</f>
        <v>0.115708112435313</v>
      </c>
      <c r="X15" s="10">
        <f>AVERAGE(N29:N32,N62:N65)</f>
        <v>0.12218614736650182</v>
      </c>
      <c r="Y15" s="10">
        <f t="shared" si="1"/>
        <v>9.1613248572139094E-3</v>
      </c>
      <c r="AA15" s="35" t="s">
        <v>147</v>
      </c>
      <c r="AB15" s="10">
        <f>STDEV(N21:N24,N54:N57)</f>
        <v>0.96923196067852435</v>
      </c>
      <c r="AC15" s="10">
        <f>STDEV(N33:N36,N66:N69)</f>
        <v>4.7875167338989527E-2</v>
      </c>
    </row>
    <row r="16" spans="1:30" s="10" customFormat="1" x14ac:dyDescent="0.15">
      <c r="G16" s="27">
        <v>80000</v>
      </c>
      <c r="H16" s="22">
        <v>40000</v>
      </c>
      <c r="I16" s="10" t="s">
        <v>56</v>
      </c>
      <c r="J16" s="10" t="s">
        <v>57</v>
      </c>
      <c r="K16" s="10" t="s">
        <v>91</v>
      </c>
      <c r="L16" s="10">
        <v>2314</v>
      </c>
      <c r="M16" s="10">
        <v>29374</v>
      </c>
      <c r="N16" s="10">
        <f t="shared" si="0"/>
        <v>7.8777149860420783</v>
      </c>
      <c r="O16" s="10">
        <f>N16/O12*100</f>
        <v>75.846900890732911</v>
      </c>
      <c r="P16" s="10">
        <f>AVERAGE(O13:O16)</f>
        <v>74.347356924659863</v>
      </c>
      <c r="S16" s="44"/>
      <c r="T16" s="10">
        <v>25</v>
      </c>
      <c r="U16" s="35" t="s">
        <v>147</v>
      </c>
      <c r="V16" s="10">
        <f>AVERAGE(N33:N36)</f>
        <v>0.17160325536998772</v>
      </c>
      <c r="W16" s="10">
        <f>AVERAGE(N66:N69)</f>
        <v>0.14460469001252335</v>
      </c>
      <c r="X16" s="10">
        <f>AVERAGE(N33:N36,N66:N69)</f>
        <v>0.15810397269125553</v>
      </c>
      <c r="Y16" s="10">
        <f t="shared" si="1"/>
        <v>1.9090868646571259E-2</v>
      </c>
    </row>
    <row r="17" spans="1:19" s="10" customFormat="1" x14ac:dyDescent="0.15">
      <c r="A17" s="10" t="s">
        <v>246</v>
      </c>
      <c r="B17" s="21">
        <v>40876</v>
      </c>
      <c r="C17" s="21"/>
      <c r="G17" s="27">
        <v>80000</v>
      </c>
      <c r="H17" s="22">
        <v>40000</v>
      </c>
      <c r="I17" s="10" t="s">
        <v>56</v>
      </c>
      <c r="J17" s="10" t="s">
        <v>57</v>
      </c>
      <c r="K17" s="10" t="s">
        <v>96</v>
      </c>
      <c r="L17" s="10">
        <v>3490</v>
      </c>
      <c r="M17" s="10">
        <v>46610</v>
      </c>
      <c r="N17" s="10">
        <f t="shared" si="0"/>
        <v>7.4876635915039698</v>
      </c>
      <c r="O17" s="10">
        <f>N17/O12*100</f>
        <v>72.091473140904185</v>
      </c>
      <c r="S17" s="44"/>
    </row>
    <row r="18" spans="1:19" s="10" customFormat="1" x14ac:dyDescent="0.15">
      <c r="G18" s="27">
        <v>80000</v>
      </c>
      <c r="H18" s="22">
        <v>40000</v>
      </c>
      <c r="I18" s="10" t="s">
        <v>56</v>
      </c>
      <c r="J18" s="10" t="s">
        <v>57</v>
      </c>
      <c r="K18" s="10" t="s">
        <v>97</v>
      </c>
      <c r="L18" s="10">
        <v>2204</v>
      </c>
      <c r="M18" s="10">
        <v>30788</v>
      </c>
      <c r="N18" s="10">
        <f t="shared" si="0"/>
        <v>7.1586332337274268</v>
      </c>
      <c r="O18" s="10">
        <f>N18/O12*100</f>
        <v>68.923557954769961</v>
      </c>
      <c r="S18" s="44"/>
    </row>
    <row r="19" spans="1:19" s="10" customFormat="1" x14ac:dyDescent="0.15">
      <c r="G19" s="27">
        <v>80000</v>
      </c>
      <c r="H19" s="22">
        <v>40000</v>
      </c>
      <c r="I19" s="10" t="s">
        <v>56</v>
      </c>
      <c r="J19" s="10" t="s">
        <v>57</v>
      </c>
      <c r="K19" s="10" t="s">
        <v>98</v>
      </c>
      <c r="L19" s="10">
        <v>2610</v>
      </c>
      <c r="M19" s="10">
        <v>56412</v>
      </c>
      <c r="N19" s="10">
        <f t="shared" si="0"/>
        <v>4.626675175494575</v>
      </c>
      <c r="O19" s="10">
        <f>N19/O12*100</f>
        <v>44.545781881055348</v>
      </c>
      <c r="S19" s="44"/>
    </row>
    <row r="20" spans="1:19" s="10" customFormat="1" x14ac:dyDescent="0.15">
      <c r="G20" s="27">
        <v>80000</v>
      </c>
      <c r="H20" s="22">
        <v>40000</v>
      </c>
      <c r="I20" s="10" t="s">
        <v>56</v>
      </c>
      <c r="J20" s="10" t="s">
        <v>57</v>
      </c>
      <c r="K20" s="10" t="s">
        <v>99</v>
      </c>
      <c r="L20" s="10">
        <v>2538</v>
      </c>
      <c r="M20" s="10">
        <v>38426</v>
      </c>
      <c r="N20" s="10">
        <f t="shared" si="0"/>
        <v>6.6049029303076043</v>
      </c>
      <c r="O20" s="10">
        <f>N20/O12*100</f>
        <v>63.592224247204634</v>
      </c>
      <c r="P20" s="10">
        <f t="shared" ref="P20:P36" si="2">AVERAGE(O17:O20)</f>
        <v>62.28825930598353</v>
      </c>
      <c r="S20" s="44"/>
    </row>
    <row r="21" spans="1:19" s="10" customFormat="1" x14ac:dyDescent="0.15">
      <c r="A21" s="10" t="s">
        <v>247</v>
      </c>
      <c r="B21" s="21">
        <v>40876</v>
      </c>
      <c r="C21" s="21"/>
      <c r="G21" s="27">
        <v>80000</v>
      </c>
      <c r="H21" s="22">
        <v>40000</v>
      </c>
      <c r="I21" s="10" t="s">
        <v>56</v>
      </c>
      <c r="J21" s="10" t="s">
        <v>57</v>
      </c>
      <c r="K21" s="10" t="s">
        <v>100</v>
      </c>
      <c r="L21" s="10">
        <v>3472</v>
      </c>
      <c r="M21" s="10">
        <v>48862</v>
      </c>
      <c r="N21" s="10">
        <f t="shared" si="0"/>
        <v>7.1057263313003967</v>
      </c>
      <c r="O21" s="10">
        <f>N21/O12*100</f>
        <v>68.414168545286543</v>
      </c>
      <c r="S21" s="44"/>
    </row>
    <row r="22" spans="1:19" s="10" customFormat="1" x14ac:dyDescent="0.15">
      <c r="G22" s="27">
        <v>80000</v>
      </c>
      <c r="H22" s="22">
        <v>40000</v>
      </c>
      <c r="I22" s="10" t="s">
        <v>56</v>
      </c>
      <c r="J22" s="10" t="s">
        <v>57</v>
      </c>
      <c r="K22" s="10" t="s">
        <v>101</v>
      </c>
      <c r="L22" s="10">
        <v>2850</v>
      </c>
      <c r="M22" s="10">
        <v>31696</v>
      </c>
      <c r="N22" s="10">
        <f t="shared" si="0"/>
        <v>8.9916708732963144</v>
      </c>
      <c r="O22" s="10">
        <f>N22/O12*100</f>
        <v>86.572105080897472</v>
      </c>
      <c r="S22" s="44"/>
    </row>
    <row r="23" spans="1:19" s="10" customFormat="1" x14ac:dyDescent="0.15">
      <c r="G23" s="27">
        <v>80000</v>
      </c>
      <c r="H23" s="22">
        <v>40000</v>
      </c>
      <c r="I23" s="10" t="s">
        <v>56</v>
      </c>
      <c r="J23" s="10" t="s">
        <v>57</v>
      </c>
      <c r="K23" s="10" t="s">
        <v>102</v>
      </c>
      <c r="L23" s="10">
        <v>3346</v>
      </c>
      <c r="M23" s="10">
        <v>57430</v>
      </c>
      <c r="N23" s="10">
        <f t="shared" si="0"/>
        <v>5.826223228277903</v>
      </c>
      <c r="O23" s="10">
        <f>N23/O12*100</f>
        <v>56.095070276780859</v>
      </c>
      <c r="S23" s="44"/>
    </row>
    <row r="24" spans="1:19" s="10" customFormat="1" x14ac:dyDescent="0.15">
      <c r="G24" s="27">
        <v>80000</v>
      </c>
      <c r="H24" s="22">
        <v>40000</v>
      </c>
      <c r="I24" s="10" t="s">
        <v>56</v>
      </c>
      <c r="J24" s="10" t="s">
        <v>57</v>
      </c>
      <c r="K24" s="10" t="s">
        <v>103</v>
      </c>
      <c r="L24" s="10">
        <v>3008</v>
      </c>
      <c r="M24" s="10">
        <v>43758</v>
      </c>
      <c r="N24" s="10">
        <f t="shared" si="0"/>
        <v>6.8741715800539325</v>
      </c>
      <c r="O24" s="10">
        <f>N24/O12*100</f>
        <v>66.184751728393977</v>
      </c>
      <c r="P24" s="10">
        <f t="shared" si="2"/>
        <v>69.316523907839709</v>
      </c>
      <c r="S24" s="44"/>
    </row>
    <row r="25" spans="1:19" s="10" customFormat="1" x14ac:dyDescent="0.15">
      <c r="A25" s="10" t="s">
        <v>245</v>
      </c>
      <c r="B25" s="21">
        <v>40877</v>
      </c>
      <c r="C25" s="21"/>
      <c r="F25" s="10">
        <v>89.29</v>
      </c>
      <c r="G25" s="27">
        <v>80000</v>
      </c>
      <c r="H25" s="22">
        <v>40000</v>
      </c>
      <c r="I25" s="10" t="s">
        <v>52</v>
      </c>
      <c r="J25" s="10" t="s">
        <v>57</v>
      </c>
      <c r="K25" s="10" t="s">
        <v>10</v>
      </c>
      <c r="L25" s="10">
        <v>28</v>
      </c>
      <c r="M25" s="10">
        <v>51648</v>
      </c>
      <c r="N25" s="10">
        <f t="shared" si="0"/>
        <v>5.4213135068153659E-2</v>
      </c>
      <c r="O25" s="10">
        <f>N25/O12*100</f>
        <v>0.52196586063036376</v>
      </c>
      <c r="S25" s="44"/>
    </row>
    <row r="26" spans="1:19" s="10" customFormat="1" x14ac:dyDescent="0.15">
      <c r="B26" s="10" t="s">
        <v>218</v>
      </c>
      <c r="G26" s="27">
        <v>80000</v>
      </c>
      <c r="H26" s="22">
        <v>40000</v>
      </c>
      <c r="I26" s="10" t="s">
        <v>52</v>
      </c>
      <c r="J26" s="10" t="s">
        <v>57</v>
      </c>
      <c r="K26" s="10" t="s">
        <v>11</v>
      </c>
      <c r="L26" s="10">
        <v>44</v>
      </c>
      <c r="M26" s="10">
        <v>24158</v>
      </c>
      <c r="N26" s="10">
        <f t="shared" si="0"/>
        <v>0.18213428263929135</v>
      </c>
      <c r="O26" s="10">
        <f>N26/O12*100</f>
        <v>1.7535949077395678</v>
      </c>
      <c r="S26" s="44"/>
    </row>
    <row r="27" spans="1:19" s="10" customFormat="1" x14ac:dyDescent="0.15">
      <c r="G27" s="27">
        <v>80000</v>
      </c>
      <c r="H27" s="22">
        <v>40000</v>
      </c>
      <c r="I27" s="10" t="s">
        <v>52</v>
      </c>
      <c r="J27" s="10" t="s">
        <v>57</v>
      </c>
      <c r="K27" s="10" t="s">
        <v>12</v>
      </c>
      <c r="L27" s="10">
        <v>88</v>
      </c>
      <c r="M27" s="10">
        <v>47774</v>
      </c>
      <c r="N27" s="10">
        <f t="shared" si="0"/>
        <v>0.184200611211119</v>
      </c>
      <c r="O27" s="10">
        <f>N27/O12*100</f>
        <v>1.7734895876908976</v>
      </c>
      <c r="S27" s="44"/>
    </row>
    <row r="28" spans="1:19" s="10" customFormat="1" x14ac:dyDescent="0.15">
      <c r="G28" s="27">
        <v>80000</v>
      </c>
      <c r="H28" s="22">
        <v>40000</v>
      </c>
      <c r="I28" s="10" t="s">
        <v>52</v>
      </c>
      <c r="J28" s="10" t="s">
        <v>57</v>
      </c>
      <c r="K28" s="10" t="s">
        <v>13</v>
      </c>
      <c r="L28" s="10">
        <v>94</v>
      </c>
      <c r="M28" s="10">
        <v>45304</v>
      </c>
      <c r="N28" s="10">
        <f t="shared" si="0"/>
        <v>0.20748719759844605</v>
      </c>
      <c r="O28" s="10">
        <f>N28/O12*100</f>
        <v>1.9976936129612339</v>
      </c>
      <c r="P28" s="10">
        <f t="shared" si="2"/>
        <v>1.5116859922555157</v>
      </c>
      <c r="S28" s="44"/>
    </row>
    <row r="29" spans="1:19" s="10" customFormat="1" x14ac:dyDescent="0.15">
      <c r="A29" s="10" t="s">
        <v>246</v>
      </c>
      <c r="B29" s="21">
        <v>40877</v>
      </c>
      <c r="C29" s="21"/>
      <c r="F29" s="10">
        <v>71.430000000000007</v>
      </c>
      <c r="G29" s="27">
        <v>80000</v>
      </c>
      <c r="H29" s="22">
        <v>40000</v>
      </c>
      <c r="I29" s="10" t="s">
        <v>52</v>
      </c>
      <c r="J29" s="10" t="s">
        <v>57</v>
      </c>
      <c r="K29" s="10" t="s">
        <v>44</v>
      </c>
      <c r="L29" s="10">
        <v>82</v>
      </c>
      <c r="M29" s="10">
        <v>57202</v>
      </c>
      <c r="N29" s="10">
        <f t="shared" si="0"/>
        <v>0.14335163106185098</v>
      </c>
      <c r="O29" s="10">
        <f>N29/O12*100</f>
        <v>1.3801942534018765</v>
      </c>
      <c r="S29" s="44"/>
    </row>
    <row r="30" spans="1:19" s="10" customFormat="1" x14ac:dyDescent="0.15">
      <c r="B30" s="10" t="s">
        <v>218</v>
      </c>
      <c r="G30" s="27">
        <v>80000</v>
      </c>
      <c r="H30" s="22">
        <v>40000</v>
      </c>
      <c r="I30" s="10" t="s">
        <v>52</v>
      </c>
      <c r="J30" s="10" t="s">
        <v>57</v>
      </c>
      <c r="K30" s="10" t="s">
        <v>14</v>
      </c>
      <c r="L30" s="10">
        <v>60</v>
      </c>
      <c r="M30" s="10">
        <v>43374</v>
      </c>
      <c r="N30" s="10">
        <f t="shared" si="0"/>
        <v>0.13833171946327291</v>
      </c>
      <c r="O30" s="10">
        <f>N30/O12*100</f>
        <v>1.3318623782106309</v>
      </c>
      <c r="S30" s="44"/>
    </row>
    <row r="31" spans="1:19" s="10" customFormat="1" x14ac:dyDescent="0.15">
      <c r="G31" s="27">
        <v>80000</v>
      </c>
      <c r="H31" s="22">
        <v>40000</v>
      </c>
      <c r="I31" s="10" t="s">
        <v>52</v>
      </c>
      <c r="J31" s="10" t="s">
        <v>57</v>
      </c>
      <c r="K31" s="10" t="s">
        <v>15</v>
      </c>
      <c r="L31" s="10">
        <v>58</v>
      </c>
      <c r="M31" s="10">
        <v>47254</v>
      </c>
      <c r="N31" s="10">
        <f t="shared" si="0"/>
        <v>0.1227409319845939</v>
      </c>
      <c r="O31" s="10">
        <f>N31/O12*100</f>
        <v>1.1817537598106191</v>
      </c>
      <c r="S31" s="44"/>
    </row>
    <row r="32" spans="1:19" s="10" customFormat="1" x14ac:dyDescent="0.15">
      <c r="G32" s="27">
        <v>80000</v>
      </c>
      <c r="H32" s="22">
        <v>40000</v>
      </c>
      <c r="I32" s="10" t="s">
        <v>52</v>
      </c>
      <c r="J32" s="10" t="s">
        <v>57</v>
      </c>
      <c r="K32" s="10" t="s">
        <v>16</v>
      </c>
      <c r="L32" s="10">
        <v>46</v>
      </c>
      <c r="M32" s="10">
        <v>41730</v>
      </c>
      <c r="N32" s="10">
        <f t="shared" si="0"/>
        <v>0.11023244668104482</v>
      </c>
      <c r="O32" s="10">
        <f>N32/O12*100</f>
        <v>1.0613216488758543</v>
      </c>
      <c r="P32" s="10">
        <f t="shared" si="2"/>
        <v>1.2387830100747452</v>
      </c>
      <c r="S32" s="44"/>
    </row>
    <row r="33" spans="1:34" s="10" customFormat="1" x14ac:dyDescent="0.15">
      <c r="A33" s="10" t="s">
        <v>247</v>
      </c>
      <c r="B33" s="21">
        <v>40877</v>
      </c>
      <c r="C33" s="21"/>
      <c r="F33" s="10">
        <v>71.430000000000007</v>
      </c>
      <c r="G33" s="27">
        <v>80000</v>
      </c>
      <c r="H33" s="22">
        <v>40000</v>
      </c>
      <c r="I33" s="10" t="s">
        <v>52</v>
      </c>
      <c r="J33" s="10" t="s">
        <v>57</v>
      </c>
      <c r="K33" s="10" t="s">
        <v>17</v>
      </c>
      <c r="L33" s="10">
        <v>54</v>
      </c>
      <c r="M33" s="10">
        <v>43142</v>
      </c>
      <c r="N33" s="10">
        <f t="shared" si="0"/>
        <v>0.12516804969635159</v>
      </c>
      <c r="O33" s="10">
        <f>N33/O12*100</f>
        <v>1.2051221295548915</v>
      </c>
      <c r="S33" s="44"/>
    </row>
    <row r="34" spans="1:34" s="10" customFormat="1" x14ac:dyDescent="0.15">
      <c r="B34" s="10" t="s">
        <v>218</v>
      </c>
      <c r="G34" s="27">
        <v>80000</v>
      </c>
      <c r="H34" s="22">
        <v>40000</v>
      </c>
      <c r="I34" s="10" t="s">
        <v>52</v>
      </c>
      <c r="J34" s="10" t="s">
        <v>57</v>
      </c>
      <c r="K34" s="10" t="s">
        <v>18</v>
      </c>
      <c r="L34" s="10">
        <v>102</v>
      </c>
      <c r="M34" s="10">
        <v>38312</v>
      </c>
      <c r="N34" s="10">
        <f t="shared" si="0"/>
        <v>0.26623512215493844</v>
      </c>
      <c r="O34" s="10">
        <f>N34/O12*100</f>
        <v>2.5633205770323522</v>
      </c>
      <c r="S34" s="44"/>
    </row>
    <row r="35" spans="1:34" s="10" customFormat="1" x14ac:dyDescent="0.15">
      <c r="G35" s="27">
        <v>80000</v>
      </c>
      <c r="H35" s="22">
        <v>40000</v>
      </c>
      <c r="I35" s="10" t="s">
        <v>52</v>
      </c>
      <c r="J35" s="10" t="s">
        <v>57</v>
      </c>
      <c r="K35" s="10" t="s">
        <v>19</v>
      </c>
      <c r="L35" s="10">
        <v>88</v>
      </c>
      <c r="M35" s="10">
        <v>54466</v>
      </c>
      <c r="N35" s="10">
        <f t="shared" si="0"/>
        <v>0.16156868505122463</v>
      </c>
      <c r="O35" s="10">
        <f>N35/O12*100</f>
        <v>1.5555886527805409</v>
      </c>
      <c r="S35" s="44"/>
    </row>
    <row r="36" spans="1:34" s="10" customFormat="1" x14ac:dyDescent="0.15">
      <c r="G36" s="27">
        <v>80000</v>
      </c>
      <c r="H36" s="22">
        <v>40000</v>
      </c>
      <c r="I36" s="10" t="s">
        <v>52</v>
      </c>
      <c r="J36" s="10" t="s">
        <v>57</v>
      </c>
      <c r="K36" s="10" t="s">
        <v>20</v>
      </c>
      <c r="L36" s="10">
        <v>66</v>
      </c>
      <c r="M36" s="10">
        <v>49460</v>
      </c>
      <c r="N36" s="10">
        <f t="shared" si="0"/>
        <v>0.13344116457743632</v>
      </c>
      <c r="O36" s="10">
        <f>N36/O12*100</f>
        <v>1.2847759537355179</v>
      </c>
      <c r="P36" s="10">
        <f t="shared" si="2"/>
        <v>1.6522018282758257</v>
      </c>
      <c r="S36" s="44"/>
    </row>
    <row r="37" spans="1:34" s="10" customFormat="1" ht="14" thickBot="1" x14ac:dyDescent="0.2">
      <c r="S37" s="44"/>
      <c r="T37" s="10" t="s">
        <v>295</v>
      </c>
      <c r="X37" s="10" t="s">
        <v>127</v>
      </c>
      <c r="Y37" s="10" t="s">
        <v>128</v>
      </c>
      <c r="AC37" s="43" t="s">
        <v>279</v>
      </c>
    </row>
    <row r="38" spans="1:34" s="12" customFormat="1" x14ac:dyDescent="0.15">
      <c r="A38" s="11"/>
      <c r="C38" s="12" t="s">
        <v>313</v>
      </c>
      <c r="G38" s="12" t="s">
        <v>33</v>
      </c>
      <c r="H38" s="13"/>
      <c r="L38" s="12" t="s">
        <v>208</v>
      </c>
      <c r="S38" s="45"/>
      <c r="X38" s="12" t="s">
        <v>54</v>
      </c>
      <c r="Y38" s="12" t="s">
        <v>54</v>
      </c>
      <c r="Z38" s="12" t="s">
        <v>54</v>
      </c>
      <c r="AD38" s="12" t="s">
        <v>293</v>
      </c>
    </row>
    <row r="39" spans="1:34" s="15" customFormat="1" x14ac:dyDescent="0.15">
      <c r="A39" s="14"/>
      <c r="B39" s="15" t="s">
        <v>31</v>
      </c>
      <c r="C39" s="17" t="s">
        <v>314</v>
      </c>
      <c r="F39" s="15" t="s">
        <v>222</v>
      </c>
      <c r="G39" s="15" t="s">
        <v>215</v>
      </c>
      <c r="H39" s="16"/>
      <c r="J39" s="15" t="s">
        <v>32</v>
      </c>
      <c r="N39" s="15" t="s">
        <v>35</v>
      </c>
      <c r="O39" s="15" t="s">
        <v>287</v>
      </c>
      <c r="P39" s="15" t="s">
        <v>54</v>
      </c>
      <c r="S39" s="46"/>
      <c r="X39" s="15" t="s">
        <v>35</v>
      </c>
      <c r="Y39" s="15" t="s">
        <v>35</v>
      </c>
      <c r="Z39" s="15" t="s">
        <v>35</v>
      </c>
      <c r="AD39" s="15" t="s">
        <v>54</v>
      </c>
      <c r="AF39" s="15" t="s">
        <v>54</v>
      </c>
    </row>
    <row r="40" spans="1:34" s="15" customFormat="1" x14ac:dyDescent="0.15">
      <c r="A40" s="17"/>
      <c r="B40" s="15" t="s">
        <v>33</v>
      </c>
      <c r="C40" s="17" t="s">
        <v>315</v>
      </c>
      <c r="D40" s="15" t="s">
        <v>149</v>
      </c>
      <c r="E40" s="15" t="s">
        <v>213</v>
      </c>
      <c r="F40" s="15" t="s">
        <v>223</v>
      </c>
      <c r="G40" s="15" t="s">
        <v>53</v>
      </c>
      <c r="H40" s="16"/>
      <c r="I40" s="15" t="s">
        <v>21</v>
      </c>
      <c r="J40" s="15" t="s">
        <v>34</v>
      </c>
      <c r="K40" s="15" t="s">
        <v>51</v>
      </c>
      <c r="L40" s="15" t="s">
        <v>30</v>
      </c>
      <c r="M40" s="15" t="s">
        <v>30</v>
      </c>
      <c r="N40" s="15" t="s">
        <v>34</v>
      </c>
      <c r="O40" s="15" t="s">
        <v>35</v>
      </c>
      <c r="P40" s="15" t="s">
        <v>35</v>
      </c>
      <c r="S40" s="46"/>
      <c r="X40" s="15" t="s">
        <v>288</v>
      </c>
      <c r="Y40" s="15" t="s">
        <v>288</v>
      </c>
      <c r="Z40" s="15" t="s">
        <v>288</v>
      </c>
      <c r="AD40" s="15" t="s">
        <v>35</v>
      </c>
      <c r="AF40" s="15" t="s">
        <v>35</v>
      </c>
    </row>
    <row r="41" spans="1:34" s="19" customFormat="1" ht="14" thickBot="1" x14ac:dyDescent="0.2">
      <c r="A41" s="18" t="s">
        <v>36</v>
      </c>
      <c r="B41" s="19" t="s">
        <v>37</v>
      </c>
      <c r="D41" s="19" t="s">
        <v>212</v>
      </c>
      <c r="E41" s="19" t="s">
        <v>214</v>
      </c>
      <c r="F41" s="19" t="s">
        <v>224</v>
      </c>
      <c r="G41" s="19" t="s">
        <v>38</v>
      </c>
      <c r="H41" s="20" t="s">
        <v>39</v>
      </c>
      <c r="I41" s="19" t="s">
        <v>29</v>
      </c>
      <c r="J41" s="19" t="s">
        <v>40</v>
      </c>
      <c r="K41" s="19" t="s">
        <v>53</v>
      </c>
      <c r="L41" s="19" t="s">
        <v>209</v>
      </c>
      <c r="M41" s="19" t="s">
        <v>210</v>
      </c>
      <c r="N41" s="19" t="s">
        <v>41</v>
      </c>
      <c r="O41" s="19" t="s">
        <v>138</v>
      </c>
      <c r="P41" s="19" t="s">
        <v>138</v>
      </c>
      <c r="S41" s="47"/>
      <c r="U41" s="19" t="s">
        <v>151</v>
      </c>
      <c r="V41" s="19" t="s">
        <v>297</v>
      </c>
      <c r="W41" s="19" t="s">
        <v>144</v>
      </c>
      <c r="X41" s="19" t="s">
        <v>41</v>
      </c>
      <c r="Y41" s="19" t="s">
        <v>41</v>
      </c>
      <c r="Z41" s="19" t="s">
        <v>41</v>
      </c>
      <c r="AA41" s="19" t="s">
        <v>55</v>
      </c>
      <c r="AD41" s="19" t="s">
        <v>138</v>
      </c>
      <c r="AF41" s="19" t="s">
        <v>138</v>
      </c>
    </row>
    <row r="42" spans="1:34" s="10" customFormat="1" x14ac:dyDescent="0.15">
      <c r="A42" s="10">
        <v>138</v>
      </c>
      <c r="B42" s="10" t="s">
        <v>49</v>
      </c>
      <c r="C42" s="10">
        <v>1</v>
      </c>
      <c r="D42" s="10">
        <v>19</v>
      </c>
      <c r="E42" s="27">
        <v>20212</v>
      </c>
      <c r="G42" s="27">
        <v>80000</v>
      </c>
      <c r="H42" s="22">
        <v>40000</v>
      </c>
      <c r="I42" s="10" t="s">
        <v>56</v>
      </c>
      <c r="J42" s="10" t="s">
        <v>57</v>
      </c>
      <c r="K42" s="10" t="s">
        <v>44</v>
      </c>
      <c r="L42" s="10">
        <v>4250</v>
      </c>
      <c r="M42" s="10">
        <v>42994</v>
      </c>
      <c r="N42" s="10">
        <f>L42/M42*100</f>
        <v>9.8851002465460311</v>
      </c>
      <c r="S42" s="44"/>
      <c r="T42" s="10" t="s">
        <v>49</v>
      </c>
      <c r="U42" s="10">
        <v>100</v>
      </c>
      <c r="V42" s="10">
        <v>0</v>
      </c>
      <c r="W42" s="10">
        <v>1</v>
      </c>
      <c r="X42" s="10">
        <v>9.2774999999999999</v>
      </c>
      <c r="Y42" s="10">
        <v>8.4275000000000002</v>
      </c>
      <c r="Z42" s="10">
        <f>AVERAGE(X42:Y42)</f>
        <v>8.8524999999999991</v>
      </c>
      <c r="AA42" s="10">
        <f>STDEV(X42:Y42)</f>
        <v>0.6010407640085651</v>
      </c>
      <c r="AD42" s="27" t="s">
        <v>123</v>
      </c>
      <c r="AF42" s="10" t="s">
        <v>188</v>
      </c>
      <c r="AH42" s="27"/>
    </row>
    <row r="43" spans="1:34" s="10" customFormat="1" x14ac:dyDescent="0.15">
      <c r="A43" s="10" t="s">
        <v>244</v>
      </c>
      <c r="B43" s="21">
        <v>40892</v>
      </c>
      <c r="C43" s="21"/>
      <c r="G43" s="27">
        <v>80000</v>
      </c>
      <c r="H43" s="22">
        <v>40000</v>
      </c>
      <c r="I43" s="10" t="s">
        <v>56</v>
      </c>
      <c r="J43" s="10" t="s">
        <v>57</v>
      </c>
      <c r="K43" s="10" t="s">
        <v>14</v>
      </c>
      <c r="L43" s="10">
        <v>2634</v>
      </c>
      <c r="M43" s="10">
        <v>23798</v>
      </c>
      <c r="N43" s="10">
        <f t="shared" ref="N43:N69" si="3">L43/M43*100</f>
        <v>11.068156987982183</v>
      </c>
      <c r="S43" s="44"/>
      <c r="T43" s="10" t="s">
        <v>123</v>
      </c>
      <c r="U43" s="10">
        <v>25</v>
      </c>
      <c r="V43" s="10">
        <v>75</v>
      </c>
      <c r="W43" s="35" t="s">
        <v>146</v>
      </c>
      <c r="X43" s="10">
        <v>7.1612499999999999</v>
      </c>
      <c r="Y43" s="10">
        <v>7.8787500000000001</v>
      </c>
      <c r="Z43" s="10">
        <f t="shared" ref="Z43:Z48" si="4">AVERAGE(X43:Y43)</f>
        <v>7.52</v>
      </c>
      <c r="AA43" s="10">
        <f t="shared" ref="AA43:AA48" si="5">STDEV(X43:Y43)</f>
        <v>0.50734911550134798</v>
      </c>
      <c r="AD43" s="10" t="s">
        <v>149</v>
      </c>
      <c r="AE43" s="10" t="s">
        <v>55</v>
      </c>
      <c r="AF43" s="10" t="s">
        <v>149</v>
      </c>
      <c r="AG43" s="10" t="s">
        <v>55</v>
      </c>
    </row>
    <row r="44" spans="1:34" s="10" customFormat="1" x14ac:dyDescent="0.15">
      <c r="A44" s="10" t="s">
        <v>122</v>
      </c>
      <c r="G44" s="27">
        <v>80000</v>
      </c>
      <c r="H44" s="22">
        <v>40000</v>
      </c>
      <c r="I44" s="10" t="s">
        <v>56</v>
      </c>
      <c r="J44" s="10" t="s">
        <v>57</v>
      </c>
      <c r="K44" s="10" t="s">
        <v>15</v>
      </c>
      <c r="L44" s="10">
        <v>3588</v>
      </c>
      <c r="M44" s="10">
        <v>41088</v>
      </c>
      <c r="N44" s="10">
        <f t="shared" si="3"/>
        <v>8.7324766355140184</v>
      </c>
      <c r="S44" s="44"/>
      <c r="U44" s="10">
        <v>50</v>
      </c>
      <c r="V44" s="10">
        <v>50</v>
      </c>
      <c r="W44" s="35" t="s">
        <v>145</v>
      </c>
      <c r="X44" s="10">
        <v>6.7762499999999992</v>
      </c>
      <c r="Y44" s="10">
        <v>7.2412499999999991</v>
      </c>
      <c r="Z44" s="10">
        <f t="shared" si="4"/>
        <v>7.0087499999999991</v>
      </c>
      <c r="AA44" s="10">
        <f t="shared" si="5"/>
        <v>0.32880465325174452</v>
      </c>
      <c r="AC44" s="10" t="s">
        <v>49</v>
      </c>
      <c r="AD44" s="10">
        <v>100</v>
      </c>
      <c r="AE44" s="10">
        <v>0</v>
      </c>
    </row>
    <row r="45" spans="1:34" s="10" customFormat="1" x14ac:dyDescent="0.15">
      <c r="G45" s="27">
        <v>80000</v>
      </c>
      <c r="H45" s="22">
        <v>40000</v>
      </c>
      <c r="I45" s="10" t="s">
        <v>56</v>
      </c>
      <c r="J45" s="10" t="s">
        <v>57</v>
      </c>
      <c r="K45" s="10" t="s">
        <v>16</v>
      </c>
      <c r="L45" s="10">
        <v>3012</v>
      </c>
      <c r="M45" s="10">
        <v>38782</v>
      </c>
      <c r="N45" s="10">
        <f t="shared" si="3"/>
        <v>7.7664896085813009</v>
      </c>
      <c r="O45" s="10">
        <f>AVERAGE(N42:N45)</f>
        <v>9.3630558696558843</v>
      </c>
      <c r="P45" s="10" t="s">
        <v>49</v>
      </c>
      <c r="S45" s="44"/>
      <c r="U45" s="10">
        <v>75</v>
      </c>
      <c r="V45" s="10">
        <v>25</v>
      </c>
      <c r="W45" s="35" t="s">
        <v>147</v>
      </c>
      <c r="X45" s="10">
        <v>7.9225000000000003</v>
      </c>
      <c r="Y45" s="10">
        <v>7.9874999999999998</v>
      </c>
      <c r="Z45" s="10">
        <f t="shared" si="4"/>
        <v>7.9550000000000001</v>
      </c>
      <c r="AA45" s="10">
        <f t="shared" si="5"/>
        <v>4.5961940777125239E-2</v>
      </c>
      <c r="AC45" s="35" t="s">
        <v>146</v>
      </c>
      <c r="AD45" s="10">
        <v>70.767817339238377</v>
      </c>
      <c r="AE45" s="10">
        <v>5.0622334287544213</v>
      </c>
      <c r="AF45" s="10">
        <v>1.6188176171925481</v>
      </c>
      <c r="AG45" s="10">
        <v>0.1515069969450191</v>
      </c>
    </row>
    <row r="46" spans="1:34" s="10" customFormat="1" x14ac:dyDescent="0.15">
      <c r="A46" s="10" t="s">
        <v>245</v>
      </c>
      <c r="B46" s="21">
        <v>40892</v>
      </c>
      <c r="C46" s="21"/>
      <c r="G46" s="27">
        <v>80000</v>
      </c>
      <c r="H46" s="22">
        <v>40000</v>
      </c>
      <c r="I46" s="10" t="s">
        <v>56</v>
      </c>
      <c r="J46" s="10" t="s">
        <v>57</v>
      </c>
      <c r="K46" s="10" t="s">
        <v>17</v>
      </c>
      <c r="L46" s="10">
        <v>3854</v>
      </c>
      <c r="M46" s="10">
        <v>61396</v>
      </c>
      <c r="N46" s="10">
        <f t="shared" si="3"/>
        <v>6.277281907616131</v>
      </c>
      <c r="O46" s="10">
        <f>N46/O45*100</f>
        <v>67.043089296943776</v>
      </c>
      <c r="S46" s="44"/>
      <c r="T46" s="27" t="s">
        <v>66</v>
      </c>
      <c r="U46" s="10">
        <v>25</v>
      </c>
      <c r="V46" s="10">
        <v>75</v>
      </c>
      <c r="W46" s="35" t="s">
        <v>146</v>
      </c>
      <c r="X46" s="10">
        <v>0.15875</v>
      </c>
      <c r="Y46" s="10">
        <v>0.20249999999999999</v>
      </c>
      <c r="Z46" s="10">
        <f t="shared" si="4"/>
        <v>0.18062499999999998</v>
      </c>
      <c r="AA46" s="10">
        <f t="shared" si="5"/>
        <v>3.0935921676911518E-2</v>
      </c>
      <c r="AC46" s="35" t="s">
        <v>145</v>
      </c>
      <c r="AD46" s="10">
        <v>63.691147188475476</v>
      </c>
      <c r="AE46" s="10">
        <v>1.9839830699089829</v>
      </c>
      <c r="AF46" s="10">
        <v>1.2372886640744336</v>
      </c>
      <c r="AG46" s="10">
        <v>2.113324380518524E-3</v>
      </c>
    </row>
    <row r="47" spans="1:34" s="10" customFormat="1" x14ac:dyDescent="0.15">
      <c r="G47" s="27">
        <v>80000</v>
      </c>
      <c r="H47" s="22">
        <v>40000</v>
      </c>
      <c r="I47" s="10" t="s">
        <v>56</v>
      </c>
      <c r="J47" s="10" t="s">
        <v>57</v>
      </c>
      <c r="K47" s="10" t="s">
        <v>18</v>
      </c>
      <c r="L47" s="10">
        <v>2496</v>
      </c>
      <c r="M47" s="10">
        <v>39336</v>
      </c>
      <c r="N47" s="10">
        <f t="shared" si="3"/>
        <v>6.3453325198291637</v>
      </c>
      <c r="O47" s="10">
        <f>N47/O45*100</f>
        <v>67.769888465509823</v>
      </c>
      <c r="S47" s="44"/>
      <c r="T47" s="27"/>
      <c r="U47" s="10">
        <v>50</v>
      </c>
      <c r="V47" s="10">
        <v>50</v>
      </c>
      <c r="W47" s="35" t="s">
        <v>145</v>
      </c>
      <c r="X47" s="10">
        <v>0.15375</v>
      </c>
      <c r="Y47" s="10">
        <v>0.14374999999999999</v>
      </c>
      <c r="Z47" s="10">
        <f t="shared" si="4"/>
        <v>0.14874999999999999</v>
      </c>
      <c r="AA47" s="10">
        <f t="shared" si="5"/>
        <v>7.0710678118654814E-3</v>
      </c>
      <c r="AC47" s="35" t="s">
        <v>147</v>
      </c>
      <c r="AD47" s="10">
        <v>69.711094718470321</v>
      </c>
      <c r="AE47" s="10">
        <v>0.55800739171036684</v>
      </c>
      <c r="AF47" s="10">
        <v>1.5983097529271975</v>
      </c>
      <c r="AG47" s="10">
        <v>7.6214903862462699E-2</v>
      </c>
    </row>
    <row r="48" spans="1:34" s="10" customFormat="1" x14ac:dyDescent="0.15">
      <c r="G48" s="27">
        <v>80000</v>
      </c>
      <c r="H48" s="22">
        <v>40000</v>
      </c>
      <c r="I48" s="10" t="s">
        <v>56</v>
      </c>
      <c r="J48" s="10" t="s">
        <v>57</v>
      </c>
      <c r="K48" s="10" t="s">
        <v>19</v>
      </c>
      <c r="L48" s="10">
        <v>3526</v>
      </c>
      <c r="M48" s="10">
        <v>54684</v>
      </c>
      <c r="N48" s="10">
        <f t="shared" si="3"/>
        <v>6.4479555262965409</v>
      </c>
      <c r="O48" s="10">
        <f>N48/O45*100</f>
        <v>68.865930269553317</v>
      </c>
      <c r="S48" s="44"/>
      <c r="T48" s="27"/>
      <c r="U48" s="10">
        <v>75</v>
      </c>
      <c r="V48" s="10">
        <v>25</v>
      </c>
      <c r="W48" s="35" t="s">
        <v>147</v>
      </c>
      <c r="X48" s="10">
        <v>0.19375000000000001</v>
      </c>
      <c r="Y48" s="10">
        <v>0.17499999999999999</v>
      </c>
      <c r="Z48" s="10">
        <f t="shared" si="4"/>
        <v>0.18437500000000001</v>
      </c>
      <c r="AA48" s="10">
        <f t="shared" si="5"/>
        <v>1.3258252147247778E-2</v>
      </c>
    </row>
    <row r="49" spans="1:29" s="10" customFormat="1" x14ac:dyDescent="0.15">
      <c r="G49" s="27">
        <v>80000</v>
      </c>
      <c r="H49" s="22">
        <v>40000</v>
      </c>
      <c r="I49" s="10" t="s">
        <v>56</v>
      </c>
      <c r="J49" s="10" t="s">
        <v>57</v>
      </c>
      <c r="K49" s="10" t="s">
        <v>20</v>
      </c>
      <c r="L49" s="10">
        <v>2730</v>
      </c>
      <c r="M49" s="10">
        <v>44806</v>
      </c>
      <c r="N49" s="10">
        <f t="shared" si="3"/>
        <v>6.0929339820559747</v>
      </c>
      <c r="O49" s="10">
        <f>N49/O45*100</f>
        <v>65.07420298326069</v>
      </c>
      <c r="P49" s="10">
        <f>AVERAGE(O46:O49)</f>
        <v>67.188277753816905</v>
      </c>
      <c r="S49" s="44"/>
    </row>
    <row r="50" spans="1:29" s="10" customFormat="1" x14ac:dyDescent="0.15">
      <c r="A50" s="10" t="s">
        <v>246</v>
      </c>
      <c r="B50" s="21">
        <v>40892</v>
      </c>
      <c r="C50" s="21"/>
      <c r="G50" s="27">
        <v>80000</v>
      </c>
      <c r="H50" s="22">
        <v>40000</v>
      </c>
      <c r="I50" s="10" t="s">
        <v>56</v>
      </c>
      <c r="J50" s="10" t="s">
        <v>57</v>
      </c>
      <c r="K50" s="10" t="s">
        <v>45</v>
      </c>
      <c r="L50" s="10">
        <v>3376</v>
      </c>
      <c r="M50" s="10">
        <v>49526</v>
      </c>
      <c r="N50" s="10">
        <f t="shared" si="3"/>
        <v>6.81662157250737</v>
      </c>
      <c r="O50" s="10">
        <f>N50/O45*100</f>
        <v>72.803384572326578</v>
      </c>
      <c r="S50" s="44"/>
    </row>
    <row r="51" spans="1:29" s="10" customFormat="1" x14ac:dyDescent="0.15">
      <c r="G51" s="27">
        <v>80000</v>
      </c>
      <c r="H51" s="22">
        <v>40000</v>
      </c>
      <c r="I51" s="10" t="s">
        <v>56</v>
      </c>
      <c r="J51" s="10" t="s">
        <v>57</v>
      </c>
      <c r="K51" s="10" t="s">
        <v>58</v>
      </c>
      <c r="L51" s="10">
        <v>2298</v>
      </c>
      <c r="M51" s="10">
        <v>41632</v>
      </c>
      <c r="N51" s="10">
        <f t="shared" si="3"/>
        <v>5.5197924673328211</v>
      </c>
      <c r="O51" s="10">
        <f>N51/O45*100</f>
        <v>58.952894697782973</v>
      </c>
      <c r="S51" s="44"/>
      <c r="AC51" s="35"/>
    </row>
    <row r="52" spans="1:29" s="10" customFormat="1" x14ac:dyDescent="0.15">
      <c r="G52" s="27">
        <v>80000</v>
      </c>
      <c r="H52" s="22">
        <v>40000</v>
      </c>
      <c r="I52" s="10" t="s">
        <v>56</v>
      </c>
      <c r="J52" s="10" t="s">
        <v>57</v>
      </c>
      <c r="K52" s="10" t="s">
        <v>92</v>
      </c>
      <c r="L52" s="10">
        <v>3080</v>
      </c>
      <c r="M52" s="10">
        <v>51106</v>
      </c>
      <c r="N52" s="10">
        <f t="shared" si="3"/>
        <v>6.0266896254842877</v>
      </c>
      <c r="O52" s="10">
        <f>N52/O45*100</f>
        <v>64.366695119440564</v>
      </c>
      <c r="S52" s="44"/>
      <c r="AC52" s="35"/>
    </row>
    <row r="53" spans="1:29" s="10" customFormat="1" x14ac:dyDescent="0.15">
      <c r="G53" s="27">
        <v>80000</v>
      </c>
      <c r="H53" s="22">
        <v>40000</v>
      </c>
      <c r="I53" s="10" t="s">
        <v>56</v>
      </c>
      <c r="J53" s="10" t="s">
        <v>57</v>
      </c>
      <c r="K53" s="10" t="s">
        <v>93</v>
      </c>
      <c r="L53" s="10">
        <v>2832</v>
      </c>
      <c r="M53" s="10">
        <v>47074</v>
      </c>
      <c r="N53" s="10">
        <f t="shared" si="3"/>
        <v>6.016059820707822</v>
      </c>
      <c r="O53" s="10">
        <f>N53/O45*100</f>
        <v>64.253165894319579</v>
      </c>
      <c r="P53" s="10">
        <f t="shared" ref="P53:P69" si="6">AVERAGE(O50:O53)</f>
        <v>65.094035070967422</v>
      </c>
      <c r="S53" s="44"/>
      <c r="AC53" s="35"/>
    </row>
    <row r="54" spans="1:29" s="10" customFormat="1" x14ac:dyDescent="0.15">
      <c r="A54" s="10" t="s">
        <v>247</v>
      </c>
      <c r="B54" s="21">
        <v>40892</v>
      </c>
      <c r="C54" s="21"/>
      <c r="G54" s="27">
        <v>80000</v>
      </c>
      <c r="H54" s="22">
        <v>40000</v>
      </c>
      <c r="I54" s="10" t="s">
        <v>56</v>
      </c>
      <c r="J54" s="10" t="s">
        <v>57</v>
      </c>
      <c r="K54" s="10" t="s">
        <v>94</v>
      </c>
      <c r="L54" s="10">
        <v>3790</v>
      </c>
      <c r="M54" s="10">
        <v>57206</v>
      </c>
      <c r="N54" s="10">
        <f t="shared" si="3"/>
        <v>6.6251791770094046</v>
      </c>
      <c r="O54" s="10">
        <f>N54/O45*100</f>
        <v>70.758727377463543</v>
      </c>
      <c r="S54" s="44"/>
    </row>
    <row r="55" spans="1:29" s="10" customFormat="1" x14ac:dyDescent="0.15">
      <c r="G55" s="27">
        <v>80000</v>
      </c>
      <c r="H55" s="22">
        <v>40000</v>
      </c>
      <c r="I55" s="10" t="s">
        <v>56</v>
      </c>
      <c r="J55" s="10" t="s">
        <v>57</v>
      </c>
      <c r="K55" s="10" t="s">
        <v>95</v>
      </c>
      <c r="L55" s="10">
        <v>2430</v>
      </c>
      <c r="M55" s="10">
        <v>40524</v>
      </c>
      <c r="N55" s="10">
        <f t="shared" si="3"/>
        <v>5.9964465501924789</v>
      </c>
      <c r="O55" s="10">
        <f>N55/O45*100</f>
        <v>64.043690795715207</v>
      </c>
      <c r="S55" s="44"/>
    </row>
    <row r="56" spans="1:29" s="10" customFormat="1" x14ac:dyDescent="0.15">
      <c r="G56" s="27">
        <v>80000</v>
      </c>
      <c r="H56" s="22">
        <v>40000</v>
      </c>
      <c r="I56" s="10" t="s">
        <v>56</v>
      </c>
      <c r="J56" s="10" t="s">
        <v>57</v>
      </c>
      <c r="K56" s="10" t="s">
        <v>4</v>
      </c>
      <c r="L56" s="10">
        <v>3352</v>
      </c>
      <c r="M56" s="10">
        <v>47594</v>
      </c>
      <c r="N56" s="10">
        <f t="shared" si="3"/>
        <v>7.0429045678026645</v>
      </c>
      <c r="O56" s="10">
        <f>N56/O45*100</f>
        <v>75.220148911292455</v>
      </c>
      <c r="S56" s="44"/>
    </row>
    <row r="57" spans="1:29" s="10" customFormat="1" x14ac:dyDescent="0.15">
      <c r="G57" s="27">
        <v>80000</v>
      </c>
      <c r="H57" s="22">
        <v>40000</v>
      </c>
      <c r="I57" s="10" t="s">
        <v>56</v>
      </c>
      <c r="J57" s="10" t="s">
        <v>57</v>
      </c>
      <c r="K57" s="10" t="s">
        <v>6</v>
      </c>
      <c r="L57" s="10">
        <v>3208</v>
      </c>
      <c r="M57" s="10">
        <v>48668</v>
      </c>
      <c r="N57" s="10">
        <f t="shared" si="3"/>
        <v>6.5916002301306813</v>
      </c>
      <c r="O57" s="10">
        <f>N57/O45*100</f>
        <v>70.400095031932551</v>
      </c>
      <c r="P57" s="10">
        <f t="shared" si="6"/>
        <v>70.105665529100946</v>
      </c>
      <c r="S57" s="44"/>
    </row>
    <row r="58" spans="1:29" s="10" customFormat="1" x14ac:dyDescent="0.15">
      <c r="A58" s="10" t="s">
        <v>245</v>
      </c>
      <c r="B58" s="21">
        <v>40893</v>
      </c>
      <c r="C58" s="21"/>
      <c r="F58" s="10">
        <v>84.21</v>
      </c>
      <c r="G58" s="27">
        <v>80000</v>
      </c>
      <c r="H58" s="22">
        <v>40000</v>
      </c>
      <c r="I58" s="10" t="s">
        <v>52</v>
      </c>
      <c r="J58" s="10" t="s">
        <v>57</v>
      </c>
      <c r="K58" s="10" t="s">
        <v>67</v>
      </c>
      <c r="L58" s="10">
        <v>86</v>
      </c>
      <c r="M58" s="10">
        <v>75974</v>
      </c>
      <c r="N58" s="10">
        <f t="shared" si="3"/>
        <v>0.11319661989628031</v>
      </c>
      <c r="O58" s="10">
        <f>N58/O45*100</f>
        <v>1.208970890189087</v>
      </c>
      <c r="S58" s="44"/>
    </row>
    <row r="59" spans="1:29" s="10" customFormat="1" x14ac:dyDescent="0.15">
      <c r="A59" s="10" t="s">
        <v>186</v>
      </c>
      <c r="B59" s="10" t="s">
        <v>218</v>
      </c>
      <c r="G59" s="27">
        <v>80000</v>
      </c>
      <c r="H59" s="22">
        <v>40000</v>
      </c>
      <c r="I59" s="10" t="s">
        <v>52</v>
      </c>
      <c r="J59" s="10" t="s">
        <v>57</v>
      </c>
      <c r="K59" s="10" t="s">
        <v>68</v>
      </c>
      <c r="L59" s="10">
        <v>86</v>
      </c>
      <c r="M59" s="10">
        <v>48204</v>
      </c>
      <c r="N59" s="10">
        <f t="shared" si="3"/>
        <v>0.17840843083561528</v>
      </c>
      <c r="O59" s="10">
        <f>N59/O45*100</f>
        <v>1.9054508839769664</v>
      </c>
      <c r="S59" s="44"/>
    </row>
    <row r="60" spans="1:29" s="10" customFormat="1" x14ac:dyDescent="0.15">
      <c r="G60" s="27">
        <v>80000</v>
      </c>
      <c r="H60" s="22">
        <v>40000</v>
      </c>
      <c r="I60" s="10" t="s">
        <v>52</v>
      </c>
      <c r="J60" s="10" t="s">
        <v>57</v>
      </c>
      <c r="K60" s="10" t="s">
        <v>69</v>
      </c>
      <c r="L60" s="10">
        <v>108</v>
      </c>
      <c r="M60" s="10">
        <v>52720</v>
      </c>
      <c r="N60" s="10">
        <f t="shared" si="3"/>
        <v>0.20485584218512898</v>
      </c>
      <c r="O60" s="10">
        <f>N60/O45*100</f>
        <v>2.187916477664444</v>
      </c>
      <c r="S60" s="44"/>
    </row>
    <row r="61" spans="1:29" s="10" customFormat="1" x14ac:dyDescent="0.15">
      <c r="G61" s="27">
        <v>80000</v>
      </c>
      <c r="H61" s="22">
        <v>40000</v>
      </c>
      <c r="I61" s="10" t="s">
        <v>52</v>
      </c>
      <c r="J61" s="10" t="s">
        <v>57</v>
      </c>
      <c r="K61" s="10" t="s">
        <v>70</v>
      </c>
      <c r="L61" s="10">
        <v>44</v>
      </c>
      <c r="M61" s="10">
        <v>29344</v>
      </c>
      <c r="N61" s="10">
        <f t="shared" si="3"/>
        <v>0.1499454743729553</v>
      </c>
      <c r="O61" s="10">
        <f>N61/O45*100</f>
        <v>1.6014587166878262</v>
      </c>
      <c r="P61" s="10">
        <f t="shared" si="6"/>
        <v>1.7259492421295808</v>
      </c>
      <c r="S61" s="44"/>
    </row>
    <row r="62" spans="1:29" s="10" customFormat="1" x14ac:dyDescent="0.15">
      <c r="A62" s="10" t="s">
        <v>246</v>
      </c>
      <c r="B62" s="21">
        <v>40893</v>
      </c>
      <c r="C62" s="21"/>
      <c r="F62" s="10">
        <v>70.180000000000007</v>
      </c>
      <c r="G62" s="27">
        <v>80000</v>
      </c>
      <c r="H62" s="22">
        <v>40000</v>
      </c>
      <c r="I62" s="10" t="s">
        <v>52</v>
      </c>
      <c r="J62" s="10" t="s">
        <v>57</v>
      </c>
      <c r="K62" s="10" t="s">
        <v>71</v>
      </c>
      <c r="L62" s="10">
        <v>44</v>
      </c>
      <c r="M62" s="10">
        <v>50768</v>
      </c>
      <c r="N62" s="10">
        <f t="shared" si="3"/>
        <v>8.6668767727702489E-2</v>
      </c>
      <c r="O62" s="10">
        <f>N62/O45*100</f>
        <v>0.92564616653182252</v>
      </c>
      <c r="S62" s="44"/>
    </row>
    <row r="63" spans="1:29" s="10" customFormat="1" x14ac:dyDescent="0.15">
      <c r="B63" s="10" t="s">
        <v>218</v>
      </c>
      <c r="G63" s="27">
        <v>80000</v>
      </c>
      <c r="H63" s="22">
        <v>40000</v>
      </c>
      <c r="I63" s="10" t="s">
        <v>52</v>
      </c>
      <c r="J63" s="10" t="s">
        <v>57</v>
      </c>
      <c r="K63" s="10" t="s">
        <v>72</v>
      </c>
      <c r="L63" s="10">
        <v>44</v>
      </c>
      <c r="M63" s="10">
        <v>42606</v>
      </c>
      <c r="N63" s="10">
        <f t="shared" si="3"/>
        <v>0.10327183964699807</v>
      </c>
      <c r="O63" s="10">
        <f>N63/O45*100</f>
        <v>1.102971520032098</v>
      </c>
      <c r="S63" s="44"/>
    </row>
    <row r="64" spans="1:29" s="10" customFormat="1" x14ac:dyDescent="0.15">
      <c r="G64" s="27">
        <v>80000</v>
      </c>
      <c r="H64" s="22">
        <v>40000</v>
      </c>
      <c r="I64" s="10" t="s">
        <v>52</v>
      </c>
      <c r="J64" s="10" t="s">
        <v>57</v>
      </c>
      <c r="K64" s="10" t="s">
        <v>73</v>
      </c>
      <c r="L64" s="10">
        <v>106</v>
      </c>
      <c r="M64" s="10">
        <v>59142</v>
      </c>
      <c r="N64" s="10">
        <f t="shared" si="3"/>
        <v>0.17922965067126576</v>
      </c>
      <c r="O64" s="10">
        <f>N64/O45*100</f>
        <v>1.914221736646039</v>
      </c>
      <c r="S64" s="44"/>
    </row>
    <row r="65" spans="1:19" s="10" customFormat="1" x14ac:dyDescent="0.15">
      <c r="G65" s="27">
        <v>80000</v>
      </c>
      <c r="H65" s="22">
        <v>40000</v>
      </c>
      <c r="I65" s="10" t="s">
        <v>52</v>
      </c>
      <c r="J65" s="10" t="s">
        <v>57</v>
      </c>
      <c r="K65" s="10" t="s">
        <v>74</v>
      </c>
      <c r="L65" s="10">
        <v>36</v>
      </c>
      <c r="M65" s="10">
        <v>38436</v>
      </c>
      <c r="N65" s="10">
        <f t="shared" si="3"/>
        <v>9.3662191695285668E-2</v>
      </c>
      <c r="O65" s="10">
        <f>N65/O45*100</f>
        <v>1.0003378490865289</v>
      </c>
      <c r="P65" s="10">
        <f t="shared" si="6"/>
        <v>1.2357943180741222</v>
      </c>
      <c r="S65" s="44"/>
    </row>
    <row r="66" spans="1:19" s="10" customFormat="1" x14ac:dyDescent="0.15">
      <c r="A66" s="10" t="s">
        <v>247</v>
      </c>
      <c r="B66" s="21">
        <v>40893</v>
      </c>
      <c r="C66" s="21"/>
      <c r="F66" s="10">
        <v>70.180000000000007</v>
      </c>
      <c r="G66" s="27">
        <v>80000</v>
      </c>
      <c r="H66" s="22">
        <v>40000</v>
      </c>
      <c r="I66" s="10" t="s">
        <v>52</v>
      </c>
      <c r="J66" s="10" t="s">
        <v>57</v>
      </c>
      <c r="K66" s="10" t="s">
        <v>76</v>
      </c>
      <c r="L66" s="10">
        <v>70</v>
      </c>
      <c r="M66" s="10">
        <v>59490</v>
      </c>
      <c r="N66" s="10">
        <f t="shared" si="3"/>
        <v>0.1176668347621449</v>
      </c>
      <c r="O66" s="10">
        <f>N66/O45*100</f>
        <v>1.2567140087616442</v>
      </c>
      <c r="S66" s="44"/>
    </row>
    <row r="67" spans="1:19" s="10" customFormat="1" x14ac:dyDescent="0.15">
      <c r="B67" s="10" t="s">
        <v>218</v>
      </c>
      <c r="G67" s="27">
        <v>80000</v>
      </c>
      <c r="H67" s="22">
        <v>40000</v>
      </c>
      <c r="I67" s="10" t="s">
        <v>52</v>
      </c>
      <c r="J67" s="10" t="s">
        <v>57</v>
      </c>
      <c r="K67" s="10" t="s">
        <v>77</v>
      </c>
      <c r="L67" s="10">
        <v>42</v>
      </c>
      <c r="M67" s="10">
        <v>29104</v>
      </c>
      <c r="N67" s="10">
        <f t="shared" si="3"/>
        <v>0.14431006047278724</v>
      </c>
      <c r="O67" s="10">
        <f>N67/O45*100</f>
        <v>1.541270953433828</v>
      </c>
      <c r="S67" s="44"/>
    </row>
    <row r="68" spans="1:19" s="10" customFormat="1" x14ac:dyDescent="0.15">
      <c r="G68" s="27">
        <v>80000</v>
      </c>
      <c r="H68" s="22">
        <v>40000</v>
      </c>
      <c r="I68" s="10" t="s">
        <v>52</v>
      </c>
      <c r="J68" s="10" t="s">
        <v>57</v>
      </c>
      <c r="K68" s="10" t="s">
        <v>78</v>
      </c>
      <c r="L68" s="10">
        <v>90</v>
      </c>
      <c r="M68" s="10">
        <v>50424</v>
      </c>
      <c r="N68" s="10">
        <f t="shared" si="3"/>
        <v>0.17848643503093764</v>
      </c>
      <c r="O68" s="10">
        <f>N68/O45*100</f>
        <v>1.9062839901381201</v>
      </c>
      <c r="S68" s="44"/>
    </row>
    <row r="69" spans="1:19" s="10" customFormat="1" x14ac:dyDescent="0.15">
      <c r="G69" s="27">
        <v>80000</v>
      </c>
      <c r="H69" s="22">
        <v>40000</v>
      </c>
      <c r="I69" s="10" t="s">
        <v>52</v>
      </c>
      <c r="J69" s="10" t="s">
        <v>57</v>
      </c>
      <c r="K69" s="10" t="s">
        <v>79</v>
      </c>
      <c r="L69" s="10">
        <v>78</v>
      </c>
      <c r="M69" s="10">
        <v>56540</v>
      </c>
      <c r="N69" s="10">
        <f t="shared" si="3"/>
        <v>0.13795542978422357</v>
      </c>
      <c r="O69" s="10">
        <f>N69/O45*100</f>
        <v>1.4734017579806855</v>
      </c>
      <c r="P69" s="10">
        <f t="shared" si="6"/>
        <v>1.5444176775785694</v>
      </c>
      <c r="S69" s="44"/>
    </row>
    <row r="70" spans="1:19" s="10" customFormat="1" x14ac:dyDescent="0.15">
      <c r="S70" s="44"/>
    </row>
    <row r="71" spans="1:19" s="10" customFormat="1" x14ac:dyDescent="0.15">
      <c r="S71" s="44"/>
    </row>
    <row r="72" spans="1:19" s="10" customFormat="1" x14ac:dyDescent="0.15">
      <c r="S72" s="44"/>
    </row>
    <row r="73" spans="1:19" s="10" customFormat="1" x14ac:dyDescent="0.15">
      <c r="S73" s="44"/>
    </row>
    <row r="74" spans="1:19" s="10" customFormat="1" x14ac:dyDescent="0.15">
      <c r="S74" s="44"/>
    </row>
    <row r="75" spans="1:19" s="10" customFormat="1" x14ac:dyDescent="0.15">
      <c r="S75" s="44"/>
    </row>
    <row r="76" spans="1:19" s="10" customFormat="1" x14ac:dyDescent="0.15">
      <c r="S76" s="44"/>
    </row>
    <row r="77" spans="1:19" s="10" customFormat="1" x14ac:dyDescent="0.15">
      <c r="S77" s="44"/>
    </row>
  </sheetData>
  <pageMargins left="0.75" right="0.75" top="1" bottom="1" header="0.5" footer="0.5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TABLE 2</vt:lpstr>
      <vt:lpstr>Fig 1A</vt:lpstr>
      <vt:lpstr>Fig 1B</vt:lpstr>
      <vt:lpstr>Fig 3</vt:lpstr>
      <vt:lpstr>Fig4A</vt:lpstr>
      <vt:lpstr>Fig4B</vt:lpstr>
      <vt:lpstr>Fig4C</vt:lpstr>
      <vt:lpstr>Fig4D</vt:lpstr>
      <vt:lpstr>Fig4E</vt:lpstr>
      <vt:lpstr>Fig4F</vt:lpstr>
      <vt:lpstr>Fig4G</vt:lpstr>
      <vt:lpstr>Fig 5_Table 3</vt:lpstr>
      <vt:lpstr>Table 4</vt:lpstr>
    </vt:vector>
  </TitlesOfParts>
  <Company>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Naresh Singh</dc:creator>
  <cp:lastModifiedBy>Samantha J Barnes</cp:lastModifiedBy>
  <cp:lastPrinted>2015-11-09T19:51:11Z</cp:lastPrinted>
  <dcterms:created xsi:type="dcterms:W3CDTF">2013-11-18T03:56:42Z</dcterms:created>
  <dcterms:modified xsi:type="dcterms:W3CDTF">2017-05-03T21:34:45Z</dcterms:modified>
</cp:coreProperties>
</file>