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miguel\Dropbox\"/>
    </mc:Choice>
  </mc:AlternateContent>
  <bookViews>
    <workbookView xWindow="0" yWindow="600" windowWidth="20490" windowHeight="7275" tabRatio="652" activeTab="2"/>
  </bookViews>
  <sheets>
    <sheet name="qPCR" sheetId="1" r:id="rId1"/>
    <sheet name="Estadistica" sheetId="2" r:id="rId2"/>
    <sheet name="Resultados T3-x S1" sheetId="3" r:id="rId3"/>
    <sheet name="Modelo" sheetId="4" r:id="rId4"/>
    <sheet name="ASIP" sheetId="5" r:id="rId5"/>
    <sheet name="dct" sheetId="6" r:id="rId6"/>
    <sheet name="foxd3" sheetId="7" r:id="rId7"/>
    <sheet name="Kita" sheetId="8" r:id="rId8"/>
    <sheet name="Kitb" sheetId="9" r:id="rId9"/>
    <sheet name="MC1R" sheetId="10" r:id="rId10"/>
    <sheet name="MITFa" sheetId="11" r:id="rId11"/>
    <sheet name="Slc24a5" sheetId="12" r:id="rId12"/>
    <sheet name="Sox10" sheetId="13" r:id="rId13"/>
    <sheet name="TYR" sheetId="14" r:id="rId14"/>
    <sheet name="TYRP1a" sheetId="15" r:id="rId15"/>
    <sheet name="TYRP1b" sheetId="16" r:id="rId16"/>
  </sheets>
  <definedNames>
    <definedName name="__shared_1_0_0">#N/A</definedName>
    <definedName name="__shared_1_0_1">#N/A</definedName>
    <definedName name="__shared_1_0_10">#N/A</definedName>
    <definedName name="__shared_1_0_11">#N/A</definedName>
    <definedName name="__shared_1_0_12">#N/A</definedName>
    <definedName name="__shared_1_0_2">#N/A</definedName>
    <definedName name="__shared_1_0_3">#N/A</definedName>
    <definedName name="__shared_1_0_4">#N/A</definedName>
    <definedName name="__shared_1_0_5">#N/A</definedName>
    <definedName name="__shared_1_0_6">#N/A</definedName>
    <definedName name="__shared_1_0_7">#N/A</definedName>
    <definedName name="__shared_1_0_8">#N/A</definedName>
    <definedName name="__shared_1_0_9">#N/A</definedName>
    <definedName name="__shared_10_0_0">#N/A</definedName>
    <definedName name="__shared_10_0_1">#N/A</definedName>
    <definedName name="__shared_10_0_10">#N/A</definedName>
    <definedName name="__shared_10_0_11">#N/A</definedName>
    <definedName name="__shared_10_0_12">#N/A</definedName>
    <definedName name="__shared_10_0_13">#N/A</definedName>
    <definedName name="__shared_10_0_14">#N/A</definedName>
    <definedName name="__shared_10_0_15">#N/A</definedName>
    <definedName name="__shared_10_0_16">#N/A</definedName>
    <definedName name="__shared_10_0_17">#N/A</definedName>
    <definedName name="__shared_10_0_18">#N/A</definedName>
    <definedName name="__shared_10_0_19">#N/A</definedName>
    <definedName name="__shared_10_0_2">#N/A</definedName>
    <definedName name="__shared_10_0_20">#N/A</definedName>
    <definedName name="__shared_10_0_21">#N/A</definedName>
    <definedName name="__shared_10_0_22">#N/A</definedName>
    <definedName name="__shared_10_0_23">#N/A</definedName>
    <definedName name="__shared_10_0_24">#N/A</definedName>
    <definedName name="__shared_10_0_25">#N/A</definedName>
    <definedName name="__shared_10_0_26">#N/A</definedName>
    <definedName name="__shared_10_0_27">#N/A</definedName>
    <definedName name="__shared_10_0_28">#N/A</definedName>
    <definedName name="__shared_10_0_29">#N/A</definedName>
    <definedName name="__shared_10_0_3">#N/A</definedName>
    <definedName name="__shared_10_0_30">#N/A</definedName>
    <definedName name="__shared_10_0_31">#N/A</definedName>
    <definedName name="__shared_10_0_32">#N/A</definedName>
    <definedName name="__shared_10_0_33">#N/A</definedName>
    <definedName name="__shared_10_0_34">#N/A</definedName>
    <definedName name="__shared_10_0_35">#N/A</definedName>
    <definedName name="__shared_10_0_36">#N/A</definedName>
    <definedName name="__shared_10_0_37">#N/A</definedName>
    <definedName name="__shared_10_0_38">#N/A</definedName>
    <definedName name="__shared_10_0_39">#N/A</definedName>
    <definedName name="__shared_10_0_4">#N/A</definedName>
    <definedName name="__shared_10_0_40">#N/A</definedName>
    <definedName name="__shared_10_0_41">#N/A</definedName>
    <definedName name="__shared_10_0_42">#N/A</definedName>
    <definedName name="__shared_10_0_43">#N/A</definedName>
    <definedName name="__shared_10_0_44">#N/A</definedName>
    <definedName name="__shared_10_0_45">#N/A</definedName>
    <definedName name="__shared_10_0_46">#N/A</definedName>
    <definedName name="__shared_10_0_47">#N/A</definedName>
    <definedName name="__shared_10_0_48">#N/A</definedName>
    <definedName name="__shared_10_0_49">#N/A</definedName>
    <definedName name="__shared_10_0_5">#N/A</definedName>
    <definedName name="__shared_10_0_50">#N/A</definedName>
    <definedName name="__shared_10_0_51">#N/A</definedName>
    <definedName name="__shared_10_0_52">#N/A</definedName>
    <definedName name="__shared_10_0_53">#N/A</definedName>
    <definedName name="__shared_10_0_54">#N/A</definedName>
    <definedName name="__shared_10_0_55">#N/A</definedName>
    <definedName name="__shared_10_0_56">#N/A</definedName>
    <definedName name="__shared_10_0_57">#N/A</definedName>
    <definedName name="__shared_10_0_6">#N/A</definedName>
    <definedName name="__shared_10_0_7">#N/A</definedName>
    <definedName name="__shared_10_0_8">#N/A</definedName>
    <definedName name="__shared_10_0_9">#N/A</definedName>
    <definedName name="__shared_11_0_0">#N/A</definedName>
    <definedName name="__shared_11_0_1">#N/A</definedName>
    <definedName name="__shared_11_0_10">#N/A</definedName>
    <definedName name="__shared_11_0_11">#N/A</definedName>
    <definedName name="__shared_11_0_12">#N/A</definedName>
    <definedName name="__shared_11_0_13">#N/A</definedName>
    <definedName name="__shared_11_0_14">#N/A</definedName>
    <definedName name="__shared_11_0_15">#N/A</definedName>
    <definedName name="__shared_11_0_16">#N/A</definedName>
    <definedName name="__shared_11_0_17">#N/A</definedName>
    <definedName name="__shared_11_0_18">#N/A</definedName>
    <definedName name="__shared_11_0_19">#N/A</definedName>
    <definedName name="__shared_11_0_2">#N/A</definedName>
    <definedName name="__shared_11_0_20">#N/A</definedName>
    <definedName name="__shared_11_0_21">#N/A</definedName>
    <definedName name="__shared_11_0_22">#N/A</definedName>
    <definedName name="__shared_11_0_23">#N/A</definedName>
    <definedName name="__shared_11_0_24">#N/A</definedName>
    <definedName name="__shared_11_0_25">#N/A</definedName>
    <definedName name="__shared_11_0_26">#N/A</definedName>
    <definedName name="__shared_11_0_27">#N/A</definedName>
    <definedName name="__shared_11_0_28">#N/A</definedName>
    <definedName name="__shared_11_0_29">#N/A</definedName>
    <definedName name="__shared_11_0_3">#N/A</definedName>
    <definedName name="__shared_11_0_30">#N/A</definedName>
    <definedName name="__shared_11_0_31">#N/A</definedName>
    <definedName name="__shared_11_0_32">#N/A</definedName>
    <definedName name="__shared_11_0_33">#N/A</definedName>
    <definedName name="__shared_11_0_34">#N/A</definedName>
    <definedName name="__shared_11_0_35">#N/A</definedName>
    <definedName name="__shared_11_0_36">#N/A</definedName>
    <definedName name="__shared_11_0_37">#N/A</definedName>
    <definedName name="__shared_11_0_38">#N/A</definedName>
    <definedName name="__shared_11_0_39">#N/A</definedName>
    <definedName name="__shared_11_0_4">#N/A</definedName>
    <definedName name="__shared_11_0_40">#N/A</definedName>
    <definedName name="__shared_11_0_41">#N/A</definedName>
    <definedName name="__shared_11_0_42">#N/A</definedName>
    <definedName name="__shared_11_0_43">#N/A</definedName>
    <definedName name="__shared_11_0_44">#N/A</definedName>
    <definedName name="__shared_11_0_45">#N/A</definedName>
    <definedName name="__shared_11_0_46">#N/A</definedName>
    <definedName name="__shared_11_0_47">#N/A</definedName>
    <definedName name="__shared_11_0_48">#N/A</definedName>
    <definedName name="__shared_11_0_49">#N/A</definedName>
    <definedName name="__shared_11_0_5">#N/A</definedName>
    <definedName name="__shared_11_0_50">#N/A</definedName>
    <definedName name="__shared_11_0_51">#N/A</definedName>
    <definedName name="__shared_11_0_52">#N/A</definedName>
    <definedName name="__shared_11_0_53">#N/A</definedName>
    <definedName name="__shared_11_0_54">#N/A</definedName>
    <definedName name="__shared_11_0_55">#N/A</definedName>
    <definedName name="__shared_11_0_56">#N/A</definedName>
    <definedName name="__shared_11_0_57">#N/A</definedName>
    <definedName name="__shared_11_0_6">#N/A</definedName>
    <definedName name="__shared_11_0_7">#N/A</definedName>
    <definedName name="__shared_11_0_8">#N/A</definedName>
    <definedName name="__shared_11_0_9">#N/A</definedName>
    <definedName name="__shared_12_0_0">#N/A</definedName>
    <definedName name="__shared_12_0_1">#N/A</definedName>
    <definedName name="__shared_12_0_10">#N/A</definedName>
    <definedName name="__shared_12_0_11">#N/A</definedName>
    <definedName name="__shared_12_0_12">#N/A</definedName>
    <definedName name="__shared_12_0_13">#N/A</definedName>
    <definedName name="__shared_12_0_14">#N/A</definedName>
    <definedName name="__shared_12_0_15">#N/A</definedName>
    <definedName name="__shared_12_0_16">#N/A</definedName>
    <definedName name="__shared_12_0_17">#N/A</definedName>
    <definedName name="__shared_12_0_18">#N/A</definedName>
    <definedName name="__shared_12_0_19">#N/A</definedName>
    <definedName name="__shared_12_0_2">#N/A</definedName>
    <definedName name="__shared_12_0_20">#N/A</definedName>
    <definedName name="__shared_12_0_21">#N/A</definedName>
    <definedName name="__shared_12_0_22">#N/A</definedName>
    <definedName name="__shared_12_0_23">#N/A</definedName>
    <definedName name="__shared_12_0_24">#N/A</definedName>
    <definedName name="__shared_12_0_25">#N/A</definedName>
    <definedName name="__shared_12_0_26">#N/A</definedName>
    <definedName name="__shared_12_0_27">#N/A</definedName>
    <definedName name="__shared_12_0_28">#N/A</definedName>
    <definedName name="__shared_12_0_29">#N/A</definedName>
    <definedName name="__shared_12_0_3">#N/A</definedName>
    <definedName name="__shared_12_0_30">#N/A</definedName>
    <definedName name="__shared_12_0_31">#N/A</definedName>
    <definedName name="__shared_12_0_32">#N/A</definedName>
    <definedName name="__shared_12_0_33">#N/A</definedName>
    <definedName name="__shared_12_0_34">#N/A</definedName>
    <definedName name="__shared_12_0_35">#N/A</definedName>
    <definedName name="__shared_12_0_36">#N/A</definedName>
    <definedName name="__shared_12_0_37">#N/A</definedName>
    <definedName name="__shared_12_0_38">#N/A</definedName>
    <definedName name="__shared_12_0_39">#N/A</definedName>
    <definedName name="__shared_12_0_4">#N/A</definedName>
    <definedName name="__shared_12_0_40">#N/A</definedName>
    <definedName name="__shared_12_0_41">#N/A</definedName>
    <definedName name="__shared_12_0_42">#N/A</definedName>
    <definedName name="__shared_12_0_43">#N/A</definedName>
    <definedName name="__shared_12_0_44">#N/A</definedName>
    <definedName name="__shared_12_0_45">#N/A</definedName>
    <definedName name="__shared_12_0_46">#N/A</definedName>
    <definedName name="__shared_12_0_47">#N/A</definedName>
    <definedName name="__shared_12_0_48">#N/A</definedName>
    <definedName name="__shared_12_0_49">#N/A</definedName>
    <definedName name="__shared_12_0_5">#N/A</definedName>
    <definedName name="__shared_12_0_50">#N/A</definedName>
    <definedName name="__shared_12_0_51">#N/A</definedName>
    <definedName name="__shared_12_0_52">#N/A</definedName>
    <definedName name="__shared_12_0_53">#N/A</definedName>
    <definedName name="__shared_12_0_54">#N/A</definedName>
    <definedName name="__shared_12_0_55">#N/A</definedName>
    <definedName name="__shared_12_0_56">#N/A</definedName>
    <definedName name="__shared_12_0_57">#N/A</definedName>
    <definedName name="__shared_12_0_6">#N/A</definedName>
    <definedName name="__shared_12_0_7">#N/A</definedName>
    <definedName name="__shared_12_0_8">#N/A</definedName>
    <definedName name="__shared_12_0_9">#N/A</definedName>
    <definedName name="__shared_13_0_0">#N/A</definedName>
    <definedName name="__shared_13_0_1">#N/A</definedName>
    <definedName name="__shared_13_0_10">#N/A</definedName>
    <definedName name="__shared_13_0_11">#N/A</definedName>
    <definedName name="__shared_13_0_12">#N/A</definedName>
    <definedName name="__shared_13_0_13">#N/A</definedName>
    <definedName name="__shared_13_0_14">#N/A</definedName>
    <definedName name="__shared_13_0_15">#N/A</definedName>
    <definedName name="__shared_13_0_16">#N/A</definedName>
    <definedName name="__shared_13_0_17">#N/A</definedName>
    <definedName name="__shared_13_0_18">#N/A</definedName>
    <definedName name="__shared_13_0_19">#N/A</definedName>
    <definedName name="__shared_13_0_2">#N/A</definedName>
    <definedName name="__shared_13_0_20">#N/A</definedName>
    <definedName name="__shared_13_0_21">#N/A</definedName>
    <definedName name="__shared_13_0_22">#N/A</definedName>
    <definedName name="__shared_13_0_23">#N/A</definedName>
    <definedName name="__shared_13_0_24">#N/A</definedName>
    <definedName name="__shared_13_0_25">#N/A</definedName>
    <definedName name="__shared_13_0_26">#N/A</definedName>
    <definedName name="__shared_13_0_27">#N/A</definedName>
    <definedName name="__shared_13_0_28">#N/A</definedName>
    <definedName name="__shared_13_0_29">#N/A</definedName>
    <definedName name="__shared_13_0_3">#N/A</definedName>
    <definedName name="__shared_13_0_30">#N/A</definedName>
    <definedName name="__shared_13_0_31">#N/A</definedName>
    <definedName name="__shared_13_0_32">#N/A</definedName>
    <definedName name="__shared_13_0_33">#N/A</definedName>
    <definedName name="__shared_13_0_34">#N/A</definedName>
    <definedName name="__shared_13_0_35">#N/A</definedName>
    <definedName name="__shared_13_0_36">#N/A</definedName>
    <definedName name="__shared_13_0_37">#N/A</definedName>
    <definedName name="__shared_13_0_38">#N/A</definedName>
    <definedName name="__shared_13_0_39">#N/A</definedName>
    <definedName name="__shared_13_0_4">#N/A</definedName>
    <definedName name="__shared_13_0_40">#N/A</definedName>
    <definedName name="__shared_13_0_41">#N/A</definedName>
    <definedName name="__shared_13_0_42">#N/A</definedName>
    <definedName name="__shared_13_0_43">#N/A</definedName>
    <definedName name="__shared_13_0_44">#N/A</definedName>
    <definedName name="__shared_13_0_45">#N/A</definedName>
    <definedName name="__shared_13_0_46">#N/A</definedName>
    <definedName name="__shared_13_0_47">#N/A</definedName>
    <definedName name="__shared_13_0_48">#N/A</definedName>
    <definedName name="__shared_13_0_49">#N/A</definedName>
    <definedName name="__shared_13_0_5">#N/A</definedName>
    <definedName name="__shared_13_0_50">#N/A</definedName>
    <definedName name="__shared_13_0_51">#N/A</definedName>
    <definedName name="__shared_13_0_52">#N/A</definedName>
    <definedName name="__shared_13_0_53">#N/A</definedName>
    <definedName name="__shared_13_0_54">#N/A</definedName>
    <definedName name="__shared_13_0_55">#N/A</definedName>
    <definedName name="__shared_13_0_56">#N/A</definedName>
    <definedName name="__shared_13_0_57">#N/A</definedName>
    <definedName name="__shared_13_0_6">#N/A</definedName>
    <definedName name="__shared_13_0_7">#N/A</definedName>
    <definedName name="__shared_13_0_8">#N/A</definedName>
    <definedName name="__shared_13_0_9">#N/A</definedName>
    <definedName name="__shared_14_0_0">#N/A</definedName>
    <definedName name="__shared_14_0_1">#N/A</definedName>
    <definedName name="__shared_14_0_10">#N/A</definedName>
    <definedName name="__shared_14_0_11">#N/A</definedName>
    <definedName name="__shared_14_0_12">#N/A</definedName>
    <definedName name="__shared_14_0_13">#N/A</definedName>
    <definedName name="__shared_14_0_14">#N/A</definedName>
    <definedName name="__shared_14_0_15">#N/A</definedName>
    <definedName name="__shared_14_0_16">#N/A</definedName>
    <definedName name="__shared_14_0_17">#N/A</definedName>
    <definedName name="__shared_14_0_18">#N/A</definedName>
    <definedName name="__shared_14_0_19">#N/A</definedName>
    <definedName name="__shared_14_0_2">#N/A</definedName>
    <definedName name="__shared_14_0_20">#N/A</definedName>
    <definedName name="__shared_14_0_21">#N/A</definedName>
    <definedName name="__shared_14_0_22">#N/A</definedName>
    <definedName name="__shared_14_0_23">#N/A</definedName>
    <definedName name="__shared_14_0_24">#N/A</definedName>
    <definedName name="__shared_14_0_25">#N/A</definedName>
    <definedName name="__shared_14_0_26">#N/A</definedName>
    <definedName name="__shared_14_0_27">#N/A</definedName>
    <definedName name="__shared_14_0_28">#N/A</definedName>
    <definedName name="__shared_14_0_29">#N/A</definedName>
    <definedName name="__shared_14_0_3">#N/A</definedName>
    <definedName name="__shared_14_0_30">#N/A</definedName>
    <definedName name="__shared_14_0_31">#N/A</definedName>
    <definedName name="__shared_14_0_32">#N/A</definedName>
    <definedName name="__shared_14_0_33">#N/A</definedName>
    <definedName name="__shared_14_0_34">#N/A</definedName>
    <definedName name="__shared_14_0_35">#N/A</definedName>
    <definedName name="__shared_14_0_36">#N/A</definedName>
    <definedName name="__shared_14_0_37">#N/A</definedName>
    <definedName name="__shared_14_0_38">#N/A</definedName>
    <definedName name="__shared_14_0_39">#N/A</definedName>
    <definedName name="__shared_14_0_4">#N/A</definedName>
    <definedName name="__shared_14_0_40">#N/A</definedName>
    <definedName name="__shared_14_0_41">#N/A</definedName>
    <definedName name="__shared_14_0_42">#N/A</definedName>
    <definedName name="__shared_14_0_43">#N/A</definedName>
    <definedName name="__shared_14_0_44">#N/A</definedName>
    <definedName name="__shared_14_0_45">#N/A</definedName>
    <definedName name="__shared_14_0_46">#N/A</definedName>
    <definedName name="__shared_14_0_47">#N/A</definedName>
    <definedName name="__shared_14_0_48">#N/A</definedName>
    <definedName name="__shared_14_0_49">#N/A</definedName>
    <definedName name="__shared_14_0_5">#N/A</definedName>
    <definedName name="__shared_14_0_50">#N/A</definedName>
    <definedName name="__shared_14_0_51">#N/A</definedName>
    <definedName name="__shared_14_0_52">#N/A</definedName>
    <definedName name="__shared_14_0_53">#N/A</definedName>
    <definedName name="__shared_14_0_54">#N/A</definedName>
    <definedName name="__shared_14_0_55">#N/A</definedName>
    <definedName name="__shared_14_0_56">#N/A</definedName>
    <definedName name="__shared_14_0_57">#N/A</definedName>
    <definedName name="__shared_14_0_6">#N/A</definedName>
    <definedName name="__shared_14_0_7">#N/A</definedName>
    <definedName name="__shared_14_0_8">#N/A</definedName>
    <definedName name="__shared_14_0_9">#N/A</definedName>
    <definedName name="__shared_15_0_0">#N/A</definedName>
    <definedName name="__shared_15_0_1">#N/A</definedName>
    <definedName name="__shared_15_0_10">#N/A</definedName>
    <definedName name="__shared_15_0_11">#N/A</definedName>
    <definedName name="__shared_15_0_12">#N/A</definedName>
    <definedName name="__shared_15_0_13">#N/A</definedName>
    <definedName name="__shared_15_0_14">#N/A</definedName>
    <definedName name="__shared_15_0_15">#N/A</definedName>
    <definedName name="__shared_15_0_16">#N/A</definedName>
    <definedName name="__shared_15_0_17">#N/A</definedName>
    <definedName name="__shared_15_0_18">#N/A</definedName>
    <definedName name="__shared_15_0_19">#N/A</definedName>
    <definedName name="__shared_15_0_2">#N/A</definedName>
    <definedName name="__shared_15_0_20">#N/A</definedName>
    <definedName name="__shared_15_0_21">#N/A</definedName>
    <definedName name="__shared_15_0_22">#N/A</definedName>
    <definedName name="__shared_15_0_23">#N/A</definedName>
    <definedName name="__shared_15_0_24">#N/A</definedName>
    <definedName name="__shared_15_0_25">#N/A</definedName>
    <definedName name="__shared_15_0_26">#N/A</definedName>
    <definedName name="__shared_15_0_27">#N/A</definedName>
    <definedName name="__shared_15_0_28">#N/A</definedName>
    <definedName name="__shared_15_0_29">#N/A</definedName>
    <definedName name="__shared_15_0_3">#N/A</definedName>
    <definedName name="__shared_15_0_30">#N/A</definedName>
    <definedName name="__shared_15_0_31">#N/A</definedName>
    <definedName name="__shared_15_0_32">#N/A</definedName>
    <definedName name="__shared_15_0_33">#N/A</definedName>
    <definedName name="__shared_15_0_34">#N/A</definedName>
    <definedName name="__shared_15_0_35">#N/A</definedName>
    <definedName name="__shared_15_0_36">#N/A</definedName>
    <definedName name="__shared_15_0_37">#N/A</definedName>
    <definedName name="__shared_15_0_38">#N/A</definedName>
    <definedName name="__shared_15_0_39">#N/A</definedName>
    <definedName name="__shared_15_0_4">#N/A</definedName>
    <definedName name="__shared_15_0_40">#N/A</definedName>
    <definedName name="__shared_15_0_41">#N/A</definedName>
    <definedName name="__shared_15_0_42">#N/A</definedName>
    <definedName name="__shared_15_0_43">#N/A</definedName>
    <definedName name="__shared_15_0_44">#N/A</definedName>
    <definedName name="__shared_15_0_45">#N/A</definedName>
    <definedName name="__shared_15_0_46">#N/A</definedName>
    <definedName name="__shared_15_0_47">#N/A</definedName>
    <definedName name="__shared_15_0_48">#N/A</definedName>
    <definedName name="__shared_15_0_49">#N/A</definedName>
    <definedName name="__shared_15_0_5">#N/A</definedName>
    <definedName name="__shared_15_0_50">#N/A</definedName>
    <definedName name="__shared_15_0_51">#N/A</definedName>
    <definedName name="__shared_15_0_52">#N/A</definedName>
    <definedName name="__shared_15_0_53">#N/A</definedName>
    <definedName name="__shared_15_0_54">#N/A</definedName>
    <definedName name="__shared_15_0_55">#N/A</definedName>
    <definedName name="__shared_15_0_56">#N/A</definedName>
    <definedName name="__shared_15_0_57">#N/A</definedName>
    <definedName name="__shared_15_0_6">#N/A</definedName>
    <definedName name="__shared_15_0_7">#N/A</definedName>
    <definedName name="__shared_15_0_8">#N/A</definedName>
    <definedName name="__shared_15_0_9">#N/A</definedName>
    <definedName name="__shared_16_0_0">#N/A</definedName>
    <definedName name="__shared_16_0_1">#N/A</definedName>
    <definedName name="__shared_16_0_10">#N/A</definedName>
    <definedName name="__shared_16_0_11">#N/A</definedName>
    <definedName name="__shared_16_0_12">#N/A</definedName>
    <definedName name="__shared_16_0_13">#N/A</definedName>
    <definedName name="__shared_16_0_14">#N/A</definedName>
    <definedName name="__shared_16_0_15">#N/A</definedName>
    <definedName name="__shared_16_0_16">#N/A</definedName>
    <definedName name="__shared_16_0_17">#N/A</definedName>
    <definedName name="__shared_16_0_18">#N/A</definedName>
    <definedName name="__shared_16_0_19">#N/A</definedName>
    <definedName name="__shared_16_0_2">#N/A</definedName>
    <definedName name="__shared_16_0_20">#N/A</definedName>
    <definedName name="__shared_16_0_21">#N/A</definedName>
    <definedName name="__shared_16_0_22">#N/A</definedName>
    <definedName name="__shared_16_0_23">#N/A</definedName>
    <definedName name="__shared_16_0_24">#N/A</definedName>
    <definedName name="__shared_16_0_25">#N/A</definedName>
    <definedName name="__shared_16_0_26">#N/A</definedName>
    <definedName name="__shared_16_0_27">#N/A</definedName>
    <definedName name="__shared_16_0_28">#N/A</definedName>
    <definedName name="__shared_16_0_29">#N/A</definedName>
    <definedName name="__shared_16_0_3">#N/A</definedName>
    <definedName name="__shared_16_0_30">#N/A</definedName>
    <definedName name="__shared_16_0_31">#N/A</definedName>
    <definedName name="__shared_16_0_32">#N/A</definedName>
    <definedName name="__shared_16_0_33">#N/A</definedName>
    <definedName name="__shared_16_0_34">#N/A</definedName>
    <definedName name="__shared_16_0_35">#N/A</definedName>
    <definedName name="__shared_16_0_36">#N/A</definedName>
    <definedName name="__shared_16_0_37">#N/A</definedName>
    <definedName name="__shared_16_0_38">#N/A</definedName>
    <definedName name="__shared_16_0_39">#N/A</definedName>
    <definedName name="__shared_16_0_4">#N/A</definedName>
    <definedName name="__shared_16_0_40">#N/A</definedName>
    <definedName name="__shared_16_0_41">#N/A</definedName>
    <definedName name="__shared_16_0_42">#N/A</definedName>
    <definedName name="__shared_16_0_43">#N/A</definedName>
    <definedName name="__shared_16_0_44">#N/A</definedName>
    <definedName name="__shared_16_0_45">#N/A</definedName>
    <definedName name="__shared_16_0_46">#N/A</definedName>
    <definedName name="__shared_16_0_47">#N/A</definedName>
    <definedName name="__shared_16_0_48">#N/A</definedName>
    <definedName name="__shared_16_0_49">#N/A</definedName>
    <definedName name="__shared_16_0_5">#N/A</definedName>
    <definedName name="__shared_16_0_50">#N/A</definedName>
    <definedName name="__shared_16_0_51">#N/A</definedName>
    <definedName name="__shared_16_0_52">#N/A</definedName>
    <definedName name="__shared_16_0_53">#N/A</definedName>
    <definedName name="__shared_16_0_54">#N/A</definedName>
    <definedName name="__shared_16_0_55">#N/A</definedName>
    <definedName name="__shared_16_0_56">#N/A</definedName>
    <definedName name="__shared_16_0_57">#N/A</definedName>
    <definedName name="__shared_16_0_6">#N/A</definedName>
    <definedName name="__shared_16_0_7">#N/A</definedName>
    <definedName name="__shared_16_0_8">#N/A</definedName>
    <definedName name="__shared_16_0_9">#N/A</definedName>
    <definedName name="__shared_4_0_0">#N/A</definedName>
    <definedName name="__shared_4_0_1">#N/A</definedName>
    <definedName name="__shared_4_0_10">#N/A</definedName>
    <definedName name="__shared_4_0_11">#N/A</definedName>
    <definedName name="__shared_4_0_12">#N/A</definedName>
    <definedName name="__shared_4_0_13">#N/A</definedName>
    <definedName name="__shared_4_0_14">#N/A</definedName>
    <definedName name="__shared_4_0_15">#N/A</definedName>
    <definedName name="__shared_4_0_16">#N/A</definedName>
    <definedName name="__shared_4_0_17">#N/A</definedName>
    <definedName name="__shared_4_0_18">#N/A</definedName>
    <definedName name="__shared_4_0_19">#N/A</definedName>
    <definedName name="__shared_4_0_2">#N/A</definedName>
    <definedName name="__shared_4_0_20">#N/A</definedName>
    <definedName name="__shared_4_0_21">#N/A</definedName>
    <definedName name="__shared_4_0_22">#N/A</definedName>
    <definedName name="__shared_4_0_23">#N/A</definedName>
    <definedName name="__shared_4_0_24">#N/A</definedName>
    <definedName name="__shared_4_0_25">#N/A</definedName>
    <definedName name="__shared_4_0_26">#N/A</definedName>
    <definedName name="__shared_4_0_27">#N/A</definedName>
    <definedName name="__shared_4_0_28">#N/A</definedName>
    <definedName name="__shared_4_0_29">#N/A</definedName>
    <definedName name="__shared_4_0_3">#N/A</definedName>
    <definedName name="__shared_4_0_30">#N/A</definedName>
    <definedName name="__shared_4_0_31">#N/A</definedName>
    <definedName name="__shared_4_0_32">#N/A</definedName>
    <definedName name="__shared_4_0_33">#N/A</definedName>
    <definedName name="__shared_4_0_34">#N/A</definedName>
    <definedName name="__shared_4_0_35">#N/A</definedName>
    <definedName name="__shared_4_0_36">#N/A</definedName>
    <definedName name="__shared_4_0_37">#N/A</definedName>
    <definedName name="__shared_4_0_38">#N/A</definedName>
    <definedName name="__shared_4_0_39">#N/A</definedName>
    <definedName name="__shared_4_0_4">#N/A</definedName>
    <definedName name="__shared_4_0_40">#N/A</definedName>
    <definedName name="__shared_4_0_41">#N/A</definedName>
    <definedName name="__shared_4_0_42">#N/A</definedName>
    <definedName name="__shared_4_0_43">#N/A</definedName>
    <definedName name="__shared_4_0_44">#N/A</definedName>
    <definedName name="__shared_4_0_45">#N/A</definedName>
    <definedName name="__shared_4_0_46">#N/A</definedName>
    <definedName name="__shared_4_0_47">#N/A</definedName>
    <definedName name="__shared_4_0_48">#N/A</definedName>
    <definedName name="__shared_4_0_49">#N/A</definedName>
    <definedName name="__shared_4_0_5">#N/A</definedName>
    <definedName name="__shared_4_0_50">#N/A</definedName>
    <definedName name="__shared_4_0_51">#N/A</definedName>
    <definedName name="__shared_4_0_52">#N/A</definedName>
    <definedName name="__shared_4_0_53">#N/A</definedName>
    <definedName name="__shared_4_0_54">#N/A</definedName>
    <definedName name="__shared_4_0_55">#N/A</definedName>
    <definedName name="__shared_4_0_56">#N/A</definedName>
    <definedName name="__shared_4_0_57">#N/A</definedName>
    <definedName name="__shared_4_0_6">#N/A</definedName>
    <definedName name="__shared_4_0_7">#N/A</definedName>
    <definedName name="__shared_4_0_8">#N/A</definedName>
    <definedName name="__shared_4_0_9">#N/A</definedName>
    <definedName name="__shared_5_0_0">#N/A</definedName>
    <definedName name="__shared_5_0_1">#N/A</definedName>
    <definedName name="__shared_5_0_10">#N/A</definedName>
    <definedName name="__shared_5_0_11">#N/A</definedName>
    <definedName name="__shared_5_0_12">#N/A</definedName>
    <definedName name="__shared_5_0_13">#N/A</definedName>
    <definedName name="__shared_5_0_14">#N/A</definedName>
    <definedName name="__shared_5_0_15">#N/A</definedName>
    <definedName name="__shared_5_0_16">#N/A</definedName>
    <definedName name="__shared_5_0_17">#N/A</definedName>
    <definedName name="__shared_5_0_18">#N/A</definedName>
    <definedName name="__shared_5_0_19">#N/A</definedName>
    <definedName name="__shared_5_0_2">#N/A</definedName>
    <definedName name="__shared_5_0_20">#N/A</definedName>
    <definedName name="__shared_5_0_21">#N/A</definedName>
    <definedName name="__shared_5_0_22">#N/A</definedName>
    <definedName name="__shared_5_0_23">#N/A</definedName>
    <definedName name="__shared_5_0_24">#N/A</definedName>
    <definedName name="__shared_5_0_25">#N/A</definedName>
    <definedName name="__shared_5_0_26">#N/A</definedName>
    <definedName name="__shared_5_0_27">#N/A</definedName>
    <definedName name="__shared_5_0_28">#N/A</definedName>
    <definedName name="__shared_5_0_29">#N/A</definedName>
    <definedName name="__shared_5_0_3">#N/A</definedName>
    <definedName name="__shared_5_0_30">#N/A</definedName>
    <definedName name="__shared_5_0_31">#N/A</definedName>
    <definedName name="__shared_5_0_32">#N/A</definedName>
    <definedName name="__shared_5_0_33">#N/A</definedName>
    <definedName name="__shared_5_0_34">#N/A</definedName>
    <definedName name="__shared_5_0_35">#N/A</definedName>
    <definedName name="__shared_5_0_36">#N/A</definedName>
    <definedName name="__shared_5_0_37">#N/A</definedName>
    <definedName name="__shared_5_0_38">#N/A</definedName>
    <definedName name="__shared_5_0_39">#N/A</definedName>
    <definedName name="__shared_5_0_4">#N/A</definedName>
    <definedName name="__shared_5_0_40">#N/A</definedName>
    <definedName name="__shared_5_0_41">#N/A</definedName>
    <definedName name="__shared_5_0_42">#N/A</definedName>
    <definedName name="__shared_5_0_43">#N/A</definedName>
    <definedName name="__shared_5_0_44">#N/A</definedName>
    <definedName name="__shared_5_0_45">#N/A</definedName>
    <definedName name="__shared_5_0_46">#N/A</definedName>
    <definedName name="__shared_5_0_47">#N/A</definedName>
    <definedName name="__shared_5_0_48">#N/A</definedName>
    <definedName name="__shared_5_0_49">#N/A</definedName>
    <definedName name="__shared_5_0_5">#N/A</definedName>
    <definedName name="__shared_5_0_50">#N/A</definedName>
    <definedName name="__shared_5_0_51">#N/A</definedName>
    <definedName name="__shared_5_0_52">#N/A</definedName>
    <definedName name="__shared_5_0_53">#N/A</definedName>
    <definedName name="__shared_5_0_54">#N/A</definedName>
    <definedName name="__shared_5_0_55">#N/A</definedName>
    <definedName name="__shared_5_0_56">#N/A</definedName>
    <definedName name="__shared_5_0_57">#N/A</definedName>
    <definedName name="__shared_5_0_6">#N/A</definedName>
    <definedName name="__shared_5_0_7">#N/A</definedName>
    <definedName name="__shared_5_0_8">#N/A</definedName>
    <definedName name="__shared_5_0_9">#N/A</definedName>
    <definedName name="__shared_6_0_0">#N/A</definedName>
    <definedName name="__shared_6_0_1">#N/A</definedName>
    <definedName name="__shared_6_0_10">#N/A</definedName>
    <definedName name="__shared_6_0_11">#N/A</definedName>
    <definedName name="__shared_6_0_12">#N/A</definedName>
    <definedName name="__shared_6_0_13">#N/A</definedName>
    <definedName name="__shared_6_0_14">#N/A</definedName>
    <definedName name="__shared_6_0_15">#N/A</definedName>
    <definedName name="__shared_6_0_16">#N/A</definedName>
    <definedName name="__shared_6_0_17">#N/A</definedName>
    <definedName name="__shared_6_0_18">#N/A</definedName>
    <definedName name="__shared_6_0_19">#N/A</definedName>
    <definedName name="__shared_6_0_2">#N/A</definedName>
    <definedName name="__shared_6_0_20">#N/A</definedName>
    <definedName name="__shared_6_0_21">#N/A</definedName>
    <definedName name="__shared_6_0_22">#N/A</definedName>
    <definedName name="__shared_6_0_23">#N/A</definedName>
    <definedName name="__shared_6_0_24">#N/A</definedName>
    <definedName name="__shared_6_0_25">#N/A</definedName>
    <definedName name="__shared_6_0_26">#N/A</definedName>
    <definedName name="__shared_6_0_27">#N/A</definedName>
    <definedName name="__shared_6_0_28">#N/A</definedName>
    <definedName name="__shared_6_0_29">#N/A</definedName>
    <definedName name="__shared_6_0_3">#N/A</definedName>
    <definedName name="__shared_6_0_30">#N/A</definedName>
    <definedName name="__shared_6_0_31">#N/A</definedName>
    <definedName name="__shared_6_0_32">#N/A</definedName>
    <definedName name="__shared_6_0_33">#N/A</definedName>
    <definedName name="__shared_6_0_34">#N/A</definedName>
    <definedName name="__shared_6_0_35">#N/A</definedName>
    <definedName name="__shared_6_0_36">#N/A</definedName>
    <definedName name="__shared_6_0_37">#N/A</definedName>
    <definedName name="__shared_6_0_38">#N/A</definedName>
    <definedName name="__shared_6_0_39">#N/A</definedName>
    <definedName name="__shared_6_0_4">#N/A</definedName>
    <definedName name="__shared_6_0_40">#N/A</definedName>
    <definedName name="__shared_6_0_41">#N/A</definedName>
    <definedName name="__shared_6_0_42">#N/A</definedName>
    <definedName name="__shared_6_0_43">#N/A</definedName>
    <definedName name="__shared_6_0_44">#N/A</definedName>
    <definedName name="__shared_6_0_45">#N/A</definedName>
    <definedName name="__shared_6_0_46">#N/A</definedName>
    <definedName name="__shared_6_0_47">#N/A</definedName>
    <definedName name="__shared_6_0_48">#N/A</definedName>
    <definedName name="__shared_6_0_49">#N/A</definedName>
    <definedName name="__shared_6_0_5">#N/A</definedName>
    <definedName name="__shared_6_0_50">#N/A</definedName>
    <definedName name="__shared_6_0_51">#N/A</definedName>
    <definedName name="__shared_6_0_52">#N/A</definedName>
    <definedName name="__shared_6_0_53">#N/A</definedName>
    <definedName name="__shared_6_0_54">#N/A</definedName>
    <definedName name="__shared_6_0_55">#N/A</definedName>
    <definedName name="__shared_6_0_56">#N/A</definedName>
    <definedName name="__shared_6_0_57">#N/A</definedName>
    <definedName name="__shared_6_0_6">#N/A</definedName>
    <definedName name="__shared_6_0_7">#N/A</definedName>
    <definedName name="__shared_6_0_8">#N/A</definedName>
    <definedName name="__shared_6_0_9">#N/A</definedName>
    <definedName name="__shared_7_0_0">#N/A</definedName>
    <definedName name="__shared_7_0_1">#N/A</definedName>
    <definedName name="__shared_7_0_10">#N/A</definedName>
    <definedName name="__shared_7_0_11">#N/A</definedName>
    <definedName name="__shared_7_0_12">#N/A</definedName>
    <definedName name="__shared_7_0_13">#N/A</definedName>
    <definedName name="__shared_7_0_14">#N/A</definedName>
    <definedName name="__shared_7_0_15">#N/A</definedName>
    <definedName name="__shared_7_0_16">#N/A</definedName>
    <definedName name="__shared_7_0_17">#N/A</definedName>
    <definedName name="__shared_7_0_18">#N/A</definedName>
    <definedName name="__shared_7_0_19">#N/A</definedName>
    <definedName name="__shared_7_0_2">#N/A</definedName>
    <definedName name="__shared_7_0_20">#N/A</definedName>
    <definedName name="__shared_7_0_21">#N/A</definedName>
    <definedName name="__shared_7_0_22">#N/A</definedName>
    <definedName name="__shared_7_0_23">#N/A</definedName>
    <definedName name="__shared_7_0_24">#N/A</definedName>
    <definedName name="__shared_7_0_25">#N/A</definedName>
    <definedName name="__shared_7_0_26">#N/A</definedName>
    <definedName name="__shared_7_0_27">#N/A</definedName>
    <definedName name="__shared_7_0_28">#N/A</definedName>
    <definedName name="__shared_7_0_29">#N/A</definedName>
    <definedName name="__shared_7_0_3">#N/A</definedName>
    <definedName name="__shared_7_0_30">#N/A</definedName>
    <definedName name="__shared_7_0_31">#N/A</definedName>
    <definedName name="__shared_7_0_32">#N/A</definedName>
    <definedName name="__shared_7_0_33">#N/A</definedName>
    <definedName name="__shared_7_0_34">#N/A</definedName>
    <definedName name="__shared_7_0_35">#N/A</definedName>
    <definedName name="__shared_7_0_36">#N/A</definedName>
    <definedName name="__shared_7_0_37">#N/A</definedName>
    <definedName name="__shared_7_0_38">#N/A</definedName>
    <definedName name="__shared_7_0_39">#N/A</definedName>
    <definedName name="__shared_7_0_4">#N/A</definedName>
    <definedName name="__shared_7_0_40">#N/A</definedName>
    <definedName name="__shared_7_0_41">#N/A</definedName>
    <definedName name="__shared_7_0_42">#N/A</definedName>
    <definedName name="__shared_7_0_43">#N/A</definedName>
    <definedName name="__shared_7_0_44">#N/A</definedName>
    <definedName name="__shared_7_0_45">#N/A</definedName>
    <definedName name="__shared_7_0_46">#N/A</definedName>
    <definedName name="__shared_7_0_47">#N/A</definedName>
    <definedName name="__shared_7_0_48">#N/A</definedName>
    <definedName name="__shared_7_0_49">#N/A</definedName>
    <definedName name="__shared_7_0_5">#N/A</definedName>
    <definedName name="__shared_7_0_50">#N/A</definedName>
    <definedName name="__shared_7_0_51">#N/A</definedName>
    <definedName name="__shared_7_0_52">#N/A</definedName>
    <definedName name="__shared_7_0_53">#N/A</definedName>
    <definedName name="__shared_7_0_54">#N/A</definedName>
    <definedName name="__shared_7_0_55">#N/A</definedName>
    <definedName name="__shared_7_0_56">#N/A</definedName>
    <definedName name="__shared_7_0_57">#N/A</definedName>
    <definedName name="__shared_7_0_6">#N/A</definedName>
    <definedName name="__shared_7_0_7">#N/A</definedName>
    <definedName name="__shared_7_0_8">#N/A</definedName>
    <definedName name="__shared_7_0_9">#N/A</definedName>
    <definedName name="__shared_8_0_0">#N/A</definedName>
    <definedName name="__shared_8_0_1">#N/A</definedName>
    <definedName name="__shared_8_0_10">#N/A</definedName>
    <definedName name="__shared_8_0_11">#N/A</definedName>
    <definedName name="__shared_8_0_12">#N/A</definedName>
    <definedName name="__shared_8_0_13">#N/A</definedName>
    <definedName name="__shared_8_0_14">#N/A</definedName>
    <definedName name="__shared_8_0_15">#N/A</definedName>
    <definedName name="__shared_8_0_16">#N/A</definedName>
    <definedName name="__shared_8_0_17">#N/A</definedName>
    <definedName name="__shared_8_0_18">#N/A</definedName>
    <definedName name="__shared_8_0_19">#N/A</definedName>
    <definedName name="__shared_8_0_2">#N/A</definedName>
    <definedName name="__shared_8_0_20">#N/A</definedName>
    <definedName name="__shared_8_0_21">#N/A</definedName>
    <definedName name="__shared_8_0_22">#N/A</definedName>
    <definedName name="__shared_8_0_23">#N/A</definedName>
    <definedName name="__shared_8_0_24">#N/A</definedName>
    <definedName name="__shared_8_0_25">#N/A</definedName>
    <definedName name="__shared_8_0_26">#N/A</definedName>
    <definedName name="__shared_8_0_27">#N/A</definedName>
    <definedName name="__shared_8_0_28">#N/A</definedName>
    <definedName name="__shared_8_0_29">#N/A</definedName>
    <definedName name="__shared_8_0_3">#N/A</definedName>
    <definedName name="__shared_8_0_30">#N/A</definedName>
    <definedName name="__shared_8_0_31">#N/A</definedName>
    <definedName name="__shared_8_0_32">#N/A</definedName>
    <definedName name="__shared_8_0_33">#N/A</definedName>
    <definedName name="__shared_8_0_34">#N/A</definedName>
    <definedName name="__shared_8_0_35">#N/A</definedName>
    <definedName name="__shared_8_0_36">#N/A</definedName>
    <definedName name="__shared_8_0_37">#N/A</definedName>
    <definedName name="__shared_8_0_38">#N/A</definedName>
    <definedName name="__shared_8_0_39">#N/A</definedName>
    <definedName name="__shared_8_0_4">#N/A</definedName>
    <definedName name="__shared_8_0_40">#N/A</definedName>
    <definedName name="__shared_8_0_41">#N/A</definedName>
    <definedName name="__shared_8_0_42">#N/A</definedName>
    <definedName name="__shared_8_0_43">#N/A</definedName>
    <definedName name="__shared_8_0_44">#N/A</definedName>
    <definedName name="__shared_8_0_45">#N/A</definedName>
    <definedName name="__shared_8_0_46">#N/A</definedName>
    <definedName name="__shared_8_0_47">#N/A</definedName>
    <definedName name="__shared_8_0_48">#N/A</definedName>
    <definedName name="__shared_8_0_49">#N/A</definedName>
    <definedName name="__shared_8_0_5">#N/A</definedName>
    <definedName name="__shared_8_0_50">#N/A</definedName>
    <definedName name="__shared_8_0_51">#N/A</definedName>
    <definedName name="__shared_8_0_52">#N/A</definedName>
    <definedName name="__shared_8_0_53">#N/A</definedName>
    <definedName name="__shared_8_0_54">#N/A</definedName>
    <definedName name="__shared_8_0_55">#N/A</definedName>
    <definedName name="__shared_8_0_56">#N/A</definedName>
    <definedName name="__shared_8_0_57">#N/A</definedName>
    <definedName name="__shared_8_0_6">#N/A</definedName>
    <definedName name="__shared_8_0_7">#N/A</definedName>
    <definedName name="__shared_8_0_8">#N/A</definedName>
    <definedName name="__shared_8_0_9">#N/A</definedName>
    <definedName name="__shared_9_0_0">#N/A</definedName>
    <definedName name="__shared_9_0_1">#N/A</definedName>
    <definedName name="__shared_9_0_10">#N/A</definedName>
    <definedName name="__shared_9_0_11">#N/A</definedName>
    <definedName name="__shared_9_0_12">#N/A</definedName>
    <definedName name="__shared_9_0_13">#N/A</definedName>
    <definedName name="__shared_9_0_14">#N/A</definedName>
    <definedName name="__shared_9_0_15">#N/A</definedName>
    <definedName name="__shared_9_0_16">#N/A</definedName>
    <definedName name="__shared_9_0_17">#N/A</definedName>
    <definedName name="__shared_9_0_18">#N/A</definedName>
    <definedName name="__shared_9_0_19">#N/A</definedName>
    <definedName name="__shared_9_0_2">#N/A</definedName>
    <definedName name="__shared_9_0_20">#N/A</definedName>
    <definedName name="__shared_9_0_21">#N/A</definedName>
    <definedName name="__shared_9_0_22">#N/A</definedName>
    <definedName name="__shared_9_0_23">#N/A</definedName>
    <definedName name="__shared_9_0_24">#N/A</definedName>
    <definedName name="__shared_9_0_25">#N/A</definedName>
    <definedName name="__shared_9_0_26">#N/A</definedName>
    <definedName name="__shared_9_0_27">#N/A</definedName>
    <definedName name="__shared_9_0_28">#N/A</definedName>
    <definedName name="__shared_9_0_29">#N/A</definedName>
    <definedName name="__shared_9_0_3">#N/A</definedName>
    <definedName name="__shared_9_0_30">#N/A</definedName>
    <definedName name="__shared_9_0_31">#N/A</definedName>
    <definedName name="__shared_9_0_32">#N/A</definedName>
    <definedName name="__shared_9_0_33">#N/A</definedName>
    <definedName name="__shared_9_0_34">#N/A</definedName>
    <definedName name="__shared_9_0_35">#N/A</definedName>
    <definedName name="__shared_9_0_36">#N/A</definedName>
    <definedName name="__shared_9_0_37">#N/A</definedName>
    <definedName name="__shared_9_0_38">#N/A</definedName>
    <definedName name="__shared_9_0_39">#N/A</definedName>
    <definedName name="__shared_9_0_4">#N/A</definedName>
    <definedName name="__shared_9_0_40">#N/A</definedName>
    <definedName name="__shared_9_0_41">#N/A</definedName>
    <definedName name="__shared_9_0_42">#N/A</definedName>
    <definedName name="__shared_9_0_43">#N/A</definedName>
    <definedName name="__shared_9_0_44">#N/A</definedName>
    <definedName name="__shared_9_0_45">#N/A</definedName>
    <definedName name="__shared_9_0_46">#N/A</definedName>
    <definedName name="__shared_9_0_47">#N/A</definedName>
    <definedName name="__shared_9_0_48">#N/A</definedName>
    <definedName name="__shared_9_0_49">#N/A</definedName>
    <definedName name="__shared_9_0_5">#N/A</definedName>
    <definedName name="__shared_9_0_50">#N/A</definedName>
    <definedName name="__shared_9_0_51">#N/A</definedName>
    <definedName name="__shared_9_0_52">#N/A</definedName>
    <definedName name="__shared_9_0_53">#N/A</definedName>
    <definedName name="__shared_9_0_54">#N/A</definedName>
    <definedName name="__shared_9_0_55">#N/A</definedName>
    <definedName name="__shared_9_0_56">#N/A</definedName>
    <definedName name="__shared_9_0_57">#N/A</definedName>
    <definedName name="__shared_9_0_6">#N/A</definedName>
    <definedName name="__shared_9_0_7">#N/A</definedName>
    <definedName name="__shared_9_0_8">#N/A</definedName>
    <definedName name="__shared_9_0_9">#N/A</definedName>
  </definedNames>
  <calcPr calcId="162913" iterateDelta="1E-4"/>
</workbook>
</file>

<file path=xl/calcChain.xml><?xml version="1.0" encoding="utf-8"?>
<calcChain xmlns="http://schemas.openxmlformats.org/spreadsheetml/2006/main">
  <c r="G9" i="5" l="1"/>
  <c r="Q9" i="5"/>
  <c r="Q12" i="5"/>
  <c r="G13" i="5"/>
  <c r="Q37" i="5"/>
  <c r="Q41" i="5"/>
  <c r="G57" i="5"/>
  <c r="G96" i="5"/>
  <c r="G112" i="5"/>
  <c r="G116" i="5"/>
  <c r="G3" i="6"/>
  <c r="Q3" i="6"/>
  <c r="Q12" i="6"/>
  <c r="G13" i="6"/>
  <c r="Q16" i="6"/>
  <c r="G17" i="6"/>
  <c r="Q19" i="6"/>
  <c r="G20" i="6"/>
  <c r="Q25" i="6"/>
  <c r="Q33" i="6"/>
  <c r="Q38" i="6"/>
  <c r="Q39" i="6"/>
  <c r="G51" i="6"/>
  <c r="G62" i="6"/>
  <c r="G96" i="6"/>
  <c r="G100" i="6"/>
  <c r="G103" i="6"/>
  <c r="G108" i="6"/>
  <c r="G113" i="6"/>
  <c r="G114" i="6"/>
  <c r="F10" i="2"/>
  <c r="J10" i="2"/>
  <c r="K10" i="2"/>
  <c r="L10" i="2"/>
  <c r="F16" i="2"/>
  <c r="C34" i="2"/>
  <c r="N36" i="2"/>
  <c r="N37" i="2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B25" i="7"/>
  <c r="C25" i="7"/>
  <c r="D25" i="7"/>
  <c r="C26" i="7"/>
  <c r="B27" i="7"/>
  <c r="B63" i="7" s="1"/>
  <c r="C27" i="7"/>
  <c r="D27" i="7"/>
  <c r="C28" i="7"/>
  <c r="B29" i="7"/>
  <c r="B65" i="7" s="1"/>
  <c r="C29" i="7"/>
  <c r="D29" i="7"/>
  <c r="C30" i="7"/>
  <c r="B31" i="7"/>
  <c r="B67" i="7" s="1"/>
  <c r="C31" i="7"/>
  <c r="D31" i="7"/>
  <c r="C32" i="7"/>
  <c r="C33" i="7"/>
  <c r="C34" i="7"/>
  <c r="C35" i="7"/>
  <c r="C36" i="7"/>
  <c r="C37" i="7"/>
  <c r="C38" i="7"/>
  <c r="C39" i="7"/>
  <c r="C40" i="7"/>
  <c r="C41" i="7"/>
  <c r="C42" i="7"/>
  <c r="C43" i="7"/>
  <c r="C51" i="7"/>
  <c r="C53" i="7"/>
  <c r="C55" i="7"/>
  <c r="C57" i="7"/>
  <c r="C59" i="7"/>
  <c r="C61" i="7"/>
  <c r="C62" i="7"/>
  <c r="C63" i="7"/>
  <c r="C64" i="7"/>
  <c r="C65" i="7"/>
  <c r="C66" i="7"/>
  <c r="C67" i="7"/>
  <c r="C68" i="7"/>
  <c r="C97" i="7"/>
  <c r="C99" i="7"/>
  <c r="C101" i="7"/>
  <c r="C103" i="7"/>
  <c r="C105" i="7"/>
  <c r="C107" i="7"/>
  <c r="C108" i="7"/>
  <c r="C109" i="7"/>
  <c r="C110" i="7"/>
  <c r="C111" i="7"/>
  <c r="C112" i="7"/>
  <c r="C113" i="7"/>
  <c r="C114" i="7"/>
  <c r="C115" i="7"/>
  <c r="B8" i="8"/>
  <c r="B56" i="8" s="1"/>
  <c r="G11" i="8"/>
  <c r="Q11" i="8"/>
  <c r="Q17" i="8"/>
  <c r="G18" i="8"/>
  <c r="C6" i="9"/>
  <c r="C10" i="9"/>
  <c r="C13" i="9"/>
  <c r="C17" i="9"/>
  <c r="C21" i="9"/>
  <c r="C24" i="9"/>
  <c r="C43" i="9"/>
  <c r="C65" i="9"/>
  <c r="C66" i="9"/>
  <c r="C67" i="9"/>
  <c r="C68" i="9"/>
  <c r="C97" i="9"/>
  <c r="C99" i="9"/>
  <c r="C101" i="9"/>
  <c r="C103" i="9"/>
  <c r="C105" i="9"/>
  <c r="B6" i="10"/>
  <c r="B54" i="10" s="1"/>
  <c r="B10" i="10"/>
  <c r="B58" i="10" s="1"/>
  <c r="B13" i="10"/>
  <c r="B17" i="10"/>
  <c r="B100" i="10" s="1"/>
  <c r="B21" i="10"/>
  <c r="B104" i="10" s="1"/>
  <c r="C4" i="11"/>
  <c r="C8" i="11"/>
  <c r="C12" i="11"/>
  <c r="C15" i="11"/>
  <c r="C17" i="11"/>
  <c r="C19" i="11"/>
  <c r="C21" i="11"/>
  <c r="B25" i="11"/>
  <c r="B61" i="11" s="1"/>
  <c r="B27" i="11"/>
  <c r="B63" i="11" s="1"/>
  <c r="B29" i="11"/>
  <c r="B65" i="11" s="1"/>
  <c r="B31" i="11"/>
  <c r="B67" i="11" s="1"/>
  <c r="B34" i="11"/>
  <c r="B107" i="11" s="1"/>
  <c r="B36" i="11"/>
  <c r="B109" i="11" s="1"/>
  <c r="D109" i="11" s="1"/>
  <c r="B38" i="11"/>
  <c r="B111" i="11" s="1"/>
  <c r="D111" i="11" s="1"/>
  <c r="B40" i="11"/>
  <c r="B113" i="11" s="1"/>
  <c r="D113" i="11" s="1"/>
  <c r="B42" i="11"/>
  <c r="B115" i="11" s="1"/>
  <c r="D115" i="11" s="1"/>
  <c r="C43" i="11"/>
  <c r="C61" i="11"/>
  <c r="D61" i="11" s="1"/>
  <c r="C62" i="11"/>
  <c r="C63" i="11"/>
  <c r="D63" i="11" s="1"/>
  <c r="C64" i="11"/>
  <c r="C96" i="11"/>
  <c r="C97" i="11"/>
  <c r="C98" i="11"/>
  <c r="C100" i="11"/>
  <c r="C102" i="11"/>
  <c r="C104" i="11"/>
  <c r="C3" i="4"/>
  <c r="B4" i="4"/>
  <c r="B52" i="4" s="1"/>
  <c r="C5" i="4"/>
  <c r="B6" i="4"/>
  <c r="B54" i="4" s="1"/>
  <c r="C7" i="4"/>
  <c r="B8" i="4"/>
  <c r="B56" i="4" s="1"/>
  <c r="C9" i="4"/>
  <c r="B10" i="4"/>
  <c r="B58" i="4" s="1"/>
  <c r="C11" i="4"/>
  <c r="B13" i="4"/>
  <c r="C14" i="4"/>
  <c r="B15" i="4"/>
  <c r="C16" i="4"/>
  <c r="B17" i="4"/>
  <c r="C18" i="4"/>
  <c r="B19" i="4"/>
  <c r="C20" i="4"/>
  <c r="B21" i="4"/>
  <c r="C22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51" i="4"/>
  <c r="C53" i="4"/>
  <c r="C55" i="4"/>
  <c r="C57" i="4"/>
  <c r="C59" i="4"/>
  <c r="B96" i="4"/>
  <c r="B98" i="4"/>
  <c r="B100" i="4"/>
  <c r="B102" i="4"/>
  <c r="B104" i="4"/>
  <c r="C107" i="4"/>
  <c r="C108" i="4"/>
  <c r="C109" i="4"/>
  <c r="C110" i="4"/>
  <c r="C111" i="4"/>
  <c r="C112" i="4"/>
  <c r="C113" i="4"/>
  <c r="C114" i="4"/>
  <c r="C115" i="4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7" i="1"/>
  <c r="C3" i="5" s="1"/>
  <c r="H47" i="1"/>
  <c r="C3" i="6" s="1"/>
  <c r="K47" i="1"/>
  <c r="N47" i="1"/>
  <c r="C3" i="8" s="1"/>
  <c r="Q47" i="1"/>
  <c r="C3" i="9" s="1"/>
  <c r="C51" i="9" s="1"/>
  <c r="T47" i="1"/>
  <c r="C3" i="10" s="1"/>
  <c r="E48" i="1"/>
  <c r="C4" i="5" s="1"/>
  <c r="H48" i="1"/>
  <c r="C4" i="6" s="1"/>
  <c r="K48" i="1"/>
  <c r="N48" i="1"/>
  <c r="C4" i="8" s="1"/>
  <c r="Q48" i="1"/>
  <c r="C4" i="9" s="1"/>
  <c r="T48" i="1"/>
  <c r="C4" i="10" s="1"/>
  <c r="C52" i="10" s="1"/>
  <c r="E49" i="1"/>
  <c r="C5" i="5" s="1"/>
  <c r="H49" i="1"/>
  <c r="C5" i="6" s="1"/>
  <c r="K49" i="1"/>
  <c r="N49" i="1"/>
  <c r="C5" i="8" s="1"/>
  <c r="Q49" i="1"/>
  <c r="C5" i="9" s="1"/>
  <c r="C53" i="9" s="1"/>
  <c r="T49" i="1"/>
  <c r="C5" i="10" s="1"/>
  <c r="E50" i="1"/>
  <c r="C6" i="5" s="1"/>
  <c r="H50" i="1"/>
  <c r="C6" i="6" s="1"/>
  <c r="K50" i="1"/>
  <c r="N50" i="1"/>
  <c r="C6" i="8" s="1"/>
  <c r="C54" i="8" s="1"/>
  <c r="Q50" i="1"/>
  <c r="T50" i="1"/>
  <c r="C6" i="10" s="1"/>
  <c r="E51" i="1"/>
  <c r="C7" i="5" s="1"/>
  <c r="H51" i="1"/>
  <c r="C7" i="6" s="1"/>
  <c r="K51" i="1"/>
  <c r="N51" i="1"/>
  <c r="C7" i="8" s="1"/>
  <c r="Q51" i="1"/>
  <c r="C7" i="9" s="1"/>
  <c r="C55" i="9" s="1"/>
  <c r="T51" i="1"/>
  <c r="C7" i="10" s="1"/>
  <c r="E52" i="1"/>
  <c r="C8" i="5" s="1"/>
  <c r="H52" i="1"/>
  <c r="C8" i="6" s="1"/>
  <c r="K52" i="1"/>
  <c r="N52" i="1"/>
  <c r="C8" i="8" s="1"/>
  <c r="Q52" i="1"/>
  <c r="C8" i="9" s="1"/>
  <c r="T52" i="1"/>
  <c r="C8" i="10" s="1"/>
  <c r="C56" i="10" s="1"/>
  <c r="E53" i="1"/>
  <c r="C9" i="5" s="1"/>
  <c r="C57" i="5" s="1"/>
  <c r="H53" i="1"/>
  <c r="C9" i="6" s="1"/>
  <c r="K53" i="1"/>
  <c r="N53" i="1"/>
  <c r="C9" i="8" s="1"/>
  <c r="Q53" i="1"/>
  <c r="C9" i="9" s="1"/>
  <c r="C57" i="9" s="1"/>
  <c r="T53" i="1"/>
  <c r="C9" i="10" s="1"/>
  <c r="E54" i="1"/>
  <c r="C10" i="5" s="1"/>
  <c r="H54" i="1"/>
  <c r="C10" i="6" s="1"/>
  <c r="K54" i="1"/>
  <c r="N54" i="1"/>
  <c r="C10" i="8" s="1"/>
  <c r="Q54" i="1"/>
  <c r="T54" i="1"/>
  <c r="C10" i="10" s="1"/>
  <c r="E55" i="1"/>
  <c r="C11" i="5" s="1"/>
  <c r="H55" i="1"/>
  <c r="C11" i="6" s="1"/>
  <c r="K55" i="1"/>
  <c r="N55" i="1"/>
  <c r="C11" i="8" s="1"/>
  <c r="C59" i="8" s="1"/>
  <c r="Q55" i="1"/>
  <c r="C11" i="9" s="1"/>
  <c r="C59" i="9" s="1"/>
  <c r="T55" i="1"/>
  <c r="C11" i="10" s="1"/>
  <c r="E56" i="1"/>
  <c r="C13" i="5" s="1"/>
  <c r="H56" i="1"/>
  <c r="C13" i="6" s="1"/>
  <c r="K56" i="1"/>
  <c r="N56" i="1"/>
  <c r="C13" i="8" s="1"/>
  <c r="Q56" i="1"/>
  <c r="T56" i="1"/>
  <c r="C13" i="10" s="1"/>
  <c r="E57" i="1"/>
  <c r="C14" i="5" s="1"/>
  <c r="H57" i="1"/>
  <c r="C14" i="6" s="1"/>
  <c r="K57" i="1"/>
  <c r="N57" i="1"/>
  <c r="C14" i="8" s="1"/>
  <c r="Q57" i="1"/>
  <c r="C14" i="9" s="1"/>
  <c r="T57" i="1"/>
  <c r="C14" i="10" s="1"/>
  <c r="E58" i="1"/>
  <c r="C15" i="5" s="1"/>
  <c r="H58" i="1"/>
  <c r="C15" i="6" s="1"/>
  <c r="K58" i="1"/>
  <c r="N58" i="1"/>
  <c r="C15" i="8" s="1"/>
  <c r="Q58" i="1"/>
  <c r="C15" i="9" s="1"/>
  <c r="T58" i="1"/>
  <c r="C15" i="10" s="1"/>
  <c r="C98" i="10" s="1"/>
  <c r="E59" i="1"/>
  <c r="C16" i="5" s="1"/>
  <c r="H59" i="1"/>
  <c r="C16" i="6" s="1"/>
  <c r="K59" i="1"/>
  <c r="N59" i="1"/>
  <c r="C16" i="8" s="1"/>
  <c r="Q59" i="1"/>
  <c r="C16" i="9" s="1"/>
  <c r="T59" i="1"/>
  <c r="C16" i="10" s="1"/>
  <c r="E60" i="1"/>
  <c r="C17" i="5" s="1"/>
  <c r="H60" i="1"/>
  <c r="C17" i="6" s="1"/>
  <c r="C100" i="6" s="1"/>
  <c r="K60" i="1"/>
  <c r="N60" i="1"/>
  <c r="C17" i="8" s="1"/>
  <c r="Q60" i="1"/>
  <c r="T60" i="1"/>
  <c r="C17" i="10" s="1"/>
  <c r="E61" i="1"/>
  <c r="C18" i="5" s="1"/>
  <c r="H61" i="1"/>
  <c r="C18" i="6" s="1"/>
  <c r="K61" i="1"/>
  <c r="N61" i="1"/>
  <c r="C18" i="8" s="1"/>
  <c r="C101" i="8" s="1"/>
  <c r="Q61" i="1"/>
  <c r="C18" i="9" s="1"/>
  <c r="T61" i="1"/>
  <c r="C18" i="10" s="1"/>
  <c r="E62" i="1"/>
  <c r="C19" i="5" s="1"/>
  <c r="H62" i="1"/>
  <c r="C19" i="6" s="1"/>
  <c r="K62" i="1"/>
  <c r="N62" i="1"/>
  <c r="C19" i="8" s="1"/>
  <c r="Q62" i="1"/>
  <c r="C19" i="9" s="1"/>
  <c r="T62" i="1"/>
  <c r="C19" i="10" s="1"/>
  <c r="C102" i="10" s="1"/>
  <c r="E63" i="1"/>
  <c r="C20" i="5" s="1"/>
  <c r="H63" i="1"/>
  <c r="C20" i="6" s="1"/>
  <c r="C103" i="6" s="1"/>
  <c r="K63" i="1"/>
  <c r="N63" i="1"/>
  <c r="C20" i="8" s="1"/>
  <c r="Q63" i="1"/>
  <c r="C20" i="9" s="1"/>
  <c r="T63" i="1"/>
  <c r="C20" i="10" s="1"/>
  <c r="E64" i="1"/>
  <c r="C21" i="5" s="1"/>
  <c r="H64" i="1"/>
  <c r="C21" i="6" s="1"/>
  <c r="K64" i="1"/>
  <c r="N64" i="1"/>
  <c r="C21" i="8" s="1"/>
  <c r="Q64" i="1"/>
  <c r="T64" i="1"/>
  <c r="C21" i="10" s="1"/>
  <c r="E65" i="1"/>
  <c r="C22" i="5" s="1"/>
  <c r="H65" i="1"/>
  <c r="C22" i="6" s="1"/>
  <c r="K65" i="1"/>
  <c r="N65" i="1"/>
  <c r="C22" i="8" s="1"/>
  <c r="Q65" i="1"/>
  <c r="C22" i="9" s="1"/>
  <c r="T65" i="1"/>
  <c r="C22" i="10" s="1"/>
  <c r="E66" i="1"/>
  <c r="C25" i="5" s="1"/>
  <c r="H66" i="1"/>
  <c r="C25" i="6" s="1"/>
  <c r="K66" i="1"/>
  <c r="N66" i="1"/>
  <c r="C25" i="8" s="1"/>
  <c r="Q66" i="1"/>
  <c r="C25" i="9" s="1"/>
  <c r="T66" i="1"/>
  <c r="C25" i="10" s="1"/>
  <c r="E67" i="1"/>
  <c r="C26" i="5" s="1"/>
  <c r="H67" i="1"/>
  <c r="C26" i="6" s="1"/>
  <c r="C62" i="6" s="1"/>
  <c r="K67" i="1"/>
  <c r="N67" i="1"/>
  <c r="C26" i="8" s="1"/>
  <c r="Q67" i="1"/>
  <c r="C26" i="9" s="1"/>
  <c r="C62" i="9" s="1"/>
  <c r="T67" i="1"/>
  <c r="C26" i="10" s="1"/>
  <c r="E68" i="1"/>
  <c r="C27" i="5" s="1"/>
  <c r="H68" i="1"/>
  <c r="C27" i="6" s="1"/>
  <c r="K68" i="1"/>
  <c r="N68" i="1"/>
  <c r="C27" i="8" s="1"/>
  <c r="Q68" i="1"/>
  <c r="C27" i="9" s="1"/>
  <c r="C63" i="9" s="1"/>
  <c r="T68" i="1"/>
  <c r="C27" i="10" s="1"/>
  <c r="E69" i="1"/>
  <c r="C28" i="5" s="1"/>
  <c r="H69" i="1"/>
  <c r="C28" i="6" s="1"/>
  <c r="K69" i="1"/>
  <c r="N69" i="1"/>
  <c r="C28" i="8" s="1"/>
  <c r="Q69" i="1"/>
  <c r="C28" i="9" s="1"/>
  <c r="C64" i="9" s="1"/>
  <c r="T69" i="1"/>
  <c r="C28" i="10" s="1"/>
  <c r="E70" i="1"/>
  <c r="C29" i="5" s="1"/>
  <c r="H70" i="1"/>
  <c r="C29" i="6" s="1"/>
  <c r="K70" i="1"/>
  <c r="N70" i="1"/>
  <c r="C29" i="8" s="1"/>
  <c r="Q70" i="1"/>
  <c r="C29" i="9" s="1"/>
  <c r="T70" i="1"/>
  <c r="C29" i="10" s="1"/>
  <c r="E71" i="1"/>
  <c r="C30" i="5" s="1"/>
  <c r="H71" i="1"/>
  <c r="C30" i="6" s="1"/>
  <c r="K71" i="1"/>
  <c r="N71" i="1"/>
  <c r="C30" i="8" s="1"/>
  <c r="Q71" i="1"/>
  <c r="C30" i="9" s="1"/>
  <c r="T71" i="1"/>
  <c r="C30" i="10" s="1"/>
  <c r="E72" i="1"/>
  <c r="C31" i="5" s="1"/>
  <c r="H72" i="1"/>
  <c r="C31" i="6" s="1"/>
  <c r="K72" i="1"/>
  <c r="N72" i="1"/>
  <c r="C31" i="8" s="1"/>
  <c r="Q72" i="1"/>
  <c r="C31" i="9" s="1"/>
  <c r="T72" i="1"/>
  <c r="C31" i="10" s="1"/>
  <c r="E73" i="1"/>
  <c r="C32" i="5" s="1"/>
  <c r="H73" i="1"/>
  <c r="C32" i="6" s="1"/>
  <c r="K73" i="1"/>
  <c r="N73" i="1"/>
  <c r="C32" i="8" s="1"/>
  <c r="Q73" i="1"/>
  <c r="C32" i="9" s="1"/>
  <c r="T73" i="1"/>
  <c r="C32" i="10" s="1"/>
  <c r="E74" i="1"/>
  <c r="C34" i="5" s="1"/>
  <c r="H74" i="1"/>
  <c r="C34" i="6" s="1"/>
  <c r="K74" i="1"/>
  <c r="N74" i="1"/>
  <c r="C34" i="8" s="1"/>
  <c r="C44" i="8" s="1"/>
  <c r="Q74" i="1"/>
  <c r="C34" i="9" s="1"/>
  <c r="T74" i="1"/>
  <c r="C34" i="10" s="1"/>
  <c r="E75" i="1"/>
  <c r="C35" i="5" s="1"/>
  <c r="H75" i="1"/>
  <c r="C35" i="6" s="1"/>
  <c r="C108" i="6" s="1"/>
  <c r="K75" i="1"/>
  <c r="N75" i="1"/>
  <c r="C35" i="8" s="1"/>
  <c r="Q75" i="1"/>
  <c r="C35" i="9" s="1"/>
  <c r="C108" i="9" s="1"/>
  <c r="T75" i="1"/>
  <c r="C35" i="10" s="1"/>
  <c r="E76" i="1"/>
  <c r="C36" i="5" s="1"/>
  <c r="H76" i="1"/>
  <c r="C36" i="6" s="1"/>
  <c r="K76" i="1"/>
  <c r="N76" i="1"/>
  <c r="C36" i="8" s="1"/>
  <c r="C109" i="8" s="1"/>
  <c r="Q76" i="1"/>
  <c r="C36" i="9" s="1"/>
  <c r="C109" i="9" s="1"/>
  <c r="T76" i="1"/>
  <c r="C36" i="10" s="1"/>
  <c r="E77" i="1"/>
  <c r="C37" i="5" s="1"/>
  <c r="H77" i="1"/>
  <c r="C37" i="6" s="1"/>
  <c r="K77" i="1"/>
  <c r="N77" i="1"/>
  <c r="C37" i="8" s="1"/>
  <c r="Q77" i="1"/>
  <c r="C37" i="9" s="1"/>
  <c r="C110" i="9" s="1"/>
  <c r="T77" i="1"/>
  <c r="C37" i="10" s="1"/>
  <c r="E78" i="1"/>
  <c r="C38" i="5" s="1"/>
  <c r="H78" i="1"/>
  <c r="C38" i="6" s="1"/>
  <c r="K78" i="1"/>
  <c r="N78" i="1"/>
  <c r="C38" i="8" s="1"/>
  <c r="Q78" i="1"/>
  <c r="C38" i="9" s="1"/>
  <c r="C111" i="9" s="1"/>
  <c r="T78" i="1"/>
  <c r="C38" i="10" s="1"/>
  <c r="E79" i="1"/>
  <c r="C39" i="5" s="1"/>
  <c r="C112" i="5" s="1"/>
  <c r="H79" i="1"/>
  <c r="C39" i="6" s="1"/>
  <c r="K79" i="1"/>
  <c r="N79" i="1"/>
  <c r="C39" i="8" s="1"/>
  <c r="Q79" i="1"/>
  <c r="C39" i="9" s="1"/>
  <c r="C112" i="9" s="1"/>
  <c r="T79" i="1"/>
  <c r="C39" i="10" s="1"/>
  <c r="E80" i="1"/>
  <c r="C40" i="5" s="1"/>
  <c r="H80" i="1"/>
  <c r="C40" i="6" s="1"/>
  <c r="C113" i="6" s="1"/>
  <c r="K80" i="1"/>
  <c r="N80" i="1"/>
  <c r="C40" i="8" s="1"/>
  <c r="C113" i="8" s="1"/>
  <c r="Q80" i="1"/>
  <c r="C40" i="9" s="1"/>
  <c r="C113" i="9" s="1"/>
  <c r="T80" i="1"/>
  <c r="C40" i="10" s="1"/>
  <c r="E81" i="1"/>
  <c r="C41" i="5" s="1"/>
  <c r="H81" i="1"/>
  <c r="C41" i="6" s="1"/>
  <c r="C114" i="6" s="1"/>
  <c r="K81" i="1"/>
  <c r="N81" i="1"/>
  <c r="C41" i="8" s="1"/>
  <c r="Q81" i="1"/>
  <c r="C41" i="9" s="1"/>
  <c r="C114" i="9" s="1"/>
  <c r="T81" i="1"/>
  <c r="C41" i="10" s="1"/>
  <c r="E82" i="1"/>
  <c r="C42" i="5" s="1"/>
  <c r="H82" i="1"/>
  <c r="C42" i="6" s="1"/>
  <c r="K82" i="1"/>
  <c r="N82" i="1"/>
  <c r="C42" i="8" s="1"/>
  <c r="Q82" i="1"/>
  <c r="C42" i="9" s="1"/>
  <c r="C115" i="9" s="1"/>
  <c r="T82" i="1"/>
  <c r="C42" i="10" s="1"/>
  <c r="E83" i="1"/>
  <c r="C43" i="5" s="1"/>
  <c r="C116" i="5" s="1"/>
  <c r="H83" i="1"/>
  <c r="C43" i="6" s="1"/>
  <c r="K83" i="1"/>
  <c r="N83" i="1"/>
  <c r="C43" i="8" s="1"/>
  <c r="Q83" i="1"/>
  <c r="T83" i="1"/>
  <c r="C43" i="10" s="1"/>
  <c r="C116" i="10" s="1"/>
  <c r="E87" i="1"/>
  <c r="C3" i="11" s="1"/>
  <c r="C51" i="11" s="1"/>
  <c r="H87" i="1"/>
  <c r="C3" i="12" s="1"/>
  <c r="K87" i="1"/>
  <c r="N87" i="1"/>
  <c r="C3" i="14" s="1"/>
  <c r="Q87" i="1"/>
  <c r="T87" i="1"/>
  <c r="E88" i="1"/>
  <c r="H88" i="1"/>
  <c r="C4" i="12" s="1"/>
  <c r="C52" i="12" s="1"/>
  <c r="K88" i="1"/>
  <c r="N88" i="1"/>
  <c r="C4" i="14" s="1"/>
  <c r="C52" i="14" s="1"/>
  <c r="D52" i="14" s="1"/>
  <c r="Q88" i="1"/>
  <c r="T88" i="1"/>
  <c r="C4" i="16" s="1"/>
  <c r="E89" i="1"/>
  <c r="C5" i="11" s="1"/>
  <c r="H89" i="1"/>
  <c r="K89" i="1"/>
  <c r="N89" i="1"/>
  <c r="Q89" i="1"/>
  <c r="T89" i="1"/>
  <c r="E90" i="1"/>
  <c r="C6" i="11" s="1"/>
  <c r="H90" i="1"/>
  <c r="C6" i="12" s="1"/>
  <c r="C54" i="12" s="1"/>
  <c r="K90" i="1"/>
  <c r="N90" i="1"/>
  <c r="C6" i="14" s="1"/>
  <c r="D6" i="14" s="1"/>
  <c r="Q90" i="1"/>
  <c r="T90" i="1"/>
  <c r="C6" i="16" s="1"/>
  <c r="E91" i="1"/>
  <c r="C7" i="11" s="1"/>
  <c r="C55" i="11" s="1"/>
  <c r="H91" i="1"/>
  <c r="C7" i="12" s="1"/>
  <c r="K91" i="1"/>
  <c r="N91" i="1"/>
  <c r="C7" i="14" s="1"/>
  <c r="Q91" i="1"/>
  <c r="T91" i="1"/>
  <c r="E92" i="1"/>
  <c r="H92" i="1"/>
  <c r="C8" i="12" s="1"/>
  <c r="C56" i="12" s="1"/>
  <c r="K92" i="1"/>
  <c r="N92" i="1"/>
  <c r="C8" i="14" s="1"/>
  <c r="C56" i="14" s="1"/>
  <c r="D56" i="14" s="1"/>
  <c r="Q92" i="1"/>
  <c r="T92" i="1"/>
  <c r="C8" i="16" s="1"/>
  <c r="E93" i="1"/>
  <c r="C9" i="11" s="1"/>
  <c r="H93" i="1"/>
  <c r="K93" i="1"/>
  <c r="N93" i="1"/>
  <c r="Q93" i="1"/>
  <c r="T93" i="1"/>
  <c r="E94" i="1"/>
  <c r="C10" i="11" s="1"/>
  <c r="H94" i="1"/>
  <c r="C10" i="12" s="1"/>
  <c r="C58" i="12" s="1"/>
  <c r="K94" i="1"/>
  <c r="N94" i="1"/>
  <c r="C10" i="14" s="1"/>
  <c r="D10" i="14" s="1"/>
  <c r="Q94" i="1"/>
  <c r="T94" i="1"/>
  <c r="C10" i="16" s="1"/>
  <c r="E95" i="1"/>
  <c r="C11" i="11" s="1"/>
  <c r="C59" i="11" s="1"/>
  <c r="H95" i="1"/>
  <c r="C11" i="12" s="1"/>
  <c r="C59" i="12" s="1"/>
  <c r="K95" i="1"/>
  <c r="N95" i="1"/>
  <c r="C11" i="14" s="1"/>
  <c r="C59" i="14" s="1"/>
  <c r="Q95" i="1"/>
  <c r="T95" i="1"/>
  <c r="E96" i="1"/>
  <c r="C13" i="11" s="1"/>
  <c r="H96" i="1"/>
  <c r="K96" i="1"/>
  <c r="N96" i="1"/>
  <c r="C13" i="14" s="1"/>
  <c r="C96" i="14" s="1"/>
  <c r="Q96" i="1"/>
  <c r="T96" i="1"/>
  <c r="C13" i="16" s="1"/>
  <c r="C96" i="16" s="1"/>
  <c r="E97" i="1"/>
  <c r="C14" i="11" s="1"/>
  <c r="H97" i="1"/>
  <c r="C14" i="12" s="1"/>
  <c r="D14" i="12" s="1"/>
  <c r="K97" i="1"/>
  <c r="N97" i="1"/>
  <c r="C14" i="14" s="1"/>
  <c r="Q97" i="1"/>
  <c r="T97" i="1"/>
  <c r="E98" i="1"/>
  <c r="H98" i="1"/>
  <c r="K98" i="1"/>
  <c r="N98" i="1"/>
  <c r="C15" i="14" s="1"/>
  <c r="C98" i="14" s="1"/>
  <c r="Q98" i="1"/>
  <c r="T98" i="1"/>
  <c r="C15" i="16" s="1"/>
  <c r="C98" i="16" s="1"/>
  <c r="E99" i="1"/>
  <c r="C16" i="11" s="1"/>
  <c r="H99" i="1"/>
  <c r="C16" i="12" s="1"/>
  <c r="D16" i="12" s="1"/>
  <c r="K99" i="1"/>
  <c r="N99" i="1"/>
  <c r="Q99" i="1"/>
  <c r="T99" i="1"/>
  <c r="E100" i="1"/>
  <c r="H100" i="1"/>
  <c r="K100" i="1"/>
  <c r="N100" i="1"/>
  <c r="C17" i="14" s="1"/>
  <c r="C100" i="14" s="1"/>
  <c r="Q100" i="1"/>
  <c r="T100" i="1"/>
  <c r="C17" i="16" s="1"/>
  <c r="C100" i="16" s="1"/>
  <c r="E101" i="1"/>
  <c r="C18" i="11" s="1"/>
  <c r="C101" i="11" s="1"/>
  <c r="H101" i="1"/>
  <c r="C18" i="12" s="1"/>
  <c r="D18" i="12" s="1"/>
  <c r="K101" i="1"/>
  <c r="N101" i="1"/>
  <c r="C18" i="14" s="1"/>
  <c r="Q101" i="1"/>
  <c r="T101" i="1"/>
  <c r="E102" i="1"/>
  <c r="H102" i="1"/>
  <c r="K102" i="1"/>
  <c r="N102" i="1"/>
  <c r="C19" i="14" s="1"/>
  <c r="C102" i="14" s="1"/>
  <c r="Q102" i="1"/>
  <c r="T102" i="1"/>
  <c r="C19" i="16" s="1"/>
  <c r="C102" i="16" s="1"/>
  <c r="E103" i="1"/>
  <c r="C20" i="11" s="1"/>
  <c r="H103" i="1"/>
  <c r="C20" i="12" s="1"/>
  <c r="D20" i="12" s="1"/>
  <c r="K103" i="1"/>
  <c r="N103" i="1"/>
  <c r="Q103" i="1"/>
  <c r="T103" i="1"/>
  <c r="E104" i="1"/>
  <c r="H104" i="1"/>
  <c r="K104" i="1"/>
  <c r="N104" i="1"/>
  <c r="C21" i="14" s="1"/>
  <c r="C104" i="14" s="1"/>
  <c r="Q104" i="1"/>
  <c r="T104" i="1"/>
  <c r="C21" i="16" s="1"/>
  <c r="C104" i="16" s="1"/>
  <c r="E105" i="1"/>
  <c r="C22" i="11" s="1"/>
  <c r="C105" i="11" s="1"/>
  <c r="H105" i="1"/>
  <c r="C22" i="12" s="1"/>
  <c r="D22" i="12" s="1"/>
  <c r="K105" i="1"/>
  <c r="N105" i="1"/>
  <c r="C22" i="14" s="1"/>
  <c r="Q105" i="1"/>
  <c r="T105" i="1"/>
  <c r="E106" i="1"/>
  <c r="C25" i="11" s="1"/>
  <c r="H106" i="1"/>
  <c r="C25" i="12" s="1"/>
  <c r="K106" i="1"/>
  <c r="N106" i="1"/>
  <c r="C25" i="14" s="1"/>
  <c r="Q106" i="1"/>
  <c r="T106" i="1"/>
  <c r="E107" i="1"/>
  <c r="C26" i="11" s="1"/>
  <c r="H107" i="1"/>
  <c r="C26" i="12" s="1"/>
  <c r="K107" i="1"/>
  <c r="N107" i="1"/>
  <c r="C26" i="14" s="1"/>
  <c r="Q107" i="1"/>
  <c r="T107" i="1"/>
  <c r="E108" i="1"/>
  <c r="C27" i="11" s="1"/>
  <c r="D27" i="11" s="1"/>
  <c r="H108" i="1"/>
  <c r="C27" i="12" s="1"/>
  <c r="K108" i="1"/>
  <c r="N108" i="1"/>
  <c r="Q108" i="1"/>
  <c r="T108" i="1"/>
  <c r="E109" i="1"/>
  <c r="C28" i="11" s="1"/>
  <c r="H109" i="1"/>
  <c r="C28" i="12" s="1"/>
  <c r="K109" i="1"/>
  <c r="N109" i="1"/>
  <c r="Q109" i="1"/>
  <c r="T109" i="1"/>
  <c r="E110" i="1"/>
  <c r="C29" i="11" s="1"/>
  <c r="D29" i="11" s="1"/>
  <c r="H110" i="1"/>
  <c r="C29" i="12" s="1"/>
  <c r="C65" i="12" s="1"/>
  <c r="D65" i="12" s="1"/>
  <c r="K110" i="1"/>
  <c r="N110" i="1"/>
  <c r="C29" i="14" s="1"/>
  <c r="Q110" i="1"/>
  <c r="T110" i="1"/>
  <c r="E111" i="1"/>
  <c r="C30" i="11" s="1"/>
  <c r="H111" i="1"/>
  <c r="C30" i="12" s="1"/>
  <c r="C66" i="12" s="1"/>
  <c r="K111" i="1"/>
  <c r="N111" i="1"/>
  <c r="C30" i="14" s="1"/>
  <c r="Q111" i="1"/>
  <c r="T111" i="1"/>
  <c r="E112" i="1"/>
  <c r="C31" i="11" s="1"/>
  <c r="D31" i="11" s="1"/>
  <c r="H112" i="1"/>
  <c r="C31" i="12" s="1"/>
  <c r="C67" i="12" s="1"/>
  <c r="D67" i="12" s="1"/>
  <c r="K112" i="1"/>
  <c r="N112" i="1"/>
  <c r="Q112" i="1"/>
  <c r="T112" i="1"/>
  <c r="E113" i="1"/>
  <c r="C32" i="11" s="1"/>
  <c r="H113" i="1"/>
  <c r="C32" i="12" s="1"/>
  <c r="C68" i="12" s="1"/>
  <c r="K113" i="1"/>
  <c r="N113" i="1"/>
  <c r="Q113" i="1"/>
  <c r="T113" i="1"/>
  <c r="E114" i="1"/>
  <c r="C34" i="11" s="1"/>
  <c r="H114" i="1"/>
  <c r="C34" i="12" s="1"/>
  <c r="D34" i="12" s="1"/>
  <c r="K114" i="1"/>
  <c r="N114" i="1"/>
  <c r="Q114" i="1"/>
  <c r="T114" i="1"/>
  <c r="E115" i="1"/>
  <c r="C35" i="11" s="1"/>
  <c r="C108" i="11" s="1"/>
  <c r="H115" i="1"/>
  <c r="C35" i="12" s="1"/>
  <c r="C108" i="12" s="1"/>
  <c r="K115" i="1"/>
  <c r="N115" i="1"/>
  <c r="Q115" i="1"/>
  <c r="T115" i="1"/>
  <c r="E116" i="1"/>
  <c r="C36" i="11" s="1"/>
  <c r="C109" i="11" s="1"/>
  <c r="H116" i="1"/>
  <c r="C36" i="12" s="1"/>
  <c r="C109" i="12" s="1"/>
  <c r="D109" i="12" s="1"/>
  <c r="K116" i="1"/>
  <c r="N116" i="1"/>
  <c r="C36" i="14" s="1"/>
  <c r="Q116" i="1"/>
  <c r="T116" i="1"/>
  <c r="E117" i="1"/>
  <c r="C37" i="11" s="1"/>
  <c r="C110" i="11" s="1"/>
  <c r="H117" i="1"/>
  <c r="C37" i="12" s="1"/>
  <c r="C110" i="12" s="1"/>
  <c r="K117" i="1"/>
  <c r="N117" i="1"/>
  <c r="C37" i="14" s="1"/>
  <c r="Q117" i="1"/>
  <c r="T117" i="1"/>
  <c r="E118" i="1"/>
  <c r="C38" i="11" s="1"/>
  <c r="C111" i="11" s="1"/>
  <c r="H118" i="1"/>
  <c r="C38" i="12" s="1"/>
  <c r="C111" i="12" s="1"/>
  <c r="D111" i="12" s="1"/>
  <c r="K118" i="1"/>
  <c r="N118" i="1"/>
  <c r="Q118" i="1"/>
  <c r="T118" i="1"/>
  <c r="E119" i="1"/>
  <c r="C39" i="11" s="1"/>
  <c r="C112" i="11" s="1"/>
  <c r="H119" i="1"/>
  <c r="C39" i="12" s="1"/>
  <c r="C112" i="12" s="1"/>
  <c r="K119" i="1"/>
  <c r="N119" i="1"/>
  <c r="Q119" i="1"/>
  <c r="T119" i="1"/>
  <c r="E120" i="1"/>
  <c r="C40" i="11" s="1"/>
  <c r="C113" i="11" s="1"/>
  <c r="H120" i="1"/>
  <c r="C40" i="12" s="1"/>
  <c r="C113" i="12" s="1"/>
  <c r="D113" i="12" s="1"/>
  <c r="K120" i="1"/>
  <c r="N120" i="1"/>
  <c r="C40" i="14" s="1"/>
  <c r="Q120" i="1"/>
  <c r="T120" i="1"/>
  <c r="E121" i="1"/>
  <c r="C41" i="11" s="1"/>
  <c r="C114" i="11" s="1"/>
  <c r="H121" i="1"/>
  <c r="C41" i="12" s="1"/>
  <c r="C114" i="12" s="1"/>
  <c r="K121" i="1"/>
  <c r="N121" i="1"/>
  <c r="C41" i="14" s="1"/>
  <c r="Q121" i="1"/>
  <c r="T121" i="1"/>
  <c r="E122" i="1"/>
  <c r="C42" i="11" s="1"/>
  <c r="C115" i="11" s="1"/>
  <c r="H122" i="1"/>
  <c r="C42" i="12" s="1"/>
  <c r="C115" i="12" s="1"/>
  <c r="D115" i="12" s="1"/>
  <c r="K122" i="1"/>
  <c r="N122" i="1"/>
  <c r="Q122" i="1"/>
  <c r="T122" i="1"/>
  <c r="C42" i="16" s="1"/>
  <c r="C115" i="16" s="1"/>
  <c r="E123" i="1"/>
  <c r="H123" i="1"/>
  <c r="C43" i="12" s="1"/>
  <c r="K123" i="1"/>
  <c r="N123" i="1"/>
  <c r="C43" i="14" s="1"/>
  <c r="D43" i="14" s="1"/>
  <c r="Q123" i="1"/>
  <c r="T123" i="1"/>
  <c r="C43" i="16" s="1"/>
  <c r="B3" i="3"/>
  <c r="E3" i="3"/>
  <c r="H3" i="3"/>
  <c r="K3" i="3"/>
  <c r="B4" i="3"/>
  <c r="E4" i="3"/>
  <c r="H4" i="3"/>
  <c r="K4" i="3"/>
  <c r="B5" i="3"/>
  <c r="E5" i="3"/>
  <c r="H5" i="3"/>
  <c r="K5" i="3"/>
  <c r="B6" i="3"/>
  <c r="E6" i="3"/>
  <c r="H6" i="3"/>
  <c r="K6" i="3"/>
  <c r="B7" i="3"/>
  <c r="E7" i="3"/>
  <c r="H7" i="3"/>
  <c r="K7" i="3"/>
  <c r="B8" i="3"/>
  <c r="E8" i="3"/>
  <c r="H8" i="3"/>
  <c r="K8" i="3"/>
  <c r="B9" i="3"/>
  <c r="E9" i="3"/>
  <c r="H9" i="3"/>
  <c r="K9" i="3"/>
  <c r="B10" i="3"/>
  <c r="E10" i="3"/>
  <c r="H10" i="3"/>
  <c r="K10" i="3"/>
  <c r="B11" i="3"/>
  <c r="E11" i="3"/>
  <c r="H11" i="3"/>
  <c r="K11" i="3"/>
  <c r="B12" i="3"/>
  <c r="E12" i="3"/>
  <c r="H12" i="3"/>
  <c r="K12" i="3"/>
  <c r="B13" i="3"/>
  <c r="E13" i="3"/>
  <c r="H13" i="3"/>
  <c r="K13" i="3"/>
  <c r="B14" i="3"/>
  <c r="E14" i="3"/>
  <c r="H14" i="3"/>
  <c r="K14" i="3"/>
  <c r="B4" i="12"/>
  <c r="D4" i="12"/>
  <c r="C5" i="12"/>
  <c r="B6" i="12"/>
  <c r="B54" i="12" s="1"/>
  <c r="D54" i="12" s="1"/>
  <c r="B8" i="12"/>
  <c r="D8" i="12"/>
  <c r="Q8" i="12"/>
  <c r="C9" i="12"/>
  <c r="B10" i="12"/>
  <c r="B58" i="12" s="1"/>
  <c r="D58" i="12" s="1"/>
  <c r="G11" i="12"/>
  <c r="Q11" i="12"/>
  <c r="B13" i="12"/>
  <c r="C13" i="12"/>
  <c r="B14" i="12"/>
  <c r="B97" i="12" s="1"/>
  <c r="B15" i="12"/>
  <c r="C15" i="12"/>
  <c r="D15" i="12" s="1"/>
  <c r="Q14" i="12" s="1"/>
  <c r="B16" i="12"/>
  <c r="B99" i="12" s="1"/>
  <c r="B17" i="12"/>
  <c r="C17" i="12"/>
  <c r="D17" i="12" s="1"/>
  <c r="Q16" i="12" s="1"/>
  <c r="B18" i="12"/>
  <c r="B101" i="12" s="1"/>
  <c r="B19" i="12"/>
  <c r="C19" i="12"/>
  <c r="D19" i="12" s="1"/>
  <c r="B20" i="12"/>
  <c r="B103" i="12" s="1"/>
  <c r="B21" i="12"/>
  <c r="C21" i="12"/>
  <c r="D21" i="12" s="1"/>
  <c r="Q20" i="12" s="1"/>
  <c r="B22" i="12"/>
  <c r="B105" i="12" s="1"/>
  <c r="B25" i="12"/>
  <c r="B61" i="12" s="1"/>
  <c r="D25" i="12"/>
  <c r="B27" i="12"/>
  <c r="B63" i="12" s="1"/>
  <c r="D27" i="12"/>
  <c r="B29" i="12"/>
  <c r="B65" i="12" s="1"/>
  <c r="D29" i="12"/>
  <c r="B31" i="12"/>
  <c r="B67" i="12" s="1"/>
  <c r="D31" i="12"/>
  <c r="B34" i="12"/>
  <c r="B35" i="12"/>
  <c r="B108" i="12" s="1"/>
  <c r="B36" i="12"/>
  <c r="B37" i="12"/>
  <c r="B110" i="12" s="1"/>
  <c r="D110" i="12" s="1"/>
  <c r="B38" i="12"/>
  <c r="B39" i="12"/>
  <c r="B112" i="12" s="1"/>
  <c r="D112" i="12" s="1"/>
  <c r="B40" i="12"/>
  <c r="B41" i="12"/>
  <c r="B114" i="12" s="1"/>
  <c r="D114" i="12" s="1"/>
  <c r="B42" i="12"/>
  <c r="B52" i="12"/>
  <c r="D52" i="12"/>
  <c r="B56" i="12"/>
  <c r="D56" i="12"/>
  <c r="C61" i="12"/>
  <c r="D61" i="12" s="1"/>
  <c r="G61" i="12" s="1"/>
  <c r="C62" i="12"/>
  <c r="C63" i="12"/>
  <c r="D63" i="12" s="1"/>
  <c r="G63" i="12" s="1"/>
  <c r="C64" i="12"/>
  <c r="B96" i="12"/>
  <c r="C97" i="12"/>
  <c r="D97" i="12" s="1"/>
  <c r="B98" i="12"/>
  <c r="C98" i="12"/>
  <c r="D98" i="12" s="1"/>
  <c r="G98" i="12" s="1"/>
  <c r="B100" i="12"/>
  <c r="C101" i="12"/>
  <c r="D101" i="12" s="1"/>
  <c r="G101" i="12" s="1"/>
  <c r="B102" i="12"/>
  <c r="C102" i="12"/>
  <c r="D102" i="12" s="1"/>
  <c r="B104" i="12"/>
  <c r="C105" i="12"/>
  <c r="D105" i="12" s="1"/>
  <c r="G105" i="12" s="1"/>
  <c r="B107" i="12"/>
  <c r="B109" i="12"/>
  <c r="B111" i="12"/>
  <c r="B113" i="12"/>
  <c r="B115" i="12"/>
  <c r="C3" i="13"/>
  <c r="B4" i="13"/>
  <c r="C4" i="13"/>
  <c r="D4" i="13"/>
  <c r="Q4" i="13"/>
  <c r="C5" i="13"/>
  <c r="B6" i="13"/>
  <c r="C6" i="13"/>
  <c r="D6" i="13"/>
  <c r="Q6" i="13"/>
  <c r="C7" i="13"/>
  <c r="B8" i="13"/>
  <c r="C8" i="13"/>
  <c r="D8" i="13"/>
  <c r="Q8" i="13"/>
  <c r="C9" i="13"/>
  <c r="B10" i="13"/>
  <c r="C10" i="13"/>
  <c r="D10" i="13"/>
  <c r="Q10" i="13"/>
  <c r="C11" i="13"/>
  <c r="C59" i="13" s="1"/>
  <c r="G11" i="13"/>
  <c r="Q11" i="13"/>
  <c r="C12" i="13"/>
  <c r="B13" i="13"/>
  <c r="C13" i="13"/>
  <c r="C24" i="13" s="1"/>
  <c r="B14" i="13"/>
  <c r="B97" i="13" s="1"/>
  <c r="C14" i="13"/>
  <c r="D14" i="13"/>
  <c r="Q14" i="13"/>
  <c r="B15" i="13"/>
  <c r="C15" i="13"/>
  <c r="D15" i="13" s="1"/>
  <c r="G15" i="13"/>
  <c r="C16" i="13"/>
  <c r="B17" i="13"/>
  <c r="C17" i="13"/>
  <c r="D17" i="13" s="1"/>
  <c r="Q16" i="13" s="1"/>
  <c r="B18" i="13"/>
  <c r="B101" i="13" s="1"/>
  <c r="C18" i="13"/>
  <c r="Q18" i="13"/>
  <c r="B19" i="13"/>
  <c r="C19" i="13"/>
  <c r="D19" i="13" s="1"/>
  <c r="G19" i="13"/>
  <c r="C20" i="13"/>
  <c r="B21" i="13"/>
  <c r="C21" i="13"/>
  <c r="D21" i="13" s="1"/>
  <c r="B22" i="13"/>
  <c r="B105" i="13" s="1"/>
  <c r="C22" i="13"/>
  <c r="D22" i="13"/>
  <c r="B25" i="13"/>
  <c r="B61" i="13" s="1"/>
  <c r="C25" i="13"/>
  <c r="D25" i="13"/>
  <c r="C26" i="13"/>
  <c r="B27" i="13"/>
  <c r="B63" i="13" s="1"/>
  <c r="C27" i="13"/>
  <c r="D27" i="13"/>
  <c r="C28" i="13"/>
  <c r="B29" i="13"/>
  <c r="B65" i="13" s="1"/>
  <c r="C29" i="13"/>
  <c r="D29" i="13"/>
  <c r="C30" i="13"/>
  <c r="B31" i="13"/>
  <c r="B67" i="13" s="1"/>
  <c r="C31" i="13"/>
  <c r="D31" i="13"/>
  <c r="C32" i="13"/>
  <c r="C33" i="13"/>
  <c r="B34" i="13"/>
  <c r="C34" i="13"/>
  <c r="D34" i="13"/>
  <c r="C35" i="13"/>
  <c r="B36" i="13"/>
  <c r="B109" i="13" s="1"/>
  <c r="D109" i="13" s="1"/>
  <c r="C36" i="13"/>
  <c r="D36" i="13"/>
  <c r="C37" i="13"/>
  <c r="B38" i="13"/>
  <c r="B111" i="13" s="1"/>
  <c r="D111" i="13" s="1"/>
  <c r="C38" i="13"/>
  <c r="D38" i="13"/>
  <c r="C39" i="13"/>
  <c r="B40" i="13"/>
  <c r="B113" i="13" s="1"/>
  <c r="D113" i="13" s="1"/>
  <c r="C40" i="13"/>
  <c r="D40" i="13"/>
  <c r="C41" i="13"/>
  <c r="B42" i="13"/>
  <c r="B115" i="13" s="1"/>
  <c r="D115" i="13" s="1"/>
  <c r="C42" i="13"/>
  <c r="D42" i="13"/>
  <c r="C43" i="13"/>
  <c r="B52" i="13"/>
  <c r="C52" i="13"/>
  <c r="D52" i="13"/>
  <c r="B54" i="13"/>
  <c r="C54" i="13"/>
  <c r="D54" i="13"/>
  <c r="B56" i="13"/>
  <c r="C56" i="13"/>
  <c r="D56" i="13"/>
  <c r="B58" i="13"/>
  <c r="C58" i="13"/>
  <c r="D58" i="13"/>
  <c r="C61" i="13"/>
  <c r="C62" i="13"/>
  <c r="C63" i="13"/>
  <c r="C64" i="13"/>
  <c r="C65" i="13"/>
  <c r="D65" i="13" s="1"/>
  <c r="G65" i="13" s="1"/>
  <c r="C66" i="13"/>
  <c r="C67" i="13"/>
  <c r="D67" i="13" s="1"/>
  <c r="G67" i="13" s="1"/>
  <c r="C68" i="13"/>
  <c r="C69" i="13"/>
  <c r="B96" i="13"/>
  <c r="C96" i="13"/>
  <c r="D96" i="13" s="1"/>
  <c r="G96" i="13" s="1"/>
  <c r="C97" i="13"/>
  <c r="B98" i="13"/>
  <c r="C98" i="13"/>
  <c r="D98" i="13" s="1"/>
  <c r="G98" i="13"/>
  <c r="C99" i="13"/>
  <c r="B100" i="13"/>
  <c r="C100" i="13"/>
  <c r="D100" i="13" s="1"/>
  <c r="G100" i="13" s="1"/>
  <c r="C101" i="13"/>
  <c r="B102" i="13"/>
  <c r="C102" i="13"/>
  <c r="D102" i="13" s="1"/>
  <c r="G102" i="13"/>
  <c r="C103" i="13"/>
  <c r="B104" i="13"/>
  <c r="C104" i="13"/>
  <c r="D104" i="13" s="1"/>
  <c r="G104" i="13" s="1"/>
  <c r="C105" i="13"/>
  <c r="C106" i="13"/>
  <c r="C107" i="13"/>
  <c r="C108" i="13"/>
  <c r="C109" i="13"/>
  <c r="C110" i="13"/>
  <c r="C111" i="13"/>
  <c r="C112" i="13"/>
  <c r="C113" i="13"/>
  <c r="C114" i="13"/>
  <c r="C115" i="13"/>
  <c r="B4" i="14"/>
  <c r="B52" i="14" s="1"/>
  <c r="D4" i="14"/>
  <c r="Q4" i="14"/>
  <c r="C5" i="14"/>
  <c r="B6" i="14"/>
  <c r="B54" i="14" s="1"/>
  <c r="B8" i="14"/>
  <c r="B56" i="14" s="1"/>
  <c r="D8" i="14"/>
  <c r="C9" i="14"/>
  <c r="B10" i="14"/>
  <c r="B58" i="14" s="1"/>
  <c r="Q11" i="14"/>
  <c r="B13" i="14"/>
  <c r="B96" i="14" s="1"/>
  <c r="B15" i="14"/>
  <c r="D15" i="14"/>
  <c r="C16" i="14"/>
  <c r="B17" i="14"/>
  <c r="B100" i="14" s="1"/>
  <c r="D100" i="14" s="1"/>
  <c r="B19" i="14"/>
  <c r="D19" i="14"/>
  <c r="C20" i="14"/>
  <c r="B21" i="14"/>
  <c r="B104" i="14" s="1"/>
  <c r="D104" i="14" s="1"/>
  <c r="B25" i="14"/>
  <c r="B27" i="14"/>
  <c r="C27" i="14"/>
  <c r="C28" i="14"/>
  <c r="B29" i="14"/>
  <c r="B31" i="14"/>
  <c r="C31" i="14"/>
  <c r="C32" i="14"/>
  <c r="B34" i="14"/>
  <c r="C34" i="14"/>
  <c r="D34" i="14" s="1"/>
  <c r="C35" i="14"/>
  <c r="C108" i="14" s="1"/>
  <c r="B36" i="14"/>
  <c r="B38" i="14"/>
  <c r="C38" i="14"/>
  <c r="D38" i="14" s="1"/>
  <c r="Q36" i="14" s="1"/>
  <c r="C39" i="14"/>
  <c r="B40" i="14"/>
  <c r="B42" i="14"/>
  <c r="C42" i="14"/>
  <c r="D42" i="14" s="1"/>
  <c r="B43" i="14"/>
  <c r="B116" i="14" s="1"/>
  <c r="B61" i="14"/>
  <c r="B63" i="14"/>
  <c r="B65" i="14"/>
  <c r="B67" i="14"/>
  <c r="B98" i="14"/>
  <c r="D98" i="14"/>
  <c r="B102" i="14"/>
  <c r="D102" i="14"/>
  <c r="B107" i="14"/>
  <c r="C107" i="14"/>
  <c r="D107" i="14" s="1"/>
  <c r="G107" i="14" s="1"/>
  <c r="B109" i="14"/>
  <c r="B111" i="14"/>
  <c r="C111" i="14"/>
  <c r="D111" i="14" s="1"/>
  <c r="G111" i="14" s="1"/>
  <c r="B113" i="14"/>
  <c r="B115" i="14"/>
  <c r="C115" i="14"/>
  <c r="D115" i="14" s="1"/>
  <c r="G115" i="14" s="1"/>
  <c r="B3" i="15"/>
  <c r="C3" i="15"/>
  <c r="D3" i="15"/>
  <c r="B4" i="15"/>
  <c r="C4" i="15"/>
  <c r="D4" i="15" s="1"/>
  <c r="G4" i="15"/>
  <c r="C5" i="15"/>
  <c r="B6" i="15"/>
  <c r="C6" i="15"/>
  <c r="D6" i="15" s="1"/>
  <c r="B7" i="15"/>
  <c r="C7" i="15"/>
  <c r="D7" i="15"/>
  <c r="B8" i="15"/>
  <c r="C8" i="15"/>
  <c r="D8" i="15" s="1"/>
  <c r="G8" i="15"/>
  <c r="C9" i="15"/>
  <c r="B10" i="15"/>
  <c r="C10" i="15"/>
  <c r="D10" i="15" s="1"/>
  <c r="G10" i="15" s="1"/>
  <c r="B11" i="15"/>
  <c r="C11" i="15"/>
  <c r="D11" i="15"/>
  <c r="C12" i="15"/>
  <c r="B13" i="15"/>
  <c r="C13" i="15"/>
  <c r="B14" i="15"/>
  <c r="B97" i="15" s="1"/>
  <c r="C14" i="15"/>
  <c r="D14" i="15"/>
  <c r="Q14" i="15"/>
  <c r="B15" i="15"/>
  <c r="C15" i="15"/>
  <c r="D15" i="15" s="1"/>
  <c r="G15" i="15"/>
  <c r="C16" i="15"/>
  <c r="B17" i="15"/>
  <c r="C17" i="15"/>
  <c r="D17" i="15" s="1"/>
  <c r="Q16" i="15" s="1"/>
  <c r="B18" i="15"/>
  <c r="B101" i="15" s="1"/>
  <c r="C18" i="15"/>
  <c r="D18" i="15"/>
  <c r="Q18" i="15"/>
  <c r="B19" i="15"/>
  <c r="C19" i="15"/>
  <c r="D19" i="15" s="1"/>
  <c r="G19" i="15"/>
  <c r="C20" i="15"/>
  <c r="B21" i="15"/>
  <c r="C21" i="15"/>
  <c r="D21" i="15" s="1"/>
  <c r="B22" i="15"/>
  <c r="B105" i="15" s="1"/>
  <c r="C22" i="15"/>
  <c r="D22" i="15"/>
  <c r="B25" i="15"/>
  <c r="B61" i="15" s="1"/>
  <c r="C25" i="15"/>
  <c r="D25" i="15"/>
  <c r="C26" i="15"/>
  <c r="B27" i="15"/>
  <c r="B63" i="15" s="1"/>
  <c r="C27" i="15"/>
  <c r="D27" i="15"/>
  <c r="C28" i="15"/>
  <c r="B29" i="15"/>
  <c r="B65" i="15" s="1"/>
  <c r="C29" i="15"/>
  <c r="D29" i="15"/>
  <c r="C30" i="15"/>
  <c r="B31" i="15"/>
  <c r="B67" i="15" s="1"/>
  <c r="C31" i="15"/>
  <c r="D31" i="15"/>
  <c r="C32" i="15"/>
  <c r="C33" i="15"/>
  <c r="B34" i="15"/>
  <c r="C34" i="15"/>
  <c r="D34" i="15"/>
  <c r="B35" i="15"/>
  <c r="C35" i="15"/>
  <c r="D35" i="15"/>
  <c r="B36" i="15"/>
  <c r="C36" i="15"/>
  <c r="D36" i="15"/>
  <c r="B37" i="15"/>
  <c r="C37" i="15"/>
  <c r="D37" i="15"/>
  <c r="B38" i="15"/>
  <c r="C38" i="15"/>
  <c r="D38" i="15"/>
  <c r="M33" i="2" s="1"/>
  <c r="B39" i="15"/>
  <c r="C39" i="15"/>
  <c r="D39" i="15"/>
  <c r="M34" i="2" s="1"/>
  <c r="B40" i="15"/>
  <c r="D40" i="15" s="1"/>
  <c r="C40" i="15"/>
  <c r="B41" i="15"/>
  <c r="D41" i="15" s="1"/>
  <c r="C41" i="15"/>
  <c r="B42" i="15"/>
  <c r="C42" i="15"/>
  <c r="D42" i="15"/>
  <c r="M37" i="2" s="1"/>
  <c r="C43" i="15"/>
  <c r="B51" i="15"/>
  <c r="C51" i="15"/>
  <c r="D51" i="15"/>
  <c r="B52" i="15"/>
  <c r="C52" i="15"/>
  <c r="D52" i="15"/>
  <c r="C53" i="15"/>
  <c r="B54" i="15"/>
  <c r="B55" i="15"/>
  <c r="C55" i="15"/>
  <c r="D55" i="15"/>
  <c r="B56" i="15"/>
  <c r="C56" i="15"/>
  <c r="D56" i="15"/>
  <c r="G56" i="15" s="1"/>
  <c r="C57" i="15"/>
  <c r="B58" i="15"/>
  <c r="B59" i="15"/>
  <c r="C59" i="15"/>
  <c r="D59" i="15"/>
  <c r="C61" i="15"/>
  <c r="D61" i="15" s="1"/>
  <c r="C62" i="15"/>
  <c r="C63" i="15"/>
  <c r="D63" i="15" s="1"/>
  <c r="C64" i="15"/>
  <c r="C65" i="15"/>
  <c r="D65" i="15" s="1"/>
  <c r="C66" i="15"/>
  <c r="C67" i="15"/>
  <c r="D67" i="15" s="1"/>
  <c r="C68" i="15"/>
  <c r="C69" i="15"/>
  <c r="B96" i="15"/>
  <c r="C96" i="15"/>
  <c r="D96" i="15" s="1"/>
  <c r="G96" i="15"/>
  <c r="C97" i="15"/>
  <c r="D97" i="15" s="1"/>
  <c r="B98" i="15"/>
  <c r="C98" i="15"/>
  <c r="D98" i="15" s="1"/>
  <c r="C99" i="15"/>
  <c r="B100" i="15"/>
  <c r="C100" i="15"/>
  <c r="D100" i="15" s="1"/>
  <c r="G100" i="15"/>
  <c r="C101" i="15"/>
  <c r="D101" i="15" s="1"/>
  <c r="B102" i="15"/>
  <c r="C102" i="15"/>
  <c r="D102" i="15" s="1"/>
  <c r="C103" i="15"/>
  <c r="B104" i="15"/>
  <c r="C104" i="15"/>
  <c r="D104" i="15" s="1"/>
  <c r="G104" i="15"/>
  <c r="C105" i="15"/>
  <c r="D105" i="15" s="1"/>
  <c r="B107" i="15"/>
  <c r="C107" i="15"/>
  <c r="D107" i="15"/>
  <c r="G107" i="15" s="1"/>
  <c r="B108" i="15"/>
  <c r="C108" i="15"/>
  <c r="D108" i="15"/>
  <c r="G108" i="15" s="1"/>
  <c r="B109" i="15"/>
  <c r="C109" i="15"/>
  <c r="D109" i="15"/>
  <c r="G109" i="15" s="1"/>
  <c r="B110" i="15"/>
  <c r="C110" i="15"/>
  <c r="D110" i="15"/>
  <c r="G110" i="15" s="1"/>
  <c r="B111" i="15"/>
  <c r="C111" i="15"/>
  <c r="D111" i="15"/>
  <c r="G111" i="15" s="1"/>
  <c r="B112" i="15"/>
  <c r="C112" i="15"/>
  <c r="D112" i="15"/>
  <c r="G112" i="15" s="1"/>
  <c r="B113" i="15"/>
  <c r="C113" i="15"/>
  <c r="D113" i="15"/>
  <c r="G113" i="15" s="1"/>
  <c r="B114" i="15"/>
  <c r="C114" i="15"/>
  <c r="D114" i="15"/>
  <c r="G114" i="15" s="1"/>
  <c r="B115" i="15"/>
  <c r="C115" i="15"/>
  <c r="D115" i="15"/>
  <c r="G115" i="15" s="1"/>
  <c r="C3" i="16"/>
  <c r="B4" i="16"/>
  <c r="B52" i="16" s="1"/>
  <c r="C5" i="16"/>
  <c r="B6" i="16"/>
  <c r="B54" i="16" s="1"/>
  <c r="D6" i="16"/>
  <c r="Q6" i="16"/>
  <c r="C7" i="16"/>
  <c r="B8" i="16"/>
  <c r="B56" i="16" s="1"/>
  <c r="C9" i="16"/>
  <c r="B10" i="16"/>
  <c r="B58" i="16" s="1"/>
  <c r="D10" i="16"/>
  <c r="Q10" i="16"/>
  <c r="C11" i="16"/>
  <c r="B13" i="16"/>
  <c r="D13" i="16"/>
  <c r="C14" i="16"/>
  <c r="B15" i="16"/>
  <c r="D15" i="16" s="1"/>
  <c r="C16" i="16"/>
  <c r="B17" i="16"/>
  <c r="D17" i="16"/>
  <c r="C18" i="16"/>
  <c r="B19" i="16"/>
  <c r="D19" i="16" s="1"/>
  <c r="C20" i="16"/>
  <c r="B21" i="16"/>
  <c r="D21" i="16"/>
  <c r="C22" i="16"/>
  <c r="B25" i="16"/>
  <c r="C25" i="16"/>
  <c r="C26" i="16"/>
  <c r="B27" i="16"/>
  <c r="C27" i="16"/>
  <c r="C28" i="16"/>
  <c r="B29" i="16"/>
  <c r="C29" i="16"/>
  <c r="C30" i="16"/>
  <c r="B31" i="16"/>
  <c r="C31" i="16"/>
  <c r="C32" i="16"/>
  <c r="B34" i="16"/>
  <c r="C34" i="16"/>
  <c r="D34" i="16" s="1"/>
  <c r="Q34" i="16"/>
  <c r="C35" i="16"/>
  <c r="B36" i="16"/>
  <c r="C36" i="16"/>
  <c r="D36" i="16" s="1"/>
  <c r="C37" i="16"/>
  <c r="B38" i="16"/>
  <c r="C38" i="16"/>
  <c r="D38" i="16" s="1"/>
  <c r="Q38" i="16"/>
  <c r="C39" i="16"/>
  <c r="Q39" i="16"/>
  <c r="B40" i="16"/>
  <c r="C40" i="16"/>
  <c r="D40" i="16" s="1"/>
  <c r="Q40" i="16"/>
  <c r="C41" i="16"/>
  <c r="B42" i="16"/>
  <c r="B43" i="16"/>
  <c r="B116" i="16" s="1"/>
  <c r="C44" i="16"/>
  <c r="C52" i="16"/>
  <c r="C53" i="16"/>
  <c r="C54" i="16"/>
  <c r="D54" i="16" s="1"/>
  <c r="G54" i="16"/>
  <c r="C56" i="16"/>
  <c r="C57" i="16"/>
  <c r="C58" i="16"/>
  <c r="D58" i="16" s="1"/>
  <c r="G58" i="16"/>
  <c r="B61" i="16"/>
  <c r="B63" i="16"/>
  <c r="B65" i="16"/>
  <c r="B67" i="16"/>
  <c r="B96" i="16"/>
  <c r="D96" i="16"/>
  <c r="B98" i="16"/>
  <c r="D98" i="16"/>
  <c r="B100" i="16"/>
  <c r="D100" i="16"/>
  <c r="B102" i="16"/>
  <c r="D102" i="16"/>
  <c r="B104" i="16"/>
  <c r="D104" i="16"/>
  <c r="B107" i="16"/>
  <c r="C107" i="16"/>
  <c r="D107" i="16" s="1"/>
  <c r="C108" i="16"/>
  <c r="B109" i="16"/>
  <c r="C109" i="16"/>
  <c r="D109" i="16" s="1"/>
  <c r="G109" i="16"/>
  <c r="C110" i="16"/>
  <c r="B111" i="16"/>
  <c r="C111" i="16"/>
  <c r="D111" i="16" s="1"/>
  <c r="C112" i="16"/>
  <c r="B113" i="16"/>
  <c r="C113" i="16"/>
  <c r="D113" i="16" s="1"/>
  <c r="G113" i="16"/>
  <c r="C114" i="16"/>
  <c r="G114" i="16"/>
  <c r="B115" i="16"/>
  <c r="G115" i="16"/>
  <c r="C116" i="16"/>
  <c r="D116" i="16" s="1"/>
  <c r="Q18" i="16" l="1"/>
  <c r="G19" i="16"/>
  <c r="N17" i="2"/>
  <c r="N13" i="2"/>
  <c r="Q14" i="16"/>
  <c r="G15" i="16"/>
  <c r="G104" i="16"/>
  <c r="G102" i="16"/>
  <c r="N33" i="2"/>
  <c r="N29" i="2"/>
  <c r="C66" i="16"/>
  <c r="D29" i="16"/>
  <c r="C65" i="16"/>
  <c r="D65" i="16" s="1"/>
  <c r="C62" i="16"/>
  <c r="D25" i="16"/>
  <c r="C61" i="16"/>
  <c r="C105" i="16"/>
  <c r="N19" i="2"/>
  <c r="Q20" i="16"/>
  <c r="G21" i="16"/>
  <c r="C101" i="16"/>
  <c r="N15" i="2"/>
  <c r="Q16" i="16"/>
  <c r="G17" i="16"/>
  <c r="C97" i="16"/>
  <c r="N11" i="2"/>
  <c r="Q12" i="16"/>
  <c r="G13" i="16"/>
  <c r="N9" i="2"/>
  <c r="G10" i="16"/>
  <c r="N5" i="2"/>
  <c r="G6" i="16"/>
  <c r="C12" i="16"/>
  <c r="C24" i="16"/>
  <c r="M36" i="2"/>
  <c r="Q39" i="15"/>
  <c r="M35" i="2"/>
  <c r="Q38" i="15"/>
  <c r="G104" i="14"/>
  <c r="G100" i="14"/>
  <c r="D96" i="14"/>
  <c r="G115" i="13"/>
  <c r="G113" i="13"/>
  <c r="G111" i="13"/>
  <c r="G109" i="13"/>
  <c r="G114" i="12"/>
  <c r="G112" i="12"/>
  <c r="G110" i="12"/>
  <c r="D108" i="12"/>
  <c r="G54" i="12"/>
  <c r="L38" i="2"/>
  <c r="Q41" i="14"/>
  <c r="C116" i="12"/>
  <c r="G115" i="12"/>
  <c r="C114" i="14"/>
  <c r="D40" i="14"/>
  <c r="C113" i="14"/>
  <c r="D113" i="14" s="1"/>
  <c r="G113" i="12"/>
  <c r="G111" i="12"/>
  <c r="C110" i="14"/>
  <c r="D36" i="14"/>
  <c r="C44" i="14"/>
  <c r="C109" i="14"/>
  <c r="D109" i="14" s="1"/>
  <c r="G109" i="12"/>
  <c r="Q32" i="12"/>
  <c r="J29" i="2"/>
  <c r="G67" i="12"/>
  <c r="C66" i="14"/>
  <c r="D29" i="14"/>
  <c r="C65" i="14"/>
  <c r="D65" i="14" s="1"/>
  <c r="G65" i="12"/>
  <c r="C62" i="14"/>
  <c r="D25" i="14"/>
  <c r="C61" i="14"/>
  <c r="C33" i="14"/>
  <c r="C45" i="14"/>
  <c r="C105" i="14"/>
  <c r="J20" i="2"/>
  <c r="Q21" i="12"/>
  <c r="G22" i="12"/>
  <c r="J18" i="2"/>
  <c r="Q19" i="12"/>
  <c r="G20" i="12"/>
  <c r="C101" i="14"/>
  <c r="Q17" i="12"/>
  <c r="G18" i="12"/>
  <c r="J16" i="2"/>
  <c r="Q15" i="12"/>
  <c r="G16" i="12"/>
  <c r="J14" i="2"/>
  <c r="C97" i="14"/>
  <c r="C23" i="14"/>
  <c r="J12" i="2"/>
  <c r="Q13" i="12"/>
  <c r="G14" i="12"/>
  <c r="L9" i="2"/>
  <c r="G10" i="14"/>
  <c r="Q10" i="14"/>
  <c r="G56" i="14"/>
  <c r="C55" i="14"/>
  <c r="C55" i="12"/>
  <c r="L5" i="2"/>
  <c r="G6" i="14"/>
  <c r="Q6" i="14"/>
  <c r="G52" i="14"/>
  <c r="C12" i="14"/>
  <c r="C24" i="14"/>
  <c r="C51" i="14"/>
  <c r="C51" i="12"/>
  <c r="C24" i="12"/>
  <c r="C12" i="12"/>
  <c r="C115" i="10"/>
  <c r="C114" i="10"/>
  <c r="C113" i="10"/>
  <c r="C112" i="10"/>
  <c r="C111" i="10"/>
  <c r="C110" i="10"/>
  <c r="C109" i="10"/>
  <c r="C108" i="10"/>
  <c r="C107" i="10"/>
  <c r="C44" i="10"/>
  <c r="C68" i="10"/>
  <c r="C68" i="8"/>
  <c r="C67" i="10"/>
  <c r="C67" i="8"/>
  <c r="C66" i="10"/>
  <c r="C66" i="8"/>
  <c r="C65" i="10"/>
  <c r="C65" i="8"/>
  <c r="C64" i="10"/>
  <c r="C64" i="8"/>
  <c r="C63" i="10"/>
  <c r="C63" i="8"/>
  <c r="C62" i="10"/>
  <c r="C62" i="8"/>
  <c r="C61" i="10"/>
  <c r="C45" i="10"/>
  <c r="C33" i="10"/>
  <c r="C45" i="8"/>
  <c r="C61" i="8"/>
  <c r="C33" i="8"/>
  <c r="C103" i="10"/>
  <c r="C99" i="10"/>
  <c r="C96" i="8"/>
  <c r="C23" i="8"/>
  <c r="C57" i="10"/>
  <c r="C55" i="8"/>
  <c r="C53" i="10"/>
  <c r="G115" i="11"/>
  <c r="G111" i="11"/>
  <c r="G100" i="16"/>
  <c r="G98" i="16"/>
  <c r="G96" i="16"/>
  <c r="C117" i="16"/>
  <c r="G116" i="16"/>
  <c r="G111" i="16"/>
  <c r="G107" i="16"/>
  <c r="C59" i="16"/>
  <c r="D56" i="16"/>
  <c r="C55" i="16"/>
  <c r="D52" i="16"/>
  <c r="C51" i="16"/>
  <c r="C45" i="16"/>
  <c r="D43" i="16"/>
  <c r="N35" i="2"/>
  <c r="Q36" i="16"/>
  <c r="N31" i="2"/>
  <c r="C33" i="16"/>
  <c r="Q32" i="16"/>
  <c r="C68" i="16"/>
  <c r="D31" i="16"/>
  <c r="C67" i="16"/>
  <c r="D67" i="16" s="1"/>
  <c r="C64" i="16"/>
  <c r="D27" i="16"/>
  <c r="C63" i="16"/>
  <c r="D63" i="16" s="1"/>
  <c r="C23" i="16"/>
  <c r="C103" i="16"/>
  <c r="C99" i="16"/>
  <c r="D8" i="16"/>
  <c r="D4" i="16"/>
  <c r="C106" i="15"/>
  <c r="G105" i="15"/>
  <c r="G102" i="15"/>
  <c r="G101" i="15"/>
  <c r="G98" i="15"/>
  <c r="G97" i="15"/>
  <c r="G67" i="15"/>
  <c r="G65" i="15"/>
  <c r="G63" i="15"/>
  <c r="G61" i="15"/>
  <c r="G58" i="12"/>
  <c r="I27" i="2"/>
  <c r="Q30" i="11"/>
  <c r="I25" i="2"/>
  <c r="Q28" i="11"/>
  <c r="I23" i="2"/>
  <c r="Q26" i="11"/>
  <c r="G113" i="11"/>
  <c r="G109" i="11"/>
  <c r="M30" i="2"/>
  <c r="Q33" i="15"/>
  <c r="M25" i="2"/>
  <c r="Q28" i="15"/>
  <c r="M21" i="2"/>
  <c r="Q24" i="15"/>
  <c r="M20" i="2"/>
  <c r="Q21" i="15"/>
  <c r="G22" i="15"/>
  <c r="M19" i="2"/>
  <c r="M12" i="2"/>
  <c r="Q13" i="15"/>
  <c r="G14" i="15"/>
  <c r="M10" i="2"/>
  <c r="G11" i="15"/>
  <c r="M6" i="2"/>
  <c r="G7" i="15"/>
  <c r="M5" i="2"/>
  <c r="Q6" i="15"/>
  <c r="M2" i="2"/>
  <c r="G3" i="15"/>
  <c r="G102" i="14"/>
  <c r="G98" i="14"/>
  <c r="L37" i="2"/>
  <c r="L29" i="2"/>
  <c r="Q32" i="14"/>
  <c r="Q8" i="14"/>
  <c r="L3" i="2"/>
  <c r="G4" i="14"/>
  <c r="G56" i="13"/>
  <c r="G52" i="13"/>
  <c r="K37" i="2"/>
  <c r="Q40" i="13"/>
  <c r="Q38" i="13"/>
  <c r="K33" i="2"/>
  <c r="Q36" i="13"/>
  <c r="K31" i="2"/>
  <c r="Q34" i="13"/>
  <c r="K25" i="2"/>
  <c r="Q28" i="13"/>
  <c r="Q21" i="13"/>
  <c r="G22" i="13"/>
  <c r="K19" i="2"/>
  <c r="G56" i="12"/>
  <c r="G52" i="12"/>
  <c r="J27" i="2"/>
  <c r="Q30" i="12"/>
  <c r="J25" i="2"/>
  <c r="Q28" i="12"/>
  <c r="J17" i="2"/>
  <c r="B106" i="12"/>
  <c r="D13" i="12"/>
  <c r="C23" i="12"/>
  <c r="C57" i="12"/>
  <c r="J7" i="2"/>
  <c r="G8" i="12"/>
  <c r="J3" i="2"/>
  <c r="G4" i="12"/>
  <c r="C33" i="12"/>
  <c r="C45" i="12"/>
  <c r="C116" i="8"/>
  <c r="C114" i="8"/>
  <c r="C112" i="8"/>
  <c r="C110" i="6"/>
  <c r="C109" i="6"/>
  <c r="C44" i="6"/>
  <c r="C107" i="6"/>
  <c r="C65" i="6"/>
  <c r="C64" i="6"/>
  <c r="C63" i="6"/>
  <c r="C105" i="10"/>
  <c r="C105" i="6"/>
  <c r="C104" i="8"/>
  <c r="C103" i="8"/>
  <c r="C102" i="6"/>
  <c r="C100" i="10"/>
  <c r="D100" i="10" s="1"/>
  <c r="D17" i="10"/>
  <c r="C99" i="8"/>
  <c r="C98" i="8"/>
  <c r="C98" i="6"/>
  <c r="C97" i="10"/>
  <c r="C97" i="8"/>
  <c r="C97" i="6"/>
  <c r="C96" i="10"/>
  <c r="D13" i="10"/>
  <c r="C23" i="6"/>
  <c r="C96" i="6"/>
  <c r="C59" i="10"/>
  <c r="C59" i="6"/>
  <c r="D10" i="10"/>
  <c r="C58" i="10"/>
  <c r="D58" i="10" s="1"/>
  <c r="C58" i="8"/>
  <c r="C58" i="6"/>
  <c r="C57" i="8"/>
  <c r="C57" i="6"/>
  <c r="D8" i="8"/>
  <c r="C56" i="8"/>
  <c r="D56" i="8" s="1"/>
  <c r="C56" i="6"/>
  <c r="C55" i="10"/>
  <c r="C55" i="6"/>
  <c r="D6" i="10"/>
  <c r="C54" i="10"/>
  <c r="D54" i="10" s="1"/>
  <c r="C54" i="6"/>
  <c r="C53" i="8"/>
  <c r="C53" i="6"/>
  <c r="C52" i="8"/>
  <c r="C52" i="6"/>
  <c r="C12" i="10"/>
  <c r="C24" i="10"/>
  <c r="C51" i="10"/>
  <c r="C24" i="8"/>
  <c r="C12" i="8"/>
  <c r="C51" i="8"/>
  <c r="C12" i="6"/>
  <c r="C24" i="6"/>
  <c r="C51" i="6"/>
  <c r="C60" i="6" s="1"/>
  <c r="B43" i="5"/>
  <c r="B116" i="5" s="1"/>
  <c r="B43" i="6"/>
  <c r="B116" i="6" s="1"/>
  <c r="B43" i="7"/>
  <c r="B116" i="7" s="1"/>
  <c r="B43" i="9"/>
  <c r="B116" i="9" s="1"/>
  <c r="B43" i="11"/>
  <c r="B116" i="11" s="1"/>
  <c r="B43" i="12"/>
  <c r="D43" i="12" s="1"/>
  <c r="B43" i="13"/>
  <c r="B116" i="13" s="1"/>
  <c r="B41" i="5"/>
  <c r="B114" i="5" s="1"/>
  <c r="B41" i="6"/>
  <c r="B114" i="6" s="1"/>
  <c r="B41" i="8"/>
  <c r="B114" i="8" s="1"/>
  <c r="B41" i="10"/>
  <c r="B114" i="10" s="1"/>
  <c r="B41" i="9"/>
  <c r="B41" i="4"/>
  <c r="B114" i="4" s="1"/>
  <c r="B41" i="14"/>
  <c r="B114" i="14" s="1"/>
  <c r="B39" i="5"/>
  <c r="B112" i="5" s="1"/>
  <c r="B39" i="6"/>
  <c r="B112" i="6" s="1"/>
  <c r="B39" i="8"/>
  <c r="B112" i="8" s="1"/>
  <c r="B39" i="10"/>
  <c r="B112" i="10" s="1"/>
  <c r="B39" i="9"/>
  <c r="B39" i="4"/>
  <c r="B112" i="4" s="1"/>
  <c r="B39" i="14"/>
  <c r="B112" i="14" s="1"/>
  <c r="B37" i="5"/>
  <c r="B110" i="5" s="1"/>
  <c r="B37" i="6"/>
  <c r="B110" i="6" s="1"/>
  <c r="B37" i="8"/>
  <c r="B110" i="8" s="1"/>
  <c r="B37" i="10"/>
  <c r="B110" i="10" s="1"/>
  <c r="B37" i="9"/>
  <c r="B37" i="4"/>
  <c r="B110" i="4" s="1"/>
  <c r="B37" i="14"/>
  <c r="B110" i="14" s="1"/>
  <c r="B35" i="5"/>
  <c r="B108" i="5" s="1"/>
  <c r="B35" i="6"/>
  <c r="B108" i="6" s="1"/>
  <c r="B35" i="8"/>
  <c r="B108" i="8" s="1"/>
  <c r="B35" i="10"/>
  <c r="B108" i="10" s="1"/>
  <c r="B35" i="9"/>
  <c r="B35" i="4"/>
  <c r="B108" i="4" s="1"/>
  <c r="B35" i="14"/>
  <c r="B32" i="5"/>
  <c r="B68" i="5" s="1"/>
  <c r="B32" i="6"/>
  <c r="B68" i="6" s="1"/>
  <c r="B32" i="8"/>
  <c r="B68" i="8" s="1"/>
  <c r="B32" i="7"/>
  <c r="B32" i="10"/>
  <c r="B68" i="10" s="1"/>
  <c r="B32" i="9"/>
  <c r="B32" i="4"/>
  <c r="B68" i="4" s="1"/>
  <c r="B32" i="14"/>
  <c r="B68" i="14" s="1"/>
  <c r="B30" i="5"/>
  <c r="B66" i="5" s="1"/>
  <c r="B30" i="6"/>
  <c r="B66" i="6" s="1"/>
  <c r="B30" i="8"/>
  <c r="B66" i="8" s="1"/>
  <c r="B30" i="7"/>
  <c r="B30" i="10"/>
  <c r="B66" i="10" s="1"/>
  <c r="B30" i="9"/>
  <c r="B30" i="4"/>
  <c r="B66" i="4" s="1"/>
  <c r="B30" i="14"/>
  <c r="B66" i="14" s="1"/>
  <c r="B28" i="5"/>
  <c r="B64" i="5" s="1"/>
  <c r="B28" i="6"/>
  <c r="B64" i="6" s="1"/>
  <c r="B28" i="8"/>
  <c r="B64" i="8" s="1"/>
  <c r="B28" i="7"/>
  <c r="B28" i="10"/>
  <c r="B64" i="10" s="1"/>
  <c r="B28" i="9"/>
  <c r="B28" i="4"/>
  <c r="B64" i="4" s="1"/>
  <c r="B28" i="14"/>
  <c r="B64" i="14" s="1"/>
  <c r="B26" i="5"/>
  <c r="B62" i="5" s="1"/>
  <c r="B26" i="6"/>
  <c r="B62" i="6" s="1"/>
  <c r="B26" i="8"/>
  <c r="B62" i="8" s="1"/>
  <c r="B26" i="7"/>
  <c r="B26" i="10"/>
  <c r="B62" i="10" s="1"/>
  <c r="B26" i="9"/>
  <c r="B26" i="4"/>
  <c r="B62" i="4" s="1"/>
  <c r="B26" i="14"/>
  <c r="B22" i="5"/>
  <c r="B105" i="5" s="1"/>
  <c r="B22" i="6"/>
  <c r="B105" i="6" s="1"/>
  <c r="B22" i="8"/>
  <c r="B105" i="8" s="1"/>
  <c r="B22" i="10"/>
  <c r="B105" i="10" s="1"/>
  <c r="B22" i="4"/>
  <c r="B105" i="4" s="1"/>
  <c r="B22" i="14"/>
  <c r="B105" i="14" s="1"/>
  <c r="B20" i="5"/>
  <c r="B103" i="5" s="1"/>
  <c r="B20" i="6"/>
  <c r="B103" i="6" s="1"/>
  <c r="B20" i="8"/>
  <c r="B103" i="8" s="1"/>
  <c r="B20" i="10"/>
  <c r="B103" i="10" s="1"/>
  <c r="B20" i="9"/>
  <c r="B20" i="4"/>
  <c r="B103" i="4" s="1"/>
  <c r="B20" i="14"/>
  <c r="B103" i="14" s="1"/>
  <c r="B18" i="5"/>
  <c r="B101" i="5" s="1"/>
  <c r="B18" i="6"/>
  <c r="B101" i="6" s="1"/>
  <c r="B18" i="10"/>
  <c r="B101" i="10" s="1"/>
  <c r="B18" i="4"/>
  <c r="B101" i="4" s="1"/>
  <c r="B18" i="14"/>
  <c r="B101" i="14" s="1"/>
  <c r="B16" i="5"/>
  <c r="B99" i="5" s="1"/>
  <c r="B16" i="6"/>
  <c r="B99" i="6" s="1"/>
  <c r="B16" i="8"/>
  <c r="B99" i="8" s="1"/>
  <c r="B16" i="10"/>
  <c r="B99" i="10" s="1"/>
  <c r="B16" i="9"/>
  <c r="B16" i="4"/>
  <c r="B99" i="4" s="1"/>
  <c r="B16" i="14"/>
  <c r="B99" i="14" s="1"/>
  <c r="B14" i="5"/>
  <c r="B97" i="5" s="1"/>
  <c r="B14" i="6"/>
  <c r="B97" i="6" s="1"/>
  <c r="B14" i="10"/>
  <c r="B97" i="10" s="1"/>
  <c r="B14" i="11"/>
  <c r="B14" i="4"/>
  <c r="B97" i="4" s="1"/>
  <c r="B106" i="4" s="1"/>
  <c r="B14" i="14"/>
  <c r="B97" i="14" s="1"/>
  <c r="B106" i="14" s="1"/>
  <c r="B11" i="5"/>
  <c r="B59" i="5" s="1"/>
  <c r="B11" i="6"/>
  <c r="B59" i="6" s="1"/>
  <c r="B11" i="8"/>
  <c r="B59" i="8" s="1"/>
  <c r="D59" i="8" s="1"/>
  <c r="B11" i="7"/>
  <c r="B11" i="10"/>
  <c r="B59" i="10" s="1"/>
  <c r="B11" i="11"/>
  <c r="B11" i="4"/>
  <c r="B59" i="4" s="1"/>
  <c r="B11" i="12"/>
  <c r="B59" i="12" s="1"/>
  <c r="D59" i="12" s="1"/>
  <c r="B11" i="13"/>
  <c r="B59" i="13" s="1"/>
  <c r="D59" i="13" s="1"/>
  <c r="B11" i="14"/>
  <c r="B59" i="14" s="1"/>
  <c r="D59" i="14" s="1"/>
  <c r="B9" i="5"/>
  <c r="B57" i="5" s="1"/>
  <c r="B9" i="6"/>
  <c r="B57" i="6" s="1"/>
  <c r="B9" i="8"/>
  <c r="B57" i="8" s="1"/>
  <c r="B9" i="7"/>
  <c r="B9" i="10"/>
  <c r="B57" i="10" s="1"/>
  <c r="B9" i="9"/>
  <c r="B9" i="4"/>
  <c r="B57" i="4" s="1"/>
  <c r="B9" i="12"/>
  <c r="B57" i="12" s="1"/>
  <c r="B9" i="13"/>
  <c r="B57" i="13" s="1"/>
  <c r="B9" i="14"/>
  <c r="B57" i="14" s="1"/>
  <c r="B7" i="5"/>
  <c r="B55" i="5" s="1"/>
  <c r="B7" i="6"/>
  <c r="B55" i="6" s="1"/>
  <c r="B7" i="8"/>
  <c r="B55" i="8" s="1"/>
  <c r="B7" i="7"/>
  <c r="B7" i="10"/>
  <c r="B55" i="10" s="1"/>
  <c r="B7" i="11"/>
  <c r="B7" i="4"/>
  <c r="B55" i="4" s="1"/>
  <c r="B7" i="12"/>
  <c r="B55" i="12" s="1"/>
  <c r="B7" i="13"/>
  <c r="B55" i="13" s="1"/>
  <c r="B7" i="14"/>
  <c r="B55" i="14" s="1"/>
  <c r="B5" i="5"/>
  <c r="B53" i="5" s="1"/>
  <c r="B5" i="6"/>
  <c r="B53" i="6" s="1"/>
  <c r="B5" i="8"/>
  <c r="B53" i="8" s="1"/>
  <c r="B5" i="7"/>
  <c r="B5" i="10"/>
  <c r="B53" i="10" s="1"/>
  <c r="B5" i="9"/>
  <c r="B5" i="4"/>
  <c r="B53" i="4" s="1"/>
  <c r="B5" i="12"/>
  <c r="B53" i="12" s="1"/>
  <c r="B5" i="13"/>
  <c r="B53" i="13" s="1"/>
  <c r="B5" i="14"/>
  <c r="B53" i="14" s="1"/>
  <c r="B3" i="5"/>
  <c r="B3" i="6"/>
  <c r="B3" i="8"/>
  <c r="B3" i="7"/>
  <c r="B3" i="10"/>
  <c r="B3" i="11"/>
  <c r="B3" i="4"/>
  <c r="B3" i="12"/>
  <c r="B3" i="13"/>
  <c r="B3" i="14"/>
  <c r="D59" i="4"/>
  <c r="D57" i="4"/>
  <c r="D55" i="4"/>
  <c r="D53" i="4"/>
  <c r="D22" i="4"/>
  <c r="C105" i="4"/>
  <c r="D105" i="4" s="1"/>
  <c r="D18" i="4"/>
  <c r="C101" i="4"/>
  <c r="D101" i="4" s="1"/>
  <c r="D14" i="4"/>
  <c r="C97" i="4"/>
  <c r="D97" i="4" s="1"/>
  <c r="D11" i="4"/>
  <c r="D7" i="4"/>
  <c r="D3" i="4"/>
  <c r="B41" i="11"/>
  <c r="B114" i="11" s="1"/>
  <c r="D114" i="11" s="1"/>
  <c r="B39" i="11"/>
  <c r="B112" i="11" s="1"/>
  <c r="D112" i="11" s="1"/>
  <c r="B37" i="11"/>
  <c r="B110" i="11" s="1"/>
  <c r="D110" i="11" s="1"/>
  <c r="B35" i="11"/>
  <c r="B32" i="11"/>
  <c r="B68" i="11" s="1"/>
  <c r="B30" i="11"/>
  <c r="B66" i="11" s="1"/>
  <c r="B28" i="11"/>
  <c r="B64" i="11" s="1"/>
  <c r="D64" i="11" s="1"/>
  <c r="B26" i="11"/>
  <c r="B20" i="11"/>
  <c r="B103" i="11" s="1"/>
  <c r="B16" i="11"/>
  <c r="B99" i="11" s="1"/>
  <c r="B5" i="11"/>
  <c r="B53" i="11" s="1"/>
  <c r="C52" i="11"/>
  <c r="D43" i="9"/>
  <c r="C116" i="9"/>
  <c r="D116" i="9" s="1"/>
  <c r="B22" i="9"/>
  <c r="B105" i="9" s="1"/>
  <c r="D105" i="9" s="1"/>
  <c r="C104" i="9"/>
  <c r="B14" i="9"/>
  <c r="B97" i="9" s="1"/>
  <c r="D97" i="9" s="1"/>
  <c r="C23" i="9"/>
  <c r="C96" i="9"/>
  <c r="B7" i="9"/>
  <c r="B55" i="9" s="1"/>
  <c r="C54" i="9"/>
  <c r="C115" i="8"/>
  <c r="C111" i="8"/>
  <c r="C107" i="8"/>
  <c r="B41" i="7"/>
  <c r="B39" i="7"/>
  <c r="B37" i="7"/>
  <c r="B35" i="7"/>
  <c r="E27" i="2"/>
  <c r="Q30" i="7"/>
  <c r="E25" i="2"/>
  <c r="Q28" i="7"/>
  <c r="E23" i="2"/>
  <c r="Q26" i="7"/>
  <c r="E21" i="2"/>
  <c r="Q24" i="7"/>
  <c r="B61" i="7"/>
  <c r="C104" i="7"/>
  <c r="C102" i="7"/>
  <c r="C100" i="7"/>
  <c r="C98" i="7"/>
  <c r="C23" i="7"/>
  <c r="C24" i="7"/>
  <c r="C96" i="7"/>
  <c r="K35" i="2"/>
  <c r="L33" i="2"/>
  <c r="K20" i="2"/>
  <c r="B41" i="16"/>
  <c r="B114" i="16" s="1"/>
  <c r="B39" i="16"/>
  <c r="B112" i="16" s="1"/>
  <c r="D112" i="16" s="1"/>
  <c r="B37" i="16"/>
  <c r="B110" i="16" s="1"/>
  <c r="D110" i="16" s="1"/>
  <c r="B35" i="16"/>
  <c r="D35" i="16" s="1"/>
  <c r="B32" i="16"/>
  <c r="B68" i="16" s="1"/>
  <c r="B30" i="16"/>
  <c r="B66" i="16" s="1"/>
  <c r="B28" i="16"/>
  <c r="B64" i="16" s="1"/>
  <c r="B26" i="16"/>
  <c r="D26" i="16" s="1"/>
  <c r="B22" i="16"/>
  <c r="B105" i="16" s="1"/>
  <c r="B20" i="16"/>
  <c r="B103" i="16" s="1"/>
  <c r="B18" i="16"/>
  <c r="B101" i="16" s="1"/>
  <c r="B16" i="16"/>
  <c r="B99" i="16" s="1"/>
  <c r="B14" i="16"/>
  <c r="B97" i="16" s="1"/>
  <c r="B106" i="16" s="1"/>
  <c r="B11" i="16"/>
  <c r="B59" i="16" s="1"/>
  <c r="B9" i="16"/>
  <c r="B57" i="16" s="1"/>
  <c r="D57" i="16" s="1"/>
  <c r="B7" i="16"/>
  <c r="B55" i="16" s="1"/>
  <c r="B5" i="16"/>
  <c r="B53" i="16" s="1"/>
  <c r="D53" i="16" s="1"/>
  <c r="B3" i="16"/>
  <c r="D3" i="16" s="1"/>
  <c r="C116" i="15"/>
  <c r="G59" i="15"/>
  <c r="C58" i="15"/>
  <c r="D58" i="15" s="1"/>
  <c r="G55" i="15"/>
  <c r="C54" i="15"/>
  <c r="G52" i="15"/>
  <c r="G51" i="15"/>
  <c r="C45" i="15"/>
  <c r="C44" i="15"/>
  <c r="B43" i="15"/>
  <c r="D43" i="15" s="1"/>
  <c r="Q40" i="15"/>
  <c r="Q37" i="15"/>
  <c r="Q36" i="15"/>
  <c r="M29" i="2"/>
  <c r="Q32" i="15"/>
  <c r="B32" i="15"/>
  <c r="B30" i="15"/>
  <c r="B28" i="15"/>
  <c r="B26" i="15"/>
  <c r="C24" i="15"/>
  <c r="G21" i="15"/>
  <c r="Q20" i="15"/>
  <c r="B20" i="15"/>
  <c r="M17" i="2"/>
  <c r="G17" i="15"/>
  <c r="B16" i="15"/>
  <c r="M13" i="2"/>
  <c r="B9" i="15"/>
  <c r="M7" i="2"/>
  <c r="Q8" i="15"/>
  <c r="G6" i="15"/>
  <c r="B5" i="15"/>
  <c r="M3" i="2"/>
  <c r="Q4" i="15"/>
  <c r="C116" i="14"/>
  <c r="D116" i="14" s="1"/>
  <c r="C112" i="14"/>
  <c r="D112" i="14" s="1"/>
  <c r="C58" i="14"/>
  <c r="D58" i="14" s="1"/>
  <c r="C57" i="14"/>
  <c r="D57" i="14" s="1"/>
  <c r="C54" i="14"/>
  <c r="D54" i="14" s="1"/>
  <c r="C53" i="14"/>
  <c r="D53" i="14" s="1"/>
  <c r="Q40" i="14"/>
  <c r="D21" i="14"/>
  <c r="D17" i="14"/>
  <c r="D13" i="14"/>
  <c r="B107" i="13"/>
  <c r="D105" i="13"/>
  <c r="D101" i="13"/>
  <c r="D97" i="13"/>
  <c r="D63" i="13"/>
  <c r="D61" i="13"/>
  <c r="G58" i="13"/>
  <c r="G54" i="13"/>
  <c r="B41" i="13"/>
  <c r="B39" i="13"/>
  <c r="B37" i="13"/>
  <c r="B35" i="13"/>
  <c r="B32" i="13"/>
  <c r="B30" i="13"/>
  <c r="B28" i="13"/>
  <c r="B26" i="13"/>
  <c r="G21" i="13"/>
  <c r="Q20" i="13"/>
  <c r="B20" i="13"/>
  <c r="K17" i="2"/>
  <c r="G17" i="13"/>
  <c r="B16" i="13"/>
  <c r="K13" i="2"/>
  <c r="K9" i="2"/>
  <c r="G10" i="13"/>
  <c r="D9" i="13"/>
  <c r="C57" i="13"/>
  <c r="D57" i="13" s="1"/>
  <c r="K7" i="2"/>
  <c r="G8" i="13"/>
  <c r="D7" i="13"/>
  <c r="C55" i="13"/>
  <c r="D55" i="13" s="1"/>
  <c r="K5" i="2"/>
  <c r="G6" i="13"/>
  <c r="D5" i="13"/>
  <c r="C53" i="13"/>
  <c r="D53" i="13" s="1"/>
  <c r="K3" i="2"/>
  <c r="G4" i="13"/>
  <c r="D3" i="13"/>
  <c r="C51" i="13"/>
  <c r="C104" i="12"/>
  <c r="D104" i="12" s="1"/>
  <c r="C103" i="12"/>
  <c r="D103" i="12" s="1"/>
  <c r="G102" i="12"/>
  <c r="C100" i="12"/>
  <c r="D100" i="12" s="1"/>
  <c r="C99" i="12"/>
  <c r="D99" i="12" s="1"/>
  <c r="G97" i="12"/>
  <c r="C96" i="12"/>
  <c r="C69" i="12"/>
  <c r="D42" i="12"/>
  <c r="D41" i="12"/>
  <c r="D40" i="12"/>
  <c r="D39" i="12"/>
  <c r="D38" i="12"/>
  <c r="D37" i="12"/>
  <c r="D36" i="12"/>
  <c r="D35" i="12"/>
  <c r="B32" i="12"/>
  <c r="B30" i="12"/>
  <c r="B28" i="12"/>
  <c r="B26" i="12"/>
  <c r="B23" i="12"/>
  <c r="G21" i="12"/>
  <c r="G19" i="12"/>
  <c r="Q18" i="12"/>
  <c r="G17" i="12"/>
  <c r="G15" i="12"/>
  <c r="D10" i="12"/>
  <c r="D6" i="12"/>
  <c r="C44" i="11"/>
  <c r="C107" i="11"/>
  <c r="C33" i="11"/>
  <c r="C45" i="11"/>
  <c r="C23" i="11"/>
  <c r="C58" i="11"/>
  <c r="C54" i="11"/>
  <c r="D5" i="11"/>
  <c r="D22" i="9"/>
  <c r="C102" i="9"/>
  <c r="C98" i="9"/>
  <c r="D14" i="9"/>
  <c r="C56" i="9"/>
  <c r="D55" i="9"/>
  <c r="C52" i="9"/>
  <c r="D114" i="4"/>
  <c r="D112" i="4"/>
  <c r="D110" i="4"/>
  <c r="D108" i="4"/>
  <c r="B43" i="4"/>
  <c r="B116" i="4" s="1"/>
  <c r="D41" i="4"/>
  <c r="D39" i="4"/>
  <c r="D37" i="4"/>
  <c r="D35" i="4"/>
  <c r="D32" i="4"/>
  <c r="C68" i="4"/>
  <c r="D68" i="4" s="1"/>
  <c r="C67" i="4"/>
  <c r="D30" i="4"/>
  <c r="C66" i="4"/>
  <c r="D66" i="4" s="1"/>
  <c r="C65" i="4"/>
  <c r="D28" i="4"/>
  <c r="C64" i="4"/>
  <c r="D64" i="4" s="1"/>
  <c r="C63" i="4"/>
  <c r="D26" i="4"/>
  <c r="C62" i="4"/>
  <c r="D62" i="4" s="1"/>
  <c r="C61" i="4"/>
  <c r="D20" i="4"/>
  <c r="C103" i="4"/>
  <c r="D103" i="4" s="1"/>
  <c r="D16" i="4"/>
  <c r="C99" i="4"/>
  <c r="D99" i="4" s="1"/>
  <c r="B23" i="4"/>
  <c r="D9" i="4"/>
  <c r="D5" i="4"/>
  <c r="C103" i="11"/>
  <c r="D103" i="11" s="1"/>
  <c r="C99" i="11"/>
  <c r="C68" i="11"/>
  <c r="D68" i="11" s="1"/>
  <c r="C67" i="11"/>
  <c r="D67" i="11" s="1"/>
  <c r="C66" i="11"/>
  <c r="D66" i="11" s="1"/>
  <c r="C65" i="11"/>
  <c r="D65" i="11" s="1"/>
  <c r="G63" i="11"/>
  <c r="G61" i="11"/>
  <c r="B45" i="11"/>
  <c r="D43" i="11"/>
  <c r="C116" i="11"/>
  <c r="D116" i="11" s="1"/>
  <c r="D42" i="11"/>
  <c r="D41" i="11"/>
  <c r="D40" i="11"/>
  <c r="D39" i="11"/>
  <c r="D38" i="11"/>
  <c r="D37" i="11"/>
  <c r="D36" i="11"/>
  <c r="D35" i="11"/>
  <c r="D34" i="11"/>
  <c r="D25" i="11"/>
  <c r="C24" i="11"/>
  <c r="B22" i="11"/>
  <c r="B18" i="11"/>
  <c r="B9" i="11"/>
  <c r="B57" i="11" s="1"/>
  <c r="C56" i="11"/>
  <c r="B43" i="10"/>
  <c r="B116" i="10" s="1"/>
  <c r="D116" i="10" s="1"/>
  <c r="C23" i="10"/>
  <c r="B96" i="10"/>
  <c r="B18" i="9"/>
  <c r="B101" i="9" s="1"/>
  <c r="D101" i="9" s="1"/>
  <c r="C100" i="9"/>
  <c r="B11" i="9"/>
  <c r="B59" i="9" s="1"/>
  <c r="D59" i="9" s="1"/>
  <c r="C58" i="9"/>
  <c r="B3" i="9"/>
  <c r="B43" i="8"/>
  <c r="B116" i="8" s="1"/>
  <c r="B18" i="8"/>
  <c r="B101" i="8" s="1"/>
  <c r="D101" i="8" s="1"/>
  <c r="B14" i="8"/>
  <c r="B97" i="8" s="1"/>
  <c r="C69" i="7"/>
  <c r="D67" i="7"/>
  <c r="D65" i="7"/>
  <c r="B22" i="7"/>
  <c r="B20" i="7"/>
  <c r="B18" i="7"/>
  <c r="B16" i="7"/>
  <c r="B14" i="7"/>
  <c r="M32" i="2"/>
  <c r="Q35" i="15"/>
  <c r="M31" i="2"/>
  <c r="Q34" i="15"/>
  <c r="M27" i="2"/>
  <c r="Q30" i="15"/>
  <c r="M23" i="2"/>
  <c r="Q26" i="15"/>
  <c r="M16" i="2"/>
  <c r="Q17" i="15"/>
  <c r="G18" i="15"/>
  <c r="M15" i="2"/>
  <c r="D13" i="15"/>
  <c r="C23" i="15"/>
  <c r="Q11" i="15"/>
  <c r="M9" i="2"/>
  <c r="Q10" i="15"/>
  <c r="Q7" i="15"/>
  <c r="Q3" i="15"/>
  <c r="B12" i="15"/>
  <c r="B24" i="15"/>
  <c r="D35" i="14"/>
  <c r="D32" i="14"/>
  <c r="C68" i="14"/>
  <c r="D68" i="14" s="1"/>
  <c r="D31" i="14"/>
  <c r="C67" i="14"/>
  <c r="D67" i="14" s="1"/>
  <c r="D28" i="14"/>
  <c r="C64" i="14"/>
  <c r="D64" i="14" s="1"/>
  <c r="D27" i="14"/>
  <c r="C63" i="14"/>
  <c r="D63" i="14" s="1"/>
  <c r="D20" i="14"/>
  <c r="C103" i="14"/>
  <c r="D103" i="14" s="1"/>
  <c r="L17" i="2"/>
  <c r="Q18" i="14"/>
  <c r="G19" i="14"/>
  <c r="D16" i="14"/>
  <c r="C99" i="14"/>
  <c r="D99" i="14" s="1"/>
  <c r="L13" i="2"/>
  <c r="Q14" i="14"/>
  <c r="G15" i="14"/>
  <c r="B23" i="14"/>
  <c r="L7" i="2"/>
  <c r="G8" i="14"/>
  <c r="D43" i="13"/>
  <c r="C44" i="13"/>
  <c r="C45" i="13"/>
  <c r="C116" i="13"/>
  <c r="K29" i="2"/>
  <c r="Q32" i="13"/>
  <c r="K27" i="2"/>
  <c r="Q30" i="13"/>
  <c r="K23" i="2"/>
  <c r="Q26" i="13"/>
  <c r="K21" i="2"/>
  <c r="Q24" i="13"/>
  <c r="D18" i="13"/>
  <c r="K15" i="2"/>
  <c r="K12" i="2"/>
  <c r="Q13" i="13"/>
  <c r="G14" i="13"/>
  <c r="D13" i="13"/>
  <c r="C23" i="13"/>
  <c r="J23" i="2"/>
  <c r="Q26" i="12"/>
  <c r="J21" i="2"/>
  <c r="Q24" i="12"/>
  <c r="J19" i="2"/>
  <c r="J15" i="2"/>
  <c r="J13" i="2"/>
  <c r="D5" i="12"/>
  <c r="C53" i="12"/>
  <c r="D53" i="12" s="1"/>
  <c r="Q4" i="12"/>
  <c r="C44" i="12"/>
  <c r="C107" i="12"/>
  <c r="C106" i="14"/>
  <c r="D43" i="10"/>
  <c r="D43" i="6"/>
  <c r="C116" i="6"/>
  <c r="D116" i="6" s="1"/>
  <c r="C115" i="6"/>
  <c r="D39" i="6"/>
  <c r="C112" i="6"/>
  <c r="D112" i="6" s="1"/>
  <c r="C111" i="6"/>
  <c r="D37" i="8"/>
  <c r="C110" i="8"/>
  <c r="D110" i="8" s="1"/>
  <c r="D35" i="8"/>
  <c r="C108" i="8"/>
  <c r="D108" i="8" s="1"/>
  <c r="D32" i="6"/>
  <c r="C68" i="6"/>
  <c r="D68" i="6" s="1"/>
  <c r="C67" i="6"/>
  <c r="D30" i="6"/>
  <c r="C66" i="6"/>
  <c r="D66" i="6" s="1"/>
  <c r="C33" i="6"/>
  <c r="C45" i="6"/>
  <c r="C61" i="6"/>
  <c r="D22" i="8"/>
  <c r="C105" i="8"/>
  <c r="D105" i="8" s="1"/>
  <c r="C104" i="10"/>
  <c r="D104" i="10" s="1"/>
  <c r="D21" i="10"/>
  <c r="C104" i="6"/>
  <c r="C102" i="8"/>
  <c r="D18" i="10"/>
  <c r="C101" i="10"/>
  <c r="D101" i="10" s="1"/>
  <c r="D18" i="6"/>
  <c r="C101" i="6"/>
  <c r="D101" i="6" s="1"/>
  <c r="C100" i="8"/>
  <c r="D16" i="6"/>
  <c r="C99" i="6"/>
  <c r="D99" i="6" s="1"/>
  <c r="C115" i="5"/>
  <c r="D41" i="5"/>
  <c r="C114" i="5"/>
  <c r="D114" i="5" s="1"/>
  <c r="C113" i="5"/>
  <c r="C111" i="5"/>
  <c r="D37" i="5"/>
  <c r="C110" i="5"/>
  <c r="D110" i="5" s="1"/>
  <c r="C109" i="5"/>
  <c r="D35" i="5"/>
  <c r="C108" i="5"/>
  <c r="D108" i="5" s="1"/>
  <c r="C44" i="9"/>
  <c r="C107" i="9"/>
  <c r="C44" i="5"/>
  <c r="C107" i="5"/>
  <c r="D32" i="5"/>
  <c r="C68" i="5"/>
  <c r="D68" i="5" s="1"/>
  <c r="C67" i="5"/>
  <c r="D30" i="5"/>
  <c r="C66" i="5"/>
  <c r="D66" i="5" s="1"/>
  <c r="C65" i="5"/>
  <c r="D28" i="5"/>
  <c r="C64" i="5"/>
  <c r="D64" i="5" s="1"/>
  <c r="C63" i="5"/>
  <c r="D26" i="5"/>
  <c r="C62" i="5"/>
  <c r="D62" i="5" s="1"/>
  <c r="C33" i="9"/>
  <c r="C45" i="9"/>
  <c r="C33" i="5"/>
  <c r="C45" i="5"/>
  <c r="C61" i="5"/>
  <c r="D22" i="5"/>
  <c r="C105" i="5"/>
  <c r="D105" i="5" s="1"/>
  <c r="C104" i="5"/>
  <c r="D20" i="5"/>
  <c r="C103" i="5"/>
  <c r="D103" i="5" s="1"/>
  <c r="C102" i="5"/>
  <c r="D18" i="5"/>
  <c r="C101" i="5"/>
  <c r="D101" i="5" s="1"/>
  <c r="C100" i="5"/>
  <c r="D16" i="5"/>
  <c r="C99" i="5"/>
  <c r="D99" i="5" s="1"/>
  <c r="C98" i="5"/>
  <c r="D14" i="5"/>
  <c r="C97" i="5"/>
  <c r="D97" i="5" s="1"/>
  <c r="C23" i="5"/>
  <c r="C96" i="5"/>
  <c r="C106" i="5" s="1"/>
  <c r="D11" i="5"/>
  <c r="C59" i="5"/>
  <c r="D59" i="5" s="1"/>
  <c r="C58" i="5"/>
  <c r="C56" i="5"/>
  <c r="D7" i="5"/>
  <c r="C55" i="5"/>
  <c r="D55" i="5" s="1"/>
  <c r="C54" i="5"/>
  <c r="D5" i="5"/>
  <c r="C53" i="5"/>
  <c r="D53" i="5" s="1"/>
  <c r="C52" i="5"/>
  <c r="C60" i="9"/>
  <c r="D3" i="5"/>
  <c r="C12" i="5"/>
  <c r="C24" i="5"/>
  <c r="C51" i="5"/>
  <c r="B42" i="5"/>
  <c r="B115" i="5" s="1"/>
  <c r="B42" i="6"/>
  <c r="B115" i="6" s="1"/>
  <c r="B42" i="8"/>
  <c r="B115" i="8" s="1"/>
  <c r="B42" i="7"/>
  <c r="B42" i="10"/>
  <c r="B115" i="10" s="1"/>
  <c r="B40" i="5"/>
  <c r="B113" i="5" s="1"/>
  <c r="B40" i="6"/>
  <c r="B113" i="6" s="1"/>
  <c r="B40" i="8"/>
  <c r="B113" i="8" s="1"/>
  <c r="D113" i="8" s="1"/>
  <c r="B40" i="7"/>
  <c r="B40" i="10"/>
  <c r="B113" i="10" s="1"/>
  <c r="B38" i="5"/>
  <c r="B111" i="5" s="1"/>
  <c r="B38" i="6"/>
  <c r="B111" i="6" s="1"/>
  <c r="B38" i="8"/>
  <c r="B111" i="8" s="1"/>
  <c r="B38" i="7"/>
  <c r="B38" i="10"/>
  <c r="B111" i="10" s="1"/>
  <c r="B36" i="5"/>
  <c r="B109" i="5" s="1"/>
  <c r="B36" i="6"/>
  <c r="B109" i="6" s="1"/>
  <c r="B36" i="8"/>
  <c r="B109" i="8" s="1"/>
  <c r="D109" i="8" s="1"/>
  <c r="B36" i="7"/>
  <c r="B36" i="10"/>
  <c r="B109" i="10" s="1"/>
  <c r="B34" i="5"/>
  <c r="B34" i="6"/>
  <c r="D34" i="6" s="1"/>
  <c r="B34" i="8"/>
  <c r="B34" i="7"/>
  <c r="B45" i="7" s="1"/>
  <c r="B34" i="10"/>
  <c r="B31" i="5"/>
  <c r="B67" i="5" s="1"/>
  <c r="B31" i="6"/>
  <c r="B67" i="6" s="1"/>
  <c r="B31" i="8"/>
  <c r="B67" i="8" s="1"/>
  <c r="B31" i="10"/>
  <c r="B67" i="10" s="1"/>
  <c r="B29" i="5"/>
  <c r="B65" i="5" s="1"/>
  <c r="B29" i="6"/>
  <c r="B65" i="6" s="1"/>
  <c r="B29" i="8"/>
  <c r="B65" i="8" s="1"/>
  <c r="B29" i="10"/>
  <c r="B65" i="10" s="1"/>
  <c r="B27" i="5"/>
  <c r="B63" i="5" s="1"/>
  <c r="B27" i="6"/>
  <c r="B63" i="6" s="1"/>
  <c r="B27" i="8"/>
  <c r="B63" i="8" s="1"/>
  <c r="B27" i="10"/>
  <c r="B63" i="10" s="1"/>
  <c r="B25" i="5"/>
  <c r="B25" i="6"/>
  <c r="B25" i="8"/>
  <c r="B25" i="10"/>
  <c r="B21" i="5"/>
  <c r="B104" i="5" s="1"/>
  <c r="B21" i="6"/>
  <c r="B104" i="6" s="1"/>
  <c r="B21" i="7"/>
  <c r="B104" i="7" s="1"/>
  <c r="B21" i="9"/>
  <c r="B104" i="9" s="1"/>
  <c r="B19" i="5"/>
  <c r="B102" i="5" s="1"/>
  <c r="B19" i="6"/>
  <c r="B102" i="6" s="1"/>
  <c r="B19" i="7"/>
  <c r="B102" i="7" s="1"/>
  <c r="B19" i="8"/>
  <c r="B102" i="8" s="1"/>
  <c r="B19" i="9"/>
  <c r="B102" i="9" s="1"/>
  <c r="B17" i="5"/>
  <c r="B100" i="5" s="1"/>
  <c r="B17" i="6"/>
  <c r="B100" i="6" s="1"/>
  <c r="B17" i="7"/>
  <c r="B100" i="7" s="1"/>
  <c r="B17" i="8"/>
  <c r="B100" i="8" s="1"/>
  <c r="B17" i="9"/>
  <c r="B100" i="9" s="1"/>
  <c r="B15" i="5"/>
  <c r="B98" i="5" s="1"/>
  <c r="B15" i="6"/>
  <c r="B98" i="6" s="1"/>
  <c r="B15" i="7"/>
  <c r="B98" i="7" s="1"/>
  <c r="B15" i="8"/>
  <c r="B98" i="8" s="1"/>
  <c r="B15" i="9"/>
  <c r="B98" i="9" s="1"/>
  <c r="B15" i="11"/>
  <c r="B98" i="11" s="1"/>
  <c r="D98" i="11" s="1"/>
  <c r="B13" i="5"/>
  <c r="B13" i="6"/>
  <c r="B13" i="7"/>
  <c r="B13" i="8"/>
  <c r="B13" i="9"/>
  <c r="B13" i="11"/>
  <c r="B10" i="5"/>
  <c r="B58" i="5" s="1"/>
  <c r="B10" i="6"/>
  <c r="B58" i="6" s="1"/>
  <c r="B10" i="7"/>
  <c r="B58" i="7" s="1"/>
  <c r="B10" i="8"/>
  <c r="B58" i="8" s="1"/>
  <c r="B10" i="9"/>
  <c r="B58" i="9" s="1"/>
  <c r="B10" i="11"/>
  <c r="B58" i="11" s="1"/>
  <c r="B8" i="5"/>
  <c r="B56" i="5" s="1"/>
  <c r="B8" i="6"/>
  <c r="B56" i="6" s="1"/>
  <c r="B8" i="7"/>
  <c r="B56" i="7" s="1"/>
  <c r="B8" i="9"/>
  <c r="B56" i="9" s="1"/>
  <c r="B8" i="11"/>
  <c r="B56" i="11" s="1"/>
  <c r="B6" i="5"/>
  <c r="B54" i="5" s="1"/>
  <c r="B6" i="6"/>
  <c r="B54" i="6" s="1"/>
  <c r="B6" i="7"/>
  <c r="B54" i="7" s="1"/>
  <c r="B6" i="8"/>
  <c r="B54" i="8" s="1"/>
  <c r="D54" i="8" s="1"/>
  <c r="B6" i="9"/>
  <c r="B54" i="9" s="1"/>
  <c r="B6" i="11"/>
  <c r="B54" i="11" s="1"/>
  <c r="B4" i="5"/>
  <c r="B52" i="5" s="1"/>
  <c r="B4" i="6"/>
  <c r="B52" i="6" s="1"/>
  <c r="B4" i="7"/>
  <c r="B52" i="7" s="1"/>
  <c r="B4" i="9"/>
  <c r="B52" i="9" s="1"/>
  <c r="B4" i="11"/>
  <c r="B52" i="11" s="1"/>
  <c r="C43" i="4"/>
  <c r="B42" i="4"/>
  <c r="B115" i="4" s="1"/>
  <c r="D115" i="4" s="1"/>
  <c r="B40" i="4"/>
  <c r="B113" i="4" s="1"/>
  <c r="D113" i="4" s="1"/>
  <c r="B38" i="4"/>
  <c r="B111" i="4" s="1"/>
  <c r="D111" i="4" s="1"/>
  <c r="B36" i="4"/>
  <c r="B109" i="4" s="1"/>
  <c r="D109" i="4" s="1"/>
  <c r="B34" i="4"/>
  <c r="B31" i="4"/>
  <c r="B67" i="4" s="1"/>
  <c r="B29" i="4"/>
  <c r="B65" i="4" s="1"/>
  <c r="B27" i="4"/>
  <c r="B63" i="4" s="1"/>
  <c r="B25" i="4"/>
  <c r="C21" i="4"/>
  <c r="C19" i="4"/>
  <c r="C17" i="4"/>
  <c r="C15" i="4"/>
  <c r="C13" i="4"/>
  <c r="C10" i="4"/>
  <c r="C8" i="4"/>
  <c r="C6" i="4"/>
  <c r="C4" i="4"/>
  <c r="C24" i="4" s="1"/>
  <c r="C57" i="11"/>
  <c r="D57" i="11" s="1"/>
  <c r="C53" i="11"/>
  <c r="D53" i="11" s="1"/>
  <c r="B21" i="11"/>
  <c r="B104" i="11" s="1"/>
  <c r="D104" i="11" s="1"/>
  <c r="B19" i="11"/>
  <c r="B102" i="11" s="1"/>
  <c r="D102" i="11" s="1"/>
  <c r="B17" i="11"/>
  <c r="B100" i="11" s="1"/>
  <c r="D100" i="11" s="1"/>
  <c r="B19" i="10"/>
  <c r="B102" i="10" s="1"/>
  <c r="D102" i="10" s="1"/>
  <c r="B15" i="10"/>
  <c r="B98" i="10" s="1"/>
  <c r="D98" i="10" s="1"/>
  <c r="B8" i="10"/>
  <c r="B56" i="10" s="1"/>
  <c r="D56" i="10" s="1"/>
  <c r="B4" i="10"/>
  <c r="B52" i="10" s="1"/>
  <c r="D52" i="10" s="1"/>
  <c r="C61" i="9"/>
  <c r="B42" i="9"/>
  <c r="B40" i="9"/>
  <c r="B38" i="9"/>
  <c r="B36" i="9"/>
  <c r="B34" i="9"/>
  <c r="B31" i="9"/>
  <c r="B29" i="9"/>
  <c r="B27" i="9"/>
  <c r="B25" i="9"/>
  <c r="C12" i="9"/>
  <c r="D11" i="9"/>
  <c r="D7" i="9"/>
  <c r="D3" i="9"/>
  <c r="B21" i="8"/>
  <c r="B104" i="8" s="1"/>
  <c r="B4" i="8"/>
  <c r="B52" i="8" s="1"/>
  <c r="D63" i="7"/>
  <c r="D61" i="7"/>
  <c r="D43" i="7"/>
  <c r="C44" i="7"/>
  <c r="C45" i="7"/>
  <c r="C116" i="7"/>
  <c r="D10" i="7"/>
  <c r="C58" i="7"/>
  <c r="D58" i="7" s="1"/>
  <c r="D8" i="7"/>
  <c r="C56" i="7"/>
  <c r="D56" i="7" s="1"/>
  <c r="D6" i="7"/>
  <c r="C54" i="7"/>
  <c r="D54" i="7" s="1"/>
  <c r="D4" i="7"/>
  <c r="C52" i="7"/>
  <c r="G52" i="10" l="1"/>
  <c r="G100" i="11"/>
  <c r="G111" i="4"/>
  <c r="G56" i="10"/>
  <c r="G102" i="10"/>
  <c r="G102" i="11"/>
  <c r="G109" i="4"/>
  <c r="G113" i="4"/>
  <c r="G54" i="8"/>
  <c r="Q32" i="6"/>
  <c r="D29" i="2"/>
  <c r="G109" i="8"/>
  <c r="G113" i="8"/>
  <c r="G116" i="10"/>
  <c r="G53" i="16"/>
  <c r="G57" i="16"/>
  <c r="G110" i="16"/>
  <c r="G112" i="11"/>
  <c r="G59" i="8"/>
  <c r="G98" i="10"/>
  <c r="G104" i="11"/>
  <c r="G115" i="4"/>
  <c r="G98" i="11"/>
  <c r="G101" i="8"/>
  <c r="G59" i="9"/>
  <c r="G101" i="9"/>
  <c r="M38" i="2"/>
  <c r="Q41" i="15"/>
  <c r="D44" i="15"/>
  <c r="N2" i="2"/>
  <c r="Q3" i="16"/>
  <c r="G3" i="16"/>
  <c r="N22" i="2"/>
  <c r="Q25" i="16"/>
  <c r="N30" i="2"/>
  <c r="Q33" i="16"/>
  <c r="G112" i="16"/>
  <c r="G97" i="9"/>
  <c r="G105" i="9"/>
  <c r="G64" i="11"/>
  <c r="G110" i="11"/>
  <c r="G114" i="11"/>
  <c r="G59" i="14"/>
  <c r="G59" i="12"/>
  <c r="J38" i="2"/>
  <c r="Q41" i="12"/>
  <c r="C60" i="7"/>
  <c r="D52" i="7"/>
  <c r="E3" i="2"/>
  <c r="Q4" i="7"/>
  <c r="G4" i="7"/>
  <c r="E5" i="2"/>
  <c r="Q6" i="7"/>
  <c r="G6" i="7"/>
  <c r="E7" i="2"/>
  <c r="Q8" i="7"/>
  <c r="G8" i="7"/>
  <c r="E9" i="2"/>
  <c r="Q10" i="7"/>
  <c r="G10" i="7"/>
  <c r="C117" i="7"/>
  <c r="D116" i="7"/>
  <c r="G61" i="7"/>
  <c r="G63" i="7"/>
  <c r="G6" i="2"/>
  <c r="G7" i="9"/>
  <c r="Q7" i="9"/>
  <c r="B63" i="9"/>
  <c r="D63" i="9" s="1"/>
  <c r="D27" i="9"/>
  <c r="B67" i="9"/>
  <c r="D67" i="9" s="1"/>
  <c r="D31" i="9"/>
  <c r="D36" i="9"/>
  <c r="B109" i="9"/>
  <c r="D109" i="9" s="1"/>
  <c r="D40" i="9"/>
  <c r="B113" i="9"/>
  <c r="D113" i="9" s="1"/>
  <c r="G57" i="11"/>
  <c r="D6" i="4"/>
  <c r="C54" i="4"/>
  <c r="D54" i="4" s="1"/>
  <c r="D10" i="4"/>
  <c r="C58" i="4"/>
  <c r="D58" i="4" s="1"/>
  <c r="C98" i="4"/>
  <c r="D98" i="4" s="1"/>
  <c r="D15" i="4"/>
  <c r="C102" i="4"/>
  <c r="D102" i="4" s="1"/>
  <c r="D19" i="4"/>
  <c r="B33" i="4"/>
  <c r="B45" i="4"/>
  <c r="B61" i="4"/>
  <c r="B69" i="4" s="1"/>
  <c r="B44" i="4"/>
  <c r="B107" i="4"/>
  <c r="B96" i="11"/>
  <c r="B23" i="11"/>
  <c r="B23" i="8"/>
  <c r="B96" i="8"/>
  <c r="B106" i="8" s="1"/>
  <c r="B23" i="6"/>
  <c r="B96" i="6"/>
  <c r="B106" i="6" s="1"/>
  <c r="B33" i="10"/>
  <c r="B45" i="10"/>
  <c r="B61" i="10"/>
  <c r="B69" i="10" s="1"/>
  <c r="B33" i="6"/>
  <c r="B45" i="6"/>
  <c r="B61" i="6"/>
  <c r="B69" i="6" s="1"/>
  <c r="B44" i="10"/>
  <c r="B107" i="10"/>
  <c r="B117" i="10" s="1"/>
  <c r="B44" i="8"/>
  <c r="B107" i="8"/>
  <c r="B117" i="8" s="1"/>
  <c r="B44" i="5"/>
  <c r="B107" i="5"/>
  <c r="B117" i="5" s="1"/>
  <c r="D36" i="7"/>
  <c r="B109" i="7"/>
  <c r="D109" i="7" s="1"/>
  <c r="D40" i="7"/>
  <c r="B113" i="7"/>
  <c r="D113" i="7" s="1"/>
  <c r="Q3" i="5"/>
  <c r="G3" i="5"/>
  <c r="C2" i="2"/>
  <c r="D52" i="5"/>
  <c r="G53" i="5"/>
  <c r="D54" i="5"/>
  <c r="G55" i="5"/>
  <c r="D56" i="5"/>
  <c r="D58" i="5"/>
  <c r="G59" i="5"/>
  <c r="G97" i="5"/>
  <c r="D98" i="5"/>
  <c r="G99" i="5"/>
  <c r="D100" i="5"/>
  <c r="G101" i="5"/>
  <c r="D102" i="5"/>
  <c r="G103" i="5"/>
  <c r="D104" i="5"/>
  <c r="G105" i="5"/>
  <c r="C69" i="5"/>
  <c r="G62" i="5"/>
  <c r="D63" i="5"/>
  <c r="G64" i="5"/>
  <c r="D65" i="5"/>
  <c r="G66" i="5"/>
  <c r="D67" i="5"/>
  <c r="G68" i="5"/>
  <c r="D107" i="5"/>
  <c r="C117" i="5"/>
  <c r="D34" i="5"/>
  <c r="Q33" i="5"/>
  <c r="C30" i="2"/>
  <c r="D36" i="5"/>
  <c r="Q35" i="5"/>
  <c r="C32" i="2"/>
  <c r="D38" i="5"/>
  <c r="D40" i="5"/>
  <c r="Q39" i="5"/>
  <c r="C36" i="2"/>
  <c r="D42" i="5"/>
  <c r="Q15" i="6"/>
  <c r="G16" i="6"/>
  <c r="D14" i="2"/>
  <c r="D17" i="8"/>
  <c r="Q17" i="6"/>
  <c r="G18" i="6"/>
  <c r="D16" i="2"/>
  <c r="H16" i="2"/>
  <c r="Q17" i="10"/>
  <c r="G18" i="10"/>
  <c r="D102" i="8"/>
  <c r="D21" i="6"/>
  <c r="G104" i="10"/>
  <c r="F20" i="2"/>
  <c r="Q21" i="8"/>
  <c r="G22" i="8"/>
  <c r="D25" i="6"/>
  <c r="Q29" i="6"/>
  <c r="D26" i="2"/>
  <c r="D31" i="6"/>
  <c r="Q31" i="6"/>
  <c r="D28" i="2"/>
  <c r="G108" i="8"/>
  <c r="D36" i="8"/>
  <c r="F32" i="2"/>
  <c r="Q35" i="8"/>
  <c r="D38" i="6"/>
  <c r="Q37" i="6"/>
  <c r="D34" i="2"/>
  <c r="D115" i="6"/>
  <c r="G116" i="6"/>
  <c r="H38" i="2"/>
  <c r="Q41" i="10"/>
  <c r="C117" i="12"/>
  <c r="D107" i="12"/>
  <c r="J4" i="2"/>
  <c r="Q5" i="12"/>
  <c r="G5" i="12"/>
  <c r="K16" i="2"/>
  <c r="Q17" i="13"/>
  <c r="G18" i="13"/>
  <c r="C117" i="13"/>
  <c r="D116" i="13"/>
  <c r="G99" i="14"/>
  <c r="L18" i="2"/>
  <c r="G20" i="14"/>
  <c r="Q19" i="14"/>
  <c r="L23" i="2"/>
  <c r="Q26" i="14"/>
  <c r="L24" i="2"/>
  <c r="Q27" i="14"/>
  <c r="L27" i="2"/>
  <c r="Q30" i="14"/>
  <c r="L28" i="2"/>
  <c r="Q31" i="14"/>
  <c r="B99" i="7"/>
  <c r="D99" i="7" s="1"/>
  <c r="D16" i="7"/>
  <c r="B103" i="7"/>
  <c r="D103" i="7" s="1"/>
  <c r="D20" i="7"/>
  <c r="G65" i="7"/>
  <c r="D58" i="9"/>
  <c r="D17" i="9"/>
  <c r="D4" i="10"/>
  <c r="B23" i="10"/>
  <c r="H46" i="10" s="1"/>
  <c r="I46" i="10" s="1"/>
  <c r="D56" i="11"/>
  <c r="D17" i="11"/>
  <c r="D21" i="11"/>
  <c r="I29" i="2"/>
  <c r="Q32" i="11"/>
  <c r="D44" i="11"/>
  <c r="I31" i="2"/>
  <c r="Q34" i="11"/>
  <c r="I33" i="2"/>
  <c r="Q36" i="11"/>
  <c r="I35" i="2"/>
  <c r="Q38" i="11"/>
  <c r="I37" i="2"/>
  <c r="Q40" i="11"/>
  <c r="Q41" i="11"/>
  <c r="I38" i="2"/>
  <c r="G65" i="11"/>
  <c r="G67" i="11"/>
  <c r="C69" i="11"/>
  <c r="D99" i="11"/>
  <c r="C106" i="11"/>
  <c r="Q5" i="4"/>
  <c r="G5" i="4"/>
  <c r="Q15" i="4"/>
  <c r="G16" i="4"/>
  <c r="Q19" i="4"/>
  <c r="G20" i="4"/>
  <c r="D25" i="4"/>
  <c r="Q25" i="4"/>
  <c r="D27" i="4"/>
  <c r="Q27" i="4"/>
  <c r="D29" i="4"/>
  <c r="Q29" i="4"/>
  <c r="D31" i="4"/>
  <c r="Q31" i="4"/>
  <c r="Q33" i="4"/>
  <c r="Q35" i="4"/>
  <c r="Q37" i="4"/>
  <c r="Q39" i="4"/>
  <c r="G110" i="4"/>
  <c r="G114" i="4"/>
  <c r="D4" i="9"/>
  <c r="G55" i="9"/>
  <c r="D8" i="9"/>
  <c r="D98" i="9"/>
  <c r="D18" i="9"/>
  <c r="D19" i="9"/>
  <c r="I4" i="2"/>
  <c r="G5" i="11"/>
  <c r="Q5" i="11"/>
  <c r="D6" i="11"/>
  <c r="D58" i="11"/>
  <c r="C117" i="11"/>
  <c r="D107" i="11"/>
  <c r="B64" i="12"/>
  <c r="D64" i="12" s="1"/>
  <c r="D28" i="12"/>
  <c r="B68" i="12"/>
  <c r="D68" i="12" s="1"/>
  <c r="D32" i="12"/>
  <c r="J31" i="2"/>
  <c r="Q34" i="12"/>
  <c r="J33" i="2"/>
  <c r="Q36" i="12"/>
  <c r="J35" i="2"/>
  <c r="Q38" i="12"/>
  <c r="J37" i="2"/>
  <c r="Q40" i="12"/>
  <c r="D96" i="12"/>
  <c r="C106" i="12"/>
  <c r="G99" i="12"/>
  <c r="G104" i="12"/>
  <c r="K2" i="2"/>
  <c r="Q3" i="13"/>
  <c r="D12" i="13"/>
  <c r="J12" i="13" s="1"/>
  <c r="K40" i="13" s="1"/>
  <c r="L40" i="13" s="1"/>
  <c r="K25" i="13"/>
  <c r="L25" i="13" s="1"/>
  <c r="G3" i="13"/>
  <c r="K4" i="2"/>
  <c r="Q5" i="13"/>
  <c r="K27" i="13"/>
  <c r="L27" i="13" s="1"/>
  <c r="G5" i="13"/>
  <c r="K6" i="2"/>
  <c r="Q7" i="13"/>
  <c r="K29" i="13"/>
  <c r="L29" i="13" s="1"/>
  <c r="G7" i="13"/>
  <c r="K8" i="2"/>
  <c r="Q9" i="13"/>
  <c r="K31" i="13"/>
  <c r="L31" i="13" s="1"/>
  <c r="G9" i="13"/>
  <c r="B99" i="13"/>
  <c r="B23" i="13"/>
  <c r="H46" i="13" s="1"/>
  <c r="I46" i="13" s="1"/>
  <c r="D16" i="13"/>
  <c r="B62" i="13"/>
  <c r="B45" i="13"/>
  <c r="D26" i="13"/>
  <c r="B33" i="13"/>
  <c r="B68" i="13"/>
  <c r="D68" i="13" s="1"/>
  <c r="D32" i="13"/>
  <c r="D37" i="13"/>
  <c r="B110" i="13"/>
  <c r="D110" i="13" s="1"/>
  <c r="D41" i="13"/>
  <c r="B114" i="13"/>
  <c r="D114" i="13" s="1"/>
  <c r="D107" i="13"/>
  <c r="L15" i="2"/>
  <c r="Q16" i="14"/>
  <c r="G17" i="14"/>
  <c r="G54" i="14"/>
  <c r="G58" i="14"/>
  <c r="G116" i="14"/>
  <c r="D5" i="15"/>
  <c r="B53" i="15"/>
  <c r="B57" i="15"/>
  <c r="D57" i="15" s="1"/>
  <c r="D9" i="15"/>
  <c r="B23" i="15"/>
  <c r="H24" i="15" s="1"/>
  <c r="I24" i="15" s="1"/>
  <c r="D16" i="15"/>
  <c r="B99" i="15"/>
  <c r="D20" i="15"/>
  <c r="B103" i="15"/>
  <c r="D103" i="15" s="1"/>
  <c r="D28" i="15"/>
  <c r="B64" i="15"/>
  <c r="D64" i="15" s="1"/>
  <c r="D30" i="15"/>
  <c r="B66" i="15"/>
  <c r="D66" i="15" s="1"/>
  <c r="D54" i="15"/>
  <c r="C60" i="15"/>
  <c r="G58" i="15"/>
  <c r="C117" i="15"/>
  <c r="C106" i="7"/>
  <c r="D98" i="7"/>
  <c r="D100" i="7"/>
  <c r="D102" i="7"/>
  <c r="D104" i="7"/>
  <c r="B110" i="7"/>
  <c r="D110" i="7" s="1"/>
  <c r="D37" i="7"/>
  <c r="B114" i="7"/>
  <c r="D114" i="7" s="1"/>
  <c r="D41" i="7"/>
  <c r="D111" i="8"/>
  <c r="D54" i="9"/>
  <c r="D21" i="9"/>
  <c r="G38" i="2"/>
  <c r="Q41" i="9"/>
  <c r="D8" i="10"/>
  <c r="D52" i="11"/>
  <c r="B62" i="11"/>
  <c r="B33" i="11"/>
  <c r="B44" i="11"/>
  <c r="B108" i="11"/>
  <c r="Q3" i="4"/>
  <c r="G3" i="4"/>
  <c r="Q11" i="4"/>
  <c r="G11" i="4"/>
  <c r="G14" i="4"/>
  <c r="Q13" i="4"/>
  <c r="G18" i="4"/>
  <c r="Q17" i="4"/>
  <c r="G22" i="4"/>
  <c r="Q21" i="4"/>
  <c r="G53" i="4"/>
  <c r="G57" i="4"/>
  <c r="B12" i="13"/>
  <c r="H24" i="13" s="1"/>
  <c r="I24" i="13" s="1"/>
  <c r="B24" i="13"/>
  <c r="R85" i="13" s="1"/>
  <c r="S85" i="13" s="1"/>
  <c r="B51" i="13"/>
  <c r="B60" i="13" s="1"/>
  <c r="B51" i="4"/>
  <c r="B24" i="4"/>
  <c r="R85" i="4" s="1"/>
  <c r="S85" i="4" s="1"/>
  <c r="B12" i="4"/>
  <c r="B51" i="10"/>
  <c r="B60" i="10" s="1"/>
  <c r="B12" i="10"/>
  <c r="B24" i="10"/>
  <c r="B12" i="8"/>
  <c r="B51" i="8"/>
  <c r="B60" i="8" s="1"/>
  <c r="B24" i="8"/>
  <c r="B12" i="5"/>
  <c r="B51" i="5"/>
  <c r="B60" i="5" s="1"/>
  <c r="B24" i="5"/>
  <c r="R85" i="5" s="1"/>
  <c r="S85" i="5" s="1"/>
  <c r="G59" i="13"/>
  <c r="B33" i="14"/>
  <c r="B45" i="14"/>
  <c r="B62" i="14"/>
  <c r="B69" i="14" s="1"/>
  <c r="B62" i="9"/>
  <c r="D62" i="9" s="1"/>
  <c r="D26" i="9"/>
  <c r="B62" i="7"/>
  <c r="D62" i="7" s="1"/>
  <c r="D26" i="7"/>
  <c r="B33" i="7"/>
  <c r="B64" i="9"/>
  <c r="D64" i="9" s="1"/>
  <c r="D28" i="9"/>
  <c r="B64" i="7"/>
  <c r="D64" i="7" s="1"/>
  <c r="D28" i="7"/>
  <c r="B66" i="9"/>
  <c r="D66" i="9" s="1"/>
  <c r="D30" i="9"/>
  <c r="B66" i="7"/>
  <c r="D66" i="7" s="1"/>
  <c r="D30" i="7"/>
  <c r="B68" i="9"/>
  <c r="D68" i="9" s="1"/>
  <c r="D32" i="9"/>
  <c r="B68" i="7"/>
  <c r="D68" i="7" s="1"/>
  <c r="D32" i="7"/>
  <c r="B44" i="14"/>
  <c r="B108" i="14"/>
  <c r="B108" i="9"/>
  <c r="D108" i="9" s="1"/>
  <c r="D35" i="9"/>
  <c r="B112" i="9"/>
  <c r="D112" i="9" s="1"/>
  <c r="D39" i="9"/>
  <c r="D51" i="8"/>
  <c r="C60" i="8"/>
  <c r="D51" i="10"/>
  <c r="C60" i="10"/>
  <c r="H24" i="10"/>
  <c r="I24" i="10" s="1"/>
  <c r="D52" i="6"/>
  <c r="D52" i="8"/>
  <c r="D5" i="6"/>
  <c r="D5" i="8"/>
  <c r="D6" i="6"/>
  <c r="G54" i="10"/>
  <c r="D55" i="6"/>
  <c r="D55" i="10"/>
  <c r="D56" i="6"/>
  <c r="G56" i="8"/>
  <c r="D9" i="6"/>
  <c r="D9" i="8"/>
  <c r="D10" i="6"/>
  <c r="D58" i="8"/>
  <c r="H9" i="2"/>
  <c r="G10" i="10"/>
  <c r="Q10" i="10"/>
  <c r="D11" i="6"/>
  <c r="D59" i="10"/>
  <c r="C106" i="6"/>
  <c r="H11" i="2"/>
  <c r="Q12" i="10"/>
  <c r="G13" i="10"/>
  <c r="D97" i="6"/>
  <c r="D97" i="8"/>
  <c r="D97" i="10"/>
  <c r="D98" i="6"/>
  <c r="D98" i="8"/>
  <c r="D16" i="8"/>
  <c r="H15" i="2"/>
  <c r="Q16" i="10"/>
  <c r="G17" i="10"/>
  <c r="D102" i="6"/>
  <c r="D103" i="8"/>
  <c r="D104" i="8"/>
  <c r="D105" i="6"/>
  <c r="D105" i="10"/>
  <c r="D63" i="6"/>
  <c r="D64" i="6"/>
  <c r="D65" i="6"/>
  <c r="C117" i="6"/>
  <c r="D36" i="6"/>
  <c r="D37" i="6"/>
  <c r="D112" i="8"/>
  <c r="D114" i="8"/>
  <c r="D42" i="8"/>
  <c r="D43" i="8"/>
  <c r="D9" i="12"/>
  <c r="J11" i="2"/>
  <c r="D23" i="12"/>
  <c r="J23" i="12" s="1"/>
  <c r="Q12" i="12"/>
  <c r="G13" i="12"/>
  <c r="G23" i="12" s="1"/>
  <c r="D5" i="14"/>
  <c r="D9" i="14"/>
  <c r="D16" i="11"/>
  <c r="D20" i="11"/>
  <c r="D26" i="11"/>
  <c r="D30" i="11"/>
  <c r="N3" i="2"/>
  <c r="G4" i="16"/>
  <c r="Q4" i="16"/>
  <c r="D9" i="16"/>
  <c r="B23" i="16"/>
  <c r="H46" i="16" s="1"/>
  <c r="I46" i="16" s="1"/>
  <c r="D99" i="16"/>
  <c r="D20" i="16"/>
  <c r="N23" i="2"/>
  <c r="Q26" i="16"/>
  <c r="D28" i="16"/>
  <c r="N27" i="2"/>
  <c r="Q30" i="16"/>
  <c r="D32" i="16"/>
  <c r="G52" i="16"/>
  <c r="G56" i="16"/>
  <c r="D53" i="10"/>
  <c r="D55" i="8"/>
  <c r="D57" i="10"/>
  <c r="H46" i="8"/>
  <c r="I46" i="8" s="1"/>
  <c r="D13" i="8"/>
  <c r="D99" i="10"/>
  <c r="D103" i="10"/>
  <c r="C69" i="10"/>
  <c r="H70" i="10" s="1"/>
  <c r="I70" i="10" s="1"/>
  <c r="D61" i="10"/>
  <c r="D62" i="8"/>
  <c r="D62" i="10"/>
  <c r="D63" i="8"/>
  <c r="D63" i="10"/>
  <c r="D64" i="8"/>
  <c r="D64" i="10"/>
  <c r="D65" i="8"/>
  <c r="D65" i="10"/>
  <c r="D66" i="8"/>
  <c r="D66" i="10"/>
  <c r="D67" i="8"/>
  <c r="D67" i="10"/>
  <c r="D68" i="8"/>
  <c r="D68" i="10"/>
  <c r="D34" i="10"/>
  <c r="D35" i="10"/>
  <c r="D109" i="10"/>
  <c r="D110" i="10"/>
  <c r="D111" i="10"/>
  <c r="D112" i="10"/>
  <c r="D40" i="10"/>
  <c r="D41" i="10"/>
  <c r="D42" i="10"/>
  <c r="C60" i="12"/>
  <c r="C60" i="14"/>
  <c r="D55" i="12"/>
  <c r="D55" i="14"/>
  <c r="C106" i="16"/>
  <c r="D14" i="14"/>
  <c r="D18" i="14"/>
  <c r="D22" i="14"/>
  <c r="L21" i="2"/>
  <c r="Q24" i="14"/>
  <c r="D26" i="14"/>
  <c r="G65" i="14"/>
  <c r="D30" i="14"/>
  <c r="D110" i="14"/>
  <c r="G113" i="14"/>
  <c r="D114" i="14"/>
  <c r="G96" i="14"/>
  <c r="D11" i="16"/>
  <c r="D14" i="16"/>
  <c r="D101" i="16"/>
  <c r="D22" i="16"/>
  <c r="N21" i="2"/>
  <c r="Q24" i="16"/>
  <c r="N25" i="2"/>
  <c r="Q28" i="16"/>
  <c r="D30" i="16"/>
  <c r="G54" i="7"/>
  <c r="G56" i="7"/>
  <c r="G58" i="7"/>
  <c r="Q41" i="7"/>
  <c r="E38" i="2"/>
  <c r="G2" i="2"/>
  <c r="G3" i="9"/>
  <c r="Q3" i="9"/>
  <c r="G10" i="2"/>
  <c r="G11" i="9"/>
  <c r="Q11" i="9"/>
  <c r="B61" i="9"/>
  <c r="B33" i="9"/>
  <c r="D25" i="9"/>
  <c r="B45" i="9"/>
  <c r="R44" i="9" s="1"/>
  <c r="S44" i="9" s="1"/>
  <c r="B65" i="9"/>
  <c r="D65" i="9" s="1"/>
  <c r="D29" i="9"/>
  <c r="B44" i="9"/>
  <c r="D34" i="9"/>
  <c r="B107" i="9"/>
  <c r="D38" i="9"/>
  <c r="B111" i="9"/>
  <c r="D111" i="9" s="1"/>
  <c r="D42" i="9"/>
  <c r="B115" i="9"/>
  <c r="D115" i="9" s="1"/>
  <c r="D61" i="9"/>
  <c r="C69" i="9"/>
  <c r="G53" i="11"/>
  <c r="D4" i="4"/>
  <c r="D12" i="4" s="1"/>
  <c r="J12" i="4" s="1"/>
  <c r="C52" i="4"/>
  <c r="D8" i="4"/>
  <c r="C56" i="4"/>
  <c r="D56" i="4" s="1"/>
  <c r="C96" i="4"/>
  <c r="C23" i="4"/>
  <c r="D13" i="4"/>
  <c r="C100" i="4"/>
  <c r="D100" i="4" s="1"/>
  <c r="D17" i="4"/>
  <c r="C104" i="4"/>
  <c r="D104" i="4" s="1"/>
  <c r="D21" i="4"/>
  <c r="C44" i="4"/>
  <c r="C116" i="4"/>
  <c r="D43" i="4"/>
  <c r="C45" i="4"/>
  <c r="R44" i="4" s="1"/>
  <c r="S44" i="4" s="1"/>
  <c r="B96" i="9"/>
  <c r="B23" i="9"/>
  <c r="H46" i="9" s="1"/>
  <c r="I46" i="9" s="1"/>
  <c r="B96" i="7"/>
  <c r="B23" i="7"/>
  <c r="H46" i="7" s="1"/>
  <c r="I46" i="7" s="1"/>
  <c r="B23" i="5"/>
  <c r="B96" i="5"/>
  <c r="B106" i="5" s="1"/>
  <c r="H141" i="5" s="1"/>
  <c r="I141" i="5" s="1"/>
  <c r="B33" i="8"/>
  <c r="B45" i="8"/>
  <c r="R85" i="8" s="1"/>
  <c r="S85" i="8" s="1"/>
  <c r="B61" i="8"/>
  <c r="B69" i="8" s="1"/>
  <c r="B33" i="5"/>
  <c r="B45" i="5"/>
  <c r="B61" i="5"/>
  <c r="B69" i="5" s="1"/>
  <c r="D34" i="7"/>
  <c r="B44" i="7"/>
  <c r="B107" i="7"/>
  <c r="B44" i="6"/>
  <c r="B107" i="6"/>
  <c r="B117" i="6" s="1"/>
  <c r="D38" i="7"/>
  <c r="B111" i="7"/>
  <c r="D111" i="7" s="1"/>
  <c r="D42" i="7"/>
  <c r="B115" i="7"/>
  <c r="D115" i="7" s="1"/>
  <c r="D51" i="5"/>
  <c r="C60" i="5"/>
  <c r="H90" i="5" s="1"/>
  <c r="I90" i="5" s="1"/>
  <c r="H24" i="5"/>
  <c r="I24" i="5" s="1"/>
  <c r="D4" i="5"/>
  <c r="D12" i="5" s="1"/>
  <c r="J12" i="5" s="1"/>
  <c r="Q5" i="5"/>
  <c r="G5" i="5"/>
  <c r="C4" i="2"/>
  <c r="D6" i="5"/>
  <c r="Q7" i="5"/>
  <c r="G7" i="5"/>
  <c r="C6" i="2"/>
  <c r="D8" i="5"/>
  <c r="D10" i="5"/>
  <c r="G11" i="5"/>
  <c r="Q11" i="5"/>
  <c r="C10" i="2"/>
  <c r="H46" i="5"/>
  <c r="I46" i="5" s="1"/>
  <c r="Q13" i="5"/>
  <c r="G14" i="5"/>
  <c r="C12" i="2"/>
  <c r="D15" i="5"/>
  <c r="Q15" i="5"/>
  <c r="G16" i="5"/>
  <c r="C14" i="2"/>
  <c r="D17" i="5"/>
  <c r="Q17" i="5"/>
  <c r="G18" i="5"/>
  <c r="C16" i="2"/>
  <c r="D19" i="5"/>
  <c r="Q19" i="5"/>
  <c r="G20" i="5"/>
  <c r="C18" i="2"/>
  <c r="D21" i="5"/>
  <c r="Q21" i="5"/>
  <c r="G22" i="5"/>
  <c r="C20" i="2"/>
  <c r="R44" i="5"/>
  <c r="S44" i="5" s="1"/>
  <c r="D25" i="5"/>
  <c r="Q25" i="5"/>
  <c r="C22" i="2"/>
  <c r="D27" i="5"/>
  <c r="Q27" i="5"/>
  <c r="C24" i="2"/>
  <c r="D29" i="5"/>
  <c r="Q29" i="5"/>
  <c r="C26" i="2"/>
  <c r="D31" i="5"/>
  <c r="Q31" i="5"/>
  <c r="C28" i="2"/>
  <c r="C117" i="9"/>
  <c r="D107" i="9"/>
  <c r="G108" i="5"/>
  <c r="D109" i="5"/>
  <c r="G110" i="5"/>
  <c r="D111" i="5"/>
  <c r="D113" i="5"/>
  <c r="G114" i="5"/>
  <c r="D115" i="5"/>
  <c r="G99" i="6"/>
  <c r="D100" i="8"/>
  <c r="G101" i="6"/>
  <c r="G101" i="10"/>
  <c r="D19" i="8"/>
  <c r="D104" i="6"/>
  <c r="H19" i="2"/>
  <c r="Q20" i="10"/>
  <c r="G21" i="10"/>
  <c r="G105" i="8"/>
  <c r="D61" i="6"/>
  <c r="C69" i="6"/>
  <c r="G66" i="6"/>
  <c r="D67" i="6"/>
  <c r="G68" i="6"/>
  <c r="D34" i="8"/>
  <c r="F30" i="2"/>
  <c r="Q33" i="8"/>
  <c r="G110" i="8"/>
  <c r="D111" i="6"/>
  <c r="G112" i="6"/>
  <c r="D40" i="8"/>
  <c r="D42" i="6"/>
  <c r="Q41" i="6"/>
  <c r="D38" i="2"/>
  <c r="G53" i="12"/>
  <c r="K11" i="2"/>
  <c r="K35" i="13"/>
  <c r="L35" i="13" s="1"/>
  <c r="Q12" i="13"/>
  <c r="G13" i="13"/>
  <c r="R44" i="13"/>
  <c r="S44" i="13" s="1"/>
  <c r="K38" i="2"/>
  <c r="Q41" i="13"/>
  <c r="L14" i="2"/>
  <c r="G16" i="14"/>
  <c r="Q15" i="14"/>
  <c r="G103" i="14"/>
  <c r="G63" i="14"/>
  <c r="G64" i="14"/>
  <c r="G67" i="14"/>
  <c r="G68" i="14"/>
  <c r="L30" i="2"/>
  <c r="Q33" i="14"/>
  <c r="M11" i="2"/>
  <c r="Q12" i="15"/>
  <c r="G13" i="15"/>
  <c r="D23" i="15"/>
  <c r="J23" i="15" s="1"/>
  <c r="B97" i="7"/>
  <c r="D97" i="7" s="1"/>
  <c r="D14" i="7"/>
  <c r="B101" i="7"/>
  <c r="D101" i="7" s="1"/>
  <c r="D18" i="7"/>
  <c r="B105" i="7"/>
  <c r="D105" i="7" s="1"/>
  <c r="D22" i="7"/>
  <c r="G67" i="7"/>
  <c r="D6" i="8"/>
  <c r="B12" i="9"/>
  <c r="H24" i="9" s="1"/>
  <c r="I24" i="9" s="1"/>
  <c r="B24" i="9"/>
  <c r="R85" i="9" s="1"/>
  <c r="S85" i="9" s="1"/>
  <c r="B51" i="9"/>
  <c r="D10" i="9"/>
  <c r="D100" i="9"/>
  <c r="B106" i="10"/>
  <c r="D19" i="10"/>
  <c r="D8" i="11"/>
  <c r="D15" i="11"/>
  <c r="B101" i="11"/>
  <c r="D101" i="11" s="1"/>
  <c r="D18" i="11"/>
  <c r="B105" i="11"/>
  <c r="D105" i="11" s="1"/>
  <c r="D22" i="11"/>
  <c r="I21" i="2"/>
  <c r="Q24" i="11"/>
  <c r="I30" i="2"/>
  <c r="Q33" i="11"/>
  <c r="I32" i="2"/>
  <c r="Q35" i="11"/>
  <c r="I34" i="2"/>
  <c r="Q37" i="11"/>
  <c r="I36" i="2"/>
  <c r="Q39" i="11"/>
  <c r="G116" i="11"/>
  <c r="G66" i="11"/>
  <c r="G68" i="11"/>
  <c r="G103" i="11"/>
  <c r="Q9" i="4"/>
  <c r="G9" i="4"/>
  <c r="G99" i="4"/>
  <c r="G103" i="4"/>
  <c r="C69" i="4"/>
  <c r="D61" i="4"/>
  <c r="G62" i="4"/>
  <c r="D63" i="4"/>
  <c r="G64" i="4"/>
  <c r="D65" i="4"/>
  <c r="G66" i="4"/>
  <c r="D67" i="4"/>
  <c r="G68" i="4"/>
  <c r="D34" i="4"/>
  <c r="D36" i="4"/>
  <c r="D38" i="4"/>
  <c r="D40" i="4"/>
  <c r="D42" i="4"/>
  <c r="G108" i="4"/>
  <c r="G112" i="4"/>
  <c r="D52" i="9"/>
  <c r="D56" i="9"/>
  <c r="G12" i="2"/>
  <c r="Q13" i="9"/>
  <c r="G14" i="9"/>
  <c r="D15" i="9"/>
  <c r="D102" i="9"/>
  <c r="G20" i="2"/>
  <c r="Q21" i="9"/>
  <c r="G22" i="9"/>
  <c r="C60" i="11"/>
  <c r="D54" i="11"/>
  <c r="D9" i="11"/>
  <c r="D10" i="11"/>
  <c r="D13" i="11"/>
  <c r="J5" i="2"/>
  <c r="G6" i="12"/>
  <c r="Q6" i="12"/>
  <c r="K6" i="12"/>
  <c r="L6" i="12" s="1"/>
  <c r="J9" i="2"/>
  <c r="G10" i="12"/>
  <c r="Q10" i="12"/>
  <c r="K10" i="12"/>
  <c r="L10" i="12" s="1"/>
  <c r="B62" i="12"/>
  <c r="D26" i="12"/>
  <c r="B33" i="12"/>
  <c r="B45" i="12"/>
  <c r="B66" i="12"/>
  <c r="D66" i="12" s="1"/>
  <c r="D30" i="12"/>
  <c r="J30" i="2"/>
  <c r="Q33" i="12"/>
  <c r="J32" i="2"/>
  <c r="Q35" i="12"/>
  <c r="J34" i="2"/>
  <c r="Q37" i="12"/>
  <c r="J36" i="2"/>
  <c r="Q39" i="12"/>
  <c r="G100" i="12"/>
  <c r="G103" i="12"/>
  <c r="C60" i="13"/>
  <c r="D51" i="13"/>
  <c r="G53" i="13"/>
  <c r="G55" i="13"/>
  <c r="G57" i="13"/>
  <c r="B103" i="13"/>
  <c r="D103" i="13" s="1"/>
  <c r="D20" i="13"/>
  <c r="B64" i="13"/>
  <c r="D64" i="13" s="1"/>
  <c r="D28" i="13"/>
  <c r="B66" i="13"/>
  <c r="D66" i="13" s="1"/>
  <c r="D30" i="13"/>
  <c r="D35" i="13"/>
  <c r="B108" i="13"/>
  <c r="D108" i="13" s="1"/>
  <c r="D39" i="13"/>
  <c r="B112" i="13"/>
  <c r="D112" i="13" s="1"/>
  <c r="G61" i="13"/>
  <c r="G63" i="13"/>
  <c r="G97" i="13"/>
  <c r="G101" i="13"/>
  <c r="G105" i="13"/>
  <c r="L11" i="2"/>
  <c r="Q12" i="14"/>
  <c r="G13" i="14"/>
  <c r="D23" i="14"/>
  <c r="J23" i="14" s="1"/>
  <c r="K13" i="14"/>
  <c r="L13" i="14" s="1"/>
  <c r="L19" i="2"/>
  <c r="Q20" i="14"/>
  <c r="G21" i="14"/>
  <c r="K21" i="14"/>
  <c r="L21" i="14" s="1"/>
  <c r="G53" i="14"/>
  <c r="G57" i="14"/>
  <c r="G112" i="14"/>
  <c r="B33" i="15"/>
  <c r="D26" i="15"/>
  <c r="B62" i="15"/>
  <c r="B45" i="15"/>
  <c r="R85" i="15" s="1"/>
  <c r="S85" i="15" s="1"/>
  <c r="D32" i="15"/>
  <c r="B68" i="15"/>
  <c r="D68" i="15" s="1"/>
  <c r="B44" i="15"/>
  <c r="B116" i="15"/>
  <c r="B117" i="15" s="1"/>
  <c r="B51" i="16"/>
  <c r="B60" i="16" s="1"/>
  <c r="B24" i="16"/>
  <c r="R85" i="16" s="1"/>
  <c r="S85" i="16" s="1"/>
  <c r="B12" i="16"/>
  <c r="B33" i="16"/>
  <c r="B45" i="16"/>
  <c r="R44" i="16" s="1"/>
  <c r="S44" i="16" s="1"/>
  <c r="B62" i="16"/>
  <c r="B69" i="16" s="1"/>
  <c r="B44" i="16"/>
  <c r="B108" i="16"/>
  <c r="D13" i="7"/>
  <c r="D15" i="7"/>
  <c r="D17" i="7"/>
  <c r="D19" i="7"/>
  <c r="D21" i="7"/>
  <c r="B69" i="7"/>
  <c r="B108" i="7"/>
  <c r="D108" i="7" s="1"/>
  <c r="D35" i="7"/>
  <c r="B112" i="7"/>
  <c r="D112" i="7" s="1"/>
  <c r="D39" i="7"/>
  <c r="D107" i="8"/>
  <c r="C117" i="8"/>
  <c r="D115" i="8"/>
  <c r="D6" i="9"/>
  <c r="D96" i="9"/>
  <c r="C106" i="9"/>
  <c r="D13" i="9"/>
  <c r="D104" i="9"/>
  <c r="G116" i="9"/>
  <c r="D15" i="10"/>
  <c r="D4" i="11"/>
  <c r="D19" i="11"/>
  <c r="C12" i="4"/>
  <c r="H24" i="4" s="1"/>
  <c r="I24" i="4" s="1"/>
  <c r="Q7" i="4"/>
  <c r="G7" i="4"/>
  <c r="G97" i="4"/>
  <c r="G101" i="4"/>
  <c r="G105" i="4"/>
  <c r="G55" i="4"/>
  <c r="G59" i="4"/>
  <c r="B51" i="14"/>
  <c r="B60" i="14" s="1"/>
  <c r="B12" i="14"/>
  <c r="H24" i="14" s="1"/>
  <c r="I24" i="14" s="1"/>
  <c r="B24" i="14"/>
  <c r="B12" i="12"/>
  <c r="H24" i="12" s="1"/>
  <c r="I24" i="12" s="1"/>
  <c r="B24" i="12"/>
  <c r="B51" i="12"/>
  <c r="B60" i="12" s="1"/>
  <c r="B12" i="11"/>
  <c r="H24" i="11" s="1"/>
  <c r="I24" i="11" s="1"/>
  <c r="B24" i="11"/>
  <c r="R85" i="11" s="1"/>
  <c r="S85" i="11" s="1"/>
  <c r="B51" i="11"/>
  <c r="D3" i="11"/>
  <c r="B12" i="7"/>
  <c r="H24" i="7" s="1"/>
  <c r="I24" i="7" s="1"/>
  <c r="B24" i="7"/>
  <c r="R44" i="7" s="1"/>
  <c r="S44" i="7" s="1"/>
  <c r="D3" i="7"/>
  <c r="B51" i="7"/>
  <c r="B24" i="6"/>
  <c r="R44" i="6" s="1"/>
  <c r="S44" i="6" s="1"/>
  <c r="B12" i="6"/>
  <c r="B51" i="6"/>
  <c r="B60" i="6" s="1"/>
  <c r="B53" i="9"/>
  <c r="D53" i="9" s="1"/>
  <c r="D5" i="9"/>
  <c r="D5" i="7"/>
  <c r="B53" i="7"/>
  <c r="D53" i="7" s="1"/>
  <c r="D7" i="11"/>
  <c r="B55" i="11"/>
  <c r="D55" i="11" s="1"/>
  <c r="D7" i="7"/>
  <c r="B55" i="7"/>
  <c r="D55" i="7" s="1"/>
  <c r="D9" i="9"/>
  <c r="B57" i="9"/>
  <c r="D57" i="9" s="1"/>
  <c r="D9" i="7"/>
  <c r="B57" i="7"/>
  <c r="D57" i="7" s="1"/>
  <c r="B59" i="11"/>
  <c r="D59" i="11" s="1"/>
  <c r="D11" i="11"/>
  <c r="D11" i="7"/>
  <c r="B59" i="7"/>
  <c r="D59" i="7" s="1"/>
  <c r="B97" i="11"/>
  <c r="D97" i="11" s="1"/>
  <c r="D14" i="11"/>
  <c r="B99" i="9"/>
  <c r="D99" i="9" s="1"/>
  <c r="D16" i="9"/>
  <c r="B103" i="9"/>
  <c r="D103" i="9" s="1"/>
  <c r="D20" i="9"/>
  <c r="B110" i="9"/>
  <c r="D110" i="9" s="1"/>
  <c r="D37" i="9"/>
  <c r="B114" i="9"/>
  <c r="D114" i="9" s="1"/>
  <c r="D41" i="9"/>
  <c r="B116" i="12"/>
  <c r="B117" i="12" s="1"/>
  <c r="B44" i="12"/>
  <c r="H90" i="6"/>
  <c r="I90" i="6" s="1"/>
  <c r="H24" i="6"/>
  <c r="I24" i="6" s="1"/>
  <c r="H24" i="8"/>
  <c r="I24" i="8" s="1"/>
  <c r="D3" i="8"/>
  <c r="R85" i="10"/>
  <c r="S85" i="10" s="1"/>
  <c r="D3" i="10"/>
  <c r="D4" i="6"/>
  <c r="D4" i="8"/>
  <c r="D53" i="6"/>
  <c r="D53" i="8"/>
  <c r="D54" i="6"/>
  <c r="H5" i="2"/>
  <c r="G6" i="10"/>
  <c r="Q6" i="10"/>
  <c r="D7" i="6"/>
  <c r="D7" i="10"/>
  <c r="D8" i="6"/>
  <c r="F7" i="2"/>
  <c r="G8" i="8"/>
  <c r="Q8" i="8"/>
  <c r="D57" i="6"/>
  <c r="D57" i="8"/>
  <c r="D58" i="6"/>
  <c r="D10" i="8"/>
  <c r="G58" i="10"/>
  <c r="D59" i="6"/>
  <c r="D11" i="10"/>
  <c r="H46" i="6"/>
  <c r="I46" i="6" s="1"/>
  <c r="C106" i="10"/>
  <c r="D96" i="10"/>
  <c r="D14" i="6"/>
  <c r="D14" i="8"/>
  <c r="D14" i="10"/>
  <c r="D23" i="10" s="1"/>
  <c r="J23" i="10" s="1"/>
  <c r="D15" i="6"/>
  <c r="D15" i="8"/>
  <c r="D99" i="8"/>
  <c r="G100" i="10"/>
  <c r="D19" i="6"/>
  <c r="D20" i="8"/>
  <c r="D21" i="8"/>
  <c r="D22" i="6"/>
  <c r="D22" i="10"/>
  <c r="D27" i="6"/>
  <c r="D28" i="6"/>
  <c r="D29" i="6"/>
  <c r="D109" i="6"/>
  <c r="D110" i="6"/>
  <c r="D38" i="8"/>
  <c r="D39" i="8"/>
  <c r="D41" i="8"/>
  <c r="D116" i="8"/>
  <c r="R44" i="12"/>
  <c r="S44" i="12" s="1"/>
  <c r="D57" i="12"/>
  <c r="H46" i="12"/>
  <c r="I46" i="12" s="1"/>
  <c r="D39" i="14"/>
  <c r="D28" i="11"/>
  <c r="D33" i="11" s="1"/>
  <c r="D32" i="11"/>
  <c r="C117" i="14"/>
  <c r="D5" i="16"/>
  <c r="N7" i="2"/>
  <c r="G8" i="16"/>
  <c r="Q8" i="16"/>
  <c r="D16" i="16"/>
  <c r="D103" i="16"/>
  <c r="G63" i="16"/>
  <c r="D64" i="16"/>
  <c r="G67" i="16"/>
  <c r="D68" i="16"/>
  <c r="D37" i="16"/>
  <c r="N38" i="2"/>
  <c r="Q41" i="16"/>
  <c r="D51" i="16"/>
  <c r="C60" i="16"/>
  <c r="D55" i="16"/>
  <c r="D59" i="16"/>
  <c r="D5" i="10"/>
  <c r="D7" i="8"/>
  <c r="D9" i="10"/>
  <c r="C106" i="8"/>
  <c r="H141" i="8" s="1"/>
  <c r="I141" i="8" s="1"/>
  <c r="D96" i="8"/>
  <c r="D16" i="10"/>
  <c r="D20" i="10"/>
  <c r="C69" i="8"/>
  <c r="H70" i="8" s="1"/>
  <c r="I70" i="8" s="1"/>
  <c r="D61" i="8"/>
  <c r="D25" i="8"/>
  <c r="R44" i="10"/>
  <c r="S44" i="10" s="1"/>
  <c r="D25" i="10"/>
  <c r="D26" i="8"/>
  <c r="D26" i="10"/>
  <c r="D27" i="8"/>
  <c r="D27" i="10"/>
  <c r="D28" i="8"/>
  <c r="D28" i="10"/>
  <c r="D29" i="8"/>
  <c r="D29" i="10"/>
  <c r="D30" i="8"/>
  <c r="D30" i="10"/>
  <c r="D31" i="8"/>
  <c r="D31" i="10"/>
  <c r="D32" i="8"/>
  <c r="D32" i="10"/>
  <c r="D107" i="10"/>
  <c r="C117" i="10"/>
  <c r="H118" i="10" s="1"/>
  <c r="I118" i="10" s="1"/>
  <c r="D108" i="10"/>
  <c r="D36" i="10"/>
  <c r="D37" i="10"/>
  <c r="D38" i="10"/>
  <c r="D39" i="10"/>
  <c r="D113" i="10"/>
  <c r="D114" i="10"/>
  <c r="D115" i="10"/>
  <c r="R85" i="12"/>
  <c r="S85" i="12" s="1"/>
  <c r="D3" i="12"/>
  <c r="R85" i="14"/>
  <c r="S85" i="14" s="1"/>
  <c r="D3" i="14"/>
  <c r="D7" i="12"/>
  <c r="D7" i="14"/>
  <c r="D97" i="14"/>
  <c r="D101" i="14"/>
  <c r="D105" i="14"/>
  <c r="R44" i="14"/>
  <c r="S44" i="14" s="1"/>
  <c r="C69" i="14"/>
  <c r="H70" i="14" s="1"/>
  <c r="I70" i="14" s="1"/>
  <c r="D61" i="14"/>
  <c r="D62" i="14"/>
  <c r="L25" i="2"/>
  <c r="Q28" i="14"/>
  <c r="D66" i="14"/>
  <c r="D44" i="12"/>
  <c r="G109" i="14"/>
  <c r="Q34" i="14"/>
  <c r="L31" i="2"/>
  <c r="D37" i="14"/>
  <c r="L35" i="2"/>
  <c r="Q38" i="14"/>
  <c r="D41" i="14"/>
  <c r="D116" i="12"/>
  <c r="G108" i="12"/>
  <c r="B44" i="13"/>
  <c r="H24" i="16"/>
  <c r="I24" i="16" s="1"/>
  <c r="D7" i="16"/>
  <c r="D97" i="16"/>
  <c r="D18" i="16"/>
  <c r="D105" i="16"/>
  <c r="C69" i="16"/>
  <c r="H70" i="16" s="1"/>
  <c r="I70" i="16" s="1"/>
  <c r="D61" i="16"/>
  <c r="D62" i="16"/>
  <c r="G65" i="16"/>
  <c r="D66" i="16"/>
  <c r="D39" i="16"/>
  <c r="K18" i="10" l="1"/>
  <c r="L18" i="10" s="1"/>
  <c r="K10" i="10"/>
  <c r="L10" i="10" s="1"/>
  <c r="K17" i="10"/>
  <c r="L17" i="10" s="1"/>
  <c r="K13" i="10"/>
  <c r="L13" i="10" s="1"/>
  <c r="K21" i="10"/>
  <c r="L21" i="10" s="1"/>
  <c r="K6" i="10"/>
  <c r="L6" i="10" s="1"/>
  <c r="K27" i="5"/>
  <c r="L27" i="5" s="1"/>
  <c r="K29" i="5"/>
  <c r="L29" i="5" s="1"/>
  <c r="K33" i="5"/>
  <c r="L33" i="5" s="1"/>
  <c r="K25" i="5"/>
  <c r="L25" i="5" s="1"/>
  <c r="K36" i="5"/>
  <c r="L36" i="5" s="1"/>
  <c r="K38" i="5"/>
  <c r="L38" i="5" s="1"/>
  <c r="K40" i="5"/>
  <c r="L40" i="5" s="1"/>
  <c r="K42" i="5"/>
  <c r="L42" i="5" s="1"/>
  <c r="K44" i="5"/>
  <c r="L44" i="5" s="1"/>
  <c r="K25" i="4"/>
  <c r="L25" i="4" s="1"/>
  <c r="K33" i="4"/>
  <c r="L33" i="4" s="1"/>
  <c r="K36" i="4"/>
  <c r="L36" i="4" s="1"/>
  <c r="K40" i="4"/>
  <c r="L40" i="4" s="1"/>
  <c r="K44" i="4"/>
  <c r="L44" i="4" s="1"/>
  <c r="K31" i="4"/>
  <c r="L31" i="4" s="1"/>
  <c r="K27" i="4"/>
  <c r="L27" i="4" s="1"/>
  <c r="K38" i="4"/>
  <c r="L38" i="4" s="1"/>
  <c r="K42" i="4"/>
  <c r="L42" i="4" s="1"/>
  <c r="K29" i="4"/>
  <c r="L29" i="4" s="1"/>
  <c r="G66" i="16"/>
  <c r="G62" i="16"/>
  <c r="N16" i="2"/>
  <c r="G18" i="16"/>
  <c r="Q17" i="16"/>
  <c r="N6" i="2"/>
  <c r="Q7" i="16"/>
  <c r="G7" i="16"/>
  <c r="G116" i="12"/>
  <c r="L32" i="2"/>
  <c r="Q35" i="14"/>
  <c r="G62" i="14"/>
  <c r="G105" i="14"/>
  <c r="G97" i="14"/>
  <c r="J6" i="2"/>
  <c r="K7" i="12"/>
  <c r="L7" i="12" s="1"/>
  <c r="Q7" i="12"/>
  <c r="G7" i="12"/>
  <c r="G114" i="10"/>
  <c r="H34" i="2"/>
  <c r="Q37" i="10"/>
  <c r="Q35" i="10"/>
  <c r="H32" i="2"/>
  <c r="K131" i="10"/>
  <c r="L131" i="10" s="1"/>
  <c r="G108" i="10"/>
  <c r="D117" i="10"/>
  <c r="J117" i="10" s="1"/>
  <c r="K130" i="10"/>
  <c r="L130" i="10" s="1"/>
  <c r="G107" i="10"/>
  <c r="Q31" i="8"/>
  <c r="F28" i="2"/>
  <c r="F27" i="2"/>
  <c r="Q30" i="8"/>
  <c r="F26" i="2"/>
  <c r="Q29" i="8"/>
  <c r="F25" i="2"/>
  <c r="Q28" i="8"/>
  <c r="F24" i="2"/>
  <c r="Q27" i="8"/>
  <c r="F23" i="2"/>
  <c r="Q26" i="8"/>
  <c r="F22" i="2"/>
  <c r="Q25" i="8"/>
  <c r="G61" i="8"/>
  <c r="K81" i="8"/>
  <c r="L81" i="8" s="1"/>
  <c r="D69" i="8"/>
  <c r="J69" i="8" s="1"/>
  <c r="H18" i="2"/>
  <c r="K20" i="10"/>
  <c r="L20" i="10" s="1"/>
  <c r="G20" i="10"/>
  <c r="Q19" i="10"/>
  <c r="G96" i="8"/>
  <c r="D106" i="8"/>
  <c r="J106" i="8" s="1"/>
  <c r="K96" i="8"/>
  <c r="L96" i="8" s="1"/>
  <c r="H8" i="2"/>
  <c r="K9" i="10"/>
  <c r="L9" i="10" s="1"/>
  <c r="Q9" i="10"/>
  <c r="G9" i="10"/>
  <c r="H4" i="2"/>
  <c r="K5" i="10"/>
  <c r="L5" i="10" s="1"/>
  <c r="Q5" i="10"/>
  <c r="G5" i="10"/>
  <c r="G59" i="16"/>
  <c r="H90" i="16"/>
  <c r="I90" i="16" s="1"/>
  <c r="N32" i="2"/>
  <c r="Q35" i="16"/>
  <c r="N14" i="2"/>
  <c r="Q15" i="16"/>
  <c r="G16" i="16"/>
  <c r="N4" i="2"/>
  <c r="Q5" i="16"/>
  <c r="G5" i="16"/>
  <c r="I28" i="2"/>
  <c r="Q31" i="11"/>
  <c r="F36" i="2"/>
  <c r="Q39" i="8"/>
  <c r="F33" i="2"/>
  <c r="Q36" i="8"/>
  <c r="G109" i="6"/>
  <c r="Q27" i="6"/>
  <c r="D24" i="2"/>
  <c r="H20" i="2"/>
  <c r="K22" i="10"/>
  <c r="L22" i="10" s="1"/>
  <c r="Q21" i="10"/>
  <c r="G22" i="10"/>
  <c r="F19" i="2"/>
  <c r="Q20" i="8"/>
  <c r="G21" i="8"/>
  <c r="Q18" i="6"/>
  <c r="G19" i="6"/>
  <c r="D17" i="2"/>
  <c r="G99" i="8"/>
  <c r="K99" i="8"/>
  <c r="L99" i="8" s="1"/>
  <c r="Q14" i="6"/>
  <c r="G15" i="6"/>
  <c r="D13" i="2"/>
  <c r="F12" i="2"/>
  <c r="Q13" i="8"/>
  <c r="G14" i="8"/>
  <c r="G96" i="10"/>
  <c r="K119" i="10"/>
  <c r="L119" i="10" s="1"/>
  <c r="K96" i="10"/>
  <c r="L96" i="10" s="1"/>
  <c r="D106" i="10"/>
  <c r="J106" i="10" s="1"/>
  <c r="G59" i="6"/>
  <c r="F9" i="2"/>
  <c r="G10" i="8"/>
  <c r="Q10" i="8"/>
  <c r="K77" i="8"/>
  <c r="L77" i="8" s="1"/>
  <c r="G57" i="8"/>
  <c r="H6" i="2"/>
  <c r="K7" i="10"/>
  <c r="L7" i="10" s="1"/>
  <c r="Q7" i="10"/>
  <c r="G7" i="10"/>
  <c r="K73" i="8"/>
  <c r="L73" i="8" s="1"/>
  <c r="G53" i="8"/>
  <c r="F3" i="2"/>
  <c r="G4" i="8"/>
  <c r="Q4" i="8"/>
  <c r="H2" i="2"/>
  <c r="K3" i="10"/>
  <c r="L3" i="10" s="1"/>
  <c r="Q3" i="10"/>
  <c r="D24" i="10"/>
  <c r="T23" i="10" s="1"/>
  <c r="G3" i="10"/>
  <c r="D12" i="10"/>
  <c r="J12" i="10" s="1"/>
  <c r="K31" i="10" s="1"/>
  <c r="L31" i="10" s="1"/>
  <c r="U3" i="10"/>
  <c r="V3" i="10" s="1"/>
  <c r="F2" i="2"/>
  <c r="Q3" i="8"/>
  <c r="D12" i="8"/>
  <c r="J12" i="8" s="1"/>
  <c r="K36" i="8" s="1"/>
  <c r="L36" i="8" s="1"/>
  <c r="G3" i="8"/>
  <c r="D24" i="8"/>
  <c r="T23" i="8" s="1"/>
  <c r="K25" i="8"/>
  <c r="L25" i="8" s="1"/>
  <c r="G36" i="2"/>
  <c r="Q39" i="9"/>
  <c r="G32" i="2"/>
  <c r="Q35" i="9"/>
  <c r="G18" i="2"/>
  <c r="Q19" i="9"/>
  <c r="G20" i="9"/>
  <c r="G14" i="2"/>
  <c r="Q15" i="9"/>
  <c r="G16" i="9"/>
  <c r="I12" i="2"/>
  <c r="Q13" i="11"/>
  <c r="G14" i="11"/>
  <c r="G59" i="7"/>
  <c r="I10" i="2"/>
  <c r="G11" i="11"/>
  <c r="Q11" i="11"/>
  <c r="G57" i="7"/>
  <c r="G57" i="9"/>
  <c r="G55" i="7"/>
  <c r="G55" i="11"/>
  <c r="G53" i="7"/>
  <c r="G4" i="2"/>
  <c r="G5" i="9"/>
  <c r="Q5" i="9"/>
  <c r="E2" i="2"/>
  <c r="G3" i="7"/>
  <c r="D12" i="7"/>
  <c r="J12" i="7" s="1"/>
  <c r="D24" i="7"/>
  <c r="T23" i="7" s="1"/>
  <c r="K25" i="7"/>
  <c r="L25" i="7" s="1"/>
  <c r="Q3" i="7"/>
  <c r="B60" i="11"/>
  <c r="D51" i="11"/>
  <c r="I3" i="2"/>
  <c r="Q4" i="11"/>
  <c r="G4" i="11"/>
  <c r="G11" i="2"/>
  <c r="G13" i="9"/>
  <c r="Q12" i="9"/>
  <c r="D23" i="9"/>
  <c r="J23" i="9" s="1"/>
  <c r="K20" i="9" s="1"/>
  <c r="L20" i="9" s="1"/>
  <c r="D106" i="9"/>
  <c r="J106" i="9" s="1"/>
  <c r="K96" i="9" s="1"/>
  <c r="L96" i="9" s="1"/>
  <c r="G96" i="9"/>
  <c r="K115" i="8"/>
  <c r="L115" i="8" s="1"/>
  <c r="G115" i="8"/>
  <c r="K107" i="8"/>
  <c r="L107" i="8" s="1"/>
  <c r="D117" i="8"/>
  <c r="J117" i="8" s="1"/>
  <c r="K130" i="8"/>
  <c r="L130" i="8" s="1"/>
  <c r="G107" i="8"/>
  <c r="G112" i="7"/>
  <c r="G108" i="7"/>
  <c r="E17" i="2"/>
  <c r="U18" i="7"/>
  <c r="V18" i="7" s="1"/>
  <c r="K41" i="7"/>
  <c r="L41" i="7" s="1"/>
  <c r="G19" i="7"/>
  <c r="Q18" i="7"/>
  <c r="E13" i="2"/>
  <c r="U14" i="7"/>
  <c r="V14" i="7" s="1"/>
  <c r="K37" i="7"/>
  <c r="L37" i="7" s="1"/>
  <c r="G15" i="7"/>
  <c r="Q14" i="7"/>
  <c r="R85" i="7"/>
  <c r="S85" i="7" s="1"/>
  <c r="M28" i="2"/>
  <c r="Q31" i="15"/>
  <c r="D62" i="15"/>
  <c r="B69" i="15"/>
  <c r="K19" i="14"/>
  <c r="L19" i="14" s="1"/>
  <c r="K15" i="14"/>
  <c r="L15" i="14" s="1"/>
  <c r="K10" i="14"/>
  <c r="L10" i="14" s="1"/>
  <c r="K6" i="14"/>
  <c r="L6" i="14" s="1"/>
  <c r="K8" i="14"/>
  <c r="L8" i="14" s="1"/>
  <c r="K4" i="14"/>
  <c r="L4" i="14" s="1"/>
  <c r="G112" i="13"/>
  <c r="G108" i="13"/>
  <c r="K26" i="2"/>
  <c r="Q29" i="13"/>
  <c r="K24" i="2"/>
  <c r="Q27" i="13"/>
  <c r="K18" i="2"/>
  <c r="Q19" i="13"/>
  <c r="G20" i="13"/>
  <c r="K42" i="13"/>
  <c r="L42" i="13" s="1"/>
  <c r="J26" i="2"/>
  <c r="Q29" i="12"/>
  <c r="J22" i="2"/>
  <c r="Q25" i="12"/>
  <c r="D33" i="12"/>
  <c r="D45" i="12"/>
  <c r="T43" i="12" s="1"/>
  <c r="I11" i="2"/>
  <c r="Q12" i="11"/>
  <c r="G13" i="11"/>
  <c r="D23" i="11"/>
  <c r="J23" i="11" s="1"/>
  <c r="K5" i="11" s="1"/>
  <c r="L5" i="11" s="1"/>
  <c r="I8" i="2"/>
  <c r="G9" i="11"/>
  <c r="Q9" i="11"/>
  <c r="K9" i="11"/>
  <c r="L9" i="11" s="1"/>
  <c r="K102" i="9"/>
  <c r="L102" i="9" s="1"/>
  <c r="G102" i="9"/>
  <c r="G52" i="9"/>
  <c r="Q38" i="4"/>
  <c r="Q34" i="4"/>
  <c r="G105" i="11"/>
  <c r="G101" i="11"/>
  <c r="I7" i="2"/>
  <c r="K8" i="11"/>
  <c r="L8" i="11" s="1"/>
  <c r="Q8" i="11"/>
  <c r="G8" i="11"/>
  <c r="G9" i="2"/>
  <c r="K10" i="9"/>
  <c r="L10" i="9" s="1"/>
  <c r="Q10" i="9"/>
  <c r="G10" i="9"/>
  <c r="F5" i="2"/>
  <c r="G6" i="8"/>
  <c r="U6" i="8"/>
  <c r="V6" i="8" s="1"/>
  <c r="K28" i="8"/>
  <c r="L28" i="8" s="1"/>
  <c r="Q6" i="8"/>
  <c r="E20" i="2"/>
  <c r="Q21" i="7"/>
  <c r="G22" i="7"/>
  <c r="K44" i="7"/>
  <c r="L44" i="7" s="1"/>
  <c r="U21" i="7"/>
  <c r="V21" i="7" s="1"/>
  <c r="E16" i="2"/>
  <c r="Q17" i="7"/>
  <c r="G18" i="7"/>
  <c r="K40" i="7"/>
  <c r="L40" i="7" s="1"/>
  <c r="U17" i="7"/>
  <c r="V17" i="7" s="1"/>
  <c r="E12" i="2"/>
  <c r="Q13" i="7"/>
  <c r="G14" i="7"/>
  <c r="K36" i="7"/>
  <c r="L36" i="7" s="1"/>
  <c r="U13" i="7"/>
  <c r="V13" i="7" s="1"/>
  <c r="K21" i="15"/>
  <c r="L21" i="15" s="1"/>
  <c r="K19" i="15"/>
  <c r="L19" i="15" s="1"/>
  <c r="K15" i="15"/>
  <c r="L15" i="15" s="1"/>
  <c r="K7" i="15"/>
  <c r="L7" i="15" s="1"/>
  <c r="K3" i="15"/>
  <c r="L3" i="15" s="1"/>
  <c r="K6" i="15"/>
  <c r="L6" i="15" s="1"/>
  <c r="K22" i="15"/>
  <c r="L22" i="15" s="1"/>
  <c r="K18" i="15"/>
  <c r="L18" i="15" s="1"/>
  <c r="K14" i="15"/>
  <c r="L14" i="15" s="1"/>
  <c r="K11" i="15"/>
  <c r="L11" i="15" s="1"/>
  <c r="K8" i="15"/>
  <c r="L8" i="15" s="1"/>
  <c r="K4" i="15"/>
  <c r="L4" i="15" s="1"/>
  <c r="K17" i="15"/>
  <c r="L17" i="15" s="1"/>
  <c r="K10" i="15"/>
  <c r="L10" i="15" s="1"/>
  <c r="D23" i="13"/>
  <c r="J23" i="13" s="1"/>
  <c r="F35" i="2"/>
  <c r="U38" i="8"/>
  <c r="V38" i="8" s="1"/>
  <c r="Q38" i="8"/>
  <c r="G111" i="6"/>
  <c r="U32" i="8"/>
  <c r="V32" i="8" s="1"/>
  <c r="D44" i="8"/>
  <c r="F29" i="2"/>
  <c r="Q32" i="8"/>
  <c r="G67" i="6"/>
  <c r="H70" i="6"/>
  <c r="I70" i="6" s="1"/>
  <c r="G104" i="6"/>
  <c r="G100" i="8"/>
  <c r="K123" i="8"/>
  <c r="L123" i="8" s="1"/>
  <c r="K100" i="8"/>
  <c r="L100" i="8" s="1"/>
  <c r="G115" i="5"/>
  <c r="G113" i="5"/>
  <c r="Q28" i="5"/>
  <c r="C25" i="2"/>
  <c r="D33" i="5"/>
  <c r="D45" i="5"/>
  <c r="T43" i="5" s="1"/>
  <c r="Q24" i="5"/>
  <c r="U66" i="5"/>
  <c r="V66" i="5" s="1"/>
  <c r="C21" i="2"/>
  <c r="Q10" i="5"/>
  <c r="G10" i="5"/>
  <c r="K32" i="5"/>
  <c r="L32" i="5" s="1"/>
  <c r="U52" i="5"/>
  <c r="V52" i="5" s="1"/>
  <c r="C9" i="2"/>
  <c r="G115" i="7"/>
  <c r="G111" i="7"/>
  <c r="B117" i="7"/>
  <c r="D107" i="7"/>
  <c r="E29" i="2"/>
  <c r="Q32" i="7"/>
  <c r="U32" i="7"/>
  <c r="V32" i="7" s="1"/>
  <c r="D44" i="7"/>
  <c r="B106" i="7"/>
  <c r="B106" i="9"/>
  <c r="Q41" i="4"/>
  <c r="G104" i="4"/>
  <c r="G100" i="4"/>
  <c r="H46" i="4"/>
  <c r="I46" i="4" s="1"/>
  <c r="G56" i="4"/>
  <c r="D52" i="4"/>
  <c r="C60" i="4"/>
  <c r="D69" i="9"/>
  <c r="J69" i="9" s="1"/>
  <c r="K77" i="9" s="1"/>
  <c r="L77" i="9" s="1"/>
  <c r="K81" i="9"/>
  <c r="L81" i="9" s="1"/>
  <c r="G61" i="9"/>
  <c r="G37" i="2"/>
  <c r="Q40" i="9"/>
  <c r="G33" i="2"/>
  <c r="Q36" i="9"/>
  <c r="G29" i="2"/>
  <c r="Q32" i="9"/>
  <c r="D44" i="9"/>
  <c r="G25" i="2"/>
  <c r="Q28" i="9"/>
  <c r="D12" i="9"/>
  <c r="J12" i="9" s="1"/>
  <c r="N26" i="2"/>
  <c r="Q29" i="16"/>
  <c r="D33" i="16"/>
  <c r="G101" i="16"/>
  <c r="D106" i="14"/>
  <c r="J106" i="14" s="1"/>
  <c r="K105" i="14" s="1"/>
  <c r="L105" i="14" s="1"/>
  <c r="L26" i="2"/>
  <c r="Q29" i="14"/>
  <c r="L22" i="2"/>
  <c r="Q25" i="14"/>
  <c r="D33" i="14"/>
  <c r="L16" i="2"/>
  <c r="K18" i="14"/>
  <c r="L18" i="14" s="1"/>
  <c r="G18" i="14"/>
  <c r="Q17" i="14"/>
  <c r="H46" i="14"/>
  <c r="I46" i="14" s="1"/>
  <c r="G55" i="14"/>
  <c r="D51" i="14"/>
  <c r="U40" i="10"/>
  <c r="V40" i="10" s="1"/>
  <c r="H37" i="2"/>
  <c r="Q40" i="10"/>
  <c r="H35" i="2"/>
  <c r="U38" i="10"/>
  <c r="V38" i="10" s="1"/>
  <c r="Q38" i="10"/>
  <c r="K111" i="10"/>
  <c r="L111" i="10" s="1"/>
  <c r="K134" i="10"/>
  <c r="L134" i="10" s="1"/>
  <c r="G111" i="10"/>
  <c r="K109" i="10"/>
  <c r="L109" i="10" s="1"/>
  <c r="K132" i="10"/>
  <c r="L132" i="10" s="1"/>
  <c r="G109" i="10"/>
  <c r="H29" i="2"/>
  <c r="U32" i="10"/>
  <c r="V32" i="10" s="1"/>
  <c r="D44" i="10"/>
  <c r="Q32" i="10"/>
  <c r="G68" i="8"/>
  <c r="K88" i="8"/>
  <c r="L88" i="8" s="1"/>
  <c r="G67" i="8"/>
  <c r="K87" i="8"/>
  <c r="L87" i="8" s="1"/>
  <c r="G66" i="8"/>
  <c r="K86" i="8"/>
  <c r="L86" i="8" s="1"/>
  <c r="G65" i="8"/>
  <c r="K85" i="8"/>
  <c r="L85" i="8" s="1"/>
  <c r="G64" i="8"/>
  <c r="K84" i="8"/>
  <c r="L84" i="8" s="1"/>
  <c r="G63" i="8"/>
  <c r="K83" i="8"/>
  <c r="L83" i="8" s="1"/>
  <c r="G62" i="8"/>
  <c r="K82" i="8"/>
  <c r="L82" i="8" s="1"/>
  <c r="G103" i="10"/>
  <c r="K126" i="10"/>
  <c r="L126" i="10" s="1"/>
  <c r="K103" i="10"/>
  <c r="L103" i="10" s="1"/>
  <c r="F11" i="2"/>
  <c r="U12" i="8"/>
  <c r="V12" i="8" s="1"/>
  <c r="K13" i="8"/>
  <c r="L13" i="8" s="1"/>
  <c r="D23" i="8"/>
  <c r="J23" i="8" s="1"/>
  <c r="K21" i="8" s="1"/>
  <c r="L21" i="8" s="1"/>
  <c r="G13" i="8"/>
  <c r="Q12" i="8"/>
  <c r="K35" i="8"/>
  <c r="L35" i="8" s="1"/>
  <c r="G57" i="10"/>
  <c r="G53" i="10"/>
  <c r="N28" i="2"/>
  <c r="Q31" i="16"/>
  <c r="G99" i="16"/>
  <c r="N8" i="2"/>
  <c r="Q9" i="16"/>
  <c r="G9" i="16"/>
  <c r="I22" i="2"/>
  <c r="Q25" i="11"/>
  <c r="I14" i="2"/>
  <c r="Q15" i="11"/>
  <c r="G16" i="11"/>
  <c r="K16" i="11"/>
  <c r="L16" i="11" s="1"/>
  <c r="L8" i="2"/>
  <c r="K9" i="14"/>
  <c r="L9" i="14" s="1"/>
  <c r="Q9" i="14"/>
  <c r="G9" i="14"/>
  <c r="J8" i="2"/>
  <c r="K9" i="12"/>
  <c r="L9" i="12" s="1"/>
  <c r="Q9" i="12"/>
  <c r="G9" i="12"/>
  <c r="U51" i="12"/>
  <c r="V51" i="12" s="1"/>
  <c r="U40" i="8"/>
  <c r="V40" i="8" s="1"/>
  <c r="F37" i="2"/>
  <c r="Q40" i="8"/>
  <c r="K112" i="8"/>
  <c r="L112" i="8" s="1"/>
  <c r="K135" i="8"/>
  <c r="L135" i="8" s="1"/>
  <c r="G112" i="8"/>
  <c r="Q34" i="6"/>
  <c r="D31" i="2"/>
  <c r="D107" i="6"/>
  <c r="G64" i="6"/>
  <c r="G105" i="10"/>
  <c r="K128" i="10"/>
  <c r="L128" i="10" s="1"/>
  <c r="K105" i="10"/>
  <c r="L105" i="10" s="1"/>
  <c r="G104" i="8"/>
  <c r="K127" i="8"/>
  <c r="L127" i="8" s="1"/>
  <c r="K104" i="8"/>
  <c r="L104" i="8" s="1"/>
  <c r="G102" i="6"/>
  <c r="Q15" i="8"/>
  <c r="G16" i="8"/>
  <c r="F14" i="2"/>
  <c r="K16" i="8"/>
  <c r="L16" i="8" s="1"/>
  <c r="U15" i="8"/>
  <c r="V15" i="8" s="1"/>
  <c r="K38" i="8"/>
  <c r="L38" i="8" s="1"/>
  <c r="G98" i="6"/>
  <c r="G97" i="8"/>
  <c r="K120" i="8"/>
  <c r="L120" i="8" s="1"/>
  <c r="K97" i="8"/>
  <c r="L97" i="8" s="1"/>
  <c r="H141" i="6"/>
  <c r="I141" i="6" s="1"/>
  <c r="Q11" i="6"/>
  <c r="G11" i="6"/>
  <c r="D10" i="2"/>
  <c r="G58" i="8"/>
  <c r="K78" i="8"/>
  <c r="L78" i="8" s="1"/>
  <c r="F8" i="2"/>
  <c r="K9" i="8"/>
  <c r="L9" i="8" s="1"/>
  <c r="Q9" i="8"/>
  <c r="K31" i="8"/>
  <c r="L31" i="8" s="1"/>
  <c r="G9" i="8"/>
  <c r="U9" i="8"/>
  <c r="V9" i="8" s="1"/>
  <c r="G55" i="10"/>
  <c r="F4" i="2"/>
  <c r="K5" i="8"/>
  <c r="L5" i="8" s="1"/>
  <c r="Q5" i="8"/>
  <c r="K27" i="8"/>
  <c r="L27" i="8" s="1"/>
  <c r="U5" i="8"/>
  <c r="V5" i="8" s="1"/>
  <c r="G5" i="8"/>
  <c r="G52" i="8"/>
  <c r="K72" i="8"/>
  <c r="L72" i="8" s="1"/>
  <c r="D60" i="10"/>
  <c r="J60" i="10" s="1"/>
  <c r="G51" i="10"/>
  <c r="H90" i="8"/>
  <c r="I90" i="8" s="1"/>
  <c r="R85" i="6"/>
  <c r="S85" i="6" s="1"/>
  <c r="G112" i="9"/>
  <c r="K112" i="9"/>
  <c r="L112" i="9" s="1"/>
  <c r="G108" i="9"/>
  <c r="K108" i="9"/>
  <c r="L108" i="9" s="1"/>
  <c r="G68" i="7"/>
  <c r="G68" i="9"/>
  <c r="K88" i="9"/>
  <c r="L88" i="9" s="1"/>
  <c r="G66" i="7"/>
  <c r="G66" i="9"/>
  <c r="K86" i="9"/>
  <c r="L86" i="9" s="1"/>
  <c r="G64" i="7"/>
  <c r="K84" i="9"/>
  <c r="L84" i="9" s="1"/>
  <c r="G64" i="9"/>
  <c r="E22" i="2"/>
  <c r="Q25" i="7"/>
  <c r="U25" i="7"/>
  <c r="V25" i="7" s="1"/>
  <c r="D33" i="7"/>
  <c r="D45" i="7"/>
  <c r="T43" i="7" s="1"/>
  <c r="G22" i="2"/>
  <c r="Q25" i="9"/>
  <c r="D24" i="4"/>
  <c r="T23" i="4" s="1"/>
  <c r="U34" i="4" s="1"/>
  <c r="V34" i="4" s="1"/>
  <c r="D62" i="11"/>
  <c r="B69" i="11"/>
  <c r="H90" i="11" s="1"/>
  <c r="I90" i="11" s="1"/>
  <c r="H7" i="2"/>
  <c r="G8" i="10"/>
  <c r="U8" i="10"/>
  <c r="V8" i="10" s="1"/>
  <c r="K8" i="10"/>
  <c r="L8" i="10" s="1"/>
  <c r="K30" i="10"/>
  <c r="L30" i="10" s="1"/>
  <c r="Q8" i="10"/>
  <c r="K111" i="8"/>
  <c r="L111" i="8" s="1"/>
  <c r="K134" i="8"/>
  <c r="L134" i="8" s="1"/>
  <c r="G111" i="8"/>
  <c r="G114" i="7"/>
  <c r="G110" i="7"/>
  <c r="G102" i="7"/>
  <c r="G98" i="7"/>
  <c r="H141" i="7"/>
  <c r="I141" i="7" s="1"/>
  <c r="D116" i="15"/>
  <c r="G54" i="15"/>
  <c r="R44" i="15"/>
  <c r="S44" i="15" s="1"/>
  <c r="M26" i="2"/>
  <c r="Q29" i="15"/>
  <c r="M24" i="2"/>
  <c r="Q27" i="15"/>
  <c r="M18" i="2"/>
  <c r="Q19" i="15"/>
  <c r="G20" i="15"/>
  <c r="K20" i="15"/>
  <c r="L20" i="15" s="1"/>
  <c r="M14" i="2"/>
  <c r="Q15" i="15"/>
  <c r="G16" i="15"/>
  <c r="K16" i="15"/>
  <c r="L16" i="15" s="1"/>
  <c r="M8" i="2"/>
  <c r="G9" i="15"/>
  <c r="K9" i="15"/>
  <c r="L9" i="15" s="1"/>
  <c r="Q9" i="15"/>
  <c r="D53" i="15"/>
  <c r="B60" i="15"/>
  <c r="G107" i="13"/>
  <c r="D117" i="13"/>
  <c r="J117" i="13" s="1"/>
  <c r="K135" i="13" s="1"/>
  <c r="L135" i="13" s="1"/>
  <c r="K130" i="13"/>
  <c r="L130" i="13" s="1"/>
  <c r="G114" i="13"/>
  <c r="K137" i="13"/>
  <c r="L137" i="13" s="1"/>
  <c r="G110" i="13"/>
  <c r="K133" i="13"/>
  <c r="L133" i="13" s="1"/>
  <c r="K28" i="2"/>
  <c r="Q31" i="13"/>
  <c r="K14" i="2"/>
  <c r="Q15" i="13"/>
  <c r="G16" i="13"/>
  <c r="K38" i="13"/>
  <c r="L38" i="13" s="1"/>
  <c r="K16" i="13"/>
  <c r="L16" i="13" s="1"/>
  <c r="B106" i="13"/>
  <c r="D99" i="13"/>
  <c r="D24" i="13"/>
  <c r="T23" i="13" s="1"/>
  <c r="U29" i="13" s="1"/>
  <c r="V29" i="13" s="1"/>
  <c r="Q23" i="13"/>
  <c r="K96" i="12"/>
  <c r="L96" i="12" s="1"/>
  <c r="D106" i="12"/>
  <c r="J106" i="12" s="1"/>
  <c r="G96" i="12"/>
  <c r="G106" i="12" s="1"/>
  <c r="G68" i="12"/>
  <c r="G64" i="12"/>
  <c r="H46" i="11"/>
  <c r="I46" i="11" s="1"/>
  <c r="I5" i="2"/>
  <c r="K6" i="11"/>
  <c r="L6" i="11" s="1"/>
  <c r="Q6" i="11"/>
  <c r="G6" i="11"/>
  <c r="G17" i="2"/>
  <c r="K19" i="9"/>
  <c r="L19" i="9" s="1"/>
  <c r="K41" i="9"/>
  <c r="L41" i="9" s="1"/>
  <c r="Q18" i="9"/>
  <c r="G19" i="9"/>
  <c r="K98" i="9"/>
  <c r="L98" i="9" s="1"/>
  <c r="G98" i="9"/>
  <c r="H70" i="11"/>
  <c r="I70" i="11" s="1"/>
  <c r="I19" i="2"/>
  <c r="K21" i="11"/>
  <c r="L21" i="11" s="1"/>
  <c r="Q20" i="11"/>
  <c r="G21" i="11"/>
  <c r="G56" i="11"/>
  <c r="G15" i="2"/>
  <c r="K17" i="9"/>
  <c r="L17" i="9" s="1"/>
  <c r="K39" i="9"/>
  <c r="L39" i="9" s="1"/>
  <c r="G17" i="9"/>
  <c r="Q16" i="9"/>
  <c r="E18" i="2"/>
  <c r="Q19" i="7"/>
  <c r="G20" i="7"/>
  <c r="K42" i="7"/>
  <c r="L42" i="7" s="1"/>
  <c r="U61" i="7"/>
  <c r="V61" i="7" s="1"/>
  <c r="U19" i="7"/>
  <c r="V19" i="7" s="1"/>
  <c r="E14" i="2"/>
  <c r="Q15" i="7"/>
  <c r="G16" i="7"/>
  <c r="K38" i="7"/>
  <c r="L38" i="7" s="1"/>
  <c r="U15" i="7"/>
  <c r="V15" i="7" s="1"/>
  <c r="U57" i="7"/>
  <c r="V57" i="7" s="1"/>
  <c r="H46" i="15"/>
  <c r="I46" i="15" s="1"/>
  <c r="K20" i="14"/>
  <c r="L20" i="14" s="1"/>
  <c r="G116" i="13"/>
  <c r="K139" i="13"/>
  <c r="L139" i="13" s="1"/>
  <c r="H118" i="12"/>
  <c r="I118" i="12" s="1"/>
  <c r="G115" i="6"/>
  <c r="U34" i="8"/>
  <c r="V34" i="8" s="1"/>
  <c r="F31" i="2"/>
  <c r="Q34" i="8"/>
  <c r="Q30" i="6"/>
  <c r="D27" i="2"/>
  <c r="G102" i="8"/>
  <c r="K125" i="8"/>
  <c r="L125" i="8" s="1"/>
  <c r="K102" i="8"/>
  <c r="L102" i="8" s="1"/>
  <c r="Q38" i="5"/>
  <c r="U80" i="5"/>
  <c r="V80" i="5" s="1"/>
  <c r="C35" i="2"/>
  <c r="Q34" i="5"/>
  <c r="U76" i="5"/>
  <c r="V76" i="5" s="1"/>
  <c r="H118" i="5"/>
  <c r="I118" i="5" s="1"/>
  <c r="H70" i="5"/>
  <c r="I70" i="5" s="1"/>
  <c r="G58" i="5"/>
  <c r="G113" i="7"/>
  <c r="G109" i="7"/>
  <c r="B117" i="4"/>
  <c r="D107" i="4"/>
  <c r="G102" i="4"/>
  <c r="G98" i="4"/>
  <c r="G10" i="4"/>
  <c r="U10" i="4"/>
  <c r="V10" i="4" s="1"/>
  <c r="Q10" i="4"/>
  <c r="K32" i="4"/>
  <c r="L32" i="4" s="1"/>
  <c r="G6" i="4"/>
  <c r="U6" i="4"/>
  <c r="V6" i="4" s="1"/>
  <c r="Q6" i="4"/>
  <c r="K28" i="4"/>
  <c r="L28" i="4" s="1"/>
  <c r="G113" i="9"/>
  <c r="K113" i="9"/>
  <c r="L113" i="9" s="1"/>
  <c r="G109" i="9"/>
  <c r="K109" i="9"/>
  <c r="L109" i="9" s="1"/>
  <c r="G27" i="2"/>
  <c r="Q30" i="9"/>
  <c r="G23" i="2"/>
  <c r="Q26" i="9"/>
  <c r="H118" i="7"/>
  <c r="I118" i="7" s="1"/>
  <c r="D44" i="14"/>
  <c r="D44" i="6"/>
  <c r="N34" i="2"/>
  <c r="Q37" i="16"/>
  <c r="G61" i="16"/>
  <c r="D69" i="16"/>
  <c r="J69" i="16" s="1"/>
  <c r="K81" i="16" s="1"/>
  <c r="L81" i="16" s="1"/>
  <c r="G105" i="16"/>
  <c r="G97" i="16"/>
  <c r="D106" i="16"/>
  <c r="J106" i="16" s="1"/>
  <c r="K101" i="16" s="1"/>
  <c r="L101" i="16" s="1"/>
  <c r="L36" i="2"/>
  <c r="U39" i="14"/>
  <c r="V39" i="14" s="1"/>
  <c r="Q39" i="14"/>
  <c r="G66" i="14"/>
  <c r="G61" i="14"/>
  <c r="G69" i="14" s="1"/>
  <c r="D69" i="14"/>
  <c r="J69" i="14" s="1"/>
  <c r="K75" i="14" s="1"/>
  <c r="L75" i="14" s="1"/>
  <c r="G101" i="14"/>
  <c r="G106" i="14" s="1"/>
  <c r="K101" i="14"/>
  <c r="L101" i="14" s="1"/>
  <c r="L6" i="2"/>
  <c r="K7" i="14"/>
  <c r="L7" i="14" s="1"/>
  <c r="Q7" i="14"/>
  <c r="G7" i="14"/>
  <c r="L2" i="2"/>
  <c r="K3" i="14"/>
  <c r="L3" i="14" s="1"/>
  <c r="Q3" i="14"/>
  <c r="D12" i="14"/>
  <c r="J12" i="14" s="1"/>
  <c r="K29" i="14" s="1"/>
  <c r="L29" i="14" s="1"/>
  <c r="D24" i="14"/>
  <c r="T23" i="14" s="1"/>
  <c r="G3" i="14"/>
  <c r="J2" i="2"/>
  <c r="K3" i="12"/>
  <c r="L3" i="12" s="1"/>
  <c r="Q3" i="12"/>
  <c r="Q23" i="12" s="1"/>
  <c r="D12" i="12"/>
  <c r="J12" i="12" s="1"/>
  <c r="D24" i="12"/>
  <c r="T23" i="12" s="1"/>
  <c r="K25" i="12"/>
  <c r="L25" i="12" s="1"/>
  <c r="U45" i="12"/>
  <c r="V45" i="12" s="1"/>
  <c r="U3" i="12"/>
  <c r="V3" i="12" s="1"/>
  <c r="G3" i="12"/>
  <c r="G12" i="12" s="1"/>
  <c r="G24" i="12" s="1"/>
  <c r="K115" i="10"/>
  <c r="L115" i="10" s="1"/>
  <c r="K138" i="10"/>
  <c r="L138" i="10" s="1"/>
  <c r="G115" i="10"/>
  <c r="K113" i="10"/>
  <c r="L113" i="10" s="1"/>
  <c r="K136" i="10"/>
  <c r="L136" i="10" s="1"/>
  <c r="G113" i="10"/>
  <c r="U36" i="10"/>
  <c r="V36" i="10" s="1"/>
  <c r="H33" i="2"/>
  <c r="Q36" i="10"/>
  <c r="U34" i="10"/>
  <c r="V34" i="10" s="1"/>
  <c r="H31" i="2"/>
  <c r="Q34" i="10"/>
  <c r="H28" i="2"/>
  <c r="U31" i="10"/>
  <c r="V31" i="10" s="1"/>
  <c r="Q31" i="10"/>
  <c r="U30" i="10"/>
  <c r="V30" i="10" s="1"/>
  <c r="H27" i="2"/>
  <c r="Q30" i="10"/>
  <c r="H26" i="2"/>
  <c r="U29" i="10"/>
  <c r="V29" i="10" s="1"/>
  <c r="Q29" i="10"/>
  <c r="U28" i="10"/>
  <c r="V28" i="10" s="1"/>
  <c r="H25" i="2"/>
  <c r="Q28" i="10"/>
  <c r="H24" i="2"/>
  <c r="U27" i="10"/>
  <c r="V27" i="10" s="1"/>
  <c r="U69" i="10"/>
  <c r="V69" i="10" s="1"/>
  <c r="Q27" i="10"/>
  <c r="U26" i="10"/>
  <c r="V26" i="10" s="1"/>
  <c r="Q26" i="10"/>
  <c r="H23" i="2"/>
  <c r="H22" i="2"/>
  <c r="U25" i="10"/>
  <c r="V25" i="10" s="1"/>
  <c r="U67" i="10"/>
  <c r="V67" i="10" s="1"/>
  <c r="Q25" i="10"/>
  <c r="H21" i="2"/>
  <c r="U24" i="10"/>
  <c r="V24" i="10" s="1"/>
  <c r="D33" i="10"/>
  <c r="D45" i="10"/>
  <c r="T43" i="10" s="1"/>
  <c r="U66" i="10"/>
  <c r="V66" i="10" s="1"/>
  <c r="Q24" i="10"/>
  <c r="F21" i="2"/>
  <c r="U24" i="8"/>
  <c r="V24" i="8" s="1"/>
  <c r="D33" i="8"/>
  <c r="D45" i="8"/>
  <c r="T43" i="8" s="1"/>
  <c r="Q24" i="8"/>
  <c r="U66" i="8"/>
  <c r="V66" i="8" s="1"/>
  <c r="H14" i="2"/>
  <c r="U15" i="10"/>
  <c r="V15" i="10" s="1"/>
  <c r="K16" i="10"/>
  <c r="L16" i="10" s="1"/>
  <c r="U57" i="10"/>
  <c r="V57" i="10" s="1"/>
  <c r="G16" i="10"/>
  <c r="K38" i="10"/>
  <c r="L38" i="10" s="1"/>
  <c r="Q15" i="10"/>
  <c r="F6" i="2"/>
  <c r="K7" i="8"/>
  <c r="L7" i="8" s="1"/>
  <c r="Q7" i="8"/>
  <c r="U49" i="8"/>
  <c r="V49" i="8" s="1"/>
  <c r="G7" i="8"/>
  <c r="U7" i="8"/>
  <c r="V7" i="8" s="1"/>
  <c r="K29" i="8"/>
  <c r="L29" i="8" s="1"/>
  <c r="K75" i="16"/>
  <c r="L75" i="16" s="1"/>
  <c r="G55" i="16"/>
  <c r="D60" i="16"/>
  <c r="J60" i="16" s="1"/>
  <c r="K66" i="16" s="1"/>
  <c r="L66" i="16" s="1"/>
  <c r="K71" i="16"/>
  <c r="L71" i="16" s="1"/>
  <c r="G51" i="16"/>
  <c r="G60" i="16" s="1"/>
  <c r="G68" i="16"/>
  <c r="K88" i="16"/>
  <c r="L88" i="16" s="1"/>
  <c r="G64" i="16"/>
  <c r="K84" i="16"/>
  <c r="L84" i="16" s="1"/>
  <c r="G103" i="16"/>
  <c r="K103" i="16"/>
  <c r="L103" i="16" s="1"/>
  <c r="I24" i="2"/>
  <c r="Q27" i="11"/>
  <c r="L34" i="2"/>
  <c r="U37" i="14"/>
  <c r="V37" i="14" s="1"/>
  <c r="Q37" i="14"/>
  <c r="G57" i="12"/>
  <c r="K116" i="8"/>
  <c r="L116" i="8" s="1"/>
  <c r="K139" i="8"/>
  <c r="L139" i="8" s="1"/>
  <c r="G116" i="8"/>
  <c r="U37" i="8"/>
  <c r="V37" i="8" s="1"/>
  <c r="Q37" i="8"/>
  <c r="U79" i="8"/>
  <c r="V79" i="8" s="1"/>
  <c r="F34" i="2"/>
  <c r="G110" i="6"/>
  <c r="Q28" i="6"/>
  <c r="D25" i="2"/>
  <c r="Q26" i="6"/>
  <c r="D23" i="2"/>
  <c r="Q21" i="6"/>
  <c r="G22" i="6"/>
  <c r="D20" i="2"/>
  <c r="F18" i="2"/>
  <c r="U19" i="8"/>
  <c r="V19" i="8" s="1"/>
  <c r="K20" i="8"/>
  <c r="L20" i="8" s="1"/>
  <c r="G20" i="8"/>
  <c r="K42" i="8"/>
  <c r="L42" i="8" s="1"/>
  <c r="U61" i="8"/>
  <c r="V61" i="8" s="1"/>
  <c r="Q19" i="8"/>
  <c r="F13" i="2"/>
  <c r="U14" i="8"/>
  <c r="V14" i="8" s="1"/>
  <c r="K15" i="8"/>
  <c r="L15" i="8" s="1"/>
  <c r="U56" i="8"/>
  <c r="V56" i="8" s="1"/>
  <c r="Q14" i="8"/>
  <c r="G15" i="8"/>
  <c r="K37" i="8"/>
  <c r="L37" i="8" s="1"/>
  <c r="H12" i="2"/>
  <c r="U13" i="10"/>
  <c r="V13" i="10" s="1"/>
  <c r="K14" i="10"/>
  <c r="L14" i="10" s="1"/>
  <c r="U55" i="10"/>
  <c r="V55" i="10" s="1"/>
  <c r="Q13" i="10"/>
  <c r="K36" i="10"/>
  <c r="L36" i="10" s="1"/>
  <c r="G14" i="10"/>
  <c r="Q13" i="6"/>
  <c r="G14" i="6"/>
  <c r="K14" i="6"/>
  <c r="L14" i="6" s="1"/>
  <c r="D23" i="6"/>
  <c r="J23" i="6" s="1"/>
  <c r="D12" i="2"/>
  <c r="H141" i="10"/>
  <c r="I141" i="10" s="1"/>
  <c r="H10" i="2"/>
  <c r="K11" i="10"/>
  <c r="L11" i="10" s="1"/>
  <c r="Q11" i="10"/>
  <c r="U53" i="10"/>
  <c r="V53" i="10" s="1"/>
  <c r="K33" i="10"/>
  <c r="L33" i="10" s="1"/>
  <c r="G11" i="10"/>
  <c r="U11" i="10"/>
  <c r="V11" i="10" s="1"/>
  <c r="G58" i="6"/>
  <c r="G57" i="6"/>
  <c r="G8" i="6"/>
  <c r="K8" i="6"/>
  <c r="L8" i="6" s="1"/>
  <c r="Q8" i="6"/>
  <c r="K30" i="6"/>
  <c r="L30" i="6" s="1"/>
  <c r="D7" i="2"/>
  <c r="K7" i="6"/>
  <c r="L7" i="6" s="1"/>
  <c r="Q7" i="6"/>
  <c r="G7" i="6"/>
  <c r="D6" i="2"/>
  <c r="G54" i="6"/>
  <c r="G53" i="6"/>
  <c r="G4" i="6"/>
  <c r="D24" i="6"/>
  <c r="T23" i="6" s="1"/>
  <c r="U18" i="6" s="1"/>
  <c r="V18" i="6" s="1"/>
  <c r="K4" i="6"/>
  <c r="L4" i="6" s="1"/>
  <c r="Q4" i="6"/>
  <c r="D12" i="6"/>
  <c r="J12" i="6" s="1"/>
  <c r="K26" i="6"/>
  <c r="L26" i="6" s="1"/>
  <c r="D3" i="2"/>
  <c r="G114" i="9"/>
  <c r="K114" i="9"/>
  <c r="L114" i="9" s="1"/>
  <c r="G110" i="9"/>
  <c r="K110" i="9"/>
  <c r="L110" i="9" s="1"/>
  <c r="K103" i="9"/>
  <c r="L103" i="9" s="1"/>
  <c r="G103" i="9"/>
  <c r="K99" i="9"/>
  <c r="L99" i="9" s="1"/>
  <c r="G99" i="9"/>
  <c r="G97" i="11"/>
  <c r="E10" i="2"/>
  <c r="G11" i="7"/>
  <c r="U11" i="7"/>
  <c r="V11" i="7" s="1"/>
  <c r="K33" i="7"/>
  <c r="L33" i="7" s="1"/>
  <c r="Q11" i="7"/>
  <c r="U53" i="7"/>
  <c r="V53" i="7" s="1"/>
  <c r="G59" i="11"/>
  <c r="E8" i="2"/>
  <c r="G9" i="7"/>
  <c r="U9" i="7"/>
  <c r="V9" i="7" s="1"/>
  <c r="K31" i="7"/>
  <c r="L31" i="7" s="1"/>
  <c r="Q9" i="7"/>
  <c r="U51" i="7"/>
  <c r="V51" i="7" s="1"/>
  <c r="G8" i="2"/>
  <c r="G9" i="9"/>
  <c r="K31" i="9"/>
  <c r="L31" i="9" s="1"/>
  <c r="K9" i="9"/>
  <c r="L9" i="9" s="1"/>
  <c r="Q9" i="9"/>
  <c r="E6" i="2"/>
  <c r="G7" i="7"/>
  <c r="U7" i="7"/>
  <c r="V7" i="7" s="1"/>
  <c r="K29" i="7"/>
  <c r="L29" i="7" s="1"/>
  <c r="Q7" i="7"/>
  <c r="U49" i="7"/>
  <c r="V49" i="7" s="1"/>
  <c r="I6" i="2"/>
  <c r="G7" i="11"/>
  <c r="K7" i="11"/>
  <c r="L7" i="11" s="1"/>
  <c r="Q7" i="11"/>
  <c r="E4" i="2"/>
  <c r="G5" i="7"/>
  <c r="U5" i="7"/>
  <c r="V5" i="7" s="1"/>
  <c r="K27" i="7"/>
  <c r="L27" i="7" s="1"/>
  <c r="Q5" i="7"/>
  <c r="U47" i="7"/>
  <c r="V47" i="7" s="1"/>
  <c r="G53" i="9"/>
  <c r="K73" i="9"/>
  <c r="L73" i="9" s="1"/>
  <c r="D51" i="7"/>
  <c r="B60" i="7"/>
  <c r="H70" i="7" s="1"/>
  <c r="I70" i="7" s="1"/>
  <c r="I2" i="2"/>
  <c r="G3" i="11"/>
  <c r="U3" i="11"/>
  <c r="V3" i="11" s="1"/>
  <c r="D12" i="11"/>
  <c r="J12" i="11" s="1"/>
  <c r="K27" i="11" s="1"/>
  <c r="L27" i="11" s="1"/>
  <c r="K3" i="11"/>
  <c r="L3" i="11" s="1"/>
  <c r="D24" i="11"/>
  <c r="T23" i="11" s="1"/>
  <c r="K25" i="11"/>
  <c r="L25" i="11" s="1"/>
  <c r="Q3" i="11"/>
  <c r="I17" i="2"/>
  <c r="U18" i="11"/>
  <c r="V18" i="11" s="1"/>
  <c r="K19" i="11"/>
  <c r="L19" i="11" s="1"/>
  <c r="K41" i="11"/>
  <c r="L41" i="11" s="1"/>
  <c r="G19" i="11"/>
  <c r="Q18" i="11"/>
  <c r="H13" i="2"/>
  <c r="Q14" i="10"/>
  <c r="G15" i="10"/>
  <c r="U56" i="10"/>
  <c r="V56" i="10" s="1"/>
  <c r="K15" i="10"/>
  <c r="L15" i="10" s="1"/>
  <c r="K37" i="10"/>
  <c r="L37" i="10" s="1"/>
  <c r="U14" i="10"/>
  <c r="V14" i="10" s="1"/>
  <c r="K104" i="9"/>
  <c r="L104" i="9" s="1"/>
  <c r="G104" i="9"/>
  <c r="G5" i="2"/>
  <c r="K6" i="9"/>
  <c r="L6" i="9" s="1"/>
  <c r="Q6" i="9"/>
  <c r="K28" i="9"/>
  <c r="L28" i="9" s="1"/>
  <c r="G6" i="9"/>
  <c r="H118" i="8"/>
  <c r="I118" i="8" s="1"/>
  <c r="E34" i="2"/>
  <c r="Q37" i="7"/>
  <c r="U79" i="7"/>
  <c r="V79" i="7" s="1"/>
  <c r="U37" i="7"/>
  <c r="V37" i="7" s="1"/>
  <c r="Q33" i="7"/>
  <c r="U75" i="7"/>
  <c r="V75" i="7" s="1"/>
  <c r="E30" i="2"/>
  <c r="U33" i="7"/>
  <c r="V33" i="7" s="1"/>
  <c r="E19" i="2"/>
  <c r="U20" i="7"/>
  <c r="V20" i="7" s="1"/>
  <c r="U62" i="7"/>
  <c r="V62" i="7" s="1"/>
  <c r="G21" i="7"/>
  <c r="Q20" i="7"/>
  <c r="K43" i="7"/>
  <c r="L43" i="7" s="1"/>
  <c r="E15" i="2"/>
  <c r="U16" i="7"/>
  <c r="V16" i="7" s="1"/>
  <c r="K39" i="7"/>
  <c r="L39" i="7" s="1"/>
  <c r="G17" i="7"/>
  <c r="Q16" i="7"/>
  <c r="U58" i="7"/>
  <c r="V58" i="7" s="1"/>
  <c r="E11" i="2"/>
  <c r="U12" i="7"/>
  <c r="V12" i="7" s="1"/>
  <c r="K35" i="7"/>
  <c r="L35" i="7" s="1"/>
  <c r="G13" i="7"/>
  <c r="D23" i="7"/>
  <c r="J23" i="7" s="1"/>
  <c r="K3" i="7" s="1"/>
  <c r="L3" i="7" s="1"/>
  <c r="Q12" i="7"/>
  <c r="U54" i="7"/>
  <c r="V54" i="7" s="1"/>
  <c r="B117" i="16"/>
  <c r="H118" i="16" s="1"/>
  <c r="I118" i="16" s="1"/>
  <c r="D108" i="16"/>
  <c r="G68" i="15"/>
  <c r="M22" i="2"/>
  <c r="Q25" i="15"/>
  <c r="Q43" i="15" s="1"/>
  <c r="D45" i="15"/>
  <c r="T43" i="15" s="1"/>
  <c r="U67" i="15"/>
  <c r="V67" i="15" s="1"/>
  <c r="D33" i="15"/>
  <c r="K34" i="2"/>
  <c r="Q37" i="13"/>
  <c r="U37" i="13"/>
  <c r="V37" i="13" s="1"/>
  <c r="K30" i="2"/>
  <c r="Q33" i="13"/>
  <c r="D44" i="13"/>
  <c r="U33" i="13"/>
  <c r="V33" i="13" s="1"/>
  <c r="G66" i="13"/>
  <c r="K64" i="13"/>
  <c r="L64" i="13" s="1"/>
  <c r="G64" i="13"/>
  <c r="G103" i="13"/>
  <c r="K126" i="13"/>
  <c r="L126" i="13" s="1"/>
  <c r="G51" i="13"/>
  <c r="G60" i="13" s="1"/>
  <c r="K51" i="13"/>
  <c r="L51" i="13" s="1"/>
  <c r="D60" i="13"/>
  <c r="J60" i="13" s="1"/>
  <c r="G66" i="12"/>
  <c r="D62" i="12"/>
  <c r="B69" i="12"/>
  <c r="H70" i="12" s="1"/>
  <c r="I70" i="12" s="1"/>
  <c r="I9" i="2"/>
  <c r="K10" i="11"/>
  <c r="L10" i="11" s="1"/>
  <c r="Q10" i="11"/>
  <c r="K32" i="11"/>
  <c r="L32" i="11" s="1"/>
  <c r="U10" i="11"/>
  <c r="V10" i="11" s="1"/>
  <c r="G10" i="11"/>
  <c r="G54" i="11"/>
  <c r="K15" i="9"/>
  <c r="L15" i="9" s="1"/>
  <c r="K37" i="9"/>
  <c r="L37" i="9" s="1"/>
  <c r="Q14" i="9"/>
  <c r="G13" i="2"/>
  <c r="G15" i="9"/>
  <c r="G56" i="9"/>
  <c r="K76" i="9"/>
  <c r="L76" i="9" s="1"/>
  <c r="U40" i="4"/>
  <c r="V40" i="4" s="1"/>
  <c r="Q40" i="4"/>
  <c r="U36" i="4"/>
  <c r="V36" i="4" s="1"/>
  <c r="Q36" i="4"/>
  <c r="U32" i="4"/>
  <c r="V32" i="4" s="1"/>
  <c r="D44" i="4"/>
  <c r="Q32" i="4"/>
  <c r="G67" i="4"/>
  <c r="G65" i="4"/>
  <c r="G63" i="4"/>
  <c r="G61" i="4"/>
  <c r="G69" i="4" s="1"/>
  <c r="D69" i="4"/>
  <c r="J69" i="4" s="1"/>
  <c r="K83" i="4" s="1"/>
  <c r="L83" i="4" s="1"/>
  <c r="D45" i="11"/>
  <c r="T43" i="11" s="1"/>
  <c r="U73" i="11" s="1"/>
  <c r="V73" i="11" s="1"/>
  <c r="I20" i="2"/>
  <c r="Q21" i="11"/>
  <c r="G22" i="11"/>
  <c r="K44" i="11"/>
  <c r="L44" i="11" s="1"/>
  <c r="U63" i="11"/>
  <c r="V63" i="11" s="1"/>
  <c r="K22" i="11"/>
  <c r="L22" i="11" s="1"/>
  <c r="U21" i="11"/>
  <c r="V21" i="11" s="1"/>
  <c r="I16" i="2"/>
  <c r="Q17" i="11"/>
  <c r="G18" i="11"/>
  <c r="K40" i="11"/>
  <c r="L40" i="11" s="1"/>
  <c r="K18" i="11"/>
  <c r="L18" i="11" s="1"/>
  <c r="U17" i="11"/>
  <c r="V17" i="11" s="1"/>
  <c r="I13" i="2"/>
  <c r="U14" i="11"/>
  <c r="V14" i="11" s="1"/>
  <c r="K15" i="11"/>
  <c r="L15" i="11" s="1"/>
  <c r="G15" i="11"/>
  <c r="K37" i="11"/>
  <c r="L37" i="11" s="1"/>
  <c r="Q14" i="11"/>
  <c r="U56" i="11"/>
  <c r="V56" i="11" s="1"/>
  <c r="H17" i="2"/>
  <c r="Q18" i="10"/>
  <c r="G19" i="10"/>
  <c r="K19" i="10"/>
  <c r="L19" i="10" s="1"/>
  <c r="K41" i="10"/>
  <c r="L41" i="10" s="1"/>
  <c r="U18" i="10"/>
  <c r="V18" i="10" s="1"/>
  <c r="U60" i="10"/>
  <c r="V60" i="10" s="1"/>
  <c r="K100" i="9"/>
  <c r="L100" i="9" s="1"/>
  <c r="G100" i="9"/>
  <c r="B60" i="9"/>
  <c r="D51" i="9"/>
  <c r="G105" i="7"/>
  <c r="G101" i="7"/>
  <c r="G97" i="7"/>
  <c r="G23" i="15"/>
  <c r="K13" i="15"/>
  <c r="L13" i="15" s="1"/>
  <c r="K16" i="14"/>
  <c r="L16" i="14" s="1"/>
  <c r="G23" i="13"/>
  <c r="U40" i="6"/>
  <c r="V40" i="6" s="1"/>
  <c r="Q40" i="6"/>
  <c r="D37" i="2"/>
  <c r="G61" i="6"/>
  <c r="D69" i="6"/>
  <c r="J69" i="6" s="1"/>
  <c r="K81" i="6"/>
  <c r="L81" i="6" s="1"/>
  <c r="Q18" i="8"/>
  <c r="G19" i="8"/>
  <c r="K19" i="8"/>
  <c r="L19" i="8" s="1"/>
  <c r="K41" i="8"/>
  <c r="L41" i="8" s="1"/>
  <c r="F17" i="2"/>
  <c r="U60" i="8"/>
  <c r="V60" i="8" s="1"/>
  <c r="U18" i="8"/>
  <c r="V18" i="8" s="1"/>
  <c r="G111" i="5"/>
  <c r="G109" i="5"/>
  <c r="G107" i="9"/>
  <c r="D117" i="9"/>
  <c r="J117" i="9" s="1"/>
  <c r="K119" i="9" s="1"/>
  <c r="L119" i="9" s="1"/>
  <c r="K107" i="9"/>
  <c r="L107" i="9" s="1"/>
  <c r="K130" i="9"/>
  <c r="L130" i="9" s="1"/>
  <c r="Q30" i="5"/>
  <c r="U72" i="5"/>
  <c r="V72" i="5" s="1"/>
  <c r="C27" i="2"/>
  <c r="Q26" i="5"/>
  <c r="U68" i="5"/>
  <c r="V68" i="5" s="1"/>
  <c r="C23" i="2"/>
  <c r="Q20" i="5"/>
  <c r="G21" i="5"/>
  <c r="U62" i="5"/>
  <c r="V62" i="5" s="1"/>
  <c r="C19" i="2"/>
  <c r="Q18" i="5"/>
  <c r="G19" i="5"/>
  <c r="K41" i="5"/>
  <c r="L41" i="5" s="1"/>
  <c r="U60" i="5"/>
  <c r="V60" i="5" s="1"/>
  <c r="C17" i="2"/>
  <c r="Q16" i="5"/>
  <c r="G17" i="5"/>
  <c r="U58" i="5"/>
  <c r="V58" i="5" s="1"/>
  <c r="C15" i="2"/>
  <c r="Q14" i="5"/>
  <c r="G15" i="5"/>
  <c r="K37" i="5"/>
  <c r="L37" i="5" s="1"/>
  <c r="U56" i="5"/>
  <c r="V56" i="5" s="1"/>
  <c r="C13" i="2"/>
  <c r="P13" i="2" s="1"/>
  <c r="G23" i="5"/>
  <c r="D23" i="5"/>
  <c r="J23" i="5" s="1"/>
  <c r="K17" i="5" s="1"/>
  <c r="L17" i="5" s="1"/>
  <c r="G8" i="5"/>
  <c r="K8" i="5"/>
  <c r="L8" i="5" s="1"/>
  <c r="Q8" i="5"/>
  <c r="U50" i="5"/>
  <c r="V50" i="5" s="1"/>
  <c r="K30" i="5"/>
  <c r="L30" i="5" s="1"/>
  <c r="C7" i="2"/>
  <c r="G6" i="5"/>
  <c r="K6" i="5"/>
  <c r="L6" i="5" s="1"/>
  <c r="Q6" i="5"/>
  <c r="U48" i="5"/>
  <c r="V48" i="5" s="1"/>
  <c r="K28" i="5"/>
  <c r="L28" i="5" s="1"/>
  <c r="C5" i="2"/>
  <c r="G4" i="5"/>
  <c r="K4" i="5"/>
  <c r="L4" i="5" s="1"/>
  <c r="Q4" i="5"/>
  <c r="U46" i="5"/>
  <c r="V46" i="5" s="1"/>
  <c r="K26" i="5"/>
  <c r="L26" i="5" s="1"/>
  <c r="C3" i="2"/>
  <c r="P11" i="2" s="1"/>
  <c r="G51" i="5"/>
  <c r="D60" i="5"/>
  <c r="J60" i="5" s="1"/>
  <c r="E37" i="2"/>
  <c r="Q40" i="7"/>
  <c r="U82" i="7"/>
  <c r="V82" i="7" s="1"/>
  <c r="U40" i="7"/>
  <c r="V40" i="7" s="1"/>
  <c r="E33" i="2"/>
  <c r="Q36" i="7"/>
  <c r="U78" i="7"/>
  <c r="V78" i="7" s="1"/>
  <c r="U36" i="7"/>
  <c r="V36" i="7" s="1"/>
  <c r="D116" i="4"/>
  <c r="C117" i="4"/>
  <c r="Q20" i="4"/>
  <c r="G21" i="4"/>
  <c r="K43" i="4"/>
  <c r="L43" i="4" s="1"/>
  <c r="U20" i="4"/>
  <c r="V20" i="4" s="1"/>
  <c r="Q16" i="4"/>
  <c r="G17" i="4"/>
  <c r="U16" i="4"/>
  <c r="V16" i="4" s="1"/>
  <c r="K39" i="4"/>
  <c r="L39" i="4" s="1"/>
  <c r="Q12" i="4"/>
  <c r="G13" i="4"/>
  <c r="D23" i="4"/>
  <c r="J23" i="4" s="1"/>
  <c r="K21" i="4" s="1"/>
  <c r="L21" i="4" s="1"/>
  <c r="K13" i="4"/>
  <c r="L13" i="4" s="1"/>
  <c r="U12" i="4"/>
  <c r="V12" i="4" s="1"/>
  <c r="K35" i="4"/>
  <c r="L35" i="4" s="1"/>
  <c r="C106" i="4"/>
  <c r="H141" i="4" s="1"/>
  <c r="I141" i="4" s="1"/>
  <c r="D96" i="4"/>
  <c r="G8" i="4"/>
  <c r="U8" i="4"/>
  <c r="V8" i="4" s="1"/>
  <c r="Q8" i="4"/>
  <c r="K8" i="4"/>
  <c r="L8" i="4" s="1"/>
  <c r="K30" i="4"/>
  <c r="L30" i="4" s="1"/>
  <c r="G4" i="4"/>
  <c r="G12" i="4" s="1"/>
  <c r="U4" i="4"/>
  <c r="V4" i="4" s="1"/>
  <c r="Q4" i="4"/>
  <c r="K4" i="4"/>
  <c r="L4" i="4" s="1"/>
  <c r="K26" i="4"/>
  <c r="L26" i="4" s="1"/>
  <c r="G115" i="9"/>
  <c r="K115" i="9"/>
  <c r="L115" i="9" s="1"/>
  <c r="K138" i="9"/>
  <c r="L138" i="9" s="1"/>
  <c r="G111" i="9"/>
  <c r="K111" i="9"/>
  <c r="L111" i="9" s="1"/>
  <c r="K134" i="9"/>
  <c r="L134" i="9" s="1"/>
  <c r="B117" i="9"/>
  <c r="H118" i="9" s="1"/>
  <c r="I118" i="9" s="1"/>
  <c r="K85" i="9"/>
  <c r="L85" i="9" s="1"/>
  <c r="G65" i="9"/>
  <c r="Q24" i="9"/>
  <c r="G21" i="2"/>
  <c r="D45" i="9"/>
  <c r="T43" i="9" s="1"/>
  <c r="D33" i="9"/>
  <c r="B69" i="9"/>
  <c r="H70" i="9" s="1"/>
  <c r="I70" i="9" s="1"/>
  <c r="D24" i="9"/>
  <c r="T23" i="9" s="1"/>
  <c r="D45" i="16"/>
  <c r="T43" i="16" s="1"/>
  <c r="U49" i="16" s="1"/>
  <c r="V49" i="16" s="1"/>
  <c r="N20" i="2"/>
  <c r="G22" i="16"/>
  <c r="U63" i="16"/>
  <c r="V63" i="16" s="1"/>
  <c r="Q21" i="16"/>
  <c r="N12" i="2"/>
  <c r="U55" i="16"/>
  <c r="V55" i="16" s="1"/>
  <c r="G14" i="16"/>
  <c r="Q13" i="16"/>
  <c r="D23" i="16"/>
  <c r="J23" i="16" s="1"/>
  <c r="N10" i="2"/>
  <c r="K11" i="16"/>
  <c r="L11" i="16" s="1"/>
  <c r="Q11" i="16"/>
  <c r="Q23" i="16" s="1"/>
  <c r="Q85" i="16" s="1"/>
  <c r="U53" i="16"/>
  <c r="V53" i="16" s="1"/>
  <c r="G11" i="16"/>
  <c r="K114" i="14"/>
  <c r="L114" i="14" s="1"/>
  <c r="G114" i="14"/>
  <c r="K110" i="14"/>
  <c r="L110" i="14" s="1"/>
  <c r="G110" i="14"/>
  <c r="Q43" i="14"/>
  <c r="D45" i="14"/>
  <c r="T43" i="14" s="1"/>
  <c r="U77" i="14" s="1"/>
  <c r="V77" i="14" s="1"/>
  <c r="L20" i="2"/>
  <c r="U21" i="14"/>
  <c r="V21" i="14" s="1"/>
  <c r="K22" i="14"/>
  <c r="L22" i="14" s="1"/>
  <c r="G22" i="14"/>
  <c r="U63" i="14"/>
  <c r="V63" i="14" s="1"/>
  <c r="Q21" i="14"/>
  <c r="K44" i="14"/>
  <c r="L44" i="14" s="1"/>
  <c r="L12" i="2"/>
  <c r="U13" i="14"/>
  <c r="V13" i="14" s="1"/>
  <c r="K14" i="14"/>
  <c r="L14" i="14" s="1"/>
  <c r="M24" i="14" s="1"/>
  <c r="U55" i="14"/>
  <c r="V55" i="14" s="1"/>
  <c r="G14" i="14"/>
  <c r="G23" i="14" s="1"/>
  <c r="Q13" i="14"/>
  <c r="K36" i="14"/>
  <c r="L36" i="14" s="1"/>
  <c r="H141" i="16"/>
  <c r="I141" i="16" s="1"/>
  <c r="G55" i="12"/>
  <c r="H90" i="14"/>
  <c r="I90" i="14" s="1"/>
  <c r="D51" i="12"/>
  <c r="U39" i="10"/>
  <c r="V39" i="10" s="1"/>
  <c r="H36" i="2"/>
  <c r="Q39" i="10"/>
  <c r="U81" i="10"/>
  <c r="V81" i="10" s="1"/>
  <c r="K112" i="10"/>
  <c r="L112" i="10" s="1"/>
  <c r="K135" i="10"/>
  <c r="L135" i="10" s="1"/>
  <c r="G112" i="10"/>
  <c r="K110" i="10"/>
  <c r="L110" i="10" s="1"/>
  <c r="K133" i="10"/>
  <c r="L133" i="10" s="1"/>
  <c r="G110" i="10"/>
  <c r="H30" i="2"/>
  <c r="U33" i="10"/>
  <c r="V33" i="10" s="1"/>
  <c r="Q33" i="10"/>
  <c r="U75" i="10"/>
  <c r="V75" i="10" s="1"/>
  <c r="G68" i="10"/>
  <c r="K68" i="10"/>
  <c r="L68" i="10" s="1"/>
  <c r="G67" i="10"/>
  <c r="K67" i="10"/>
  <c r="L67" i="10" s="1"/>
  <c r="G66" i="10"/>
  <c r="K66" i="10"/>
  <c r="L66" i="10" s="1"/>
  <c r="G65" i="10"/>
  <c r="K65" i="10"/>
  <c r="L65" i="10" s="1"/>
  <c r="G64" i="10"/>
  <c r="K64" i="10"/>
  <c r="L64" i="10" s="1"/>
  <c r="G63" i="10"/>
  <c r="K63" i="10"/>
  <c r="L63" i="10" s="1"/>
  <c r="G62" i="10"/>
  <c r="K62" i="10"/>
  <c r="L62" i="10" s="1"/>
  <c r="G61" i="10"/>
  <c r="K61" i="10"/>
  <c r="L61" i="10" s="1"/>
  <c r="D69" i="10"/>
  <c r="J69" i="10" s="1"/>
  <c r="K73" i="10" s="1"/>
  <c r="L73" i="10" s="1"/>
  <c r="K81" i="10"/>
  <c r="L81" i="10" s="1"/>
  <c r="R44" i="8"/>
  <c r="S44" i="8" s="1"/>
  <c r="G99" i="10"/>
  <c r="K122" i="10"/>
  <c r="L122" i="10" s="1"/>
  <c r="K99" i="10"/>
  <c r="L99" i="10" s="1"/>
  <c r="K75" i="8"/>
  <c r="L75" i="8" s="1"/>
  <c r="G55" i="8"/>
  <c r="N24" i="2"/>
  <c r="U69" i="16"/>
  <c r="V69" i="16" s="1"/>
  <c r="Q27" i="16"/>
  <c r="Q43" i="16" s="1"/>
  <c r="N18" i="2"/>
  <c r="K20" i="16"/>
  <c r="L20" i="16" s="1"/>
  <c r="Q19" i="16"/>
  <c r="G20" i="16"/>
  <c r="U61" i="16"/>
  <c r="V61" i="16" s="1"/>
  <c r="I26" i="2"/>
  <c r="Q29" i="11"/>
  <c r="Q43" i="11" s="1"/>
  <c r="U71" i="11"/>
  <c r="V71" i="11" s="1"/>
  <c r="U29" i="11"/>
  <c r="V29" i="11" s="1"/>
  <c r="I18" i="2"/>
  <c r="Q19" i="11"/>
  <c r="G20" i="11"/>
  <c r="K42" i="11"/>
  <c r="L42" i="11" s="1"/>
  <c r="U61" i="11"/>
  <c r="V61" i="11" s="1"/>
  <c r="U19" i="11"/>
  <c r="V19" i="11" s="1"/>
  <c r="K20" i="11"/>
  <c r="L20" i="11" s="1"/>
  <c r="L4" i="2"/>
  <c r="K5" i="14"/>
  <c r="L5" i="14" s="1"/>
  <c r="Q5" i="14"/>
  <c r="U47" i="14"/>
  <c r="V47" i="14" s="1"/>
  <c r="G5" i="14"/>
  <c r="U5" i="14"/>
  <c r="V5" i="14" s="1"/>
  <c r="K27" i="14"/>
  <c r="L27" i="14" s="1"/>
  <c r="G46" i="12"/>
  <c r="K20" i="12"/>
  <c r="L20" i="12" s="1"/>
  <c r="K18" i="12"/>
  <c r="L18" i="12" s="1"/>
  <c r="K14" i="12"/>
  <c r="L14" i="12" s="1"/>
  <c r="K22" i="12"/>
  <c r="L22" i="12" s="1"/>
  <c r="K16" i="12"/>
  <c r="L16" i="12" s="1"/>
  <c r="K19" i="12"/>
  <c r="L19" i="12" s="1"/>
  <c r="K8" i="12"/>
  <c r="L8" i="12" s="1"/>
  <c r="K4" i="12"/>
  <c r="L4" i="12" s="1"/>
  <c r="K21" i="12"/>
  <c r="L21" i="12" s="1"/>
  <c r="K17" i="12"/>
  <c r="L17" i="12" s="1"/>
  <c r="K15" i="12"/>
  <c r="L15" i="12" s="1"/>
  <c r="K13" i="12"/>
  <c r="L13" i="12" s="1"/>
  <c r="F38" i="2"/>
  <c r="U41" i="8"/>
  <c r="V41" i="8" s="1"/>
  <c r="U83" i="8"/>
  <c r="V83" i="8" s="1"/>
  <c r="Q41" i="8"/>
  <c r="K114" i="8"/>
  <c r="L114" i="8" s="1"/>
  <c r="K137" i="8"/>
  <c r="L137" i="8" s="1"/>
  <c r="G114" i="8"/>
  <c r="Q35" i="6"/>
  <c r="U35" i="6"/>
  <c r="V35" i="6" s="1"/>
  <c r="D32" i="2"/>
  <c r="H118" i="6"/>
  <c r="I118" i="6" s="1"/>
  <c r="K85" i="6"/>
  <c r="L85" i="6" s="1"/>
  <c r="G65" i="6"/>
  <c r="K83" i="6"/>
  <c r="L83" i="6" s="1"/>
  <c r="G63" i="6"/>
  <c r="G105" i="6"/>
  <c r="G103" i="8"/>
  <c r="K126" i="8"/>
  <c r="L126" i="8" s="1"/>
  <c r="K103" i="8"/>
  <c r="L103" i="8" s="1"/>
  <c r="G98" i="8"/>
  <c r="K121" i="8"/>
  <c r="L121" i="8" s="1"/>
  <c r="K98" i="8"/>
  <c r="L98" i="8" s="1"/>
  <c r="G97" i="10"/>
  <c r="K120" i="10"/>
  <c r="L120" i="10" s="1"/>
  <c r="K97" i="10"/>
  <c r="L97" i="10" s="1"/>
  <c r="G97" i="6"/>
  <c r="G106" i="6" s="1"/>
  <c r="D106" i="6"/>
  <c r="J106" i="6" s="1"/>
  <c r="K111" i="6" s="1"/>
  <c r="L111" i="6" s="1"/>
  <c r="G23" i="10"/>
  <c r="K59" i="10"/>
  <c r="L59" i="10" s="1"/>
  <c r="K79" i="10"/>
  <c r="L79" i="10" s="1"/>
  <c r="G59" i="10"/>
  <c r="G10" i="6"/>
  <c r="U10" i="6"/>
  <c r="V10" i="6" s="1"/>
  <c r="K10" i="6"/>
  <c r="L10" i="6" s="1"/>
  <c r="Q10" i="6"/>
  <c r="K32" i="6"/>
  <c r="L32" i="6" s="1"/>
  <c r="D9" i="2"/>
  <c r="K9" i="6"/>
  <c r="L9" i="6" s="1"/>
  <c r="Q9" i="6"/>
  <c r="G9" i="6"/>
  <c r="U9" i="6"/>
  <c r="V9" i="6" s="1"/>
  <c r="K31" i="6"/>
  <c r="L31" i="6" s="1"/>
  <c r="D8" i="2"/>
  <c r="K76" i="6"/>
  <c r="L76" i="6" s="1"/>
  <c r="G56" i="6"/>
  <c r="K75" i="6"/>
  <c r="L75" i="6" s="1"/>
  <c r="G55" i="6"/>
  <c r="G6" i="6"/>
  <c r="U6" i="6"/>
  <c r="V6" i="6" s="1"/>
  <c r="K6" i="6"/>
  <c r="L6" i="6" s="1"/>
  <c r="Q6" i="6"/>
  <c r="K28" i="6"/>
  <c r="L28" i="6" s="1"/>
  <c r="D5" i="2"/>
  <c r="K5" i="6"/>
  <c r="L5" i="6" s="1"/>
  <c r="Q5" i="6"/>
  <c r="G5" i="6"/>
  <c r="U5" i="6"/>
  <c r="V5" i="6" s="1"/>
  <c r="K27" i="6"/>
  <c r="L27" i="6" s="1"/>
  <c r="D4" i="2"/>
  <c r="D60" i="6"/>
  <c r="J60" i="6" s="1"/>
  <c r="K72" i="6"/>
  <c r="L72" i="6" s="1"/>
  <c r="G52" i="6"/>
  <c r="G60" i="6" s="1"/>
  <c r="H90" i="10"/>
  <c r="I90" i="10" s="1"/>
  <c r="D60" i="8"/>
  <c r="J60" i="8" s="1"/>
  <c r="K61" i="8" s="1"/>
  <c r="L61" i="8" s="1"/>
  <c r="K71" i="8"/>
  <c r="L71" i="8" s="1"/>
  <c r="G51" i="8"/>
  <c r="G60" i="8" s="1"/>
  <c r="G34" i="2"/>
  <c r="Q37" i="9"/>
  <c r="U79" i="9"/>
  <c r="V79" i="9" s="1"/>
  <c r="U37" i="9"/>
  <c r="V37" i="9" s="1"/>
  <c r="Q33" i="9"/>
  <c r="U75" i="9"/>
  <c r="V75" i="9" s="1"/>
  <c r="G30" i="2"/>
  <c r="U33" i="9"/>
  <c r="V33" i="9" s="1"/>
  <c r="B117" i="14"/>
  <c r="H141" i="14" s="1"/>
  <c r="I141" i="14" s="1"/>
  <c r="D108" i="14"/>
  <c r="E28" i="2"/>
  <c r="Q31" i="7"/>
  <c r="U73" i="7"/>
  <c r="V73" i="7" s="1"/>
  <c r="U31" i="7"/>
  <c r="V31" i="7" s="1"/>
  <c r="G28" i="2"/>
  <c r="Q31" i="9"/>
  <c r="U73" i="9"/>
  <c r="V73" i="9" s="1"/>
  <c r="U31" i="9"/>
  <c r="V31" i="9" s="1"/>
  <c r="E26" i="2"/>
  <c r="Q29" i="7"/>
  <c r="U71" i="7"/>
  <c r="V71" i="7" s="1"/>
  <c r="U29" i="7"/>
  <c r="V29" i="7" s="1"/>
  <c r="G26" i="2"/>
  <c r="Q29" i="9"/>
  <c r="U71" i="9"/>
  <c r="V71" i="9" s="1"/>
  <c r="U29" i="9"/>
  <c r="V29" i="9" s="1"/>
  <c r="E24" i="2"/>
  <c r="Q27" i="7"/>
  <c r="U27" i="7"/>
  <c r="V27" i="7" s="1"/>
  <c r="U69" i="7"/>
  <c r="V69" i="7" s="1"/>
  <c r="G24" i="2"/>
  <c r="Q27" i="9"/>
  <c r="U27" i="9"/>
  <c r="V27" i="9" s="1"/>
  <c r="U69" i="9"/>
  <c r="V69" i="9" s="1"/>
  <c r="G62" i="7"/>
  <c r="K82" i="9"/>
  <c r="L82" i="9" s="1"/>
  <c r="G62" i="9"/>
  <c r="B60" i="4"/>
  <c r="D51" i="4"/>
  <c r="B117" i="11"/>
  <c r="H118" i="11" s="1"/>
  <c r="I118" i="11" s="1"/>
  <c r="D108" i="11"/>
  <c r="G52" i="11"/>
  <c r="U20" i="9"/>
  <c r="V20" i="9" s="1"/>
  <c r="K21" i="9"/>
  <c r="L21" i="9" s="1"/>
  <c r="U62" i="9"/>
  <c r="V62" i="9" s="1"/>
  <c r="G21" i="9"/>
  <c r="K43" i="9"/>
  <c r="L43" i="9" s="1"/>
  <c r="G19" i="2"/>
  <c r="Q20" i="9"/>
  <c r="G54" i="9"/>
  <c r="K74" i="9"/>
  <c r="L74" i="9" s="1"/>
  <c r="E36" i="2"/>
  <c r="Q39" i="7"/>
  <c r="U81" i="7"/>
  <c r="V81" i="7" s="1"/>
  <c r="U39" i="7"/>
  <c r="V39" i="7" s="1"/>
  <c r="E32" i="2"/>
  <c r="Q35" i="7"/>
  <c r="U77" i="7"/>
  <c r="V77" i="7" s="1"/>
  <c r="U35" i="7"/>
  <c r="V35" i="7" s="1"/>
  <c r="G104" i="7"/>
  <c r="G100" i="7"/>
  <c r="D96" i="7"/>
  <c r="H90" i="15"/>
  <c r="I90" i="15" s="1"/>
  <c r="G66" i="15"/>
  <c r="G64" i="15"/>
  <c r="G103" i="15"/>
  <c r="B106" i="15"/>
  <c r="H141" i="15" s="1"/>
  <c r="I141" i="15" s="1"/>
  <c r="D99" i="15"/>
  <c r="G57" i="15"/>
  <c r="M4" i="2"/>
  <c r="G5" i="15"/>
  <c r="G12" i="15" s="1"/>
  <c r="G24" i="15" s="1"/>
  <c r="Q5" i="15"/>
  <c r="Q23" i="15" s="1"/>
  <c r="Q85" i="15" s="1"/>
  <c r="K5" i="15"/>
  <c r="L5" i="15" s="1"/>
  <c r="U47" i="15"/>
  <c r="V47" i="15" s="1"/>
  <c r="D24" i="15"/>
  <c r="T23" i="15" s="1"/>
  <c r="D12" i="15"/>
  <c r="J12" i="15" s="1"/>
  <c r="K42" i="15" s="1"/>
  <c r="L42" i="15" s="1"/>
  <c r="K17" i="14"/>
  <c r="L17" i="14" s="1"/>
  <c r="B117" i="13"/>
  <c r="K36" i="2"/>
  <c r="Q39" i="13"/>
  <c r="U39" i="13"/>
  <c r="V39" i="13" s="1"/>
  <c r="K32" i="2"/>
  <c r="Q35" i="13"/>
  <c r="U35" i="13"/>
  <c r="V35" i="13" s="1"/>
  <c r="K68" i="13"/>
  <c r="L68" i="13" s="1"/>
  <c r="G68" i="13"/>
  <c r="K22" i="2"/>
  <c r="Q25" i="13"/>
  <c r="Q43" i="13" s="1"/>
  <c r="Q44" i="13" s="1"/>
  <c r="U25" i="13"/>
  <c r="V25" i="13" s="1"/>
  <c r="D33" i="13"/>
  <c r="D45" i="13"/>
  <c r="T43" i="13" s="1"/>
  <c r="B69" i="13"/>
  <c r="H70" i="13" s="1"/>
  <c r="I70" i="13" s="1"/>
  <c r="D62" i="13"/>
  <c r="G12" i="13"/>
  <c r="G24" i="13" s="1"/>
  <c r="K44" i="13"/>
  <c r="L44" i="13" s="1"/>
  <c r="K43" i="13"/>
  <c r="L43" i="13" s="1"/>
  <c r="K41" i="13"/>
  <c r="L41" i="13" s="1"/>
  <c r="K32" i="13"/>
  <c r="L32" i="13" s="1"/>
  <c r="K30" i="13"/>
  <c r="L30" i="13" s="1"/>
  <c r="K28" i="13"/>
  <c r="L28" i="13" s="1"/>
  <c r="K26" i="13"/>
  <c r="L26" i="13" s="1"/>
  <c r="N34" i="13" s="1"/>
  <c r="K37" i="13"/>
  <c r="L37" i="13" s="1"/>
  <c r="K39" i="13"/>
  <c r="L39" i="13" s="1"/>
  <c r="K36" i="13"/>
  <c r="L36" i="13" s="1"/>
  <c r="N46" i="13" s="1"/>
  <c r="H141" i="12"/>
  <c r="I141" i="12" s="1"/>
  <c r="J28" i="2"/>
  <c r="Q31" i="12"/>
  <c r="U73" i="12"/>
  <c r="V73" i="12" s="1"/>
  <c r="U31" i="12"/>
  <c r="V31" i="12" s="1"/>
  <c r="J24" i="2"/>
  <c r="Q27" i="12"/>
  <c r="U69" i="12"/>
  <c r="V69" i="12" s="1"/>
  <c r="U27" i="12"/>
  <c r="V27" i="12" s="1"/>
  <c r="G107" i="11"/>
  <c r="D117" i="11"/>
  <c r="J117" i="11" s="1"/>
  <c r="R44" i="11"/>
  <c r="S44" i="11" s="1"/>
  <c r="G58" i="11"/>
  <c r="G16" i="2"/>
  <c r="Q17" i="9"/>
  <c r="G18" i="9"/>
  <c r="K40" i="9"/>
  <c r="L40" i="9" s="1"/>
  <c r="U17" i="9"/>
  <c r="V17" i="9" s="1"/>
  <c r="U59" i="9"/>
  <c r="V59" i="9" s="1"/>
  <c r="K18" i="9"/>
  <c r="L18" i="9" s="1"/>
  <c r="G7" i="2"/>
  <c r="K8" i="9"/>
  <c r="L8" i="9" s="1"/>
  <c r="Q8" i="9"/>
  <c r="K30" i="9"/>
  <c r="L30" i="9" s="1"/>
  <c r="U50" i="9"/>
  <c r="V50" i="9" s="1"/>
  <c r="G8" i="9"/>
  <c r="U8" i="9"/>
  <c r="V8" i="9" s="1"/>
  <c r="G3" i="2"/>
  <c r="K4" i="9"/>
  <c r="L4" i="9" s="1"/>
  <c r="Q4" i="9"/>
  <c r="Q23" i="9" s="1"/>
  <c r="K26" i="9"/>
  <c r="L26" i="9" s="1"/>
  <c r="U46" i="9"/>
  <c r="V46" i="9" s="1"/>
  <c r="U4" i="9"/>
  <c r="V4" i="9" s="1"/>
  <c r="G4" i="9"/>
  <c r="G12" i="9" s="1"/>
  <c r="U30" i="4"/>
  <c r="V30" i="4" s="1"/>
  <c r="Q30" i="4"/>
  <c r="U28" i="4"/>
  <c r="V28" i="4" s="1"/>
  <c r="Q28" i="4"/>
  <c r="U26" i="4"/>
  <c r="V26" i="4" s="1"/>
  <c r="Q26" i="4"/>
  <c r="U24" i="4"/>
  <c r="V24" i="4" s="1"/>
  <c r="D33" i="4"/>
  <c r="D45" i="4"/>
  <c r="T43" i="4" s="1"/>
  <c r="U76" i="4" s="1"/>
  <c r="V76" i="4" s="1"/>
  <c r="Q24" i="4"/>
  <c r="Q43" i="4" s="1"/>
  <c r="U66" i="4"/>
  <c r="V66" i="4" s="1"/>
  <c r="K122" i="11"/>
  <c r="L122" i="11" s="1"/>
  <c r="G99" i="11"/>
  <c r="I15" i="2"/>
  <c r="U16" i="11"/>
  <c r="V16" i="11" s="1"/>
  <c r="K17" i="11"/>
  <c r="L17" i="11" s="1"/>
  <c r="K39" i="11"/>
  <c r="L39" i="11" s="1"/>
  <c r="Q16" i="11"/>
  <c r="G17" i="11"/>
  <c r="U58" i="11"/>
  <c r="V58" i="11" s="1"/>
  <c r="H3" i="2"/>
  <c r="G4" i="10"/>
  <c r="U4" i="10"/>
  <c r="V4" i="10" s="1"/>
  <c r="U46" i="10"/>
  <c r="V46" i="10" s="1"/>
  <c r="K4" i="10"/>
  <c r="L4" i="10" s="1"/>
  <c r="K26" i="10"/>
  <c r="L26" i="10" s="1"/>
  <c r="Q4" i="10"/>
  <c r="G58" i="9"/>
  <c r="K78" i="9"/>
  <c r="L78" i="9" s="1"/>
  <c r="G103" i="7"/>
  <c r="G99" i="7"/>
  <c r="H118" i="13"/>
  <c r="I118" i="13" s="1"/>
  <c r="K5" i="12"/>
  <c r="L5" i="12" s="1"/>
  <c r="G107" i="12"/>
  <c r="G117" i="12" s="1"/>
  <c r="G118" i="12" s="1"/>
  <c r="D117" i="12"/>
  <c r="J117" i="12" s="1"/>
  <c r="K139" i="12" s="1"/>
  <c r="L139" i="12" s="1"/>
  <c r="K107" i="12"/>
  <c r="L107" i="12" s="1"/>
  <c r="K130" i="12"/>
  <c r="L130" i="12" s="1"/>
  <c r="Q36" i="6"/>
  <c r="U36" i="6"/>
  <c r="V36" i="6" s="1"/>
  <c r="D33" i="2"/>
  <c r="Q24" i="6"/>
  <c r="Q43" i="6" s="1"/>
  <c r="D33" i="6"/>
  <c r="U24" i="6"/>
  <c r="V24" i="6" s="1"/>
  <c r="D45" i="6"/>
  <c r="T43" i="6" s="1"/>
  <c r="D21" i="2"/>
  <c r="U20" i="6"/>
  <c r="V20" i="6" s="1"/>
  <c r="K21" i="6"/>
  <c r="L21" i="6" s="1"/>
  <c r="Q20" i="6"/>
  <c r="G21" i="6"/>
  <c r="K43" i="6"/>
  <c r="L43" i="6" s="1"/>
  <c r="D19" i="2"/>
  <c r="U16" i="8"/>
  <c r="V16" i="8" s="1"/>
  <c r="K17" i="8"/>
  <c r="L17" i="8" s="1"/>
  <c r="U58" i="8"/>
  <c r="V58" i="8" s="1"/>
  <c r="G17" i="8"/>
  <c r="F15" i="2"/>
  <c r="Q16" i="8"/>
  <c r="K39" i="8"/>
  <c r="L39" i="8" s="1"/>
  <c r="Q40" i="5"/>
  <c r="U82" i="5"/>
  <c r="V82" i="5" s="1"/>
  <c r="C37" i="2"/>
  <c r="Q36" i="5"/>
  <c r="U78" i="5"/>
  <c r="V78" i="5" s="1"/>
  <c r="C33" i="2"/>
  <c r="D44" i="5"/>
  <c r="Q32" i="5"/>
  <c r="U74" i="5"/>
  <c r="V74" i="5" s="1"/>
  <c r="C29" i="2"/>
  <c r="D117" i="5"/>
  <c r="J117" i="5" s="1"/>
  <c r="G107" i="5"/>
  <c r="G117" i="5" s="1"/>
  <c r="K130" i="5"/>
  <c r="L130" i="5" s="1"/>
  <c r="K67" i="5"/>
  <c r="L67" i="5" s="1"/>
  <c r="G67" i="5"/>
  <c r="K65" i="5"/>
  <c r="L65" i="5" s="1"/>
  <c r="G65" i="5"/>
  <c r="K63" i="5"/>
  <c r="L63" i="5" s="1"/>
  <c r="G63" i="5"/>
  <c r="D61" i="5"/>
  <c r="G104" i="5"/>
  <c r="K127" i="5"/>
  <c r="L127" i="5" s="1"/>
  <c r="G102" i="5"/>
  <c r="K125" i="5"/>
  <c r="L125" i="5" s="1"/>
  <c r="G100" i="5"/>
  <c r="K123" i="5"/>
  <c r="L123" i="5" s="1"/>
  <c r="G98" i="5"/>
  <c r="K121" i="5"/>
  <c r="L121" i="5" s="1"/>
  <c r="D106" i="5"/>
  <c r="J106" i="5" s="1"/>
  <c r="K115" i="5" s="1"/>
  <c r="L115" i="5" s="1"/>
  <c r="G106" i="5"/>
  <c r="G141" i="5" s="1"/>
  <c r="K56" i="5"/>
  <c r="L56" i="5" s="1"/>
  <c r="G56" i="5"/>
  <c r="K54" i="5"/>
  <c r="L54" i="5" s="1"/>
  <c r="G54" i="5"/>
  <c r="K52" i="5"/>
  <c r="L52" i="5" s="1"/>
  <c r="G52" i="5"/>
  <c r="D24" i="5"/>
  <c r="T23" i="5" s="1"/>
  <c r="G12" i="5"/>
  <c r="G24" i="5" s="1"/>
  <c r="Q23" i="5"/>
  <c r="Q38" i="7"/>
  <c r="U80" i="7"/>
  <c r="V80" i="7" s="1"/>
  <c r="E35" i="2"/>
  <c r="U38" i="7"/>
  <c r="V38" i="7" s="1"/>
  <c r="E31" i="2"/>
  <c r="Q34" i="7"/>
  <c r="U76" i="7"/>
  <c r="V76" i="7" s="1"/>
  <c r="U34" i="7"/>
  <c r="V34" i="7" s="1"/>
  <c r="B106" i="11"/>
  <c r="H141" i="11" s="1"/>
  <c r="I141" i="11" s="1"/>
  <c r="D96" i="11"/>
  <c r="Q18" i="4"/>
  <c r="G19" i="4"/>
  <c r="U18" i="4"/>
  <c r="V18" i="4" s="1"/>
  <c r="U60" i="4"/>
  <c r="V60" i="4" s="1"/>
  <c r="K19" i="4"/>
  <c r="L19" i="4" s="1"/>
  <c r="K41" i="4"/>
  <c r="L41" i="4" s="1"/>
  <c r="Q14" i="4"/>
  <c r="Q23" i="4" s="1"/>
  <c r="Q85" i="4" s="1"/>
  <c r="G15" i="4"/>
  <c r="U56" i="4"/>
  <c r="V56" i="4" s="1"/>
  <c r="U14" i="4"/>
  <c r="V14" i="4" s="1"/>
  <c r="K15" i="4"/>
  <c r="L15" i="4" s="1"/>
  <c r="K37" i="4"/>
  <c r="L37" i="4" s="1"/>
  <c r="G58" i="4"/>
  <c r="K78" i="4"/>
  <c r="L78" i="4" s="1"/>
  <c r="G54" i="4"/>
  <c r="K74" i="4"/>
  <c r="L74" i="4" s="1"/>
  <c r="Q38" i="9"/>
  <c r="U80" i="9"/>
  <c r="V80" i="9" s="1"/>
  <c r="G35" i="2"/>
  <c r="U38" i="9"/>
  <c r="V38" i="9" s="1"/>
  <c r="G31" i="2"/>
  <c r="Q34" i="9"/>
  <c r="U76" i="9"/>
  <c r="V76" i="9" s="1"/>
  <c r="U34" i="9"/>
  <c r="V34" i="9" s="1"/>
  <c r="G67" i="9"/>
  <c r="K87" i="9"/>
  <c r="L87" i="9" s="1"/>
  <c r="K83" i="9"/>
  <c r="L83" i="9" s="1"/>
  <c r="G63" i="9"/>
  <c r="G69" i="7"/>
  <c r="D69" i="7"/>
  <c r="J69" i="7" s="1"/>
  <c r="G116" i="7"/>
  <c r="G52" i="7"/>
  <c r="D44" i="16"/>
  <c r="D24" i="16"/>
  <c r="T23" i="16" s="1"/>
  <c r="D12" i="16"/>
  <c r="J12" i="16" s="1"/>
  <c r="K40" i="16" s="1"/>
  <c r="L40" i="16" s="1"/>
  <c r="G12" i="16"/>
  <c r="Q44" i="16" l="1"/>
  <c r="U39" i="16"/>
  <c r="V39" i="16" s="1"/>
  <c r="U40" i="16"/>
  <c r="V40" i="16" s="1"/>
  <c r="U36" i="16"/>
  <c r="V36" i="16" s="1"/>
  <c r="U16" i="16"/>
  <c r="V16" i="16" s="1"/>
  <c r="U12" i="16"/>
  <c r="V12" i="16" s="1"/>
  <c r="U10" i="16"/>
  <c r="V10" i="16" s="1"/>
  <c r="U38" i="16"/>
  <c r="V38" i="16" s="1"/>
  <c r="U18" i="16"/>
  <c r="V18" i="16" s="1"/>
  <c r="U14" i="16"/>
  <c r="V14" i="16" s="1"/>
  <c r="U32" i="16"/>
  <c r="V32" i="16" s="1"/>
  <c r="U20" i="16"/>
  <c r="V20" i="16" s="1"/>
  <c r="U6" i="16"/>
  <c r="V6" i="16" s="1"/>
  <c r="U34" i="16"/>
  <c r="V34" i="16" s="1"/>
  <c r="U4" i="16"/>
  <c r="V4" i="16" s="1"/>
  <c r="U30" i="16"/>
  <c r="V30" i="16" s="1"/>
  <c r="U24" i="16"/>
  <c r="V24" i="16" s="1"/>
  <c r="U28" i="16"/>
  <c r="V28" i="16" s="1"/>
  <c r="U8" i="16"/>
  <c r="V8" i="16" s="1"/>
  <c r="U41" i="16"/>
  <c r="V41" i="16" s="1"/>
  <c r="U3" i="16"/>
  <c r="V3" i="16" s="1"/>
  <c r="U25" i="16"/>
  <c r="V25" i="16" s="1"/>
  <c r="U33" i="16"/>
  <c r="V33" i="16" s="1"/>
  <c r="U26" i="16"/>
  <c r="V26" i="16" s="1"/>
  <c r="K83" i="7"/>
  <c r="L83" i="7" s="1"/>
  <c r="K76" i="7"/>
  <c r="L76" i="7" s="1"/>
  <c r="K87" i="7"/>
  <c r="L87" i="7" s="1"/>
  <c r="K81" i="7"/>
  <c r="L81" i="7" s="1"/>
  <c r="K85" i="7"/>
  <c r="L85" i="7" s="1"/>
  <c r="K74" i="7"/>
  <c r="L74" i="7" s="1"/>
  <c r="K78" i="7"/>
  <c r="L78" i="7" s="1"/>
  <c r="D106" i="11"/>
  <c r="J106" i="11" s="1"/>
  <c r="K96" i="11" s="1"/>
  <c r="L96" i="11" s="1"/>
  <c r="G96" i="11"/>
  <c r="G106" i="11" s="1"/>
  <c r="K119" i="11"/>
  <c r="L119" i="11" s="1"/>
  <c r="U35" i="5"/>
  <c r="V35" i="5" s="1"/>
  <c r="U5" i="5"/>
  <c r="V5" i="5" s="1"/>
  <c r="U7" i="5"/>
  <c r="V7" i="5" s="1"/>
  <c r="U13" i="5"/>
  <c r="V13" i="5" s="1"/>
  <c r="U25" i="5"/>
  <c r="V25" i="5" s="1"/>
  <c r="U29" i="5"/>
  <c r="V29" i="5" s="1"/>
  <c r="U3" i="5"/>
  <c r="V3" i="5" s="1"/>
  <c r="U33" i="5"/>
  <c r="V33" i="5" s="1"/>
  <c r="U39" i="5"/>
  <c r="V39" i="5" s="1"/>
  <c r="U11" i="5"/>
  <c r="V11" i="5" s="1"/>
  <c r="U15" i="5"/>
  <c r="V15" i="5" s="1"/>
  <c r="U17" i="5"/>
  <c r="V17" i="5" s="1"/>
  <c r="U19" i="5"/>
  <c r="V19" i="5" s="1"/>
  <c r="U21" i="5"/>
  <c r="V21" i="5" s="1"/>
  <c r="U27" i="5"/>
  <c r="V27" i="5" s="1"/>
  <c r="U31" i="5"/>
  <c r="V31" i="5" s="1"/>
  <c r="K100" i="5"/>
  <c r="L100" i="5" s="1"/>
  <c r="K104" i="5"/>
  <c r="L104" i="5" s="1"/>
  <c r="K61" i="5"/>
  <c r="L61" i="5" s="1"/>
  <c r="D69" i="5"/>
  <c r="J69" i="5" s="1"/>
  <c r="K81" i="5"/>
  <c r="L81" i="5" s="1"/>
  <c r="G61" i="5"/>
  <c r="G69" i="5" s="1"/>
  <c r="K119" i="5"/>
  <c r="L119" i="5" s="1"/>
  <c r="K137" i="5"/>
  <c r="L137" i="5" s="1"/>
  <c r="K120" i="5"/>
  <c r="L120" i="5" s="1"/>
  <c r="K122" i="5"/>
  <c r="L122" i="5" s="1"/>
  <c r="K124" i="5"/>
  <c r="L124" i="5" s="1"/>
  <c r="K126" i="5"/>
  <c r="L126" i="5" s="1"/>
  <c r="K128" i="5"/>
  <c r="L128" i="5" s="1"/>
  <c r="K131" i="5"/>
  <c r="L131" i="5" s="1"/>
  <c r="N141" i="5" s="1"/>
  <c r="K133" i="5"/>
  <c r="L133" i="5" s="1"/>
  <c r="U32" i="5"/>
  <c r="V32" i="5" s="1"/>
  <c r="U36" i="5"/>
  <c r="V36" i="5" s="1"/>
  <c r="U74" i="6"/>
  <c r="V74" i="6" s="1"/>
  <c r="U57" i="6"/>
  <c r="V57" i="6" s="1"/>
  <c r="U59" i="6"/>
  <c r="V59" i="6" s="1"/>
  <c r="U73" i="6"/>
  <c r="V73" i="6" s="1"/>
  <c r="U71" i="6"/>
  <c r="V71" i="6" s="1"/>
  <c r="U79" i="6"/>
  <c r="V79" i="6" s="1"/>
  <c r="U83" i="6"/>
  <c r="V83" i="6" s="1"/>
  <c r="U78" i="6"/>
  <c r="V78" i="6" s="1"/>
  <c r="Q44" i="4"/>
  <c r="U68" i="4"/>
  <c r="V68" i="4" s="1"/>
  <c r="U72" i="4"/>
  <c r="V72" i="4" s="1"/>
  <c r="K138" i="11"/>
  <c r="L138" i="11" s="1"/>
  <c r="K136" i="11"/>
  <c r="L136" i="11" s="1"/>
  <c r="K134" i="11"/>
  <c r="L134" i="11" s="1"/>
  <c r="K132" i="11"/>
  <c r="L132" i="11" s="1"/>
  <c r="K127" i="11"/>
  <c r="L127" i="11" s="1"/>
  <c r="K121" i="11"/>
  <c r="L121" i="11" s="1"/>
  <c r="K137" i="11"/>
  <c r="L137" i="11" s="1"/>
  <c r="K123" i="11"/>
  <c r="L123" i="11" s="1"/>
  <c r="K125" i="11"/>
  <c r="L125" i="11" s="1"/>
  <c r="K135" i="11"/>
  <c r="L135" i="11" s="1"/>
  <c r="K133" i="11"/>
  <c r="L133" i="11" s="1"/>
  <c r="K139" i="11"/>
  <c r="L139" i="11" s="1"/>
  <c r="K126" i="11"/>
  <c r="L126" i="11" s="1"/>
  <c r="M34" i="13"/>
  <c r="K62" i="13"/>
  <c r="L62" i="13" s="1"/>
  <c r="G62" i="13"/>
  <c r="G69" i="13" s="1"/>
  <c r="G70" i="13" s="1"/>
  <c r="D69" i="13"/>
  <c r="J69" i="13" s="1"/>
  <c r="U52" i="13"/>
  <c r="V52" i="13" s="1"/>
  <c r="U56" i="13"/>
  <c r="V56" i="13" s="1"/>
  <c r="U46" i="13"/>
  <c r="V46" i="13" s="1"/>
  <c r="U48" i="13"/>
  <c r="V48" i="13" s="1"/>
  <c r="U50" i="13"/>
  <c r="V50" i="13" s="1"/>
  <c r="U53" i="13"/>
  <c r="V53" i="13" s="1"/>
  <c r="U82" i="13"/>
  <c r="V82" i="13" s="1"/>
  <c r="U80" i="13"/>
  <c r="V80" i="13" s="1"/>
  <c r="U76" i="13"/>
  <c r="V76" i="13" s="1"/>
  <c r="U70" i="13"/>
  <c r="V70" i="13" s="1"/>
  <c r="U72" i="13"/>
  <c r="V72" i="13" s="1"/>
  <c r="U66" i="13"/>
  <c r="V66" i="13" s="1"/>
  <c r="U78" i="13"/>
  <c r="V78" i="13" s="1"/>
  <c r="U63" i="13"/>
  <c r="V63" i="13" s="1"/>
  <c r="U62" i="13"/>
  <c r="V62" i="13" s="1"/>
  <c r="U58" i="13"/>
  <c r="V58" i="13" s="1"/>
  <c r="U55" i="13"/>
  <c r="V55" i="13" s="1"/>
  <c r="U60" i="13"/>
  <c r="V60" i="13" s="1"/>
  <c r="U74" i="13"/>
  <c r="V74" i="13" s="1"/>
  <c r="U68" i="13"/>
  <c r="V68" i="13" s="1"/>
  <c r="U59" i="13"/>
  <c r="V59" i="13" s="1"/>
  <c r="U47" i="13"/>
  <c r="V47" i="13" s="1"/>
  <c r="U54" i="13"/>
  <c r="V54" i="13" s="1"/>
  <c r="U83" i="13"/>
  <c r="V83" i="13" s="1"/>
  <c r="U45" i="13"/>
  <c r="V45" i="13" s="1"/>
  <c r="U49" i="13"/>
  <c r="V49" i="13" s="1"/>
  <c r="U51" i="13"/>
  <c r="V51" i="13" s="1"/>
  <c r="U77" i="13"/>
  <c r="V77" i="13" s="1"/>
  <c r="U81" i="13"/>
  <c r="V81" i="13" s="1"/>
  <c r="U4" i="15"/>
  <c r="V4" i="15" s="1"/>
  <c r="U8" i="15"/>
  <c r="V8" i="15" s="1"/>
  <c r="U39" i="15"/>
  <c r="V39" i="15" s="1"/>
  <c r="U38" i="15"/>
  <c r="V38" i="15" s="1"/>
  <c r="U34" i="15"/>
  <c r="V34" i="15" s="1"/>
  <c r="U26" i="15"/>
  <c r="V26" i="15" s="1"/>
  <c r="U11" i="15"/>
  <c r="V11" i="15" s="1"/>
  <c r="U7" i="15"/>
  <c r="V7" i="15" s="1"/>
  <c r="U3" i="15"/>
  <c r="V3" i="15" s="1"/>
  <c r="U28" i="15"/>
  <c r="V28" i="15" s="1"/>
  <c r="U21" i="15"/>
  <c r="V21" i="15" s="1"/>
  <c r="U13" i="15"/>
  <c r="V13" i="15" s="1"/>
  <c r="U10" i="15"/>
  <c r="V10" i="15" s="1"/>
  <c r="U37" i="15"/>
  <c r="V37" i="15" s="1"/>
  <c r="U35" i="15"/>
  <c r="V35" i="15" s="1"/>
  <c r="U16" i="15"/>
  <c r="V16" i="15" s="1"/>
  <c r="U17" i="15"/>
  <c r="V17" i="15" s="1"/>
  <c r="U30" i="15"/>
  <c r="V30" i="15" s="1"/>
  <c r="U20" i="15"/>
  <c r="V20" i="15" s="1"/>
  <c r="U32" i="15"/>
  <c r="V32" i="15" s="1"/>
  <c r="U24" i="15"/>
  <c r="V24" i="15" s="1"/>
  <c r="U18" i="15"/>
  <c r="V18" i="15" s="1"/>
  <c r="U14" i="15"/>
  <c r="V14" i="15" s="1"/>
  <c r="U6" i="15"/>
  <c r="V6" i="15" s="1"/>
  <c r="U40" i="15"/>
  <c r="V40" i="15" s="1"/>
  <c r="U36" i="15"/>
  <c r="V36" i="15" s="1"/>
  <c r="U33" i="15"/>
  <c r="V33" i="15" s="1"/>
  <c r="U41" i="15"/>
  <c r="V41" i="15" s="1"/>
  <c r="U12" i="15"/>
  <c r="V12" i="15" s="1"/>
  <c r="K27" i="15"/>
  <c r="L27" i="15" s="1"/>
  <c r="D106" i="7"/>
  <c r="J106" i="7" s="1"/>
  <c r="G96" i="7"/>
  <c r="G106" i="7" s="1"/>
  <c r="G108" i="11"/>
  <c r="K108" i="11"/>
  <c r="L108" i="11" s="1"/>
  <c r="K131" i="11"/>
  <c r="L131" i="11" s="1"/>
  <c r="K51" i="8"/>
  <c r="L51" i="8" s="1"/>
  <c r="K66" i="6"/>
  <c r="L66" i="6" s="1"/>
  <c r="K68" i="6"/>
  <c r="L68" i="6" s="1"/>
  <c r="U47" i="6"/>
  <c r="V47" i="6" s="1"/>
  <c r="K55" i="6"/>
  <c r="L55" i="6" s="1"/>
  <c r="U52" i="6"/>
  <c r="V52" i="6" s="1"/>
  <c r="K97" i="6"/>
  <c r="L97" i="6" s="1"/>
  <c r="K105" i="6"/>
  <c r="L105" i="6" s="1"/>
  <c r="K63" i="6"/>
  <c r="L63" i="6" s="1"/>
  <c r="U77" i="6"/>
  <c r="V77" i="6" s="1"/>
  <c r="M24" i="12"/>
  <c r="N24" i="12"/>
  <c r="N70" i="10"/>
  <c r="J8" i="3" s="1"/>
  <c r="R23" i="3" s="1"/>
  <c r="M70" i="10"/>
  <c r="I8" i="3" s="1"/>
  <c r="Q23" i="3" s="1"/>
  <c r="K82" i="10"/>
  <c r="L82" i="10" s="1"/>
  <c r="N90" i="10" s="1"/>
  <c r="K84" i="10"/>
  <c r="L84" i="10" s="1"/>
  <c r="K87" i="10"/>
  <c r="L87" i="10" s="1"/>
  <c r="U11" i="16"/>
  <c r="V11" i="16" s="1"/>
  <c r="K19" i="16"/>
  <c r="L19" i="16" s="1"/>
  <c r="K15" i="16"/>
  <c r="L15" i="16" s="1"/>
  <c r="K21" i="16"/>
  <c r="L21" i="16" s="1"/>
  <c r="K13" i="16"/>
  <c r="L13" i="16" s="1"/>
  <c r="K10" i="16"/>
  <c r="L10" i="16" s="1"/>
  <c r="K17" i="16"/>
  <c r="L17" i="16" s="1"/>
  <c r="K6" i="16"/>
  <c r="L6" i="16" s="1"/>
  <c r="K3" i="16"/>
  <c r="L3" i="16" s="1"/>
  <c r="K4" i="16"/>
  <c r="L4" i="16" s="1"/>
  <c r="K8" i="16"/>
  <c r="L8" i="16" s="1"/>
  <c r="U13" i="16"/>
  <c r="V13" i="16" s="1"/>
  <c r="K44" i="16"/>
  <c r="L44" i="16" s="1"/>
  <c r="K22" i="16"/>
  <c r="L22" i="16" s="1"/>
  <c r="U7" i="9"/>
  <c r="V7" i="9" s="1"/>
  <c r="U41" i="9"/>
  <c r="V41" i="9" s="1"/>
  <c r="U3" i="9"/>
  <c r="V3" i="9" s="1"/>
  <c r="U11" i="9"/>
  <c r="V11" i="9" s="1"/>
  <c r="U13" i="9"/>
  <c r="V13" i="9" s="1"/>
  <c r="U21" i="9"/>
  <c r="V21" i="9" s="1"/>
  <c r="U24" i="9"/>
  <c r="V24" i="9" s="1"/>
  <c r="U49" i="9"/>
  <c r="V49" i="9" s="1"/>
  <c r="U45" i="9"/>
  <c r="V45" i="9" s="1"/>
  <c r="U53" i="9"/>
  <c r="V53" i="9" s="1"/>
  <c r="U55" i="9"/>
  <c r="V55" i="9" s="1"/>
  <c r="U63" i="9"/>
  <c r="V63" i="9" s="1"/>
  <c r="U83" i="9"/>
  <c r="V83" i="9" s="1"/>
  <c r="U66" i="9"/>
  <c r="V66" i="9" s="1"/>
  <c r="U46" i="4"/>
  <c r="V46" i="4" s="1"/>
  <c r="U50" i="4"/>
  <c r="V50" i="4" s="1"/>
  <c r="U54" i="4"/>
  <c r="V54" i="4" s="1"/>
  <c r="G23" i="4"/>
  <c r="G46" i="4" s="1"/>
  <c r="K17" i="4"/>
  <c r="L17" i="4" s="1"/>
  <c r="H118" i="4"/>
  <c r="I118" i="4" s="1"/>
  <c r="K59" i="5"/>
  <c r="L59" i="5" s="1"/>
  <c r="K53" i="5"/>
  <c r="L53" i="5" s="1"/>
  <c r="K55" i="5"/>
  <c r="L55" i="5" s="1"/>
  <c r="K62" i="5"/>
  <c r="L62" i="5" s="1"/>
  <c r="K64" i="5"/>
  <c r="L64" i="5" s="1"/>
  <c r="K66" i="5"/>
  <c r="L66" i="5" s="1"/>
  <c r="K68" i="5"/>
  <c r="L68" i="5" s="1"/>
  <c r="G60" i="5"/>
  <c r="G90" i="5" s="1"/>
  <c r="U6" i="5"/>
  <c r="V6" i="5" s="1"/>
  <c r="G46" i="5"/>
  <c r="K15" i="5"/>
  <c r="L15" i="5" s="1"/>
  <c r="U18" i="5"/>
  <c r="V18" i="5" s="1"/>
  <c r="U20" i="5"/>
  <c r="V20" i="5" s="1"/>
  <c r="U26" i="5"/>
  <c r="V26" i="5" s="1"/>
  <c r="U30" i="5"/>
  <c r="V30" i="5" s="1"/>
  <c r="G117" i="9"/>
  <c r="K134" i="5"/>
  <c r="L134" i="5" s="1"/>
  <c r="K111" i="5"/>
  <c r="L111" i="5" s="1"/>
  <c r="K61" i="6"/>
  <c r="L61" i="6" s="1"/>
  <c r="K71" i="6"/>
  <c r="L71" i="6" s="1"/>
  <c r="K82" i="6"/>
  <c r="L82" i="6" s="1"/>
  <c r="K86" i="6"/>
  <c r="L86" i="6" s="1"/>
  <c r="K88" i="6"/>
  <c r="L88" i="6" s="1"/>
  <c r="M46" i="13"/>
  <c r="G46" i="13"/>
  <c r="M24" i="15"/>
  <c r="N24" i="15"/>
  <c r="H90" i="9"/>
  <c r="I90" i="9" s="1"/>
  <c r="K123" i="9"/>
  <c r="L123" i="9" s="1"/>
  <c r="U59" i="11"/>
  <c r="V59" i="11" s="1"/>
  <c r="K81" i="4"/>
  <c r="L81" i="4" s="1"/>
  <c r="U82" i="4"/>
  <c r="V82" i="4" s="1"/>
  <c r="U56" i="9"/>
  <c r="V56" i="9" s="1"/>
  <c r="U14" i="9"/>
  <c r="V14" i="9" s="1"/>
  <c r="U52" i="11"/>
  <c r="V52" i="11" s="1"/>
  <c r="G62" i="12"/>
  <c r="G69" i="12" s="1"/>
  <c r="D69" i="12"/>
  <c r="J69" i="12" s="1"/>
  <c r="K58" i="13"/>
  <c r="L58" i="13" s="1"/>
  <c r="K54" i="13"/>
  <c r="L54" i="13" s="1"/>
  <c r="K56" i="13"/>
  <c r="L56" i="13" s="1"/>
  <c r="K52" i="13"/>
  <c r="L52" i="13" s="1"/>
  <c r="K65" i="13"/>
  <c r="L65" i="13" s="1"/>
  <c r="K67" i="13"/>
  <c r="L67" i="13" s="1"/>
  <c r="K59" i="13"/>
  <c r="L59" i="13" s="1"/>
  <c r="K55" i="13"/>
  <c r="L55" i="13" s="1"/>
  <c r="K61" i="13"/>
  <c r="L61" i="13" s="1"/>
  <c r="K63" i="13"/>
  <c r="L63" i="13" s="1"/>
  <c r="K53" i="13"/>
  <c r="L53" i="13" s="1"/>
  <c r="K57" i="13"/>
  <c r="L57" i="13" s="1"/>
  <c r="K66" i="13"/>
  <c r="L66" i="13" s="1"/>
  <c r="U48" i="15"/>
  <c r="V48" i="15" s="1"/>
  <c r="U52" i="15"/>
  <c r="V52" i="15" s="1"/>
  <c r="U53" i="15"/>
  <c r="V53" i="15" s="1"/>
  <c r="U55" i="15"/>
  <c r="V55" i="15" s="1"/>
  <c r="U58" i="15"/>
  <c r="V58" i="15" s="1"/>
  <c r="U59" i="15"/>
  <c r="V59" i="15" s="1"/>
  <c r="U60" i="15"/>
  <c r="V60" i="15" s="1"/>
  <c r="U74" i="15"/>
  <c r="V74" i="15" s="1"/>
  <c r="U46" i="15"/>
  <c r="V46" i="15" s="1"/>
  <c r="U49" i="15"/>
  <c r="V49" i="15" s="1"/>
  <c r="U50" i="15"/>
  <c r="V50" i="15" s="1"/>
  <c r="U56" i="15"/>
  <c r="V56" i="15" s="1"/>
  <c r="U81" i="15"/>
  <c r="V81" i="15" s="1"/>
  <c r="U80" i="15"/>
  <c r="V80" i="15" s="1"/>
  <c r="U77" i="15"/>
  <c r="V77" i="15" s="1"/>
  <c r="U82" i="15"/>
  <c r="V82" i="15" s="1"/>
  <c r="U76" i="15"/>
  <c r="V76" i="15" s="1"/>
  <c r="U75" i="15"/>
  <c r="V75" i="15" s="1"/>
  <c r="U72" i="15"/>
  <c r="V72" i="15" s="1"/>
  <c r="U68" i="15"/>
  <c r="V68" i="15" s="1"/>
  <c r="U63" i="15"/>
  <c r="V63" i="15" s="1"/>
  <c r="U45" i="15"/>
  <c r="V45" i="15" s="1"/>
  <c r="U79" i="15"/>
  <c r="V79" i="15" s="1"/>
  <c r="U78" i="15"/>
  <c r="V78" i="15" s="1"/>
  <c r="U70" i="15"/>
  <c r="V70" i="15" s="1"/>
  <c r="U66" i="15"/>
  <c r="V66" i="15" s="1"/>
  <c r="U62" i="15"/>
  <c r="V62" i="15" s="1"/>
  <c r="U54" i="15"/>
  <c r="V54" i="15" s="1"/>
  <c r="U83" i="15"/>
  <c r="V83" i="15" s="1"/>
  <c r="Q44" i="15"/>
  <c r="G23" i="7"/>
  <c r="K13" i="7"/>
  <c r="L13" i="7" s="1"/>
  <c r="K21" i="7"/>
  <c r="L21" i="7" s="1"/>
  <c r="U48" i="9"/>
  <c r="V48" i="9" s="1"/>
  <c r="U60" i="11"/>
  <c r="V60" i="11" s="1"/>
  <c r="U45" i="11"/>
  <c r="V45" i="11" s="1"/>
  <c r="U30" i="11"/>
  <c r="V30" i="11" s="1"/>
  <c r="U26" i="11"/>
  <c r="V26" i="11" s="1"/>
  <c r="U28" i="11"/>
  <c r="V28" i="11" s="1"/>
  <c r="U32" i="11"/>
  <c r="V32" i="11" s="1"/>
  <c r="U5" i="11"/>
  <c r="V5" i="11" s="1"/>
  <c r="U24" i="11"/>
  <c r="V24" i="11" s="1"/>
  <c r="U33" i="11"/>
  <c r="V33" i="11" s="1"/>
  <c r="U35" i="11"/>
  <c r="V35" i="11" s="1"/>
  <c r="U37" i="11"/>
  <c r="V37" i="11" s="1"/>
  <c r="U39" i="11"/>
  <c r="V39" i="11" s="1"/>
  <c r="U34" i="11"/>
  <c r="V34" i="11" s="1"/>
  <c r="U36" i="11"/>
  <c r="V36" i="11" s="1"/>
  <c r="U38" i="11"/>
  <c r="V38" i="11" s="1"/>
  <c r="U40" i="11"/>
  <c r="V40" i="11" s="1"/>
  <c r="U41" i="11"/>
  <c r="V41" i="11" s="1"/>
  <c r="G12" i="11"/>
  <c r="K29" i="11"/>
  <c r="L29" i="11" s="1"/>
  <c r="U7" i="11"/>
  <c r="V7" i="11" s="1"/>
  <c r="U9" i="9"/>
  <c r="V9" i="9" s="1"/>
  <c r="K11" i="7"/>
  <c r="L11" i="7" s="1"/>
  <c r="K126" i="9"/>
  <c r="L126" i="9" s="1"/>
  <c r="K137" i="9"/>
  <c r="L137" i="9" s="1"/>
  <c r="K38" i="6"/>
  <c r="L38" i="6" s="1"/>
  <c r="K40" i="6"/>
  <c r="L40" i="6" s="1"/>
  <c r="U4" i="6"/>
  <c r="V4" i="6" s="1"/>
  <c r="K53" i="6"/>
  <c r="L53" i="6" s="1"/>
  <c r="K74" i="6"/>
  <c r="L74" i="6" s="1"/>
  <c r="U49" i="6"/>
  <c r="V49" i="6" s="1"/>
  <c r="K29" i="6"/>
  <c r="L29" i="6" s="1"/>
  <c r="U8" i="6"/>
  <c r="V8" i="6" s="1"/>
  <c r="K57" i="6"/>
  <c r="L57" i="6" s="1"/>
  <c r="K78" i="6"/>
  <c r="L78" i="6" s="1"/>
  <c r="K18" i="6"/>
  <c r="L18" i="6" s="1"/>
  <c r="K16" i="6"/>
  <c r="L16" i="6" s="1"/>
  <c r="U13" i="6"/>
  <c r="V13" i="6" s="1"/>
  <c r="G23" i="6"/>
  <c r="U63" i="6"/>
  <c r="V63" i="6" s="1"/>
  <c r="K22" i="6"/>
  <c r="L22" i="6" s="1"/>
  <c r="U27" i="11"/>
  <c r="V27" i="11" s="1"/>
  <c r="K64" i="16"/>
  <c r="L64" i="16" s="1"/>
  <c r="K68" i="16"/>
  <c r="L68" i="16" s="1"/>
  <c r="K51" i="16"/>
  <c r="L51" i="16" s="1"/>
  <c r="U53" i="8"/>
  <c r="V53" i="8" s="1"/>
  <c r="U59" i="8"/>
  <c r="V59" i="8" s="1"/>
  <c r="U50" i="8"/>
  <c r="V50" i="8" s="1"/>
  <c r="U63" i="8"/>
  <c r="V63" i="8" s="1"/>
  <c r="U77" i="8"/>
  <c r="V77" i="8" s="1"/>
  <c r="U75" i="8"/>
  <c r="V75" i="8" s="1"/>
  <c r="Q43" i="10"/>
  <c r="U83" i="10"/>
  <c r="V83" i="10" s="1"/>
  <c r="U54" i="10"/>
  <c r="V54" i="10" s="1"/>
  <c r="U62" i="10"/>
  <c r="V62" i="10" s="1"/>
  <c r="U48" i="10"/>
  <c r="V48" i="10" s="1"/>
  <c r="U59" i="10"/>
  <c r="V59" i="10" s="1"/>
  <c r="U52" i="10"/>
  <c r="V52" i="10" s="1"/>
  <c r="U58" i="10"/>
  <c r="V58" i="10" s="1"/>
  <c r="U68" i="10"/>
  <c r="V68" i="10" s="1"/>
  <c r="U70" i="10"/>
  <c r="V70" i="10" s="1"/>
  <c r="U71" i="10"/>
  <c r="V71" i="10" s="1"/>
  <c r="U72" i="10"/>
  <c r="V72" i="10" s="1"/>
  <c r="U73" i="10"/>
  <c r="V73" i="10" s="1"/>
  <c r="U76" i="10"/>
  <c r="V76" i="10" s="1"/>
  <c r="U78" i="10"/>
  <c r="V78" i="10" s="1"/>
  <c r="U26" i="12"/>
  <c r="V26" i="12" s="1"/>
  <c r="U32" i="12"/>
  <c r="V32" i="12" s="1"/>
  <c r="U21" i="12"/>
  <c r="V21" i="12" s="1"/>
  <c r="U17" i="12"/>
  <c r="V17" i="12" s="1"/>
  <c r="U18" i="12"/>
  <c r="V18" i="12" s="1"/>
  <c r="U28" i="12"/>
  <c r="V28" i="12" s="1"/>
  <c r="U20" i="12"/>
  <c r="V20" i="12" s="1"/>
  <c r="U16" i="12"/>
  <c r="V16" i="12" s="1"/>
  <c r="U14" i="12"/>
  <c r="V14" i="12" s="1"/>
  <c r="U24" i="12"/>
  <c r="V24" i="12" s="1"/>
  <c r="U19" i="12"/>
  <c r="V19" i="12" s="1"/>
  <c r="U15" i="12"/>
  <c r="V15" i="12" s="1"/>
  <c r="U13" i="12"/>
  <c r="V13" i="12" s="1"/>
  <c r="U8" i="12"/>
  <c r="V8" i="12" s="1"/>
  <c r="U4" i="12"/>
  <c r="V4" i="12" s="1"/>
  <c r="U30" i="12"/>
  <c r="V30" i="12" s="1"/>
  <c r="U41" i="12"/>
  <c r="V41" i="12" s="1"/>
  <c r="U5" i="12"/>
  <c r="V5" i="12" s="1"/>
  <c r="U34" i="12"/>
  <c r="V34" i="12" s="1"/>
  <c r="U36" i="12"/>
  <c r="V36" i="12" s="1"/>
  <c r="U38" i="12"/>
  <c r="V38" i="12" s="1"/>
  <c r="U40" i="12"/>
  <c r="V40" i="12" s="1"/>
  <c r="U6" i="12"/>
  <c r="V6" i="12" s="1"/>
  <c r="U12" i="12"/>
  <c r="V12" i="12" s="1"/>
  <c r="U10" i="12"/>
  <c r="V10" i="12" s="1"/>
  <c r="U33" i="12"/>
  <c r="V33" i="12" s="1"/>
  <c r="U35" i="12"/>
  <c r="V35" i="12" s="1"/>
  <c r="U37" i="12"/>
  <c r="V37" i="12" s="1"/>
  <c r="U39" i="12"/>
  <c r="V39" i="12" s="1"/>
  <c r="U41" i="14"/>
  <c r="V41" i="14" s="1"/>
  <c r="U10" i="14"/>
  <c r="V10" i="14" s="1"/>
  <c r="U6" i="14"/>
  <c r="V6" i="14" s="1"/>
  <c r="U32" i="14"/>
  <c r="V32" i="14" s="1"/>
  <c r="U14" i="14"/>
  <c r="V14" i="14" s="1"/>
  <c r="U4" i="14"/>
  <c r="V4" i="14" s="1"/>
  <c r="U40" i="14"/>
  <c r="V40" i="14" s="1"/>
  <c r="U18" i="14"/>
  <c r="V18" i="14" s="1"/>
  <c r="U36" i="14"/>
  <c r="V36" i="14" s="1"/>
  <c r="U8" i="14"/>
  <c r="V8" i="14" s="1"/>
  <c r="U19" i="14"/>
  <c r="V19" i="14" s="1"/>
  <c r="U27" i="14"/>
  <c r="V27" i="14" s="1"/>
  <c r="U16" i="14"/>
  <c r="V16" i="14" s="1"/>
  <c r="U24" i="14"/>
  <c r="V24" i="14" s="1"/>
  <c r="U26" i="14"/>
  <c r="V26" i="14" s="1"/>
  <c r="U30" i="14"/>
  <c r="V30" i="14" s="1"/>
  <c r="U31" i="14"/>
  <c r="V31" i="14" s="1"/>
  <c r="U15" i="14"/>
  <c r="V15" i="14" s="1"/>
  <c r="U33" i="14"/>
  <c r="V33" i="14" s="1"/>
  <c r="U12" i="14"/>
  <c r="V12" i="14" s="1"/>
  <c r="U20" i="14"/>
  <c r="V20" i="14" s="1"/>
  <c r="U28" i="14"/>
  <c r="V28" i="14" s="1"/>
  <c r="U34" i="14"/>
  <c r="V34" i="14" s="1"/>
  <c r="U38" i="14"/>
  <c r="V38" i="14" s="1"/>
  <c r="K25" i="14"/>
  <c r="L25" i="14" s="1"/>
  <c r="U3" i="14"/>
  <c r="V3" i="14" s="1"/>
  <c r="M12" i="14"/>
  <c r="C12" i="3" s="1"/>
  <c r="N12" i="14"/>
  <c r="D12" i="3" s="1"/>
  <c r="U7" i="14"/>
  <c r="V7" i="14" s="1"/>
  <c r="K81" i="14"/>
  <c r="L81" i="14" s="1"/>
  <c r="U81" i="14"/>
  <c r="V81" i="14" s="1"/>
  <c r="K97" i="16"/>
  <c r="L97" i="16" s="1"/>
  <c r="G106" i="16"/>
  <c r="K61" i="16"/>
  <c r="L61" i="16" s="1"/>
  <c r="U79" i="16"/>
  <c r="V79" i="16" s="1"/>
  <c r="U37" i="16"/>
  <c r="V37" i="16" s="1"/>
  <c r="U68" i="9"/>
  <c r="V68" i="9" s="1"/>
  <c r="U72" i="9"/>
  <c r="V72" i="9" s="1"/>
  <c r="K136" i="9"/>
  <c r="L136" i="9" s="1"/>
  <c r="U48" i="4"/>
  <c r="V48" i="4" s="1"/>
  <c r="U52" i="4"/>
  <c r="V52" i="4" s="1"/>
  <c r="K58" i="5"/>
  <c r="L58" i="5" s="1"/>
  <c r="U72" i="6"/>
  <c r="V72" i="6" s="1"/>
  <c r="U30" i="6"/>
  <c r="V30" i="6" s="1"/>
  <c r="K115" i="6"/>
  <c r="L115" i="6" s="1"/>
  <c r="K43" i="11"/>
  <c r="L43" i="11" s="1"/>
  <c r="K121" i="9"/>
  <c r="L121" i="9" s="1"/>
  <c r="U60" i="9"/>
  <c r="V60" i="9" s="1"/>
  <c r="U6" i="11"/>
  <c r="V6" i="11" s="1"/>
  <c r="K28" i="11"/>
  <c r="L28" i="11" s="1"/>
  <c r="K119" i="12"/>
  <c r="L119" i="12" s="1"/>
  <c r="K114" i="12"/>
  <c r="L114" i="12" s="1"/>
  <c r="K110" i="12"/>
  <c r="L110" i="12" s="1"/>
  <c r="K115" i="12"/>
  <c r="L115" i="12" s="1"/>
  <c r="K111" i="12"/>
  <c r="L111" i="12" s="1"/>
  <c r="K109" i="12"/>
  <c r="L109" i="12" s="1"/>
  <c r="K97" i="12"/>
  <c r="L97" i="12" s="1"/>
  <c r="K101" i="12"/>
  <c r="L101" i="12" s="1"/>
  <c r="K112" i="12"/>
  <c r="L112" i="12" s="1"/>
  <c r="K113" i="12"/>
  <c r="L113" i="12" s="1"/>
  <c r="K102" i="12"/>
  <c r="L102" i="12" s="1"/>
  <c r="K105" i="12"/>
  <c r="L105" i="12" s="1"/>
  <c r="K98" i="12"/>
  <c r="L98" i="12" s="1"/>
  <c r="K104" i="12"/>
  <c r="L104" i="12" s="1"/>
  <c r="K103" i="12"/>
  <c r="L103" i="12" s="1"/>
  <c r="K99" i="12"/>
  <c r="L99" i="12" s="1"/>
  <c r="K100" i="12"/>
  <c r="L100" i="12" s="1"/>
  <c r="K108" i="12"/>
  <c r="L108" i="12" s="1"/>
  <c r="N118" i="12" s="1"/>
  <c r="Q85" i="13"/>
  <c r="G99" i="13"/>
  <c r="G106" i="13" s="1"/>
  <c r="K122" i="13"/>
  <c r="L122" i="13" s="1"/>
  <c r="D106" i="13"/>
  <c r="J106" i="13" s="1"/>
  <c r="U57" i="13"/>
  <c r="V57" i="13" s="1"/>
  <c r="U73" i="13"/>
  <c r="V73" i="13" s="1"/>
  <c r="G117" i="13"/>
  <c r="G118" i="13" s="1"/>
  <c r="D60" i="15"/>
  <c r="J60" i="15" s="1"/>
  <c r="K53" i="15" s="1"/>
  <c r="L53" i="15" s="1"/>
  <c r="G53" i="15"/>
  <c r="G60" i="15" s="1"/>
  <c r="K31" i="15"/>
  <c r="L31" i="15" s="1"/>
  <c r="U57" i="15"/>
  <c r="V57" i="15" s="1"/>
  <c r="U19" i="15"/>
  <c r="V19" i="15" s="1"/>
  <c r="U69" i="15"/>
  <c r="V69" i="15" s="1"/>
  <c r="U71" i="15"/>
  <c r="V71" i="15" s="1"/>
  <c r="G116" i="15"/>
  <c r="G117" i="15" s="1"/>
  <c r="D117" i="15"/>
  <c r="J117" i="15" s="1"/>
  <c r="K139" i="15" s="1"/>
  <c r="L139" i="15" s="1"/>
  <c r="U50" i="10"/>
  <c r="V50" i="10" s="1"/>
  <c r="U25" i="9"/>
  <c r="V25" i="9" s="1"/>
  <c r="U72" i="7"/>
  <c r="V72" i="7" s="1"/>
  <c r="U70" i="7"/>
  <c r="V70" i="7" s="1"/>
  <c r="U68" i="7"/>
  <c r="V68" i="7" s="1"/>
  <c r="U66" i="7"/>
  <c r="V66" i="7" s="1"/>
  <c r="U46" i="7"/>
  <c r="V46" i="7" s="1"/>
  <c r="U48" i="7"/>
  <c r="V48" i="7" s="1"/>
  <c r="U50" i="7"/>
  <c r="V50" i="7" s="1"/>
  <c r="U52" i="7"/>
  <c r="V52" i="7" s="1"/>
  <c r="U83" i="7"/>
  <c r="V83" i="7" s="1"/>
  <c r="Q43" i="7"/>
  <c r="K84" i="7"/>
  <c r="L84" i="7" s="1"/>
  <c r="K131" i="9"/>
  <c r="L131" i="9" s="1"/>
  <c r="G60" i="10"/>
  <c r="K52" i="10"/>
  <c r="L52" i="10" s="1"/>
  <c r="K58" i="10"/>
  <c r="L58" i="10" s="1"/>
  <c r="K56" i="10"/>
  <c r="L56" i="10" s="1"/>
  <c r="K54" i="10"/>
  <c r="L54" i="10" s="1"/>
  <c r="K52" i="8"/>
  <c r="L52" i="8" s="1"/>
  <c r="U47" i="8"/>
  <c r="V47" i="8" s="1"/>
  <c r="K55" i="10"/>
  <c r="L55" i="10" s="1"/>
  <c r="U51" i="8"/>
  <c r="V51" i="8" s="1"/>
  <c r="K58" i="8"/>
  <c r="L58" i="8" s="1"/>
  <c r="U53" i="6"/>
  <c r="V53" i="6" s="1"/>
  <c r="U11" i="6"/>
  <c r="V11" i="6" s="1"/>
  <c r="K102" i="6"/>
  <c r="L102" i="6" s="1"/>
  <c r="K84" i="6"/>
  <c r="L84" i="6" s="1"/>
  <c r="K107" i="6"/>
  <c r="L107" i="6" s="1"/>
  <c r="G107" i="6"/>
  <c r="G117" i="6" s="1"/>
  <c r="G118" i="6" s="1"/>
  <c r="D117" i="6"/>
  <c r="J117" i="6" s="1"/>
  <c r="K130" i="6"/>
  <c r="L130" i="6" s="1"/>
  <c r="U76" i="6"/>
  <c r="V76" i="6" s="1"/>
  <c r="U34" i="6"/>
  <c r="V34" i="6" s="1"/>
  <c r="U9" i="14"/>
  <c r="V9" i="14" s="1"/>
  <c r="U51" i="14"/>
  <c r="V51" i="14" s="1"/>
  <c r="U57" i="11"/>
  <c r="V57" i="11" s="1"/>
  <c r="U15" i="11"/>
  <c r="V15" i="11" s="1"/>
  <c r="U67" i="11"/>
  <c r="V67" i="11" s="1"/>
  <c r="U9" i="16"/>
  <c r="V9" i="16" s="1"/>
  <c r="U51" i="16"/>
  <c r="V51" i="16" s="1"/>
  <c r="K9" i="16"/>
  <c r="L9" i="16" s="1"/>
  <c r="K99" i="16"/>
  <c r="L99" i="16" s="1"/>
  <c r="K57" i="10"/>
  <c r="L57" i="10" s="1"/>
  <c r="U54" i="8"/>
  <c r="V54" i="8" s="1"/>
  <c r="K63" i="8"/>
  <c r="L63" i="8" s="1"/>
  <c r="K65" i="8"/>
  <c r="L65" i="8" s="1"/>
  <c r="K66" i="8"/>
  <c r="L66" i="8" s="1"/>
  <c r="K68" i="8"/>
  <c r="L68" i="8" s="1"/>
  <c r="U80" i="10"/>
  <c r="V80" i="10" s="1"/>
  <c r="U82" i="10"/>
  <c r="V82" i="10" s="1"/>
  <c r="H90" i="12"/>
  <c r="I90" i="12" s="1"/>
  <c r="U67" i="14"/>
  <c r="V67" i="14" s="1"/>
  <c r="U25" i="14"/>
  <c r="V25" i="14" s="1"/>
  <c r="U71" i="14"/>
  <c r="V71" i="14" s="1"/>
  <c r="U29" i="14"/>
  <c r="V29" i="14" s="1"/>
  <c r="K33" i="9"/>
  <c r="L33" i="9" s="1"/>
  <c r="K36" i="9"/>
  <c r="L36" i="9" s="1"/>
  <c r="K29" i="9"/>
  <c r="L29" i="9" s="1"/>
  <c r="K25" i="9"/>
  <c r="L25" i="9" s="1"/>
  <c r="K44" i="9"/>
  <c r="L44" i="9" s="1"/>
  <c r="U28" i="9"/>
  <c r="V28" i="9" s="1"/>
  <c r="U74" i="9"/>
  <c r="V74" i="9" s="1"/>
  <c r="U78" i="9"/>
  <c r="V78" i="9" s="1"/>
  <c r="U82" i="9"/>
  <c r="V82" i="9" s="1"/>
  <c r="M90" i="9"/>
  <c r="N90" i="9"/>
  <c r="G52" i="4"/>
  <c r="K72" i="4"/>
  <c r="L72" i="4" s="1"/>
  <c r="U74" i="7"/>
  <c r="V74" i="7" s="1"/>
  <c r="U10" i="5"/>
  <c r="V10" i="5" s="1"/>
  <c r="U45" i="5"/>
  <c r="V45" i="5" s="1"/>
  <c r="U77" i="5"/>
  <c r="V77" i="5" s="1"/>
  <c r="U81" i="5"/>
  <c r="V81" i="5" s="1"/>
  <c r="U55" i="5"/>
  <c r="V55" i="5" s="1"/>
  <c r="U57" i="5"/>
  <c r="V57" i="5" s="1"/>
  <c r="U59" i="5"/>
  <c r="V59" i="5" s="1"/>
  <c r="U61" i="5"/>
  <c r="V61" i="5" s="1"/>
  <c r="U63" i="5"/>
  <c r="V63" i="5" s="1"/>
  <c r="U67" i="5"/>
  <c r="V67" i="5" s="1"/>
  <c r="X85" i="5" s="1"/>
  <c r="U71" i="5"/>
  <c r="V71" i="5" s="1"/>
  <c r="U75" i="5"/>
  <c r="V75" i="5" s="1"/>
  <c r="U47" i="5"/>
  <c r="V47" i="5" s="1"/>
  <c r="U49" i="5"/>
  <c r="V49" i="5" s="1"/>
  <c r="U53" i="5"/>
  <c r="V53" i="5" s="1"/>
  <c r="U69" i="5"/>
  <c r="V69" i="5" s="1"/>
  <c r="U73" i="5"/>
  <c r="V73" i="5" s="1"/>
  <c r="U24" i="5"/>
  <c r="V24" i="5" s="1"/>
  <c r="U70" i="5"/>
  <c r="V70" i="5" s="1"/>
  <c r="U28" i="5"/>
  <c r="V28" i="5" s="1"/>
  <c r="K136" i="5"/>
  <c r="L136" i="5" s="1"/>
  <c r="K104" i="6"/>
  <c r="L104" i="6" s="1"/>
  <c r="U74" i="8"/>
  <c r="V74" i="8" s="1"/>
  <c r="U80" i="8"/>
  <c r="V80" i="8" s="1"/>
  <c r="K8" i="13"/>
  <c r="L8" i="13" s="1"/>
  <c r="K10" i="13"/>
  <c r="L10" i="13" s="1"/>
  <c r="K4" i="13"/>
  <c r="L4" i="13" s="1"/>
  <c r="K6" i="13"/>
  <c r="L6" i="13" s="1"/>
  <c r="K21" i="13"/>
  <c r="L21" i="13" s="1"/>
  <c r="K22" i="13"/>
  <c r="L22" i="13" s="1"/>
  <c r="K15" i="13"/>
  <c r="L15" i="13" s="1"/>
  <c r="K14" i="13"/>
  <c r="L14" i="13" s="1"/>
  <c r="K17" i="13"/>
  <c r="L17" i="13" s="1"/>
  <c r="K19" i="13"/>
  <c r="L19" i="13" s="1"/>
  <c r="K3" i="13"/>
  <c r="L3" i="13" s="1"/>
  <c r="K7" i="13"/>
  <c r="L7" i="13" s="1"/>
  <c r="K18" i="13"/>
  <c r="L18" i="13" s="1"/>
  <c r="K5" i="13"/>
  <c r="L5" i="13" s="1"/>
  <c r="K9" i="13"/>
  <c r="L9" i="13" s="1"/>
  <c r="K13" i="13"/>
  <c r="L13" i="13" s="1"/>
  <c r="N12" i="15"/>
  <c r="D13" i="3" s="1"/>
  <c r="M12" i="15"/>
  <c r="C13" i="3" s="1"/>
  <c r="K14" i="7"/>
  <c r="L14" i="7" s="1"/>
  <c r="U59" i="7"/>
  <c r="V59" i="7" s="1"/>
  <c r="K6" i="8"/>
  <c r="L6" i="8" s="1"/>
  <c r="U10" i="9"/>
  <c r="V10" i="9" s="1"/>
  <c r="K32" i="9"/>
  <c r="L32" i="9" s="1"/>
  <c r="U50" i="11"/>
  <c r="V50" i="11" s="1"/>
  <c r="U8" i="11"/>
  <c r="V8" i="11" s="1"/>
  <c r="K124" i="11"/>
  <c r="L124" i="11" s="1"/>
  <c r="K125" i="9"/>
  <c r="L125" i="9" s="1"/>
  <c r="U54" i="11"/>
  <c r="V54" i="11" s="1"/>
  <c r="G23" i="11"/>
  <c r="G46" i="11" s="1"/>
  <c r="U12" i="11"/>
  <c r="V12" i="11" s="1"/>
  <c r="U56" i="12"/>
  <c r="V56" i="12" s="1"/>
  <c r="U46" i="12"/>
  <c r="V46" i="12" s="1"/>
  <c r="X65" i="12" s="1"/>
  <c r="G10" i="3" s="1"/>
  <c r="R30" i="3" s="1"/>
  <c r="U50" i="12"/>
  <c r="V50" i="12" s="1"/>
  <c r="U53" i="12"/>
  <c r="V53" i="12" s="1"/>
  <c r="U58" i="12"/>
  <c r="V58" i="12" s="1"/>
  <c r="U61" i="12"/>
  <c r="V61" i="12" s="1"/>
  <c r="U57" i="12"/>
  <c r="V57" i="12" s="1"/>
  <c r="U55" i="12"/>
  <c r="V55" i="12" s="1"/>
  <c r="U70" i="12"/>
  <c r="V70" i="12" s="1"/>
  <c r="U66" i="12"/>
  <c r="V66" i="12" s="1"/>
  <c r="U62" i="12"/>
  <c r="V62" i="12" s="1"/>
  <c r="U74" i="12"/>
  <c r="V74" i="12" s="1"/>
  <c r="U63" i="12"/>
  <c r="V63" i="12" s="1"/>
  <c r="U59" i="12"/>
  <c r="V59" i="12" s="1"/>
  <c r="U72" i="12"/>
  <c r="V72" i="12" s="1"/>
  <c r="U60" i="12"/>
  <c r="V60" i="12" s="1"/>
  <c r="U68" i="12"/>
  <c r="V68" i="12" s="1"/>
  <c r="U48" i="12"/>
  <c r="V48" i="12" s="1"/>
  <c r="U75" i="12"/>
  <c r="V75" i="12" s="1"/>
  <c r="U77" i="12"/>
  <c r="V77" i="12" s="1"/>
  <c r="U79" i="12"/>
  <c r="V79" i="12" s="1"/>
  <c r="U81" i="12"/>
  <c r="V81" i="12" s="1"/>
  <c r="U83" i="12"/>
  <c r="V83" i="12" s="1"/>
  <c r="U47" i="12"/>
  <c r="V47" i="12" s="1"/>
  <c r="U76" i="12"/>
  <c r="V76" i="12" s="1"/>
  <c r="U78" i="12"/>
  <c r="V78" i="12" s="1"/>
  <c r="U80" i="12"/>
  <c r="V80" i="12" s="1"/>
  <c r="U82" i="12"/>
  <c r="V82" i="12" s="1"/>
  <c r="U54" i="12"/>
  <c r="V54" i="12" s="1"/>
  <c r="U52" i="12"/>
  <c r="V52" i="12" s="1"/>
  <c r="Q43" i="12"/>
  <c r="Q44" i="12" s="1"/>
  <c r="U29" i="12"/>
  <c r="V29" i="12" s="1"/>
  <c r="H90" i="13"/>
  <c r="I90" i="13" s="1"/>
  <c r="U19" i="13"/>
  <c r="V19" i="13" s="1"/>
  <c r="U27" i="13"/>
  <c r="V27" i="13" s="1"/>
  <c r="K131" i="13"/>
  <c r="L131" i="13" s="1"/>
  <c r="N24" i="14"/>
  <c r="G62" i="15"/>
  <c r="G69" i="15" s="1"/>
  <c r="G70" i="15" s="1"/>
  <c r="K62" i="15"/>
  <c r="L62" i="15" s="1"/>
  <c r="D69" i="15"/>
  <c r="J69" i="15" s="1"/>
  <c r="U73" i="15"/>
  <c r="V73" i="15" s="1"/>
  <c r="K15" i="7"/>
  <c r="L15" i="7" s="1"/>
  <c r="G117" i="8"/>
  <c r="K132" i="8"/>
  <c r="L132" i="8" s="1"/>
  <c r="K124" i="8"/>
  <c r="L124" i="8" s="1"/>
  <c r="K128" i="8"/>
  <c r="L128" i="8" s="1"/>
  <c r="K136" i="8"/>
  <c r="L136" i="8" s="1"/>
  <c r="K131" i="8"/>
  <c r="L131" i="8" s="1"/>
  <c r="K133" i="8"/>
  <c r="L133" i="8" s="1"/>
  <c r="G23" i="9"/>
  <c r="G46" i="9" s="1"/>
  <c r="K13" i="9"/>
  <c r="L13" i="9" s="1"/>
  <c r="K26" i="11"/>
  <c r="L26" i="11" s="1"/>
  <c r="K4" i="11"/>
  <c r="L4" i="11" s="1"/>
  <c r="G51" i="11"/>
  <c r="G60" i="11" s="1"/>
  <c r="K51" i="11"/>
  <c r="L51" i="11" s="1"/>
  <c r="D60" i="11"/>
  <c r="J60" i="11" s="1"/>
  <c r="U45" i="7"/>
  <c r="V45" i="7" s="1"/>
  <c r="U30" i="7"/>
  <c r="V30" i="7" s="1"/>
  <c r="U28" i="7"/>
  <c r="V28" i="7" s="1"/>
  <c r="U26" i="7"/>
  <c r="V26" i="7" s="1"/>
  <c r="U24" i="7"/>
  <c r="V24" i="7" s="1"/>
  <c r="U6" i="7"/>
  <c r="V6" i="7" s="1"/>
  <c r="U4" i="7"/>
  <c r="V4" i="7" s="1"/>
  <c r="U8" i="7"/>
  <c r="V8" i="7" s="1"/>
  <c r="U10" i="7"/>
  <c r="V10" i="7" s="1"/>
  <c r="U41" i="7"/>
  <c r="V41" i="7" s="1"/>
  <c r="U3" i="7"/>
  <c r="V3" i="7" s="1"/>
  <c r="K27" i="9"/>
  <c r="L27" i="9" s="1"/>
  <c r="K11" i="11"/>
  <c r="L11" i="11" s="1"/>
  <c r="U13" i="11"/>
  <c r="V13" i="11" s="1"/>
  <c r="K14" i="11"/>
  <c r="L14" i="11" s="1"/>
  <c r="U15" i="9"/>
  <c r="V15" i="9" s="1"/>
  <c r="K16" i="9"/>
  <c r="L16" i="9" s="1"/>
  <c r="K42" i="9"/>
  <c r="L42" i="9" s="1"/>
  <c r="U35" i="9"/>
  <c r="V35" i="9" s="1"/>
  <c r="U39" i="9"/>
  <c r="V39" i="9" s="1"/>
  <c r="U45" i="8"/>
  <c r="V45" i="8" s="1"/>
  <c r="U35" i="8"/>
  <c r="V35" i="8" s="1"/>
  <c r="U21" i="8"/>
  <c r="V21" i="8" s="1"/>
  <c r="U33" i="8"/>
  <c r="V33" i="8" s="1"/>
  <c r="U8" i="8"/>
  <c r="V8" i="8" s="1"/>
  <c r="G12" i="8"/>
  <c r="Q23" i="8"/>
  <c r="G12" i="10"/>
  <c r="G24" i="10" s="1"/>
  <c r="U41" i="10"/>
  <c r="V41" i="10" s="1"/>
  <c r="U10" i="10"/>
  <c r="V10" i="10" s="1"/>
  <c r="U16" i="10"/>
  <c r="V16" i="10" s="1"/>
  <c r="U20" i="10"/>
  <c r="V20" i="10" s="1"/>
  <c r="U17" i="10"/>
  <c r="V17" i="10" s="1"/>
  <c r="U12" i="10"/>
  <c r="V12" i="10" s="1"/>
  <c r="U6" i="10"/>
  <c r="V6" i="10" s="1"/>
  <c r="M12" i="10"/>
  <c r="C8" i="3" s="1"/>
  <c r="N12" i="10"/>
  <c r="D8" i="3" s="1"/>
  <c r="K4" i="8"/>
  <c r="L4" i="8" s="1"/>
  <c r="U4" i="8"/>
  <c r="V4" i="8" s="1"/>
  <c r="K29" i="10"/>
  <c r="L29" i="10" s="1"/>
  <c r="K10" i="8"/>
  <c r="L10" i="8" s="1"/>
  <c r="U10" i="8"/>
  <c r="V10" i="8" s="1"/>
  <c r="K79" i="6"/>
  <c r="L79" i="6" s="1"/>
  <c r="K102" i="10"/>
  <c r="L102" i="10" s="1"/>
  <c r="K100" i="10"/>
  <c r="L100" i="10" s="1"/>
  <c r="K116" i="10"/>
  <c r="L116" i="10" s="1"/>
  <c r="K98" i="10"/>
  <c r="L98" i="10" s="1"/>
  <c r="K104" i="10"/>
  <c r="L104" i="10" s="1"/>
  <c r="K101" i="10"/>
  <c r="L101" i="10" s="1"/>
  <c r="U13" i="8"/>
  <c r="V13" i="8" s="1"/>
  <c r="U56" i="6"/>
  <c r="V56" i="6" s="1"/>
  <c r="K15" i="6"/>
  <c r="L15" i="6" s="1"/>
  <c r="U60" i="6"/>
  <c r="V60" i="6" s="1"/>
  <c r="U20" i="8"/>
  <c r="V20" i="8" s="1"/>
  <c r="U21" i="10"/>
  <c r="V21" i="10" s="1"/>
  <c r="U36" i="8"/>
  <c r="V36" i="8" s="1"/>
  <c r="U39" i="8"/>
  <c r="V39" i="8" s="1"/>
  <c r="U5" i="16"/>
  <c r="V5" i="16" s="1"/>
  <c r="U47" i="16"/>
  <c r="V47" i="16" s="1"/>
  <c r="K5" i="16"/>
  <c r="L5" i="16" s="1"/>
  <c r="K16" i="16"/>
  <c r="L16" i="16" s="1"/>
  <c r="U77" i="16"/>
  <c r="V77" i="16" s="1"/>
  <c r="K59" i="16"/>
  <c r="L59" i="16" s="1"/>
  <c r="U5" i="10"/>
  <c r="V5" i="10" s="1"/>
  <c r="X23" i="10" s="1"/>
  <c r="U47" i="10"/>
  <c r="V47" i="10" s="1"/>
  <c r="K113" i="8"/>
  <c r="L113" i="8" s="1"/>
  <c r="K108" i="8"/>
  <c r="L108" i="8" s="1"/>
  <c r="K110" i="8"/>
  <c r="L110" i="8" s="1"/>
  <c r="K109" i="8"/>
  <c r="L109" i="8" s="1"/>
  <c r="K101" i="8"/>
  <c r="L101" i="8" s="1"/>
  <c r="K105" i="8"/>
  <c r="L105" i="8" s="1"/>
  <c r="G106" i="8"/>
  <c r="G141" i="8" s="1"/>
  <c r="U19" i="10"/>
  <c r="V19" i="10" s="1"/>
  <c r="K74" i="8"/>
  <c r="L74" i="8" s="1"/>
  <c r="M80" i="8" s="1"/>
  <c r="I6" i="3" s="1"/>
  <c r="Q15" i="3" s="1"/>
  <c r="K79" i="8"/>
  <c r="L79" i="8" s="1"/>
  <c r="K76" i="8"/>
  <c r="L76" i="8" s="1"/>
  <c r="U67" i="8"/>
  <c r="V67" i="8" s="1"/>
  <c r="W85" i="8" s="1"/>
  <c r="U25" i="8"/>
  <c r="V25" i="8" s="1"/>
  <c r="W44" i="8" s="1"/>
  <c r="F6" i="3" s="1"/>
  <c r="Q14" i="3" s="1"/>
  <c r="U68" i="8"/>
  <c r="V68" i="8" s="1"/>
  <c r="U26" i="8"/>
  <c r="V26" i="8" s="1"/>
  <c r="U27" i="8"/>
  <c r="V27" i="8" s="1"/>
  <c r="U70" i="8"/>
  <c r="V70" i="8" s="1"/>
  <c r="U28" i="8"/>
  <c r="V28" i="8" s="1"/>
  <c r="U71" i="8"/>
  <c r="V71" i="8" s="1"/>
  <c r="U29" i="8"/>
  <c r="V29" i="8" s="1"/>
  <c r="U72" i="8"/>
  <c r="V72" i="8" s="1"/>
  <c r="U30" i="8"/>
  <c r="V30" i="8" s="1"/>
  <c r="G117" i="10"/>
  <c r="K139" i="10"/>
  <c r="L139" i="10" s="1"/>
  <c r="K121" i="10"/>
  <c r="L121" i="10" s="1"/>
  <c r="M129" i="10" s="1"/>
  <c r="K127" i="10"/>
  <c r="L127" i="10" s="1"/>
  <c r="K124" i="10"/>
  <c r="L124" i="10" s="1"/>
  <c r="K125" i="10"/>
  <c r="L125" i="10" s="1"/>
  <c r="K123" i="10"/>
  <c r="L123" i="10" s="1"/>
  <c r="K108" i="10"/>
  <c r="L108" i="10" s="1"/>
  <c r="U35" i="10"/>
  <c r="V35" i="10" s="1"/>
  <c r="W44" i="10" s="1"/>
  <c r="F8" i="3" s="1"/>
  <c r="K137" i="10"/>
  <c r="L137" i="10" s="1"/>
  <c r="U7" i="12"/>
  <c r="V7" i="12" s="1"/>
  <c r="U35" i="14"/>
  <c r="V35" i="14" s="1"/>
  <c r="U7" i="16"/>
  <c r="V7" i="16" s="1"/>
  <c r="K7" i="16"/>
  <c r="L7" i="16" s="1"/>
  <c r="K18" i="16"/>
  <c r="L18" i="16" s="1"/>
  <c r="K62" i="16"/>
  <c r="L62" i="16" s="1"/>
  <c r="N34" i="4"/>
  <c r="M34" i="4"/>
  <c r="M46" i="5"/>
  <c r="C3" i="3" s="1"/>
  <c r="N46" i="5"/>
  <c r="D3" i="3" s="1"/>
  <c r="N24" i="10"/>
  <c r="M24" i="10"/>
  <c r="K28" i="16"/>
  <c r="L28" i="16" s="1"/>
  <c r="K32" i="16"/>
  <c r="L32" i="16" s="1"/>
  <c r="K43" i="16"/>
  <c r="L43" i="16" s="1"/>
  <c r="K35" i="16"/>
  <c r="L35" i="16" s="1"/>
  <c r="K37" i="16"/>
  <c r="L37" i="16" s="1"/>
  <c r="K39" i="16"/>
  <c r="L39" i="16" s="1"/>
  <c r="K25" i="16"/>
  <c r="L25" i="16" s="1"/>
  <c r="K26" i="16"/>
  <c r="L26" i="16" s="1"/>
  <c r="K30" i="16"/>
  <c r="L30" i="16" s="1"/>
  <c r="K72" i="7"/>
  <c r="L72" i="7" s="1"/>
  <c r="K99" i="5"/>
  <c r="L99" i="5" s="1"/>
  <c r="K101" i="5"/>
  <c r="L101" i="5" s="1"/>
  <c r="K103" i="5"/>
  <c r="L103" i="5" s="1"/>
  <c r="K105" i="5"/>
  <c r="L105" i="5" s="1"/>
  <c r="K97" i="5"/>
  <c r="L97" i="5" s="1"/>
  <c r="K108" i="5"/>
  <c r="L108" i="5" s="1"/>
  <c r="K110" i="5"/>
  <c r="L110" i="5" s="1"/>
  <c r="K114" i="5"/>
  <c r="L114" i="5" s="1"/>
  <c r="K98" i="5"/>
  <c r="L98" i="5" s="1"/>
  <c r="K102" i="5"/>
  <c r="L102" i="5" s="1"/>
  <c r="G118" i="5"/>
  <c r="K107" i="5"/>
  <c r="L107" i="5" s="1"/>
  <c r="U40" i="5"/>
  <c r="V40" i="5" s="1"/>
  <c r="U62" i="6"/>
  <c r="V62" i="6" s="1"/>
  <c r="U66" i="6"/>
  <c r="V66" i="6" s="1"/>
  <c r="K120" i="12"/>
  <c r="L120" i="12" s="1"/>
  <c r="K124" i="12"/>
  <c r="L124" i="12" s="1"/>
  <c r="K128" i="12"/>
  <c r="L128" i="12" s="1"/>
  <c r="K135" i="12"/>
  <c r="L135" i="12" s="1"/>
  <c r="K136" i="12"/>
  <c r="L136" i="12" s="1"/>
  <c r="K121" i="12"/>
  <c r="L121" i="12" s="1"/>
  <c r="K137" i="12"/>
  <c r="L137" i="12" s="1"/>
  <c r="K133" i="12"/>
  <c r="L133" i="12" s="1"/>
  <c r="K138" i="12"/>
  <c r="L138" i="12" s="1"/>
  <c r="K134" i="12"/>
  <c r="L134" i="12" s="1"/>
  <c r="K132" i="12"/>
  <c r="L132" i="12" s="1"/>
  <c r="K125" i="12"/>
  <c r="L125" i="12" s="1"/>
  <c r="K123" i="12"/>
  <c r="L123" i="12" s="1"/>
  <c r="K126" i="12"/>
  <c r="L126" i="12" s="1"/>
  <c r="K131" i="12"/>
  <c r="L131" i="12" s="1"/>
  <c r="N141" i="12" s="1"/>
  <c r="K122" i="12"/>
  <c r="L122" i="12" s="1"/>
  <c r="K127" i="12"/>
  <c r="L127" i="12" s="1"/>
  <c r="U47" i="4"/>
  <c r="V47" i="4" s="1"/>
  <c r="U57" i="4"/>
  <c r="V57" i="4" s="1"/>
  <c r="U69" i="4"/>
  <c r="V69" i="4" s="1"/>
  <c r="U75" i="4"/>
  <c r="V75" i="4" s="1"/>
  <c r="U79" i="4"/>
  <c r="V79" i="4" s="1"/>
  <c r="U45" i="4"/>
  <c r="V45" i="4" s="1"/>
  <c r="U63" i="4"/>
  <c r="V63" i="4" s="1"/>
  <c r="U49" i="4"/>
  <c r="V49" i="4" s="1"/>
  <c r="U61" i="4"/>
  <c r="V61" i="4" s="1"/>
  <c r="U67" i="4"/>
  <c r="V67" i="4" s="1"/>
  <c r="W85" i="4" s="1"/>
  <c r="U71" i="4"/>
  <c r="V71" i="4" s="1"/>
  <c r="U73" i="4"/>
  <c r="V73" i="4" s="1"/>
  <c r="U77" i="4"/>
  <c r="V77" i="4" s="1"/>
  <c r="U81" i="4"/>
  <c r="V81" i="4" s="1"/>
  <c r="U53" i="4"/>
  <c r="V53" i="4" s="1"/>
  <c r="U55" i="4"/>
  <c r="V55" i="4" s="1"/>
  <c r="U59" i="4"/>
  <c r="V59" i="4" s="1"/>
  <c r="U51" i="4"/>
  <c r="V51" i="4" s="1"/>
  <c r="U70" i="4"/>
  <c r="V70" i="4" s="1"/>
  <c r="K130" i="11"/>
  <c r="L130" i="11" s="1"/>
  <c r="G117" i="11"/>
  <c r="G118" i="11" s="1"/>
  <c r="U67" i="13"/>
  <c r="V67" i="13" s="1"/>
  <c r="K37" i="15"/>
  <c r="L37" i="15" s="1"/>
  <c r="K41" i="15"/>
  <c r="L41" i="15" s="1"/>
  <c r="K43" i="15"/>
  <c r="L43" i="15" s="1"/>
  <c r="K44" i="15"/>
  <c r="L44" i="15" s="1"/>
  <c r="K40" i="15"/>
  <c r="L40" i="15" s="1"/>
  <c r="K36" i="15"/>
  <c r="L36" i="15" s="1"/>
  <c r="K33" i="15"/>
  <c r="L33" i="15" s="1"/>
  <c r="K29" i="15"/>
  <c r="L29" i="15" s="1"/>
  <c r="K28" i="15"/>
  <c r="L28" i="15" s="1"/>
  <c r="K25" i="15"/>
  <c r="L25" i="15" s="1"/>
  <c r="K39" i="15"/>
  <c r="L39" i="15" s="1"/>
  <c r="K30" i="15"/>
  <c r="L30" i="15" s="1"/>
  <c r="K26" i="15"/>
  <c r="L26" i="15" s="1"/>
  <c r="K32" i="15"/>
  <c r="L32" i="15" s="1"/>
  <c r="K35" i="15"/>
  <c r="L35" i="15" s="1"/>
  <c r="U5" i="15"/>
  <c r="V5" i="15" s="1"/>
  <c r="K122" i="15"/>
  <c r="L122" i="15" s="1"/>
  <c r="G99" i="15"/>
  <c r="G106" i="15" s="1"/>
  <c r="G141" i="15" s="1"/>
  <c r="D106" i="15"/>
  <c r="J106" i="15" s="1"/>
  <c r="H118" i="15"/>
  <c r="I118" i="15" s="1"/>
  <c r="D60" i="4"/>
  <c r="J60" i="4" s="1"/>
  <c r="K52" i="4" s="1"/>
  <c r="L52" i="4" s="1"/>
  <c r="G51" i="4"/>
  <c r="G60" i="4" s="1"/>
  <c r="G90" i="4" s="1"/>
  <c r="K71" i="4"/>
  <c r="L71" i="4" s="1"/>
  <c r="K82" i="7"/>
  <c r="L82" i="7" s="1"/>
  <c r="K108" i="14"/>
  <c r="L108" i="14" s="1"/>
  <c r="G108" i="14"/>
  <c r="G117" i="14" s="1"/>
  <c r="G118" i="14" s="1"/>
  <c r="D117" i="14"/>
  <c r="J117" i="14" s="1"/>
  <c r="K59" i="8"/>
  <c r="L59" i="8" s="1"/>
  <c r="K54" i="8"/>
  <c r="L54" i="8" s="1"/>
  <c r="K56" i="8"/>
  <c r="L56" i="8" s="1"/>
  <c r="K52" i="6"/>
  <c r="L52" i="6" s="1"/>
  <c r="U48" i="6"/>
  <c r="V48" i="6" s="1"/>
  <c r="K56" i="6"/>
  <c r="L56" i="6" s="1"/>
  <c r="U51" i="6"/>
  <c r="V51" i="6" s="1"/>
  <c r="G46" i="10"/>
  <c r="K101" i="6"/>
  <c r="L101" i="6" s="1"/>
  <c r="K116" i="6"/>
  <c r="L116" i="6" s="1"/>
  <c r="K99" i="6"/>
  <c r="L99" i="6" s="1"/>
  <c r="K112" i="6"/>
  <c r="L112" i="6" s="1"/>
  <c r="G141" i="6"/>
  <c r="K65" i="6"/>
  <c r="L65" i="6" s="1"/>
  <c r="U19" i="16"/>
  <c r="V19" i="16" s="1"/>
  <c r="U27" i="16"/>
  <c r="V27" i="16" s="1"/>
  <c r="K55" i="8"/>
  <c r="L55" i="8" s="1"/>
  <c r="K76" i="10"/>
  <c r="L76" i="10" s="1"/>
  <c r="K74" i="10"/>
  <c r="L74" i="10" s="1"/>
  <c r="K72" i="10"/>
  <c r="L72" i="10" s="1"/>
  <c r="K78" i="10"/>
  <c r="L78" i="10" s="1"/>
  <c r="G69" i="10"/>
  <c r="G70" i="10" s="1"/>
  <c r="K83" i="10"/>
  <c r="L83" i="10" s="1"/>
  <c r="K85" i="10"/>
  <c r="L85" i="10" s="1"/>
  <c r="K86" i="10"/>
  <c r="L86" i="10" s="1"/>
  <c r="K88" i="10"/>
  <c r="L88" i="10" s="1"/>
  <c r="G51" i="12"/>
  <c r="G60" i="12" s="1"/>
  <c r="G90" i="12" s="1"/>
  <c r="K71" i="12"/>
  <c r="L71" i="12" s="1"/>
  <c r="D60" i="12"/>
  <c r="J60" i="12" s="1"/>
  <c r="U53" i="14"/>
  <c r="V53" i="14" s="1"/>
  <c r="U74" i="14"/>
  <c r="V74" i="14" s="1"/>
  <c r="U78" i="14"/>
  <c r="V78" i="14" s="1"/>
  <c r="U60" i="14"/>
  <c r="V60" i="14" s="1"/>
  <c r="U82" i="14"/>
  <c r="V82" i="14" s="1"/>
  <c r="U50" i="14"/>
  <c r="V50" i="14" s="1"/>
  <c r="U83" i="14"/>
  <c r="V83" i="14" s="1"/>
  <c r="U52" i="14"/>
  <c r="V52" i="14" s="1"/>
  <c r="U48" i="14"/>
  <c r="V48" i="14" s="1"/>
  <c r="U46" i="14"/>
  <c r="V46" i="14" s="1"/>
  <c r="U56" i="14"/>
  <c r="V56" i="14" s="1"/>
  <c r="U72" i="14"/>
  <c r="V72" i="14" s="1"/>
  <c r="U54" i="14"/>
  <c r="V54" i="14" s="1"/>
  <c r="U62" i="14"/>
  <c r="V62" i="14" s="1"/>
  <c r="U61" i="14"/>
  <c r="V61" i="14" s="1"/>
  <c r="U68" i="14"/>
  <c r="V68" i="14" s="1"/>
  <c r="U69" i="14"/>
  <c r="V69" i="14" s="1"/>
  <c r="U73" i="14"/>
  <c r="V73" i="14" s="1"/>
  <c r="U58" i="14"/>
  <c r="V58" i="14" s="1"/>
  <c r="U66" i="14"/>
  <c r="V66" i="14" s="1"/>
  <c r="U57" i="14"/>
  <c r="V57" i="14" s="1"/>
  <c r="U75" i="14"/>
  <c r="V75" i="14" s="1"/>
  <c r="U70" i="14"/>
  <c r="V70" i="14" s="1"/>
  <c r="U76" i="14"/>
  <c r="V76" i="14" s="1"/>
  <c r="U80" i="14"/>
  <c r="V80" i="14" s="1"/>
  <c r="K33" i="16"/>
  <c r="L33" i="16" s="1"/>
  <c r="K36" i="16"/>
  <c r="L36" i="16" s="1"/>
  <c r="G23" i="16"/>
  <c r="G46" i="16" s="1"/>
  <c r="K14" i="16"/>
  <c r="L14" i="16" s="1"/>
  <c r="U21" i="16"/>
  <c r="V21" i="16" s="1"/>
  <c r="U62" i="16"/>
  <c r="V62" i="16" s="1"/>
  <c r="U78" i="16"/>
  <c r="V78" i="16" s="1"/>
  <c r="U74" i="16"/>
  <c r="V74" i="16" s="1"/>
  <c r="U76" i="16"/>
  <c r="V76" i="16" s="1"/>
  <c r="U80" i="16"/>
  <c r="V80" i="16" s="1"/>
  <c r="U56" i="16"/>
  <c r="V56" i="16" s="1"/>
  <c r="U48" i="16"/>
  <c r="V48" i="16" s="1"/>
  <c r="U60" i="16"/>
  <c r="V60" i="16" s="1"/>
  <c r="U58" i="16"/>
  <c r="V58" i="16" s="1"/>
  <c r="U54" i="16"/>
  <c r="V54" i="16" s="1"/>
  <c r="U52" i="16"/>
  <c r="V52" i="16" s="1"/>
  <c r="U67" i="16"/>
  <c r="V67" i="16" s="1"/>
  <c r="U68" i="16"/>
  <c r="V68" i="16" s="1"/>
  <c r="U66" i="16"/>
  <c r="V66" i="16" s="1"/>
  <c r="U70" i="16"/>
  <c r="V70" i="16" s="1"/>
  <c r="U45" i="16"/>
  <c r="V45" i="16" s="1"/>
  <c r="U75" i="16"/>
  <c r="V75" i="16" s="1"/>
  <c r="U46" i="16"/>
  <c r="V46" i="16" s="1"/>
  <c r="U72" i="16"/>
  <c r="V72" i="16" s="1"/>
  <c r="U50" i="16"/>
  <c r="V50" i="16" s="1"/>
  <c r="U83" i="16"/>
  <c r="V83" i="16" s="1"/>
  <c r="Q43" i="9"/>
  <c r="Q44" i="9" s="1"/>
  <c r="G96" i="4"/>
  <c r="G106" i="4" s="1"/>
  <c r="D106" i="4"/>
  <c r="J106" i="4" s="1"/>
  <c r="M46" i="4"/>
  <c r="N46" i="4"/>
  <c r="K5" i="4"/>
  <c r="L5" i="4" s="1"/>
  <c r="K14" i="4"/>
  <c r="L14" i="4" s="1"/>
  <c r="M24" i="4" s="1"/>
  <c r="K18" i="4"/>
  <c r="L18" i="4" s="1"/>
  <c r="K22" i="4"/>
  <c r="L22" i="4" s="1"/>
  <c r="K7" i="4"/>
  <c r="L7" i="4" s="1"/>
  <c r="K16" i="4"/>
  <c r="L16" i="4" s="1"/>
  <c r="K20" i="4"/>
  <c r="L20" i="4" s="1"/>
  <c r="K3" i="4"/>
  <c r="L3" i="4" s="1"/>
  <c r="K11" i="4"/>
  <c r="L11" i="4" s="1"/>
  <c r="K9" i="4"/>
  <c r="L9" i="4" s="1"/>
  <c r="U58" i="4"/>
  <c r="V58" i="4" s="1"/>
  <c r="U62" i="4"/>
  <c r="V62" i="4" s="1"/>
  <c r="K116" i="4"/>
  <c r="L116" i="4" s="1"/>
  <c r="G116" i="4"/>
  <c r="K51" i="5"/>
  <c r="L51" i="5" s="1"/>
  <c r="U4" i="5"/>
  <c r="V4" i="5" s="1"/>
  <c r="U8" i="5"/>
  <c r="V8" i="5" s="1"/>
  <c r="K11" i="5"/>
  <c r="L11" i="5" s="1"/>
  <c r="K16" i="5"/>
  <c r="L16" i="5" s="1"/>
  <c r="K18" i="5"/>
  <c r="L18" i="5" s="1"/>
  <c r="K20" i="5"/>
  <c r="L20" i="5" s="1"/>
  <c r="K22" i="5"/>
  <c r="L22" i="5" s="1"/>
  <c r="K3" i="5"/>
  <c r="L3" i="5" s="1"/>
  <c r="K5" i="5"/>
  <c r="L5" i="5" s="1"/>
  <c r="K7" i="5"/>
  <c r="L7" i="5" s="1"/>
  <c r="K14" i="5"/>
  <c r="L14" i="5" s="1"/>
  <c r="U14" i="5"/>
  <c r="V14" i="5" s="1"/>
  <c r="U16" i="5"/>
  <c r="V16" i="5" s="1"/>
  <c r="K19" i="5"/>
  <c r="L19" i="5" s="1"/>
  <c r="K21" i="5"/>
  <c r="L21" i="5" s="1"/>
  <c r="K120" i="9"/>
  <c r="L120" i="9" s="1"/>
  <c r="M129" i="9" s="1"/>
  <c r="K124" i="9"/>
  <c r="L124" i="9" s="1"/>
  <c r="K128" i="9"/>
  <c r="L128" i="9" s="1"/>
  <c r="K139" i="9"/>
  <c r="L139" i="9" s="1"/>
  <c r="K132" i="5"/>
  <c r="L132" i="5" s="1"/>
  <c r="K109" i="5"/>
  <c r="L109" i="5" s="1"/>
  <c r="G69" i="6"/>
  <c r="G70" i="6" s="1"/>
  <c r="U82" i="6"/>
  <c r="V82" i="6" s="1"/>
  <c r="G46" i="15"/>
  <c r="G51" i="9"/>
  <c r="G60" i="9" s="1"/>
  <c r="K71" i="9"/>
  <c r="L71" i="9" s="1"/>
  <c r="D60" i="9"/>
  <c r="J60" i="9" s="1"/>
  <c r="U70" i="11"/>
  <c r="V70" i="11" s="1"/>
  <c r="U72" i="11"/>
  <c r="V72" i="11" s="1"/>
  <c r="U68" i="11"/>
  <c r="V68" i="11" s="1"/>
  <c r="U76" i="11"/>
  <c r="V76" i="11" s="1"/>
  <c r="U78" i="11"/>
  <c r="V78" i="11" s="1"/>
  <c r="U80" i="11"/>
  <c r="V80" i="11" s="1"/>
  <c r="U82" i="11"/>
  <c r="V82" i="11" s="1"/>
  <c r="U47" i="11"/>
  <c r="V47" i="11" s="1"/>
  <c r="U74" i="11"/>
  <c r="V74" i="11" s="1"/>
  <c r="U83" i="11"/>
  <c r="V83" i="11" s="1"/>
  <c r="U66" i="11"/>
  <c r="V66" i="11" s="1"/>
  <c r="U75" i="11"/>
  <c r="V75" i="11" s="1"/>
  <c r="U77" i="11"/>
  <c r="V77" i="11" s="1"/>
  <c r="U79" i="11"/>
  <c r="V79" i="11" s="1"/>
  <c r="U81" i="11"/>
  <c r="V81" i="11" s="1"/>
  <c r="K77" i="4"/>
  <c r="L77" i="4" s="1"/>
  <c r="K86" i="4"/>
  <c r="L86" i="4" s="1"/>
  <c r="K88" i="4"/>
  <c r="L88" i="4" s="1"/>
  <c r="K79" i="4"/>
  <c r="L79" i="4" s="1"/>
  <c r="K73" i="4"/>
  <c r="L73" i="4" s="1"/>
  <c r="K82" i="4"/>
  <c r="L82" i="4" s="1"/>
  <c r="K84" i="4"/>
  <c r="L84" i="4" s="1"/>
  <c r="K75" i="4"/>
  <c r="L75" i="4" s="1"/>
  <c r="G70" i="4"/>
  <c r="K85" i="4"/>
  <c r="L85" i="4" s="1"/>
  <c r="K87" i="4"/>
  <c r="L87" i="4" s="1"/>
  <c r="U74" i="4"/>
  <c r="V74" i="4" s="1"/>
  <c r="U78" i="4"/>
  <c r="V78" i="4" s="1"/>
  <c r="M60" i="13"/>
  <c r="N60" i="13"/>
  <c r="G90" i="13"/>
  <c r="U75" i="13"/>
  <c r="V75" i="13" s="1"/>
  <c r="U79" i="13"/>
  <c r="V79" i="13" s="1"/>
  <c r="U25" i="15"/>
  <c r="V25" i="15" s="1"/>
  <c r="K108" i="16"/>
  <c r="L108" i="16" s="1"/>
  <c r="G108" i="16"/>
  <c r="G117" i="16" s="1"/>
  <c r="G118" i="16" s="1"/>
  <c r="D117" i="16"/>
  <c r="J117" i="16" s="1"/>
  <c r="K4" i="7"/>
  <c r="L4" i="7" s="1"/>
  <c r="M12" i="7" s="1"/>
  <c r="K8" i="7"/>
  <c r="L8" i="7" s="1"/>
  <c r="K6" i="7"/>
  <c r="L6" i="7" s="1"/>
  <c r="K10" i="7"/>
  <c r="L10" i="7" s="1"/>
  <c r="N46" i="7"/>
  <c r="D5" i="3" s="1"/>
  <c r="M46" i="7"/>
  <c r="C5" i="3" s="1"/>
  <c r="K17" i="7"/>
  <c r="L17" i="7" s="1"/>
  <c r="U6" i="9"/>
  <c r="V6" i="9" s="1"/>
  <c r="H141" i="9"/>
  <c r="I141" i="9" s="1"/>
  <c r="K127" i="9"/>
  <c r="L127" i="9" s="1"/>
  <c r="Q23" i="11"/>
  <c r="Q85" i="11" s="1"/>
  <c r="N12" i="11"/>
  <c r="D9" i="3" s="1"/>
  <c r="M12" i="11"/>
  <c r="C9" i="3" s="1"/>
  <c r="G51" i="7"/>
  <c r="G60" i="7" s="1"/>
  <c r="G90" i="7" s="1"/>
  <c r="K71" i="7"/>
  <c r="L71" i="7" s="1"/>
  <c r="D60" i="7"/>
  <c r="J60" i="7" s="1"/>
  <c r="K51" i="7"/>
  <c r="L51" i="7" s="1"/>
  <c r="K5" i="7"/>
  <c r="L5" i="7" s="1"/>
  <c r="U49" i="11"/>
  <c r="V49" i="11" s="1"/>
  <c r="K7" i="7"/>
  <c r="L7" i="7" s="1"/>
  <c r="U51" i="9"/>
  <c r="V51" i="9" s="1"/>
  <c r="K9" i="7"/>
  <c r="L9" i="7" s="1"/>
  <c r="K120" i="11"/>
  <c r="L120" i="11" s="1"/>
  <c r="K122" i="9"/>
  <c r="L122" i="9" s="1"/>
  <c r="K133" i="9"/>
  <c r="L133" i="9" s="1"/>
  <c r="U46" i="6"/>
  <c r="V46" i="6" s="1"/>
  <c r="Q23" i="6"/>
  <c r="Q85" i="6" s="1"/>
  <c r="U32" i="6"/>
  <c r="V32" i="6" s="1"/>
  <c r="U15" i="6"/>
  <c r="V15" i="6" s="1"/>
  <c r="U31" i="6"/>
  <c r="V31" i="6" s="1"/>
  <c r="U37" i="6"/>
  <c r="V37" i="6" s="1"/>
  <c r="U41" i="6"/>
  <c r="V41" i="6" s="1"/>
  <c r="U17" i="6"/>
  <c r="V17" i="6" s="1"/>
  <c r="U29" i="6"/>
  <c r="V29" i="6" s="1"/>
  <c r="G12" i="6"/>
  <c r="G24" i="6" s="1"/>
  <c r="K73" i="6"/>
  <c r="L73" i="6" s="1"/>
  <c r="K54" i="6"/>
  <c r="L54" i="6" s="1"/>
  <c r="U7" i="6"/>
  <c r="V7" i="6" s="1"/>
  <c r="U50" i="6"/>
  <c r="V50" i="6" s="1"/>
  <c r="K77" i="6"/>
  <c r="L77" i="6" s="1"/>
  <c r="K58" i="6"/>
  <c r="L58" i="6" s="1"/>
  <c r="U55" i="6"/>
  <c r="V55" i="6" s="1"/>
  <c r="K36" i="6"/>
  <c r="L36" i="6" s="1"/>
  <c r="K44" i="6"/>
  <c r="L44" i="6" s="1"/>
  <c r="U21" i="6"/>
  <c r="V21" i="6" s="1"/>
  <c r="U68" i="6"/>
  <c r="V68" i="6" s="1"/>
  <c r="U26" i="6"/>
  <c r="V26" i="6" s="1"/>
  <c r="X44" i="6" s="1"/>
  <c r="G4" i="3" s="1"/>
  <c r="R6" i="3" s="1"/>
  <c r="U70" i="6"/>
  <c r="V70" i="6" s="1"/>
  <c r="U28" i="6"/>
  <c r="V28" i="6" s="1"/>
  <c r="K110" i="6"/>
  <c r="L110" i="6" s="1"/>
  <c r="U79" i="14"/>
  <c r="V79" i="14" s="1"/>
  <c r="U69" i="11"/>
  <c r="V69" i="11" s="1"/>
  <c r="H118" i="14"/>
  <c r="I118" i="14" s="1"/>
  <c r="K58" i="16"/>
  <c r="L58" i="16" s="1"/>
  <c r="K54" i="16"/>
  <c r="L54" i="16" s="1"/>
  <c r="K53" i="16"/>
  <c r="L53" i="16" s="1"/>
  <c r="K56" i="16"/>
  <c r="L56" i="16" s="1"/>
  <c r="K63" i="16"/>
  <c r="L63" i="16" s="1"/>
  <c r="K57" i="16"/>
  <c r="L57" i="16" s="1"/>
  <c r="K52" i="16"/>
  <c r="L52" i="16" s="1"/>
  <c r="K67" i="16"/>
  <c r="L67" i="16" s="1"/>
  <c r="K65" i="16"/>
  <c r="L65" i="16" s="1"/>
  <c r="K55" i="16"/>
  <c r="L55" i="16" s="1"/>
  <c r="Q43" i="8"/>
  <c r="Q44" i="8" s="1"/>
  <c r="K43" i="12"/>
  <c r="L43" i="12" s="1"/>
  <c r="K44" i="12"/>
  <c r="L44" i="12" s="1"/>
  <c r="K38" i="12"/>
  <c r="L38" i="12" s="1"/>
  <c r="K41" i="12"/>
  <c r="L41" i="12" s="1"/>
  <c r="K30" i="12"/>
  <c r="L30" i="12" s="1"/>
  <c r="K26" i="12"/>
  <c r="L26" i="12" s="1"/>
  <c r="M34" i="12" s="1"/>
  <c r="K39" i="12"/>
  <c r="L39" i="12" s="1"/>
  <c r="K37" i="12"/>
  <c r="L37" i="12" s="1"/>
  <c r="K42" i="12"/>
  <c r="L42" i="12" s="1"/>
  <c r="K40" i="12"/>
  <c r="L40" i="12" s="1"/>
  <c r="K36" i="12"/>
  <c r="L36" i="12" s="1"/>
  <c r="K27" i="12"/>
  <c r="L27" i="12" s="1"/>
  <c r="K32" i="12"/>
  <c r="L32" i="12" s="1"/>
  <c r="K35" i="12"/>
  <c r="L35" i="12" s="1"/>
  <c r="K28" i="12"/>
  <c r="L28" i="12" s="1"/>
  <c r="N12" i="12"/>
  <c r="D10" i="3" s="1"/>
  <c r="M12" i="12"/>
  <c r="C10" i="3" s="1"/>
  <c r="G12" i="14"/>
  <c r="G24" i="14" s="1"/>
  <c r="U45" i="14"/>
  <c r="V45" i="14" s="1"/>
  <c r="K26" i="14"/>
  <c r="L26" i="14" s="1"/>
  <c r="K30" i="14"/>
  <c r="L30" i="14" s="1"/>
  <c r="K37" i="14"/>
  <c r="L37" i="14" s="1"/>
  <c r="K41" i="14"/>
  <c r="L41" i="14" s="1"/>
  <c r="K28" i="14"/>
  <c r="L28" i="14" s="1"/>
  <c r="K32" i="14"/>
  <c r="L32" i="14" s="1"/>
  <c r="K35" i="14"/>
  <c r="L35" i="14" s="1"/>
  <c r="K42" i="14"/>
  <c r="L42" i="14" s="1"/>
  <c r="K39" i="14"/>
  <c r="L39" i="14" s="1"/>
  <c r="K38" i="14"/>
  <c r="L38" i="14" s="1"/>
  <c r="K43" i="14"/>
  <c r="L43" i="14" s="1"/>
  <c r="Q23" i="14"/>
  <c r="Q85" i="14" s="1"/>
  <c r="U49" i="14"/>
  <c r="V49" i="14" s="1"/>
  <c r="K76" i="14"/>
  <c r="L76" i="14" s="1"/>
  <c r="K72" i="14"/>
  <c r="L72" i="14" s="1"/>
  <c r="K85" i="14"/>
  <c r="L85" i="14" s="1"/>
  <c r="K83" i="14"/>
  <c r="L83" i="14" s="1"/>
  <c r="K88" i="14"/>
  <c r="L88" i="14" s="1"/>
  <c r="K77" i="14"/>
  <c r="L77" i="14" s="1"/>
  <c r="K79" i="14"/>
  <c r="L79" i="14" s="1"/>
  <c r="K74" i="14"/>
  <c r="L74" i="14" s="1"/>
  <c r="K78" i="14"/>
  <c r="L78" i="14" s="1"/>
  <c r="K84" i="14"/>
  <c r="L84" i="14" s="1"/>
  <c r="K87" i="14"/>
  <c r="L87" i="14" s="1"/>
  <c r="K73" i="14"/>
  <c r="L73" i="14" s="1"/>
  <c r="K86" i="14"/>
  <c r="L86" i="14" s="1"/>
  <c r="K116" i="16"/>
  <c r="L116" i="16" s="1"/>
  <c r="K102" i="16"/>
  <c r="L102" i="16" s="1"/>
  <c r="K98" i="16"/>
  <c r="L98" i="16" s="1"/>
  <c r="K107" i="16"/>
  <c r="L107" i="16" s="1"/>
  <c r="K111" i="16"/>
  <c r="L111" i="16" s="1"/>
  <c r="K113" i="16"/>
  <c r="L113" i="16" s="1"/>
  <c r="K109" i="16"/>
  <c r="L109" i="16" s="1"/>
  <c r="K104" i="16"/>
  <c r="L104" i="16" s="1"/>
  <c r="K100" i="16"/>
  <c r="L100" i="16" s="1"/>
  <c r="K96" i="16"/>
  <c r="L96" i="16" s="1"/>
  <c r="K110" i="16"/>
  <c r="L110" i="16" s="1"/>
  <c r="K112" i="16"/>
  <c r="L112" i="16" s="1"/>
  <c r="K105" i="16"/>
  <c r="L105" i="16" s="1"/>
  <c r="K74" i="16"/>
  <c r="L74" i="16" s="1"/>
  <c r="K78" i="16"/>
  <c r="L78" i="16" s="1"/>
  <c r="K77" i="16"/>
  <c r="L77" i="16" s="1"/>
  <c r="K72" i="16"/>
  <c r="L72" i="16" s="1"/>
  <c r="M80" i="16" s="1"/>
  <c r="I14" i="3" s="1"/>
  <c r="Q47" i="3" s="1"/>
  <c r="K87" i="16"/>
  <c r="L87" i="16" s="1"/>
  <c r="K85" i="16"/>
  <c r="L85" i="16" s="1"/>
  <c r="K73" i="16"/>
  <c r="L73" i="16" s="1"/>
  <c r="K76" i="16"/>
  <c r="L76" i="16" s="1"/>
  <c r="K83" i="16"/>
  <c r="L83" i="16" s="1"/>
  <c r="G69" i="16"/>
  <c r="G70" i="16" s="1"/>
  <c r="H90" i="7"/>
  <c r="I90" i="7" s="1"/>
  <c r="U26" i="9"/>
  <c r="V26" i="9" s="1"/>
  <c r="U30" i="9"/>
  <c r="V30" i="9" s="1"/>
  <c r="K132" i="9"/>
  <c r="L132" i="9" s="1"/>
  <c r="M141" i="9" s="1"/>
  <c r="K6" i="4"/>
  <c r="L6" i="4" s="1"/>
  <c r="K10" i="4"/>
  <c r="L10" i="4" s="1"/>
  <c r="K107" i="4"/>
  <c r="L107" i="4" s="1"/>
  <c r="D117" i="4"/>
  <c r="J117" i="4" s="1"/>
  <c r="K130" i="4"/>
  <c r="L130" i="4" s="1"/>
  <c r="G107" i="4"/>
  <c r="G117" i="4" s="1"/>
  <c r="G118" i="4" s="1"/>
  <c r="U34" i="5"/>
  <c r="V34" i="5" s="1"/>
  <c r="U38" i="5"/>
  <c r="V38" i="5" s="1"/>
  <c r="U76" i="8"/>
  <c r="V76" i="8" s="1"/>
  <c r="K16" i="7"/>
  <c r="L16" i="7" s="1"/>
  <c r="K20" i="7"/>
  <c r="L20" i="7" s="1"/>
  <c r="U58" i="9"/>
  <c r="V58" i="9" s="1"/>
  <c r="U16" i="9"/>
  <c r="V16" i="9" s="1"/>
  <c r="U62" i="11"/>
  <c r="V62" i="11" s="1"/>
  <c r="U20" i="11"/>
  <c r="V20" i="11" s="1"/>
  <c r="U18" i="9"/>
  <c r="V18" i="9" s="1"/>
  <c r="U48" i="11"/>
  <c r="V48" i="11" s="1"/>
  <c r="G141" i="12"/>
  <c r="N106" i="12"/>
  <c r="M106" i="12"/>
  <c r="U26" i="13"/>
  <c r="V26" i="13" s="1"/>
  <c r="U13" i="13"/>
  <c r="V13" i="13" s="1"/>
  <c r="U18" i="13"/>
  <c r="V18" i="13" s="1"/>
  <c r="U40" i="13"/>
  <c r="V40" i="13" s="1"/>
  <c r="U36" i="13"/>
  <c r="V36" i="13" s="1"/>
  <c r="U32" i="13"/>
  <c r="V32" i="13" s="1"/>
  <c r="U30" i="13"/>
  <c r="V30" i="13" s="1"/>
  <c r="U24" i="13"/>
  <c r="V24" i="13" s="1"/>
  <c r="U34" i="13"/>
  <c r="V34" i="13" s="1"/>
  <c r="U20" i="13"/>
  <c r="V20" i="13" s="1"/>
  <c r="U28" i="13"/>
  <c r="V28" i="13" s="1"/>
  <c r="U21" i="13"/>
  <c r="V21" i="13" s="1"/>
  <c r="U14" i="13"/>
  <c r="V14" i="13" s="1"/>
  <c r="U10" i="13"/>
  <c r="V10" i="13" s="1"/>
  <c r="U8" i="13"/>
  <c r="V8" i="13" s="1"/>
  <c r="U6" i="13"/>
  <c r="V6" i="13" s="1"/>
  <c r="U4" i="13"/>
  <c r="V4" i="13" s="1"/>
  <c r="U38" i="13"/>
  <c r="V38" i="13" s="1"/>
  <c r="U16" i="13"/>
  <c r="V16" i="13" s="1"/>
  <c r="U17" i="13"/>
  <c r="V17" i="13" s="1"/>
  <c r="U9" i="13"/>
  <c r="V9" i="13" s="1"/>
  <c r="U12" i="13"/>
  <c r="V12" i="13" s="1"/>
  <c r="U3" i="13"/>
  <c r="V3" i="13" s="1"/>
  <c r="U5" i="13"/>
  <c r="V5" i="13" s="1"/>
  <c r="U7" i="13"/>
  <c r="V7" i="13" s="1"/>
  <c r="U41" i="13"/>
  <c r="V41" i="13" s="1"/>
  <c r="H141" i="13"/>
  <c r="I141" i="13" s="1"/>
  <c r="U15" i="13"/>
  <c r="V15" i="13" s="1"/>
  <c r="U31" i="13"/>
  <c r="V31" i="13" s="1"/>
  <c r="K121" i="13"/>
  <c r="L121" i="13" s="1"/>
  <c r="K125" i="13"/>
  <c r="L125" i="13" s="1"/>
  <c r="K136" i="13"/>
  <c r="L136" i="13" s="1"/>
  <c r="K127" i="13"/>
  <c r="L127" i="13" s="1"/>
  <c r="K119" i="13"/>
  <c r="L119" i="13" s="1"/>
  <c r="K138" i="13"/>
  <c r="L138" i="13" s="1"/>
  <c r="K134" i="13"/>
  <c r="L134" i="13" s="1"/>
  <c r="K132" i="13"/>
  <c r="L132" i="13" s="1"/>
  <c r="M141" i="13" s="1"/>
  <c r="K123" i="13"/>
  <c r="L123" i="13" s="1"/>
  <c r="K128" i="13"/>
  <c r="L128" i="13" s="1"/>
  <c r="K120" i="13"/>
  <c r="L120" i="13" s="1"/>
  <c r="K124" i="13"/>
  <c r="L124" i="13" s="1"/>
  <c r="U51" i="15"/>
  <c r="V51" i="15" s="1"/>
  <c r="U9" i="15"/>
  <c r="V9" i="15" s="1"/>
  <c r="K38" i="15"/>
  <c r="L38" i="15" s="1"/>
  <c r="U15" i="15"/>
  <c r="V15" i="15" s="1"/>
  <c r="U61" i="15"/>
  <c r="V61" i="15" s="1"/>
  <c r="U27" i="15"/>
  <c r="V27" i="15" s="1"/>
  <c r="U29" i="15"/>
  <c r="V29" i="15" s="1"/>
  <c r="K62" i="11"/>
  <c r="L62" i="11" s="1"/>
  <c r="G62" i="11"/>
  <c r="G69" i="11" s="1"/>
  <c r="G70" i="11" s="1"/>
  <c r="D69" i="11"/>
  <c r="J69" i="11" s="1"/>
  <c r="U5" i="4"/>
  <c r="V5" i="4" s="1"/>
  <c r="U15" i="4"/>
  <c r="V15" i="4" s="1"/>
  <c r="U19" i="4"/>
  <c r="V19" i="4" s="1"/>
  <c r="U33" i="4"/>
  <c r="V33" i="4" s="1"/>
  <c r="U37" i="4"/>
  <c r="V37" i="4" s="1"/>
  <c r="U3" i="4"/>
  <c r="V3" i="4" s="1"/>
  <c r="U7" i="4"/>
  <c r="V7" i="4" s="1"/>
  <c r="U25" i="4"/>
  <c r="V25" i="4" s="1"/>
  <c r="W44" i="4" s="1"/>
  <c r="U27" i="4"/>
  <c r="V27" i="4" s="1"/>
  <c r="U29" i="4"/>
  <c r="V29" i="4" s="1"/>
  <c r="U31" i="4"/>
  <c r="V31" i="4" s="1"/>
  <c r="U35" i="4"/>
  <c r="V35" i="4" s="1"/>
  <c r="U39" i="4"/>
  <c r="V39" i="4" s="1"/>
  <c r="U11" i="4"/>
  <c r="V11" i="4" s="1"/>
  <c r="U13" i="4"/>
  <c r="V13" i="4" s="1"/>
  <c r="U17" i="4"/>
  <c r="V17" i="4" s="1"/>
  <c r="U21" i="4"/>
  <c r="V21" i="4" s="1"/>
  <c r="U9" i="4"/>
  <c r="V9" i="4" s="1"/>
  <c r="U67" i="9"/>
  <c r="V67" i="9" s="1"/>
  <c r="U67" i="7"/>
  <c r="V67" i="7" s="1"/>
  <c r="K86" i="7"/>
  <c r="L86" i="7" s="1"/>
  <c r="K88" i="7"/>
  <c r="L88" i="7" s="1"/>
  <c r="K135" i="9"/>
  <c r="L135" i="9" s="1"/>
  <c r="K71" i="10"/>
  <c r="L71" i="10" s="1"/>
  <c r="K51" i="10"/>
  <c r="L51" i="10" s="1"/>
  <c r="K75" i="10"/>
  <c r="L75" i="10" s="1"/>
  <c r="K33" i="6"/>
  <c r="L33" i="6" s="1"/>
  <c r="M34" i="6" s="1"/>
  <c r="K11" i="6"/>
  <c r="L11" i="6" s="1"/>
  <c r="M12" i="6" s="1"/>
  <c r="K98" i="6"/>
  <c r="L98" i="6" s="1"/>
  <c r="U57" i="8"/>
  <c r="V57" i="8" s="1"/>
  <c r="K64" i="6"/>
  <c r="L64" i="6" s="1"/>
  <c r="U82" i="8"/>
  <c r="V82" i="8" s="1"/>
  <c r="U9" i="12"/>
  <c r="V9" i="12" s="1"/>
  <c r="W23" i="12" s="1"/>
  <c r="K31" i="12"/>
  <c r="L31" i="12" s="1"/>
  <c r="K31" i="14"/>
  <c r="L31" i="14" s="1"/>
  <c r="K38" i="11"/>
  <c r="L38" i="11" s="1"/>
  <c r="U25" i="11"/>
  <c r="V25" i="11" s="1"/>
  <c r="K31" i="16"/>
  <c r="L31" i="16" s="1"/>
  <c r="U73" i="16"/>
  <c r="V73" i="16" s="1"/>
  <c r="U31" i="16"/>
  <c r="V31" i="16" s="1"/>
  <c r="K53" i="10"/>
  <c r="L53" i="10" s="1"/>
  <c r="K77" i="10"/>
  <c r="L77" i="10" s="1"/>
  <c r="G23" i="8"/>
  <c r="G46" i="8" s="1"/>
  <c r="K22" i="8"/>
  <c r="L22" i="8" s="1"/>
  <c r="K8" i="8"/>
  <c r="L8" i="8" s="1"/>
  <c r="K62" i="8"/>
  <c r="L62" i="8" s="1"/>
  <c r="N70" i="8" s="1"/>
  <c r="K64" i="8"/>
  <c r="L64" i="8" s="1"/>
  <c r="K67" i="8"/>
  <c r="L67" i="8" s="1"/>
  <c r="U74" i="10"/>
  <c r="V74" i="10" s="1"/>
  <c r="W85" i="10" s="1"/>
  <c r="D60" i="14"/>
  <c r="J60" i="14" s="1"/>
  <c r="K71" i="14"/>
  <c r="L71" i="14" s="1"/>
  <c r="G51" i="14"/>
  <c r="G60" i="14" s="1"/>
  <c r="G90" i="14" s="1"/>
  <c r="K40" i="14"/>
  <c r="L40" i="14" s="1"/>
  <c r="U59" i="14"/>
  <c r="V59" i="14" s="1"/>
  <c r="U17" i="14"/>
  <c r="V17" i="14" s="1"/>
  <c r="K98" i="14"/>
  <c r="L98" i="14" s="1"/>
  <c r="K115" i="14"/>
  <c r="L115" i="14" s="1"/>
  <c r="K111" i="14"/>
  <c r="L111" i="14" s="1"/>
  <c r="K107" i="14"/>
  <c r="L107" i="14" s="1"/>
  <c r="K104" i="14"/>
  <c r="L104" i="14" s="1"/>
  <c r="K100" i="14"/>
  <c r="L100" i="14" s="1"/>
  <c r="K102" i="14"/>
  <c r="L102" i="14" s="1"/>
  <c r="K99" i="14"/>
  <c r="L99" i="14" s="1"/>
  <c r="K96" i="14"/>
  <c r="L96" i="14" s="1"/>
  <c r="K109" i="14"/>
  <c r="L109" i="14" s="1"/>
  <c r="K116" i="14"/>
  <c r="L116" i="14" s="1"/>
  <c r="K113" i="14"/>
  <c r="L113" i="14" s="1"/>
  <c r="K103" i="14"/>
  <c r="L103" i="14" s="1"/>
  <c r="K112" i="14"/>
  <c r="L112" i="14" s="1"/>
  <c r="U71" i="16"/>
  <c r="V71" i="16" s="1"/>
  <c r="U29" i="16"/>
  <c r="V29" i="16" s="1"/>
  <c r="U70" i="9"/>
  <c r="V70" i="9" s="1"/>
  <c r="U32" i="9"/>
  <c r="V32" i="9" s="1"/>
  <c r="U36" i="9"/>
  <c r="V36" i="9" s="1"/>
  <c r="U40" i="9"/>
  <c r="V40" i="9" s="1"/>
  <c r="G69" i="9"/>
  <c r="G70" i="9" s="1"/>
  <c r="K75" i="9"/>
  <c r="L75" i="9" s="1"/>
  <c r="K79" i="9"/>
  <c r="L79" i="9" s="1"/>
  <c r="H90" i="4"/>
  <c r="I90" i="4" s="1"/>
  <c r="K76" i="4"/>
  <c r="L76" i="4" s="1"/>
  <c r="U83" i="4"/>
  <c r="V83" i="4" s="1"/>
  <c r="U41" i="4"/>
  <c r="V41" i="4" s="1"/>
  <c r="G107" i="7"/>
  <c r="G117" i="7" s="1"/>
  <c r="G118" i="7" s="1"/>
  <c r="K107" i="7"/>
  <c r="L107" i="7" s="1"/>
  <c r="D117" i="7"/>
  <c r="J117" i="7" s="1"/>
  <c r="K10" i="5"/>
  <c r="L10" i="5" s="1"/>
  <c r="P12" i="2"/>
  <c r="P14" i="2"/>
  <c r="Q43" i="5"/>
  <c r="Q44" i="5" s="1"/>
  <c r="K113" i="5"/>
  <c r="L113" i="5" s="1"/>
  <c r="K138" i="5"/>
  <c r="L138" i="5" s="1"/>
  <c r="K87" i="6"/>
  <c r="L87" i="6" s="1"/>
  <c r="M90" i="6" s="1"/>
  <c r="K67" i="6"/>
  <c r="L67" i="6" s="1"/>
  <c r="U55" i="7"/>
  <c r="V55" i="7" s="1"/>
  <c r="K18" i="7"/>
  <c r="L18" i="7" s="1"/>
  <c r="K22" i="7"/>
  <c r="L22" i="7" s="1"/>
  <c r="U63" i="7"/>
  <c r="V63" i="7" s="1"/>
  <c r="U48" i="8"/>
  <c r="V48" i="8" s="1"/>
  <c r="U52" i="9"/>
  <c r="V52" i="9" s="1"/>
  <c r="K30" i="11"/>
  <c r="L30" i="11" s="1"/>
  <c r="M34" i="11" s="1"/>
  <c r="K128" i="11"/>
  <c r="L128" i="11" s="1"/>
  <c r="H70" i="4"/>
  <c r="I70" i="4" s="1"/>
  <c r="U80" i="4"/>
  <c r="V80" i="4" s="1"/>
  <c r="U38" i="4"/>
  <c r="V38" i="4" s="1"/>
  <c r="K72" i="9"/>
  <c r="L72" i="9" s="1"/>
  <c r="U51" i="11"/>
  <c r="V51" i="11" s="1"/>
  <c r="K31" i="11"/>
  <c r="L31" i="11" s="1"/>
  <c r="U9" i="11"/>
  <c r="V9" i="11" s="1"/>
  <c r="K35" i="11"/>
  <c r="L35" i="11" s="1"/>
  <c r="K13" i="11"/>
  <c r="L13" i="11" s="1"/>
  <c r="U25" i="12"/>
  <c r="V25" i="12" s="1"/>
  <c r="U67" i="12"/>
  <c r="V67" i="12" s="1"/>
  <c r="U71" i="12"/>
  <c r="V71" i="12" s="1"/>
  <c r="K20" i="13"/>
  <c r="L20" i="13" s="1"/>
  <c r="U61" i="13"/>
  <c r="V61" i="13" s="1"/>
  <c r="U69" i="13"/>
  <c r="V69" i="13" s="1"/>
  <c r="U71" i="13"/>
  <c r="V71" i="13" s="1"/>
  <c r="H70" i="15"/>
  <c r="I70" i="15" s="1"/>
  <c r="U31" i="15"/>
  <c r="V31" i="15" s="1"/>
  <c r="U56" i="7"/>
  <c r="V56" i="7" s="1"/>
  <c r="U60" i="7"/>
  <c r="V60" i="7" s="1"/>
  <c r="K19" i="7"/>
  <c r="L19" i="7" s="1"/>
  <c r="M141" i="8"/>
  <c r="M118" i="8"/>
  <c r="L6" i="3" s="1"/>
  <c r="Q16" i="3" s="1"/>
  <c r="N118" i="8"/>
  <c r="M6" i="3" s="1"/>
  <c r="R16" i="3" s="1"/>
  <c r="K138" i="8"/>
  <c r="L138" i="8" s="1"/>
  <c r="N141" i="8" s="1"/>
  <c r="G106" i="9"/>
  <c r="G141" i="9" s="1"/>
  <c r="K97" i="9"/>
  <c r="L97" i="9" s="1"/>
  <c r="M106" i="9" s="1"/>
  <c r="K116" i="9"/>
  <c r="L116" i="9" s="1"/>
  <c r="M118" i="9" s="1"/>
  <c r="L7" i="3" s="1"/>
  <c r="Q20" i="3" s="1"/>
  <c r="K101" i="9"/>
  <c r="L101" i="9" s="1"/>
  <c r="K105" i="9"/>
  <c r="L105" i="9" s="1"/>
  <c r="K3" i="9"/>
  <c r="L3" i="9" s="1"/>
  <c r="K22" i="9"/>
  <c r="L22" i="9" s="1"/>
  <c r="K7" i="9"/>
  <c r="L7" i="9" s="1"/>
  <c r="K11" i="9"/>
  <c r="L11" i="9" s="1"/>
  <c r="K14" i="9"/>
  <c r="L14" i="9" s="1"/>
  <c r="U54" i="9"/>
  <c r="V54" i="9" s="1"/>
  <c r="K35" i="9"/>
  <c r="L35" i="9" s="1"/>
  <c r="U12" i="9"/>
  <c r="V12" i="9" s="1"/>
  <c r="U46" i="11"/>
  <c r="V46" i="11" s="1"/>
  <c r="U4" i="11"/>
  <c r="V4" i="11" s="1"/>
  <c r="W23" i="11" s="1"/>
  <c r="Q23" i="7"/>
  <c r="Q85" i="7" s="1"/>
  <c r="K26" i="7"/>
  <c r="L26" i="7" s="1"/>
  <c r="M34" i="7" s="1"/>
  <c r="K30" i="7"/>
  <c r="L30" i="7" s="1"/>
  <c r="K28" i="7"/>
  <c r="L28" i="7" s="1"/>
  <c r="K32" i="7"/>
  <c r="L32" i="7" s="1"/>
  <c r="G12" i="7"/>
  <c r="G24" i="7" s="1"/>
  <c r="U47" i="9"/>
  <c r="V47" i="9" s="1"/>
  <c r="K5" i="9"/>
  <c r="L5" i="9" s="1"/>
  <c r="U5" i="9"/>
  <c r="V5" i="9" s="1"/>
  <c r="K73" i="7"/>
  <c r="L73" i="7" s="1"/>
  <c r="K75" i="7"/>
  <c r="L75" i="7" s="1"/>
  <c r="K77" i="7"/>
  <c r="L77" i="7" s="1"/>
  <c r="U53" i="11"/>
  <c r="V53" i="11" s="1"/>
  <c r="K33" i="11"/>
  <c r="L33" i="11" s="1"/>
  <c r="U11" i="11"/>
  <c r="V11" i="11" s="1"/>
  <c r="K79" i="7"/>
  <c r="L79" i="7" s="1"/>
  <c r="U55" i="11"/>
  <c r="V55" i="11" s="1"/>
  <c r="K36" i="11"/>
  <c r="L36" i="11" s="1"/>
  <c r="U57" i="9"/>
  <c r="V57" i="9" s="1"/>
  <c r="K38" i="9"/>
  <c r="L38" i="9" s="1"/>
  <c r="U19" i="9"/>
  <c r="V19" i="9" s="1"/>
  <c r="U61" i="9"/>
  <c r="V61" i="9" s="1"/>
  <c r="U77" i="9"/>
  <c r="V77" i="9" s="1"/>
  <c r="U81" i="9"/>
  <c r="V81" i="9" s="1"/>
  <c r="U3" i="8"/>
  <c r="V3" i="8" s="1"/>
  <c r="K44" i="8"/>
  <c r="L44" i="8" s="1"/>
  <c r="K30" i="8"/>
  <c r="L30" i="8" s="1"/>
  <c r="K3" i="8"/>
  <c r="L3" i="8" s="1"/>
  <c r="U45" i="10"/>
  <c r="V45" i="10" s="1"/>
  <c r="K35" i="10"/>
  <c r="L35" i="10" s="1"/>
  <c r="K28" i="10"/>
  <c r="L28" i="10" s="1"/>
  <c r="K40" i="10"/>
  <c r="L40" i="10" s="1"/>
  <c r="K32" i="10"/>
  <c r="L32" i="10" s="1"/>
  <c r="K39" i="10"/>
  <c r="L39" i="10" s="1"/>
  <c r="K43" i="10"/>
  <c r="L43" i="10" s="1"/>
  <c r="K25" i="10"/>
  <c r="L25" i="10" s="1"/>
  <c r="Q23" i="10"/>
  <c r="Q85" i="10" s="1"/>
  <c r="K26" i="8"/>
  <c r="L26" i="8" s="1"/>
  <c r="M34" i="8" s="1"/>
  <c r="U46" i="8"/>
  <c r="V46" i="8" s="1"/>
  <c r="K53" i="8"/>
  <c r="L53" i="8" s="1"/>
  <c r="U7" i="10"/>
  <c r="V7" i="10" s="1"/>
  <c r="U49" i="10"/>
  <c r="V49" i="10" s="1"/>
  <c r="K57" i="8"/>
  <c r="L57" i="8" s="1"/>
  <c r="K32" i="8"/>
  <c r="L32" i="8" s="1"/>
  <c r="U52" i="8"/>
  <c r="V52" i="8" s="1"/>
  <c r="K59" i="6"/>
  <c r="L59" i="6" s="1"/>
  <c r="M106" i="10"/>
  <c r="N106" i="10"/>
  <c r="G106" i="10"/>
  <c r="G141" i="10" s="1"/>
  <c r="K14" i="8"/>
  <c r="L14" i="8" s="1"/>
  <c r="M24" i="8" s="1"/>
  <c r="U55" i="8"/>
  <c r="V55" i="8" s="1"/>
  <c r="K37" i="6"/>
  <c r="L37" i="6" s="1"/>
  <c r="U14" i="6"/>
  <c r="V14" i="6" s="1"/>
  <c r="K122" i="8"/>
  <c r="L122" i="8" s="1"/>
  <c r="K19" i="6"/>
  <c r="L19" i="6" s="1"/>
  <c r="N24" i="6" s="1"/>
  <c r="K41" i="6"/>
  <c r="L41" i="6" s="1"/>
  <c r="U62" i="8"/>
  <c r="V62" i="8" s="1"/>
  <c r="K43" i="8"/>
  <c r="L43" i="8" s="1"/>
  <c r="N46" i="8" s="1"/>
  <c r="U63" i="10"/>
  <c r="V63" i="10" s="1"/>
  <c r="K44" i="10"/>
  <c r="L44" i="10" s="1"/>
  <c r="U69" i="6"/>
  <c r="V69" i="6" s="1"/>
  <c r="U27" i="6"/>
  <c r="V27" i="6" s="1"/>
  <c r="K109" i="6"/>
  <c r="L109" i="6" s="1"/>
  <c r="U78" i="8"/>
  <c r="V78" i="8" s="1"/>
  <c r="U81" i="8"/>
  <c r="V81" i="8" s="1"/>
  <c r="U31" i="11"/>
  <c r="V31" i="11" s="1"/>
  <c r="K27" i="16"/>
  <c r="L27" i="16" s="1"/>
  <c r="K38" i="16"/>
  <c r="L38" i="16" s="1"/>
  <c r="U57" i="16"/>
  <c r="V57" i="16" s="1"/>
  <c r="U15" i="16"/>
  <c r="V15" i="16" s="1"/>
  <c r="U35" i="16"/>
  <c r="V35" i="16" s="1"/>
  <c r="K79" i="16"/>
  <c r="L79" i="16" s="1"/>
  <c r="K27" i="10"/>
  <c r="L27" i="10" s="1"/>
  <c r="U9" i="10"/>
  <c r="V9" i="10" s="1"/>
  <c r="U51" i="10"/>
  <c r="V51" i="10" s="1"/>
  <c r="M106" i="8"/>
  <c r="N106" i="8"/>
  <c r="K119" i="8"/>
  <c r="L119" i="8" s="1"/>
  <c r="U61" i="10"/>
  <c r="V61" i="10" s="1"/>
  <c r="K42" i="10"/>
  <c r="L42" i="10" s="1"/>
  <c r="N90" i="8"/>
  <c r="M90" i="8"/>
  <c r="G69" i="8"/>
  <c r="G70" i="8" s="1"/>
  <c r="U69" i="8"/>
  <c r="V69" i="8" s="1"/>
  <c r="U73" i="8"/>
  <c r="V73" i="8" s="1"/>
  <c r="U31" i="8"/>
  <c r="V31" i="8" s="1"/>
  <c r="N141" i="10"/>
  <c r="M141" i="10"/>
  <c r="K107" i="10"/>
  <c r="L107" i="10" s="1"/>
  <c r="U77" i="10"/>
  <c r="V77" i="10" s="1"/>
  <c r="U79" i="10"/>
  <c r="V79" i="10" s="1"/>
  <c r="U37" i="10"/>
  <c r="V37" i="10" s="1"/>
  <c r="K114" i="10"/>
  <c r="L114" i="10" s="1"/>
  <c r="U49" i="12"/>
  <c r="V49" i="12" s="1"/>
  <c r="K29" i="12"/>
  <c r="L29" i="12" s="1"/>
  <c r="K97" i="14"/>
  <c r="L97" i="14" s="1"/>
  <c r="K82" i="14"/>
  <c r="L82" i="14" s="1"/>
  <c r="K116" i="12"/>
  <c r="L116" i="12" s="1"/>
  <c r="K29" i="16"/>
  <c r="L29" i="16" s="1"/>
  <c r="U59" i="16"/>
  <c r="V59" i="16" s="1"/>
  <c r="U17" i="16"/>
  <c r="V17" i="16" s="1"/>
  <c r="K82" i="16"/>
  <c r="L82" i="16" s="1"/>
  <c r="N90" i="16" s="1"/>
  <c r="K86" i="16"/>
  <c r="L86" i="16" s="1"/>
  <c r="N34" i="5"/>
  <c r="M34" i="5"/>
  <c r="Q18" i="3" l="1"/>
  <c r="Q22" i="3"/>
  <c r="M118" i="10"/>
  <c r="L8" i="3" s="1"/>
  <c r="Q24" i="3" s="1"/>
  <c r="N118" i="10"/>
  <c r="M8" i="3" s="1"/>
  <c r="R24" i="3" s="1"/>
  <c r="X65" i="10"/>
  <c r="W65" i="10"/>
  <c r="X23" i="8"/>
  <c r="W23" i="8"/>
  <c r="N34" i="8"/>
  <c r="N34" i="7"/>
  <c r="N46" i="9"/>
  <c r="D7" i="3" s="1"/>
  <c r="M46" i="9"/>
  <c r="C7" i="3" s="1"/>
  <c r="N12" i="9"/>
  <c r="M12" i="9"/>
  <c r="N46" i="11"/>
  <c r="M46" i="11"/>
  <c r="K135" i="7"/>
  <c r="L135" i="7" s="1"/>
  <c r="K134" i="7"/>
  <c r="L134" i="7" s="1"/>
  <c r="K137" i="7"/>
  <c r="L137" i="7" s="1"/>
  <c r="K125" i="7"/>
  <c r="L125" i="7" s="1"/>
  <c r="K132" i="7"/>
  <c r="L132" i="7" s="1"/>
  <c r="K124" i="7"/>
  <c r="L124" i="7" s="1"/>
  <c r="K127" i="7"/>
  <c r="L127" i="7" s="1"/>
  <c r="K122" i="7"/>
  <c r="L122" i="7" s="1"/>
  <c r="K131" i="7"/>
  <c r="L131" i="7" s="1"/>
  <c r="K138" i="7"/>
  <c r="L138" i="7" s="1"/>
  <c r="K133" i="7"/>
  <c r="L133" i="7" s="1"/>
  <c r="K121" i="7"/>
  <c r="L121" i="7" s="1"/>
  <c r="K136" i="7"/>
  <c r="L136" i="7" s="1"/>
  <c r="K128" i="7"/>
  <c r="L128" i="7" s="1"/>
  <c r="K120" i="7"/>
  <c r="L120" i="7" s="1"/>
  <c r="K123" i="7"/>
  <c r="L123" i="7" s="1"/>
  <c r="K126" i="7"/>
  <c r="L126" i="7" s="1"/>
  <c r="K139" i="7"/>
  <c r="L139" i="7" s="1"/>
  <c r="M106" i="14"/>
  <c r="N106" i="14"/>
  <c r="K56" i="14"/>
  <c r="L56" i="14" s="1"/>
  <c r="K52" i="14"/>
  <c r="L52" i="14" s="1"/>
  <c r="K58" i="14"/>
  <c r="L58" i="14" s="1"/>
  <c r="K64" i="14"/>
  <c r="L64" i="14" s="1"/>
  <c r="K67" i="14"/>
  <c r="L67" i="14" s="1"/>
  <c r="K57" i="14"/>
  <c r="L57" i="14" s="1"/>
  <c r="K59" i="14"/>
  <c r="L59" i="14" s="1"/>
  <c r="K54" i="14"/>
  <c r="L54" i="14" s="1"/>
  <c r="K65" i="14"/>
  <c r="L65" i="14" s="1"/>
  <c r="K63" i="14"/>
  <c r="L63" i="14" s="1"/>
  <c r="K68" i="14"/>
  <c r="L68" i="14" s="1"/>
  <c r="K53" i="14"/>
  <c r="L53" i="14" s="1"/>
  <c r="K62" i="14"/>
  <c r="L62" i="14" s="1"/>
  <c r="K55" i="14"/>
  <c r="L55" i="14" s="1"/>
  <c r="K66" i="14"/>
  <c r="L66" i="14" s="1"/>
  <c r="K61" i="14"/>
  <c r="L61" i="14" s="1"/>
  <c r="M46" i="8"/>
  <c r="N60" i="10"/>
  <c r="M60" i="10"/>
  <c r="N141" i="13"/>
  <c r="W23" i="13"/>
  <c r="X23" i="13"/>
  <c r="M106" i="16"/>
  <c r="N106" i="16"/>
  <c r="M118" i="16"/>
  <c r="N118" i="16"/>
  <c r="M46" i="14"/>
  <c r="N46" i="14"/>
  <c r="N46" i="12"/>
  <c r="M46" i="12"/>
  <c r="N34" i="12"/>
  <c r="X23" i="12"/>
  <c r="X85" i="10"/>
  <c r="N46" i="6"/>
  <c r="D4" i="3" s="1"/>
  <c r="M46" i="6"/>
  <c r="C4" i="3" s="1"/>
  <c r="M24" i="6"/>
  <c r="N34" i="6"/>
  <c r="M80" i="7"/>
  <c r="N80" i="7"/>
  <c r="X23" i="11"/>
  <c r="N34" i="11"/>
  <c r="X85" i="11"/>
  <c r="W85" i="11"/>
  <c r="K59" i="9"/>
  <c r="L59" i="9" s="1"/>
  <c r="K55" i="9"/>
  <c r="L55" i="9" s="1"/>
  <c r="K57" i="9"/>
  <c r="L57" i="9" s="1"/>
  <c r="K56" i="9"/>
  <c r="L56" i="9" s="1"/>
  <c r="K62" i="9"/>
  <c r="L62" i="9" s="1"/>
  <c r="K54" i="9"/>
  <c r="L54" i="9" s="1"/>
  <c r="K58" i="9"/>
  <c r="L58" i="9" s="1"/>
  <c r="K67" i="9"/>
  <c r="L67" i="9" s="1"/>
  <c r="K52" i="9"/>
  <c r="L52" i="9" s="1"/>
  <c r="K61" i="9"/>
  <c r="L61" i="9" s="1"/>
  <c r="K68" i="9"/>
  <c r="L68" i="9" s="1"/>
  <c r="K66" i="9"/>
  <c r="L66" i="9" s="1"/>
  <c r="K64" i="9"/>
  <c r="L64" i="9" s="1"/>
  <c r="K53" i="9"/>
  <c r="L53" i="9" s="1"/>
  <c r="K65" i="9"/>
  <c r="L65" i="9" s="1"/>
  <c r="K63" i="9"/>
  <c r="L63" i="9" s="1"/>
  <c r="G90" i="9"/>
  <c r="N90" i="6"/>
  <c r="N141" i="9"/>
  <c r="N24" i="5"/>
  <c r="M24" i="5"/>
  <c r="N24" i="4"/>
  <c r="K111" i="4"/>
  <c r="L111" i="4" s="1"/>
  <c r="K113" i="4"/>
  <c r="L113" i="4" s="1"/>
  <c r="K110" i="4"/>
  <c r="L110" i="4" s="1"/>
  <c r="K103" i="4"/>
  <c r="L103" i="4" s="1"/>
  <c r="K112" i="4"/>
  <c r="L112" i="4" s="1"/>
  <c r="K97" i="4"/>
  <c r="L97" i="4" s="1"/>
  <c r="K105" i="4"/>
  <c r="L105" i="4" s="1"/>
  <c r="K109" i="4"/>
  <c r="L109" i="4" s="1"/>
  <c r="K115" i="4"/>
  <c r="L115" i="4" s="1"/>
  <c r="K114" i="4"/>
  <c r="L114" i="4" s="1"/>
  <c r="K99" i="4"/>
  <c r="L99" i="4" s="1"/>
  <c r="K108" i="4"/>
  <c r="L108" i="4" s="1"/>
  <c r="M118" i="4" s="1"/>
  <c r="K101" i="4"/>
  <c r="L101" i="4" s="1"/>
  <c r="K100" i="4"/>
  <c r="L100" i="4" s="1"/>
  <c r="K98" i="4"/>
  <c r="L98" i="4" s="1"/>
  <c r="K104" i="4"/>
  <c r="L104" i="4" s="1"/>
  <c r="K102" i="4"/>
  <c r="L102" i="4" s="1"/>
  <c r="G141" i="4"/>
  <c r="K54" i="12"/>
  <c r="L54" i="12" s="1"/>
  <c r="K67" i="12"/>
  <c r="L67" i="12" s="1"/>
  <c r="K65" i="12"/>
  <c r="L65" i="12" s="1"/>
  <c r="K52" i="12"/>
  <c r="L52" i="12" s="1"/>
  <c r="K63" i="12"/>
  <c r="L63" i="12" s="1"/>
  <c r="K61" i="12"/>
  <c r="L61" i="12" s="1"/>
  <c r="K58" i="12"/>
  <c r="L58" i="12" s="1"/>
  <c r="K56" i="12"/>
  <c r="L56" i="12" s="1"/>
  <c r="K59" i="12"/>
  <c r="L59" i="12" s="1"/>
  <c r="K53" i="12"/>
  <c r="L53" i="12" s="1"/>
  <c r="K68" i="12"/>
  <c r="L68" i="12" s="1"/>
  <c r="K66" i="12"/>
  <c r="L66" i="12" s="1"/>
  <c r="K55" i="12"/>
  <c r="L55" i="12" s="1"/>
  <c r="K64" i="12"/>
  <c r="L64" i="12" s="1"/>
  <c r="K57" i="12"/>
  <c r="L57" i="12" s="1"/>
  <c r="K127" i="14"/>
  <c r="L127" i="14" s="1"/>
  <c r="K123" i="14"/>
  <c r="L123" i="14" s="1"/>
  <c r="K130" i="14"/>
  <c r="L130" i="14" s="1"/>
  <c r="K125" i="14"/>
  <c r="L125" i="14" s="1"/>
  <c r="K121" i="14"/>
  <c r="L121" i="14" s="1"/>
  <c r="K138" i="14"/>
  <c r="L138" i="14" s="1"/>
  <c r="K134" i="14"/>
  <c r="L134" i="14" s="1"/>
  <c r="K139" i="14"/>
  <c r="L139" i="14" s="1"/>
  <c r="K136" i="14"/>
  <c r="L136" i="14" s="1"/>
  <c r="K119" i="14"/>
  <c r="L119" i="14" s="1"/>
  <c r="K126" i="14"/>
  <c r="L126" i="14" s="1"/>
  <c r="K135" i="14"/>
  <c r="L135" i="14" s="1"/>
  <c r="K122" i="14"/>
  <c r="L122" i="14" s="1"/>
  <c r="K132" i="14"/>
  <c r="L132" i="14" s="1"/>
  <c r="K128" i="14"/>
  <c r="L128" i="14" s="1"/>
  <c r="K137" i="14"/>
  <c r="L137" i="14" s="1"/>
  <c r="K120" i="14"/>
  <c r="L120" i="14" s="1"/>
  <c r="K124" i="14"/>
  <c r="L124" i="14" s="1"/>
  <c r="K133" i="14"/>
  <c r="L133" i="14" s="1"/>
  <c r="K131" i="14"/>
  <c r="L131" i="14" s="1"/>
  <c r="K51" i="4"/>
  <c r="L51" i="4" s="1"/>
  <c r="K102" i="15"/>
  <c r="L102" i="15" s="1"/>
  <c r="K98" i="15"/>
  <c r="L98" i="15" s="1"/>
  <c r="K115" i="15"/>
  <c r="L115" i="15" s="1"/>
  <c r="K113" i="15"/>
  <c r="L113" i="15" s="1"/>
  <c r="K111" i="15"/>
  <c r="L111" i="15" s="1"/>
  <c r="K109" i="15"/>
  <c r="L109" i="15" s="1"/>
  <c r="K107" i="15"/>
  <c r="L107" i="15" s="1"/>
  <c r="K105" i="15"/>
  <c r="L105" i="15" s="1"/>
  <c r="K101" i="15"/>
  <c r="L101" i="15" s="1"/>
  <c r="K97" i="15"/>
  <c r="L97" i="15" s="1"/>
  <c r="K114" i="15"/>
  <c r="L114" i="15" s="1"/>
  <c r="K112" i="15"/>
  <c r="L112" i="15" s="1"/>
  <c r="K110" i="15"/>
  <c r="L110" i="15" s="1"/>
  <c r="K108" i="15"/>
  <c r="L108" i="15" s="1"/>
  <c r="K104" i="15"/>
  <c r="L104" i="15" s="1"/>
  <c r="K100" i="15"/>
  <c r="L100" i="15" s="1"/>
  <c r="K96" i="15"/>
  <c r="L96" i="15" s="1"/>
  <c r="K103" i="15"/>
  <c r="L103" i="15" s="1"/>
  <c r="M34" i="15"/>
  <c r="N34" i="15"/>
  <c r="M141" i="11"/>
  <c r="N141" i="11"/>
  <c r="X44" i="4"/>
  <c r="X65" i="4"/>
  <c r="W65" i="4"/>
  <c r="X85" i="4"/>
  <c r="M141" i="12"/>
  <c r="M118" i="5"/>
  <c r="L3" i="3" s="1"/>
  <c r="Q4" i="3" s="1"/>
  <c r="N118" i="5"/>
  <c r="M3" i="3" s="1"/>
  <c r="R4" i="3" s="1"/>
  <c r="G70" i="7"/>
  <c r="N34" i="16"/>
  <c r="M34" i="16"/>
  <c r="N129" i="10"/>
  <c r="W23" i="10"/>
  <c r="Q85" i="8"/>
  <c r="X65" i="8"/>
  <c r="W65" i="8"/>
  <c r="W23" i="7"/>
  <c r="X23" i="7"/>
  <c r="X44" i="7"/>
  <c r="G5" i="3" s="1"/>
  <c r="R10" i="3" s="1"/>
  <c r="W44" i="7"/>
  <c r="F5" i="3" s="1"/>
  <c r="Q10" i="3" s="1"/>
  <c r="W65" i="7"/>
  <c r="X65" i="7"/>
  <c r="G90" i="11"/>
  <c r="K87" i="15"/>
  <c r="L87" i="15" s="1"/>
  <c r="K85" i="15"/>
  <c r="L85" i="15" s="1"/>
  <c r="K79" i="15"/>
  <c r="L79" i="15" s="1"/>
  <c r="K71" i="15"/>
  <c r="L71" i="15" s="1"/>
  <c r="K83" i="15"/>
  <c r="L83" i="15" s="1"/>
  <c r="K81" i="15"/>
  <c r="L81" i="15" s="1"/>
  <c r="K76" i="15"/>
  <c r="L76" i="15" s="1"/>
  <c r="K75" i="15"/>
  <c r="L75" i="15" s="1"/>
  <c r="K72" i="15"/>
  <c r="L72" i="15" s="1"/>
  <c r="K78" i="15"/>
  <c r="L78" i="15" s="1"/>
  <c r="K86" i="15"/>
  <c r="L86" i="15" s="1"/>
  <c r="K74" i="15"/>
  <c r="L74" i="15" s="1"/>
  <c r="K88" i="15"/>
  <c r="L88" i="15" s="1"/>
  <c r="K84" i="15"/>
  <c r="L84" i="15" s="1"/>
  <c r="K77" i="15"/>
  <c r="L77" i="15" s="1"/>
  <c r="N12" i="13"/>
  <c r="D11" i="3" s="1"/>
  <c r="M12" i="13"/>
  <c r="C11" i="3" s="1"/>
  <c r="W85" i="5"/>
  <c r="M34" i="9"/>
  <c r="N34" i="9"/>
  <c r="N24" i="8"/>
  <c r="Q44" i="7"/>
  <c r="X85" i="7"/>
  <c r="W85" i="7"/>
  <c r="K116" i="15"/>
  <c r="L116" i="15" s="1"/>
  <c r="G90" i="15"/>
  <c r="K115" i="13"/>
  <c r="L115" i="13" s="1"/>
  <c r="K111" i="13"/>
  <c r="L111" i="13" s="1"/>
  <c r="K109" i="13"/>
  <c r="L109" i="13" s="1"/>
  <c r="K104" i="13"/>
  <c r="L104" i="13" s="1"/>
  <c r="K113" i="13"/>
  <c r="L113" i="13" s="1"/>
  <c r="K102" i="13"/>
  <c r="L102" i="13" s="1"/>
  <c r="K98" i="13"/>
  <c r="L98" i="13" s="1"/>
  <c r="K100" i="13"/>
  <c r="L100" i="13" s="1"/>
  <c r="K96" i="13"/>
  <c r="L96" i="13" s="1"/>
  <c r="K101" i="13"/>
  <c r="L101" i="13" s="1"/>
  <c r="K97" i="13"/>
  <c r="L97" i="13" s="1"/>
  <c r="K105" i="13"/>
  <c r="L105" i="13" s="1"/>
  <c r="K112" i="13"/>
  <c r="L112" i="13" s="1"/>
  <c r="K108" i="13"/>
  <c r="L108" i="13" s="1"/>
  <c r="K107" i="13"/>
  <c r="L107" i="13" s="1"/>
  <c r="K114" i="13"/>
  <c r="L114" i="13" s="1"/>
  <c r="K110" i="13"/>
  <c r="L110" i="13" s="1"/>
  <c r="K116" i="13"/>
  <c r="L116" i="13" s="1"/>
  <c r="K103" i="13"/>
  <c r="L103" i="13" s="1"/>
  <c r="G141" i="13"/>
  <c r="N129" i="12"/>
  <c r="M10" i="3" s="1"/>
  <c r="R32" i="3" s="1"/>
  <c r="M129" i="12"/>
  <c r="L10" i="3" s="1"/>
  <c r="Q32" i="3" s="1"/>
  <c r="G141" i="16"/>
  <c r="N34" i="14"/>
  <c r="M34" i="14"/>
  <c r="W65" i="12"/>
  <c r="F10" i="3" s="1"/>
  <c r="Q30" i="3" s="1"/>
  <c r="X44" i="10"/>
  <c r="G8" i="3" s="1"/>
  <c r="X44" i="8"/>
  <c r="G6" i="3" s="1"/>
  <c r="R14" i="3" s="1"/>
  <c r="X85" i="8"/>
  <c r="N60" i="16"/>
  <c r="M60" i="16"/>
  <c r="N80" i="16"/>
  <c r="J14" i="3" s="1"/>
  <c r="R47" i="3" s="1"/>
  <c r="G46" i="6"/>
  <c r="N12" i="6"/>
  <c r="G24" i="11"/>
  <c r="X44" i="11"/>
  <c r="G9" i="3" s="1"/>
  <c r="R26" i="3" s="1"/>
  <c r="W44" i="11"/>
  <c r="F9" i="3" s="1"/>
  <c r="Q26" i="3" s="1"/>
  <c r="W65" i="11"/>
  <c r="X65" i="11"/>
  <c r="M24" i="7"/>
  <c r="N24" i="7"/>
  <c r="X85" i="15"/>
  <c r="W85" i="15"/>
  <c r="X65" i="15"/>
  <c r="G13" i="3" s="1"/>
  <c r="R42" i="3" s="1"/>
  <c r="W65" i="15"/>
  <c r="F13" i="3" s="1"/>
  <c r="Q42" i="3" s="1"/>
  <c r="M70" i="13"/>
  <c r="I11" i="3" s="1"/>
  <c r="Q35" i="3" s="1"/>
  <c r="N70" i="13"/>
  <c r="J11" i="3" s="1"/>
  <c r="R35" i="3" s="1"/>
  <c r="G70" i="12"/>
  <c r="K62" i="12"/>
  <c r="L62" i="12" s="1"/>
  <c r="M80" i="6"/>
  <c r="N80" i="6"/>
  <c r="G118" i="9"/>
  <c r="N118" i="9"/>
  <c r="M7" i="3" s="1"/>
  <c r="R20" i="3" s="1"/>
  <c r="X85" i="9"/>
  <c r="W85" i="9"/>
  <c r="Q44" i="14"/>
  <c r="M90" i="10"/>
  <c r="N60" i="8"/>
  <c r="M60" i="8"/>
  <c r="N80" i="8"/>
  <c r="J6" i="3" s="1"/>
  <c r="R15" i="3" s="1"/>
  <c r="G141" i="7"/>
  <c r="K108" i="7"/>
  <c r="L108" i="7" s="1"/>
  <c r="N118" i="7" s="1"/>
  <c r="M5" i="3" s="1"/>
  <c r="R12" i="3" s="1"/>
  <c r="K115" i="7"/>
  <c r="L115" i="7" s="1"/>
  <c r="K110" i="7"/>
  <c r="L110" i="7" s="1"/>
  <c r="K102" i="7"/>
  <c r="L102" i="7" s="1"/>
  <c r="K113" i="7"/>
  <c r="L113" i="7" s="1"/>
  <c r="K101" i="7"/>
  <c r="L101" i="7" s="1"/>
  <c r="K100" i="7"/>
  <c r="L100" i="7" s="1"/>
  <c r="K99" i="7"/>
  <c r="L99" i="7" s="1"/>
  <c r="K116" i="7"/>
  <c r="L116" i="7" s="1"/>
  <c r="K112" i="7"/>
  <c r="L112" i="7" s="1"/>
  <c r="K111" i="7"/>
  <c r="L111" i="7" s="1"/>
  <c r="K114" i="7"/>
  <c r="L114" i="7" s="1"/>
  <c r="K98" i="7"/>
  <c r="L98" i="7" s="1"/>
  <c r="K109" i="7"/>
  <c r="L109" i="7" s="1"/>
  <c r="K105" i="7"/>
  <c r="L105" i="7" s="1"/>
  <c r="K97" i="7"/>
  <c r="L97" i="7" s="1"/>
  <c r="K104" i="7"/>
  <c r="L104" i="7" s="1"/>
  <c r="K103" i="7"/>
  <c r="L103" i="7" s="1"/>
  <c r="W65" i="13"/>
  <c r="X65" i="13"/>
  <c r="M118" i="12"/>
  <c r="W44" i="6"/>
  <c r="F4" i="3" s="1"/>
  <c r="Q6" i="3" s="1"/>
  <c r="M141" i="5"/>
  <c r="G70" i="5"/>
  <c r="K77" i="5"/>
  <c r="L77" i="5" s="1"/>
  <c r="K73" i="5"/>
  <c r="L73" i="5" s="1"/>
  <c r="K75" i="5"/>
  <c r="L75" i="5" s="1"/>
  <c r="K82" i="5"/>
  <c r="L82" i="5" s="1"/>
  <c r="K84" i="5"/>
  <c r="L84" i="5" s="1"/>
  <c r="K79" i="5"/>
  <c r="L79" i="5" s="1"/>
  <c r="K86" i="5"/>
  <c r="L86" i="5" s="1"/>
  <c r="K88" i="5"/>
  <c r="L88" i="5" s="1"/>
  <c r="K78" i="5"/>
  <c r="L78" i="5" s="1"/>
  <c r="K71" i="5"/>
  <c r="L71" i="5" s="1"/>
  <c r="K87" i="5"/>
  <c r="L87" i="5" s="1"/>
  <c r="K85" i="5"/>
  <c r="L85" i="5" s="1"/>
  <c r="K74" i="5"/>
  <c r="L74" i="5" s="1"/>
  <c r="K83" i="5"/>
  <c r="L83" i="5" s="1"/>
  <c r="K76" i="5"/>
  <c r="L76" i="5" s="1"/>
  <c r="K72" i="5"/>
  <c r="L72" i="5" s="1"/>
  <c r="Q85" i="5"/>
  <c r="G141" i="11"/>
  <c r="M90" i="7"/>
  <c r="N90" i="7"/>
  <c r="N106" i="9"/>
  <c r="M70" i="8"/>
  <c r="Q85" i="9"/>
  <c r="M90" i="16"/>
  <c r="G141" i="14"/>
  <c r="N12" i="7"/>
  <c r="N129" i="9"/>
  <c r="G46" i="14"/>
  <c r="M129" i="8"/>
  <c r="N129" i="8"/>
  <c r="N34" i="10"/>
  <c r="M34" i="10"/>
  <c r="M46" i="10"/>
  <c r="N46" i="10"/>
  <c r="N12" i="8"/>
  <c r="D6" i="3" s="1"/>
  <c r="M12" i="8"/>
  <c r="C6" i="3" s="1"/>
  <c r="M24" i="11"/>
  <c r="N24" i="11"/>
  <c r="K130" i="7"/>
  <c r="L130" i="7" s="1"/>
  <c r="M118" i="14"/>
  <c r="N118" i="14"/>
  <c r="N80" i="14"/>
  <c r="J12" i="3" s="1"/>
  <c r="R39" i="3" s="1"/>
  <c r="M80" i="14"/>
  <c r="I12" i="3" s="1"/>
  <c r="Q39" i="3" s="1"/>
  <c r="K51" i="14"/>
  <c r="L51" i="14" s="1"/>
  <c r="N80" i="10"/>
  <c r="M80" i="10"/>
  <c r="X23" i="4"/>
  <c r="W23" i="4"/>
  <c r="K83" i="11"/>
  <c r="L83" i="11" s="1"/>
  <c r="K81" i="11"/>
  <c r="L81" i="11" s="1"/>
  <c r="K85" i="11"/>
  <c r="L85" i="11" s="1"/>
  <c r="K73" i="11"/>
  <c r="L73" i="11" s="1"/>
  <c r="K86" i="11"/>
  <c r="L86" i="11" s="1"/>
  <c r="K84" i="11"/>
  <c r="L84" i="11" s="1"/>
  <c r="K77" i="11"/>
  <c r="L77" i="11" s="1"/>
  <c r="K87" i="11"/>
  <c r="L87" i="11" s="1"/>
  <c r="K88" i="11"/>
  <c r="L88" i="11" s="1"/>
  <c r="K79" i="11"/>
  <c r="L79" i="11" s="1"/>
  <c r="K78" i="11"/>
  <c r="L78" i="11" s="1"/>
  <c r="K75" i="11"/>
  <c r="L75" i="11" s="1"/>
  <c r="K76" i="11"/>
  <c r="L76" i="11" s="1"/>
  <c r="K74" i="11"/>
  <c r="L74" i="11" s="1"/>
  <c r="K72" i="11"/>
  <c r="L72" i="11" s="1"/>
  <c r="K82" i="11"/>
  <c r="L82" i="11" s="1"/>
  <c r="N129" i="13"/>
  <c r="M129" i="13"/>
  <c r="X44" i="13"/>
  <c r="G11" i="3" s="1"/>
  <c r="R34" i="3" s="1"/>
  <c r="W44" i="13"/>
  <c r="F11" i="3" s="1"/>
  <c r="Q34" i="3" s="1"/>
  <c r="K132" i="4"/>
  <c r="L132" i="4" s="1"/>
  <c r="K138" i="4"/>
  <c r="L138" i="4" s="1"/>
  <c r="K137" i="4"/>
  <c r="L137" i="4" s="1"/>
  <c r="K122" i="4"/>
  <c r="L122" i="4" s="1"/>
  <c r="K131" i="4"/>
  <c r="L131" i="4" s="1"/>
  <c r="N141" i="4" s="1"/>
  <c r="K124" i="4"/>
  <c r="L124" i="4" s="1"/>
  <c r="K134" i="4"/>
  <c r="L134" i="4" s="1"/>
  <c r="K136" i="4"/>
  <c r="L136" i="4" s="1"/>
  <c r="K133" i="4"/>
  <c r="L133" i="4" s="1"/>
  <c r="K126" i="4"/>
  <c r="L126" i="4" s="1"/>
  <c r="K135" i="4"/>
  <c r="L135" i="4" s="1"/>
  <c r="K120" i="4"/>
  <c r="L120" i="4" s="1"/>
  <c r="K128" i="4"/>
  <c r="L128" i="4" s="1"/>
  <c r="K127" i="4"/>
  <c r="L127" i="4" s="1"/>
  <c r="K125" i="4"/>
  <c r="L125" i="4" s="1"/>
  <c r="K123" i="4"/>
  <c r="L123" i="4" s="1"/>
  <c r="K121" i="4"/>
  <c r="L121" i="4" s="1"/>
  <c r="G70" i="14"/>
  <c r="X65" i="14"/>
  <c r="G12" i="3" s="1"/>
  <c r="R38" i="3" s="1"/>
  <c r="W65" i="14"/>
  <c r="F12" i="3" s="1"/>
  <c r="Q38" i="3" s="1"/>
  <c r="G90" i="16"/>
  <c r="W65" i="6"/>
  <c r="X65" i="6"/>
  <c r="K65" i="7"/>
  <c r="L65" i="7" s="1"/>
  <c r="K54" i="7"/>
  <c r="L54" i="7" s="1"/>
  <c r="K58" i="7"/>
  <c r="L58" i="7" s="1"/>
  <c r="K67" i="7"/>
  <c r="L67" i="7" s="1"/>
  <c r="K61" i="7"/>
  <c r="L61" i="7" s="1"/>
  <c r="K63" i="7"/>
  <c r="L63" i="7" s="1"/>
  <c r="K56" i="7"/>
  <c r="L56" i="7" s="1"/>
  <c r="K68" i="7"/>
  <c r="L68" i="7" s="1"/>
  <c r="K66" i="7"/>
  <c r="L66" i="7" s="1"/>
  <c r="K64" i="7"/>
  <c r="L64" i="7" s="1"/>
  <c r="K59" i="7"/>
  <c r="L59" i="7" s="1"/>
  <c r="K57" i="7"/>
  <c r="L57" i="7" s="1"/>
  <c r="K55" i="7"/>
  <c r="L55" i="7" s="1"/>
  <c r="K53" i="7"/>
  <c r="L53" i="7" s="1"/>
  <c r="K62" i="7"/>
  <c r="L62" i="7" s="1"/>
  <c r="K52" i="7"/>
  <c r="L52" i="7" s="1"/>
  <c r="N60" i="7" s="1"/>
  <c r="K134" i="16"/>
  <c r="L134" i="16" s="1"/>
  <c r="K123" i="16"/>
  <c r="L123" i="16" s="1"/>
  <c r="K121" i="16"/>
  <c r="L121" i="16" s="1"/>
  <c r="K119" i="16"/>
  <c r="L119" i="16" s="1"/>
  <c r="K136" i="16"/>
  <c r="L136" i="16" s="1"/>
  <c r="K132" i="16"/>
  <c r="L132" i="16" s="1"/>
  <c r="K139" i="16"/>
  <c r="L139" i="16" s="1"/>
  <c r="K130" i="16"/>
  <c r="L130" i="16" s="1"/>
  <c r="K127" i="16"/>
  <c r="L127" i="16" s="1"/>
  <c r="K125" i="16"/>
  <c r="L125" i="16" s="1"/>
  <c r="K135" i="16"/>
  <c r="L135" i="16" s="1"/>
  <c r="K133" i="16"/>
  <c r="L133" i="16" s="1"/>
  <c r="K124" i="16"/>
  <c r="L124" i="16" s="1"/>
  <c r="K122" i="16"/>
  <c r="L122" i="16" s="1"/>
  <c r="K120" i="16"/>
  <c r="L120" i="16" s="1"/>
  <c r="K126" i="16"/>
  <c r="L126" i="16" s="1"/>
  <c r="K128" i="16"/>
  <c r="L128" i="16" s="1"/>
  <c r="K131" i="16"/>
  <c r="L131" i="16" s="1"/>
  <c r="K51" i="9"/>
  <c r="L51" i="9" s="1"/>
  <c r="M80" i="9"/>
  <c r="N80" i="9"/>
  <c r="N12" i="5"/>
  <c r="M12" i="5"/>
  <c r="M60" i="5"/>
  <c r="N60" i="5"/>
  <c r="K139" i="4"/>
  <c r="L139" i="4" s="1"/>
  <c r="M12" i="4"/>
  <c r="N12" i="4"/>
  <c r="K96" i="4"/>
  <c r="L96" i="4" s="1"/>
  <c r="K119" i="4"/>
  <c r="L119" i="4" s="1"/>
  <c r="X65" i="16"/>
  <c r="G14" i="3" s="1"/>
  <c r="R46" i="3" s="1"/>
  <c r="W65" i="16"/>
  <c r="F14" i="3" s="1"/>
  <c r="Q46" i="3" s="1"/>
  <c r="W85" i="16"/>
  <c r="X85" i="16"/>
  <c r="W85" i="14"/>
  <c r="X85" i="14"/>
  <c r="K51" i="12"/>
  <c r="L51" i="12" s="1"/>
  <c r="N60" i="6"/>
  <c r="M60" i="6"/>
  <c r="G90" i="8"/>
  <c r="N80" i="4"/>
  <c r="M80" i="4"/>
  <c r="K57" i="4"/>
  <c r="L57" i="4" s="1"/>
  <c r="K62" i="4"/>
  <c r="L62" i="4" s="1"/>
  <c r="K64" i="4"/>
  <c r="L64" i="4" s="1"/>
  <c r="K59" i="4"/>
  <c r="L59" i="4" s="1"/>
  <c r="K53" i="4"/>
  <c r="L53" i="4" s="1"/>
  <c r="K66" i="4"/>
  <c r="L66" i="4" s="1"/>
  <c r="K68" i="4"/>
  <c r="L68" i="4" s="1"/>
  <c r="K55" i="4"/>
  <c r="L55" i="4" s="1"/>
  <c r="K56" i="4"/>
  <c r="L56" i="4" s="1"/>
  <c r="K63" i="4"/>
  <c r="L63" i="4" s="1"/>
  <c r="K58" i="4"/>
  <c r="L58" i="4" s="1"/>
  <c r="K67" i="4"/>
  <c r="L67" i="4" s="1"/>
  <c r="K65" i="4"/>
  <c r="L65" i="4" s="1"/>
  <c r="K61" i="4"/>
  <c r="L61" i="4" s="1"/>
  <c r="K54" i="4"/>
  <c r="L54" i="4" s="1"/>
  <c r="K99" i="15"/>
  <c r="L99" i="15" s="1"/>
  <c r="M46" i="15"/>
  <c r="N46" i="15"/>
  <c r="X85" i="6"/>
  <c r="W85" i="6"/>
  <c r="M106" i="5"/>
  <c r="N106" i="5"/>
  <c r="M46" i="16"/>
  <c r="N46" i="16"/>
  <c r="G24" i="16"/>
  <c r="G118" i="10"/>
  <c r="G24" i="8"/>
  <c r="K63" i="11"/>
  <c r="L63" i="11" s="1"/>
  <c r="K61" i="11"/>
  <c r="L61" i="11" s="1"/>
  <c r="K64" i="11"/>
  <c r="L64" i="11" s="1"/>
  <c r="K57" i="11"/>
  <c r="L57" i="11" s="1"/>
  <c r="K67" i="11"/>
  <c r="L67" i="11" s="1"/>
  <c r="K66" i="11"/>
  <c r="L66" i="11" s="1"/>
  <c r="K65" i="11"/>
  <c r="L65" i="11" s="1"/>
  <c r="K53" i="11"/>
  <c r="L53" i="11" s="1"/>
  <c r="K68" i="11"/>
  <c r="L68" i="11" s="1"/>
  <c r="K55" i="11"/>
  <c r="L55" i="11" s="1"/>
  <c r="K56" i="11"/>
  <c r="L56" i="11" s="1"/>
  <c r="K54" i="11"/>
  <c r="L54" i="11" s="1"/>
  <c r="K52" i="11"/>
  <c r="L52" i="11" s="1"/>
  <c r="M60" i="11" s="1"/>
  <c r="K59" i="11"/>
  <c r="L59" i="11" s="1"/>
  <c r="K58" i="11"/>
  <c r="L58" i="11" s="1"/>
  <c r="K71" i="11"/>
  <c r="L71" i="11" s="1"/>
  <c r="M24" i="9"/>
  <c r="N24" i="9"/>
  <c r="G118" i="8"/>
  <c r="K82" i="15"/>
  <c r="L82" i="15" s="1"/>
  <c r="X85" i="12"/>
  <c r="W85" i="12"/>
  <c r="M24" i="13"/>
  <c r="N24" i="13"/>
  <c r="W44" i="5"/>
  <c r="X44" i="5"/>
  <c r="W65" i="5"/>
  <c r="F3" i="3" s="1"/>
  <c r="Q2" i="3" s="1"/>
  <c r="X65" i="5"/>
  <c r="G3" i="3" s="1"/>
  <c r="R2" i="3" s="1"/>
  <c r="K139" i="6"/>
  <c r="L139" i="6" s="1"/>
  <c r="K122" i="6"/>
  <c r="L122" i="6" s="1"/>
  <c r="K124" i="6"/>
  <c r="L124" i="6" s="1"/>
  <c r="K135" i="6"/>
  <c r="L135" i="6" s="1"/>
  <c r="K134" i="6"/>
  <c r="L134" i="6" s="1"/>
  <c r="K127" i="6"/>
  <c r="L127" i="6" s="1"/>
  <c r="K138" i="6"/>
  <c r="L138" i="6" s="1"/>
  <c r="K128" i="6"/>
  <c r="L128" i="6" s="1"/>
  <c r="K132" i="6"/>
  <c r="L132" i="6" s="1"/>
  <c r="M141" i="6" s="1"/>
  <c r="K125" i="6"/>
  <c r="L125" i="6" s="1"/>
  <c r="K121" i="6"/>
  <c r="L121" i="6" s="1"/>
  <c r="K133" i="6"/>
  <c r="L133" i="6" s="1"/>
  <c r="K120" i="6"/>
  <c r="L120" i="6" s="1"/>
  <c r="N118" i="6"/>
  <c r="M4" i="3" s="1"/>
  <c r="R8" i="3" s="1"/>
  <c r="M118" i="6"/>
  <c r="L4" i="3" s="1"/>
  <c r="Q8" i="3" s="1"/>
  <c r="G90" i="10"/>
  <c r="K119" i="15"/>
  <c r="L119" i="15" s="1"/>
  <c r="K121" i="15"/>
  <c r="L121" i="15" s="1"/>
  <c r="K123" i="15"/>
  <c r="L123" i="15" s="1"/>
  <c r="K125" i="15"/>
  <c r="L125" i="15" s="1"/>
  <c r="K127" i="15"/>
  <c r="L127" i="15" s="1"/>
  <c r="K131" i="15"/>
  <c r="L131" i="15" s="1"/>
  <c r="K133" i="15"/>
  <c r="L133" i="15" s="1"/>
  <c r="K135" i="15"/>
  <c r="L135" i="15" s="1"/>
  <c r="K137" i="15"/>
  <c r="L137" i="15" s="1"/>
  <c r="K138" i="15"/>
  <c r="L138" i="15" s="1"/>
  <c r="K134" i="15"/>
  <c r="L134" i="15" s="1"/>
  <c r="K130" i="15"/>
  <c r="L130" i="15" s="1"/>
  <c r="K124" i="15"/>
  <c r="L124" i="15" s="1"/>
  <c r="K136" i="15"/>
  <c r="L136" i="15" s="1"/>
  <c r="K132" i="15"/>
  <c r="L132" i="15" s="1"/>
  <c r="K128" i="15"/>
  <c r="L128" i="15" s="1"/>
  <c r="K120" i="15"/>
  <c r="L120" i="15" s="1"/>
  <c r="K126" i="15"/>
  <c r="L126" i="15" s="1"/>
  <c r="G118" i="15"/>
  <c r="K73" i="15"/>
  <c r="L73" i="15" s="1"/>
  <c r="K59" i="15"/>
  <c r="L59" i="15" s="1"/>
  <c r="K51" i="15"/>
  <c r="L51" i="15" s="1"/>
  <c r="K63" i="15"/>
  <c r="L63" i="15" s="1"/>
  <c r="K52" i="15"/>
  <c r="L52" i="15" s="1"/>
  <c r="K56" i="15"/>
  <c r="L56" i="15" s="1"/>
  <c r="K55" i="15"/>
  <c r="L55" i="15" s="1"/>
  <c r="K67" i="15"/>
  <c r="L67" i="15" s="1"/>
  <c r="K65" i="15"/>
  <c r="L65" i="15" s="1"/>
  <c r="K61" i="15"/>
  <c r="L61" i="15" s="1"/>
  <c r="K58" i="15"/>
  <c r="L58" i="15" s="1"/>
  <c r="K54" i="15"/>
  <c r="L54" i="15" s="1"/>
  <c r="K66" i="15"/>
  <c r="L66" i="15" s="1"/>
  <c r="K64" i="15"/>
  <c r="L64" i="15" s="1"/>
  <c r="K68" i="15"/>
  <c r="L68" i="15" s="1"/>
  <c r="K57" i="15"/>
  <c r="L57" i="15" s="1"/>
  <c r="K99" i="13"/>
  <c r="L99" i="13" s="1"/>
  <c r="N70" i="16"/>
  <c r="M70" i="16"/>
  <c r="N90" i="14"/>
  <c r="M90" i="14"/>
  <c r="X23" i="14"/>
  <c r="W23" i="14"/>
  <c r="W44" i="14"/>
  <c r="X44" i="14"/>
  <c r="Q85" i="12"/>
  <c r="X44" i="12"/>
  <c r="W44" i="12"/>
  <c r="Q44" i="10"/>
  <c r="W23" i="6"/>
  <c r="X23" i="6"/>
  <c r="G46" i="7"/>
  <c r="K78" i="12"/>
  <c r="L78" i="12" s="1"/>
  <c r="K76" i="12"/>
  <c r="L76" i="12" s="1"/>
  <c r="K72" i="12"/>
  <c r="L72" i="12" s="1"/>
  <c r="M80" i="12" s="1"/>
  <c r="I10" i="3" s="1"/>
  <c r="Q31" i="3" s="1"/>
  <c r="K81" i="12"/>
  <c r="L81" i="12" s="1"/>
  <c r="K74" i="12"/>
  <c r="L74" i="12" s="1"/>
  <c r="K87" i="12"/>
  <c r="L87" i="12" s="1"/>
  <c r="K85" i="12"/>
  <c r="L85" i="12" s="1"/>
  <c r="K83" i="12"/>
  <c r="L83" i="12" s="1"/>
  <c r="K79" i="12"/>
  <c r="L79" i="12" s="1"/>
  <c r="K73" i="12"/>
  <c r="L73" i="12" s="1"/>
  <c r="K88" i="12"/>
  <c r="L88" i="12" s="1"/>
  <c r="K84" i="12"/>
  <c r="L84" i="12" s="1"/>
  <c r="K77" i="12"/>
  <c r="L77" i="12" s="1"/>
  <c r="K86" i="12"/>
  <c r="L86" i="12" s="1"/>
  <c r="K75" i="12"/>
  <c r="L75" i="12" s="1"/>
  <c r="K82" i="12"/>
  <c r="L82" i="12" s="1"/>
  <c r="N90" i="4"/>
  <c r="M90" i="4"/>
  <c r="M70" i="6"/>
  <c r="I4" i="3" s="1"/>
  <c r="Q7" i="3" s="1"/>
  <c r="N70" i="6"/>
  <c r="J4" i="3" s="1"/>
  <c r="R7" i="3" s="1"/>
  <c r="W65" i="9"/>
  <c r="X65" i="9"/>
  <c r="X44" i="9"/>
  <c r="G7" i="3" s="1"/>
  <c r="W44" i="9"/>
  <c r="F7" i="3" s="1"/>
  <c r="W23" i="9"/>
  <c r="X23" i="9"/>
  <c r="M12" i="16"/>
  <c r="C14" i="3" s="1"/>
  <c r="N12" i="16"/>
  <c r="D14" i="3" s="1"/>
  <c r="N24" i="16"/>
  <c r="M24" i="16"/>
  <c r="M106" i="6"/>
  <c r="N106" i="6"/>
  <c r="G90" i="6"/>
  <c r="K119" i="7"/>
  <c r="L119" i="7" s="1"/>
  <c r="K96" i="7"/>
  <c r="L96" i="7" s="1"/>
  <c r="W44" i="15"/>
  <c r="X44" i="15"/>
  <c r="W23" i="15"/>
  <c r="X23" i="15"/>
  <c r="X85" i="13"/>
  <c r="W85" i="13"/>
  <c r="K87" i="13"/>
  <c r="L87" i="13" s="1"/>
  <c r="K76" i="13"/>
  <c r="L76" i="13" s="1"/>
  <c r="K72" i="13"/>
  <c r="L72" i="13" s="1"/>
  <c r="K78" i="13"/>
  <c r="L78" i="13" s="1"/>
  <c r="K74" i="13"/>
  <c r="L74" i="13" s="1"/>
  <c r="K85" i="13"/>
  <c r="L85" i="13" s="1"/>
  <c r="K73" i="13"/>
  <c r="L73" i="13" s="1"/>
  <c r="K77" i="13"/>
  <c r="L77" i="13" s="1"/>
  <c r="K81" i="13"/>
  <c r="L81" i="13" s="1"/>
  <c r="K79" i="13"/>
  <c r="L79" i="13" s="1"/>
  <c r="K75" i="13"/>
  <c r="L75" i="13" s="1"/>
  <c r="K83" i="13"/>
  <c r="L83" i="13" s="1"/>
  <c r="K86" i="13"/>
  <c r="L86" i="13" s="1"/>
  <c r="K84" i="13"/>
  <c r="L84" i="13" s="1"/>
  <c r="K71" i="13"/>
  <c r="L71" i="13" s="1"/>
  <c r="K88" i="13"/>
  <c r="L88" i="13" s="1"/>
  <c r="K82" i="13"/>
  <c r="L82" i="13" s="1"/>
  <c r="Q44" i="6"/>
  <c r="M129" i="5"/>
  <c r="N129" i="5"/>
  <c r="M90" i="5"/>
  <c r="N90" i="5"/>
  <c r="M70" i="5"/>
  <c r="N70" i="5"/>
  <c r="X23" i="5"/>
  <c r="W23" i="5"/>
  <c r="N129" i="11"/>
  <c r="M129" i="11"/>
  <c r="K111" i="11"/>
  <c r="L111" i="11" s="1"/>
  <c r="K109" i="11"/>
  <c r="L109" i="11" s="1"/>
  <c r="K115" i="11"/>
  <c r="L115" i="11" s="1"/>
  <c r="K113" i="11"/>
  <c r="L113" i="11" s="1"/>
  <c r="K112" i="11"/>
  <c r="L112" i="11" s="1"/>
  <c r="K104" i="11"/>
  <c r="L104" i="11" s="1"/>
  <c r="K98" i="11"/>
  <c r="L98" i="11" s="1"/>
  <c r="K110" i="11"/>
  <c r="L110" i="11" s="1"/>
  <c r="K116" i="11"/>
  <c r="L116" i="11" s="1"/>
  <c r="K103" i="11"/>
  <c r="L103" i="11" s="1"/>
  <c r="K100" i="11"/>
  <c r="L100" i="11" s="1"/>
  <c r="K102" i="11"/>
  <c r="L102" i="11" s="1"/>
  <c r="K114" i="11"/>
  <c r="L114" i="11" s="1"/>
  <c r="K101" i="11"/>
  <c r="L101" i="11" s="1"/>
  <c r="K105" i="11"/>
  <c r="L105" i="11" s="1"/>
  <c r="K97" i="11"/>
  <c r="L97" i="11" s="1"/>
  <c r="N106" i="11" s="1"/>
  <c r="K107" i="11"/>
  <c r="L107" i="11" s="1"/>
  <c r="K99" i="11"/>
  <c r="L99" i="11" s="1"/>
  <c r="X23" i="16"/>
  <c r="W23" i="16"/>
  <c r="W44" i="16"/>
  <c r="X44" i="16"/>
  <c r="G24" i="9"/>
  <c r="G24" i="4"/>
  <c r="Q44" i="11"/>
  <c r="N106" i="7" l="1"/>
  <c r="M106" i="7"/>
  <c r="N60" i="15"/>
  <c r="M60" i="15"/>
  <c r="M141" i="15"/>
  <c r="N141" i="15"/>
  <c r="M80" i="11"/>
  <c r="I9" i="3" s="1"/>
  <c r="Q27" i="3" s="1"/>
  <c r="N80" i="11"/>
  <c r="J9" i="3" s="1"/>
  <c r="R27" i="3" s="1"/>
  <c r="M70" i="11"/>
  <c r="N70" i="11"/>
  <c r="N80" i="12"/>
  <c r="J10" i="3" s="1"/>
  <c r="R31" i="3" s="1"/>
  <c r="M60" i="12"/>
  <c r="N60" i="12"/>
  <c r="M106" i="4"/>
  <c r="N106" i="4"/>
  <c r="M60" i="9"/>
  <c r="N60" i="9"/>
  <c r="M70" i="7"/>
  <c r="I5" i="3" s="1"/>
  <c r="Q11" i="3" s="1"/>
  <c r="N70" i="7"/>
  <c r="J5" i="3" s="1"/>
  <c r="R11" i="3" s="1"/>
  <c r="M90" i="11"/>
  <c r="N90" i="11"/>
  <c r="N60" i="14"/>
  <c r="M60" i="14"/>
  <c r="M80" i="5"/>
  <c r="I3" i="3" s="1"/>
  <c r="Q3" i="3" s="1"/>
  <c r="N80" i="5"/>
  <c r="J3" i="3" s="1"/>
  <c r="R3" i="3" s="1"/>
  <c r="R18" i="3"/>
  <c r="R22" i="3"/>
  <c r="N118" i="13"/>
  <c r="M11" i="3" s="1"/>
  <c r="R36" i="3" s="1"/>
  <c r="M118" i="13"/>
  <c r="L11" i="3" s="1"/>
  <c r="Q36" i="3" s="1"/>
  <c r="N106" i="13"/>
  <c r="M106" i="13"/>
  <c r="N141" i="6"/>
  <c r="N60" i="11"/>
  <c r="N106" i="15"/>
  <c r="M106" i="15"/>
  <c r="N118" i="15"/>
  <c r="M118" i="15"/>
  <c r="M129" i="14"/>
  <c r="L12" i="3" s="1"/>
  <c r="Q40" i="3" s="1"/>
  <c r="N129" i="14"/>
  <c r="M12" i="3" s="1"/>
  <c r="R40" i="3" s="1"/>
  <c r="M60" i="7"/>
  <c r="N118" i="4"/>
  <c r="M141" i="4"/>
  <c r="N70" i="14"/>
  <c r="M70" i="14"/>
  <c r="M118" i="7"/>
  <c r="L5" i="3" s="1"/>
  <c r="Q12" i="3" s="1"/>
  <c r="M106" i="11"/>
  <c r="N118" i="11"/>
  <c r="M9" i="3" s="1"/>
  <c r="R28" i="3" s="1"/>
  <c r="M118" i="11"/>
  <c r="L9" i="3" s="1"/>
  <c r="Q28" i="3" s="1"/>
  <c r="M80" i="13"/>
  <c r="N80" i="13"/>
  <c r="M90" i="13"/>
  <c r="N90" i="13"/>
  <c r="N129" i="7"/>
  <c r="M129" i="7"/>
  <c r="M90" i="12"/>
  <c r="N90" i="12"/>
  <c r="N70" i="15"/>
  <c r="M70" i="15"/>
  <c r="N129" i="15"/>
  <c r="M13" i="3" s="1"/>
  <c r="R44" i="3" s="1"/>
  <c r="M129" i="15"/>
  <c r="L13" i="3" s="1"/>
  <c r="Q44" i="3" s="1"/>
  <c r="N129" i="6"/>
  <c r="M129" i="6"/>
  <c r="N70" i="4"/>
  <c r="M70" i="4"/>
  <c r="M129" i="4"/>
  <c r="N129" i="4"/>
  <c r="N141" i="16"/>
  <c r="M141" i="16"/>
  <c r="M129" i="16"/>
  <c r="L14" i="3" s="1"/>
  <c r="Q48" i="3" s="1"/>
  <c r="N129" i="16"/>
  <c r="M14" i="3" s="1"/>
  <c r="R48" i="3" s="1"/>
  <c r="M141" i="7"/>
  <c r="N141" i="7"/>
  <c r="M90" i="15"/>
  <c r="N90" i="15"/>
  <c r="M80" i="15"/>
  <c r="I13" i="3" s="1"/>
  <c r="Q43" i="3" s="1"/>
  <c r="N80" i="15"/>
  <c r="J13" i="3" s="1"/>
  <c r="R43" i="3" s="1"/>
  <c r="N60" i="4"/>
  <c r="M60" i="4"/>
  <c r="N141" i="14"/>
  <c r="M141" i="14"/>
  <c r="M70" i="12"/>
  <c r="N70" i="12"/>
  <c r="M70" i="9"/>
  <c r="I7" i="3" s="1"/>
  <c r="Q19" i="3" s="1"/>
  <c r="N70" i="9"/>
  <c r="J7" i="3" s="1"/>
  <c r="R19" i="3" s="1"/>
</calcChain>
</file>

<file path=xl/sharedStrings.xml><?xml version="1.0" encoding="utf-8"?>
<sst xmlns="http://schemas.openxmlformats.org/spreadsheetml/2006/main" count="2892" uniqueCount="164">
  <si>
    <t>CT Act-1</t>
  </si>
  <si>
    <t>CT Act-2</t>
  </si>
  <si>
    <t>M CT Act</t>
  </si>
  <si>
    <t>CT EF1-1</t>
  </si>
  <si>
    <t>CT EF1-2</t>
  </si>
  <si>
    <t>M CT EF1</t>
  </si>
  <si>
    <t>Geo CT HK</t>
  </si>
  <si>
    <t>Machos</t>
  </si>
  <si>
    <t>C_M_01</t>
  </si>
  <si>
    <t>C_M_02</t>
  </si>
  <si>
    <t>C_M_03</t>
  </si>
  <si>
    <t>C_M_04</t>
  </si>
  <si>
    <t>C_M_05</t>
  </si>
  <si>
    <t>C_M_06</t>
  </si>
  <si>
    <t>C_M_07</t>
  </si>
  <si>
    <t>C_M_08</t>
  </si>
  <si>
    <t>C_M_09</t>
  </si>
  <si>
    <t>Hembras</t>
  </si>
  <si>
    <t>C_F_01</t>
  </si>
  <si>
    <t>C_F_02</t>
  </si>
  <si>
    <t>C_F_03</t>
  </si>
  <si>
    <t>C_F_04</t>
  </si>
  <si>
    <t>C_F_05</t>
  </si>
  <si>
    <t>C_F_06</t>
  </si>
  <si>
    <t>C_F_07</t>
  </si>
  <si>
    <t>C_F_08</t>
  </si>
  <si>
    <t>C_F_09</t>
  </si>
  <si>
    <t>C_F_10</t>
  </si>
  <si>
    <t>T3_M_01</t>
  </si>
  <si>
    <t>T3_M_02</t>
  </si>
  <si>
    <t>T3_M_03</t>
  </si>
  <si>
    <t>T3_M_04</t>
  </si>
  <si>
    <t>T3_M_05</t>
  </si>
  <si>
    <t>T3_M_06</t>
  </si>
  <si>
    <t>T3_M_07</t>
  </si>
  <si>
    <t>T3_M_08</t>
  </si>
  <si>
    <t>T3_F_01</t>
  </si>
  <si>
    <t>T3_F_02</t>
  </si>
  <si>
    <t>T3_F_03</t>
  </si>
  <si>
    <t>T3_F_04</t>
  </si>
  <si>
    <t>T3_F_05</t>
  </si>
  <si>
    <t>T3_F_06</t>
  </si>
  <si>
    <t>T3_F_07</t>
  </si>
  <si>
    <t>T3_F_08</t>
  </si>
  <si>
    <t>T3_F_09</t>
  </si>
  <si>
    <t>T3_F_10</t>
  </si>
  <si>
    <t>Genes de Interes</t>
  </si>
  <si>
    <t>Peces</t>
  </si>
  <si>
    <t>CT ASIP-1</t>
  </si>
  <si>
    <t>CT ASIP-2</t>
  </si>
  <si>
    <t>M ASIP</t>
  </si>
  <si>
    <t>CT dct-1</t>
  </si>
  <si>
    <t>CT dct-2</t>
  </si>
  <si>
    <t>M dct</t>
  </si>
  <si>
    <t>CT foxd3-1</t>
  </si>
  <si>
    <t>CT foxd3-2</t>
  </si>
  <si>
    <t>M foxd3</t>
  </si>
  <si>
    <t>CT Kita-1</t>
  </si>
  <si>
    <t>CT Kita-2</t>
  </si>
  <si>
    <t>M Kita</t>
  </si>
  <si>
    <t>CT Kitb-1</t>
  </si>
  <si>
    <t>CT Kitb-2</t>
  </si>
  <si>
    <t>M Kitb</t>
  </si>
  <si>
    <t>CT MC1R-1</t>
  </si>
  <si>
    <t>CT MC1R-2</t>
  </si>
  <si>
    <t>M MC1R</t>
  </si>
  <si>
    <t>CT MITFa-1</t>
  </si>
  <si>
    <t>CT MITFa-2</t>
  </si>
  <si>
    <t>M MITFa</t>
  </si>
  <si>
    <t>CT Slc24a5-1</t>
  </si>
  <si>
    <t>CT Slc24a5-2</t>
  </si>
  <si>
    <t>M Slc24a5</t>
  </si>
  <si>
    <t>CT Sox10-1</t>
  </si>
  <si>
    <t>CT Sox10-2</t>
  </si>
  <si>
    <t>M Sox10</t>
  </si>
  <si>
    <t>CT TYR-1</t>
  </si>
  <si>
    <t>CT TYR-2</t>
  </si>
  <si>
    <t>M TYR</t>
  </si>
  <si>
    <t>CT TYRP1a-1</t>
  </si>
  <si>
    <t>CT TYRP1a-2</t>
  </si>
  <si>
    <t>M TYRP1a</t>
  </si>
  <si>
    <t>CT TYRP1b-1</t>
  </si>
  <si>
    <t>CT TYRP1b-2</t>
  </si>
  <si>
    <t>M TYRP1b</t>
  </si>
  <si>
    <t>∆CT ASIP</t>
  </si>
  <si>
    <t>∆CT d∆CT</t>
  </si>
  <si>
    <t>∆CT foxd3</t>
  </si>
  <si>
    <t>∆CT Kita</t>
  </si>
  <si>
    <t>∆CT Kitb</t>
  </si>
  <si>
    <t>∆CT MC1R</t>
  </si>
  <si>
    <t>∆CT MITFa</t>
  </si>
  <si>
    <t>∆CT Slc24a5</t>
  </si>
  <si>
    <t>∆CT Sox10</t>
  </si>
  <si>
    <t>∆CT TYR</t>
  </si>
  <si>
    <t>∆CT TYRP1a</t>
  </si>
  <si>
    <t>∆CT TYRP1b</t>
  </si>
  <si>
    <t>ASIP</t>
  </si>
  <si>
    <t>dct</t>
  </si>
  <si>
    <t>foxd3</t>
  </si>
  <si>
    <t>Kita</t>
  </si>
  <si>
    <t>Kitb</t>
  </si>
  <si>
    <t>MC1R</t>
  </si>
  <si>
    <t>C M vs H</t>
  </si>
  <si>
    <t>Prueba t para dos muestras suponiendo varianzas iguales</t>
  </si>
  <si>
    <t>Variable 1</t>
  </si>
  <si>
    <t>Variable 2</t>
  </si>
  <si>
    <t>Media</t>
  </si>
  <si>
    <t>Varianza</t>
  </si>
  <si>
    <t>Observaciones</t>
  </si>
  <si>
    <t>Varianza agrupada</t>
  </si>
  <si>
    <t>Diferencia hipotética de las medias</t>
  </si>
  <si>
    <t>Grados de libertad</t>
  </si>
  <si>
    <t>Estadístico t</t>
  </si>
  <si>
    <t>P(T&lt;=t) una cola</t>
  </si>
  <si>
    <t>Valor crítico de t (una cola)</t>
  </si>
  <si>
    <t>P(T&lt;=t) dos colas</t>
  </si>
  <si>
    <t>Valor crítico de t (dos colas)</t>
  </si>
  <si>
    <t>C vs T3</t>
  </si>
  <si>
    <t>C_M vs T3_M</t>
  </si>
  <si>
    <t>C_F vs T3_F</t>
  </si>
  <si>
    <t>MITFa</t>
  </si>
  <si>
    <t>Slc24a5</t>
  </si>
  <si>
    <t>Sox10</t>
  </si>
  <si>
    <t>TYR</t>
  </si>
  <si>
    <t>TYRP1a</t>
  </si>
  <si>
    <t>TYRP1b</t>
  </si>
  <si>
    <t>Gen</t>
  </si>
  <si>
    <t>T3 vs C</t>
  </si>
  <si>
    <t>Fold</t>
  </si>
  <si>
    <t>Error</t>
  </si>
  <si>
    <t>Significatividad</t>
  </si>
  <si>
    <t>Todos</t>
  </si>
  <si>
    <t>Machos como tratamiento dentro de los controles</t>
  </si>
  <si>
    <t>T3 vs Controles con independencia del sexo</t>
  </si>
  <si>
    <t>Tratamiento</t>
  </si>
  <si>
    <t>M CT XXX</t>
  </si>
  <si>
    <t>∆CT</t>
  </si>
  <si>
    <t>2^(-∆CT)</t>
  </si>
  <si>
    <t>∆∆CT</t>
  </si>
  <si>
    <t>2^(-∆∆CT)</t>
  </si>
  <si>
    <t>Media ∆CT</t>
  </si>
  <si>
    <t>Media Geo</t>
  </si>
  <si>
    <t>Media C_M</t>
  </si>
  <si>
    <t>Medias/Fold</t>
  </si>
  <si>
    <t>Media C_F</t>
  </si>
  <si>
    <t>Medias</t>
  </si>
  <si>
    <t>Media C</t>
  </si>
  <si>
    <t>Media T3_M</t>
  </si>
  <si>
    <t>Media T3_F</t>
  </si>
  <si>
    <t>Media T3</t>
  </si>
  <si>
    <t>T3_M Vs C_M</t>
  </si>
  <si>
    <t>T3_F Vs C_F</t>
  </si>
  <si>
    <t>M CT ASIP</t>
  </si>
  <si>
    <t>M CT dct</t>
  </si>
  <si>
    <t>M CT foxd3</t>
  </si>
  <si>
    <t>M CT Kita</t>
  </si>
  <si>
    <t>M CT Kitb</t>
  </si>
  <si>
    <t>M CT MC1R</t>
  </si>
  <si>
    <t>M CT MITFa</t>
  </si>
  <si>
    <t>M CT Slc24a5</t>
  </si>
  <si>
    <t>M CT Sox10</t>
  </si>
  <si>
    <t>M CT TYR</t>
  </si>
  <si>
    <t>M CT TYRP1a</t>
  </si>
  <si>
    <t>M CT TYRP1b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</si>
</sst>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1"/>
      <color indexed="8"/>
      <name val="Calibri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17"/>
      </patternFill>
    </fill>
    <fill>
      <patternFill patternType="solid">
        <fgColor indexed="49"/>
        <bgColor indexed="11"/>
      </patternFill>
    </fill>
    <fill>
      <patternFill patternType="solid">
        <fgColor indexed="26"/>
        <bgColor indexed="43"/>
      </patternFill>
    </fill>
    <fill>
      <patternFill patternType="solid">
        <fgColor indexed="17"/>
        <bgColor indexed="11"/>
      </patternFill>
    </fill>
    <fill>
      <patternFill patternType="solid">
        <fgColor indexed="27"/>
        <bgColor indexed="41"/>
      </patternFill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3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Border="1" applyAlignment="1"/>
    <xf numFmtId="0" fontId="1" fillId="0" borderId="1" xfId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2" fontId="3" fillId="0" borderId="3" xfId="1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2" fontId="1" fillId="2" borderId="7" xfId="1" applyNumberFormat="1" applyFont="1" applyFill="1" applyBorder="1" applyAlignment="1">
      <alignment horizontal="center"/>
    </xf>
    <xf numFmtId="2" fontId="1" fillId="2" borderId="4" xfId="1" applyNumberFormat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2" fontId="1" fillId="2" borderId="9" xfId="1" applyNumberFormat="1" applyFont="1" applyFill="1" applyBorder="1" applyAlignment="1">
      <alignment horizontal="center"/>
    </xf>
    <xf numFmtId="2" fontId="1" fillId="2" borderId="10" xfId="1" applyNumberFormat="1" applyFont="1" applyFill="1" applyBorder="1" applyAlignment="1">
      <alignment horizontal="center"/>
    </xf>
    <xf numFmtId="2" fontId="1" fillId="2" borderId="11" xfId="1" applyNumberFormat="1" applyFont="1" applyFill="1" applyBorder="1" applyAlignment="1">
      <alignment horizontal="center"/>
    </xf>
    <xf numFmtId="2" fontId="1" fillId="2" borderId="8" xfId="1" applyNumberFormat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2" fontId="1" fillId="0" borderId="2" xfId="1" applyNumberFormat="1" applyFont="1" applyFill="1" applyBorder="1" applyAlignment="1">
      <alignment horizontal="center"/>
    </xf>
    <xf numFmtId="2" fontId="1" fillId="0" borderId="6" xfId="1" applyNumberFormat="1" applyFont="1" applyFill="1" applyBorder="1" applyAlignment="1">
      <alignment horizontal="center"/>
    </xf>
    <xf numFmtId="2" fontId="1" fillId="0" borderId="7" xfId="1" applyNumberFormat="1" applyFont="1" applyFill="1" applyBorder="1" applyAlignment="1">
      <alignment horizontal="center"/>
    </xf>
    <xf numFmtId="2" fontId="1" fillId="0" borderId="4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2" fontId="1" fillId="0" borderId="9" xfId="1" applyNumberFormat="1" applyFont="1" applyFill="1" applyBorder="1" applyAlignment="1">
      <alignment horizontal="center"/>
    </xf>
    <xf numFmtId="2" fontId="1" fillId="0" borderId="10" xfId="1" applyNumberFormat="1" applyFont="1" applyFill="1" applyBorder="1" applyAlignment="1">
      <alignment horizontal="center"/>
    </xf>
    <xf numFmtId="2" fontId="1" fillId="0" borderId="11" xfId="1" applyNumberFormat="1" applyFont="1" applyFill="1" applyBorder="1" applyAlignment="1">
      <alignment horizontal="center"/>
    </xf>
    <xf numFmtId="2" fontId="1" fillId="0" borderId="8" xfId="1" applyNumberFormat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2" fontId="1" fillId="0" borderId="13" xfId="1" applyNumberFormat="1" applyFont="1" applyFill="1" applyBorder="1" applyAlignment="1">
      <alignment horizontal="center"/>
    </xf>
    <xf numFmtId="2" fontId="1" fillId="0" borderId="14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6" xfId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18" xfId="1" applyNumberFormat="1" applyFont="1" applyFill="1" applyBorder="1" applyAlignment="1">
      <alignment horizontal="center"/>
    </xf>
    <xf numFmtId="2" fontId="1" fillId="2" borderId="19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2" fontId="1" fillId="0" borderId="0" xfId="1" applyNumberForma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2" fontId="1" fillId="0" borderId="0" xfId="1" applyNumberFormat="1" applyFont="1" applyFill="1" applyBorder="1" applyAlignment="1">
      <alignment horizontal="center"/>
    </xf>
    <xf numFmtId="0" fontId="1" fillId="0" borderId="1" xfId="1" applyBorder="1"/>
    <xf numFmtId="2" fontId="3" fillId="0" borderId="21" xfId="1" applyNumberFormat="1" applyFont="1" applyFill="1" applyBorder="1" applyAlignment="1">
      <alignment horizontal="center"/>
    </xf>
    <xf numFmtId="2" fontId="3" fillId="0" borderId="22" xfId="1" applyNumberFormat="1" applyFont="1" applyFill="1" applyBorder="1" applyAlignment="1">
      <alignment horizontal="center"/>
    </xf>
    <xf numFmtId="2" fontId="3" fillId="0" borderId="23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3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/>
    </xf>
    <xf numFmtId="2" fontId="1" fillId="2" borderId="27" xfId="1" applyNumberFormat="1" applyFont="1" applyFill="1" applyBorder="1" applyAlignment="1">
      <alignment horizontal="center"/>
    </xf>
    <xf numFmtId="2" fontId="1" fillId="2" borderId="28" xfId="1" applyNumberFormat="1" applyFont="1" applyFill="1" applyBorder="1" applyAlignment="1">
      <alignment horizontal="center"/>
    </xf>
    <xf numFmtId="2" fontId="1" fillId="2" borderId="29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0" borderId="20" xfId="1" applyNumberFormat="1" applyFont="1" applyBorder="1" applyAlignment="1">
      <alignment horizontal="center"/>
    </xf>
    <xf numFmtId="2" fontId="1" fillId="0" borderId="26" xfId="1" applyNumberFormat="1" applyFont="1" applyBorder="1" applyAlignment="1">
      <alignment horizontal="center"/>
    </xf>
    <xf numFmtId="2" fontId="1" fillId="0" borderId="0" xfId="1" applyNumberFormat="1" applyFont="1" applyBorder="1" applyAlignment="1">
      <alignment horizontal="center"/>
    </xf>
    <xf numFmtId="2" fontId="1" fillId="0" borderId="11" xfId="1" applyNumberFormat="1" applyFont="1" applyBorder="1" applyAlignment="1">
      <alignment horizontal="center"/>
    </xf>
    <xf numFmtId="2" fontId="1" fillId="0" borderId="27" xfId="1" applyNumberFormat="1" applyFont="1" applyBorder="1" applyAlignment="1">
      <alignment horizontal="center"/>
    </xf>
    <xf numFmtId="2" fontId="1" fillId="0" borderId="28" xfId="1" applyNumberFormat="1" applyFont="1" applyBorder="1" applyAlignment="1">
      <alignment horizontal="center"/>
    </xf>
    <xf numFmtId="2" fontId="1" fillId="0" borderId="29" xfId="1" applyNumberFormat="1" applyFont="1" applyBorder="1" applyAlignment="1">
      <alignment horizontal="center"/>
    </xf>
    <xf numFmtId="2" fontId="1" fillId="0" borderId="15" xfId="1" applyNumberFormat="1" applyFont="1" applyBorder="1" applyAlignment="1">
      <alignment horizontal="center"/>
    </xf>
    <xf numFmtId="0" fontId="0" fillId="0" borderId="1" xfId="0" applyBorder="1"/>
    <xf numFmtId="0" fontId="0" fillId="0" borderId="1" xfId="0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6" xfId="0" applyNumberFormat="1" applyFont="1" applyBorder="1"/>
    <xf numFmtId="2" fontId="1" fillId="0" borderId="33" xfId="0" applyNumberFormat="1" applyFont="1" applyBorder="1"/>
    <xf numFmtId="2" fontId="1" fillId="0" borderId="10" xfId="0" applyNumberFormat="1" applyFont="1" applyBorder="1"/>
    <xf numFmtId="2" fontId="1" fillId="0" borderId="34" xfId="0" applyNumberFormat="1" applyFont="1" applyBorder="1"/>
    <xf numFmtId="2" fontId="1" fillId="0" borderId="18" xfId="0" applyNumberFormat="1" applyFont="1" applyBorder="1"/>
    <xf numFmtId="2" fontId="1" fillId="0" borderId="35" xfId="0" applyNumberFormat="1" applyFont="1" applyBorder="1"/>
    <xf numFmtId="0" fontId="1" fillId="0" borderId="16" xfId="1" applyFont="1" applyFill="1" applyBorder="1" applyAlignment="1">
      <alignment horizontal="center"/>
    </xf>
    <xf numFmtId="2" fontId="1" fillId="0" borderId="14" xfId="0" applyNumberFormat="1" applyFont="1" applyBorder="1"/>
    <xf numFmtId="2" fontId="1" fillId="0" borderId="36" xfId="0" applyNumberFormat="1" applyFont="1" applyBorder="1"/>
    <xf numFmtId="0" fontId="5" fillId="0" borderId="37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3" borderId="0" xfId="0" applyFill="1"/>
    <xf numFmtId="0" fontId="0" fillId="4" borderId="0" xfId="0" applyFill="1" applyBorder="1" applyAlignment="1"/>
    <xf numFmtId="0" fontId="0" fillId="0" borderId="29" xfId="0" applyFont="1" applyFill="1" applyBorder="1" applyAlignment="1"/>
    <xf numFmtId="0" fontId="0" fillId="5" borderId="0" xfId="0" applyFill="1" applyBorder="1" applyAlignment="1"/>
    <xf numFmtId="0" fontId="0" fillId="3" borderId="0" xfId="0" applyFill="1" applyBorder="1" applyAlignment="1"/>
    <xf numFmtId="0" fontId="1" fillId="0" borderId="0" xfId="2"/>
    <xf numFmtId="0" fontId="1" fillId="0" borderId="30" xfId="2" applyFont="1" applyBorder="1"/>
    <xf numFmtId="0" fontId="1" fillId="0" borderId="23" xfId="2" applyFont="1" applyBorder="1"/>
    <xf numFmtId="0" fontId="1" fillId="0" borderId="30" xfId="2" applyFont="1" applyBorder="1" applyAlignment="1">
      <alignment horizontal="center"/>
    </xf>
    <xf numFmtId="0" fontId="1" fillId="0" borderId="31" xfId="2" applyFont="1" applyBorder="1" applyAlignment="1">
      <alignment horizontal="center"/>
    </xf>
    <xf numFmtId="0" fontId="1" fillId="0" borderId="23" xfId="2" applyFont="1" applyBorder="1" applyAlignment="1">
      <alignment horizontal="center"/>
    </xf>
    <xf numFmtId="0" fontId="1" fillId="0" borderId="22" xfId="2" applyFont="1" applyBorder="1" applyAlignment="1">
      <alignment horizontal="center"/>
    </xf>
    <xf numFmtId="164" fontId="1" fillId="0" borderId="30" xfId="2" applyNumberFormat="1" applyFont="1" applyBorder="1" applyAlignment="1">
      <alignment horizontal="center"/>
    </xf>
    <xf numFmtId="0" fontId="1" fillId="0" borderId="4" xfId="2" applyFont="1" applyBorder="1"/>
    <xf numFmtId="2" fontId="1" fillId="0" borderId="24" xfId="2" applyNumberFormat="1" applyBorder="1"/>
    <xf numFmtId="2" fontId="1" fillId="0" borderId="4" xfId="2" applyNumberFormat="1" applyBorder="1"/>
    <xf numFmtId="0" fontId="1" fillId="0" borderId="0" xfId="2" applyBorder="1"/>
    <xf numFmtId="164" fontId="1" fillId="3" borderId="2" xfId="2" applyNumberFormat="1" applyFont="1" applyFill="1" applyBorder="1" applyAlignment="1"/>
    <xf numFmtId="2" fontId="1" fillId="0" borderId="6" xfId="2" applyNumberFormat="1" applyFont="1" applyFill="1" applyBorder="1" applyAlignment="1">
      <alignment horizontal="center"/>
    </xf>
    <xf numFmtId="164" fontId="1" fillId="3" borderId="24" xfId="2" applyNumberFormat="1" applyFont="1" applyFill="1" applyBorder="1" applyAlignment="1"/>
    <xf numFmtId="2" fontId="1" fillId="0" borderId="25" xfId="2" applyNumberFormat="1" applyFont="1" applyFill="1" applyBorder="1" applyAlignment="1">
      <alignment horizontal="center"/>
    </xf>
    <xf numFmtId="2" fontId="1" fillId="0" borderId="7" xfId="2" applyNumberFormat="1" applyFont="1" applyFill="1" applyBorder="1" applyAlignment="1">
      <alignment horizontal="center"/>
    </xf>
    <xf numFmtId="2" fontId="1" fillId="0" borderId="33" xfId="2" applyNumberFormat="1" applyFont="1" applyFill="1" applyBorder="1" applyAlignment="1">
      <alignment horizontal="center"/>
    </xf>
    <xf numFmtId="0" fontId="1" fillId="0" borderId="8" xfId="2" applyFont="1" applyBorder="1"/>
    <xf numFmtId="2" fontId="1" fillId="0" borderId="20" xfId="2" applyNumberFormat="1" applyBorder="1"/>
    <xf numFmtId="2" fontId="1" fillId="0" borderId="8" xfId="2" applyNumberFormat="1" applyBorder="1"/>
    <xf numFmtId="164" fontId="1" fillId="6" borderId="9" xfId="2" applyNumberFormat="1" applyFont="1" applyFill="1" applyBorder="1" applyAlignment="1"/>
    <xf numFmtId="2" fontId="1" fillId="0" borderId="10" xfId="2" applyNumberFormat="1" applyFont="1" applyFill="1" applyBorder="1" applyAlignment="1">
      <alignment horizontal="center"/>
    </xf>
    <xf numFmtId="164" fontId="1" fillId="7" borderId="20" xfId="2" applyNumberFormat="1" applyFont="1" applyFill="1" applyBorder="1" applyAlignment="1"/>
    <xf numFmtId="2" fontId="1" fillId="0" borderId="26" xfId="2" applyNumberFormat="1" applyFont="1" applyFill="1" applyBorder="1" applyAlignment="1">
      <alignment horizontal="center"/>
    </xf>
    <xf numFmtId="164" fontId="1" fillId="3" borderId="20" xfId="2" applyNumberFormat="1" applyFont="1" applyFill="1" applyBorder="1" applyAlignment="1"/>
    <xf numFmtId="164" fontId="1" fillId="3" borderId="9" xfId="2" applyNumberFormat="1" applyFont="1" applyFill="1" applyBorder="1" applyAlignment="1"/>
    <xf numFmtId="2" fontId="1" fillId="0" borderId="34" xfId="2" applyNumberFormat="1" applyFont="1" applyFill="1" applyBorder="1" applyAlignment="1">
      <alignment horizontal="center"/>
    </xf>
    <xf numFmtId="0" fontId="1" fillId="0" borderId="12" xfId="2" applyFont="1" applyBorder="1"/>
    <xf numFmtId="2" fontId="1" fillId="0" borderId="27" xfId="2" applyNumberFormat="1" applyBorder="1"/>
    <xf numFmtId="2" fontId="1" fillId="0" borderId="12" xfId="2" applyNumberFormat="1" applyBorder="1"/>
    <xf numFmtId="0" fontId="1" fillId="0" borderId="21" xfId="2" applyBorder="1"/>
    <xf numFmtId="0" fontId="1" fillId="0" borderId="5" xfId="2" applyBorder="1"/>
    <xf numFmtId="0" fontId="1" fillId="0" borderId="8" xfId="2" applyFont="1" applyFill="1" applyBorder="1"/>
    <xf numFmtId="164" fontId="1" fillId="8" borderId="9" xfId="2" applyNumberFormat="1" applyFont="1" applyFill="1" applyBorder="1" applyAlignment="1"/>
    <xf numFmtId="164" fontId="1" fillId="8" borderId="20" xfId="2" applyNumberFormat="1" applyFont="1" applyFill="1" applyBorder="1" applyAlignment="1"/>
    <xf numFmtId="0" fontId="1" fillId="0" borderId="12" xfId="2" applyFont="1" applyFill="1" applyBorder="1"/>
    <xf numFmtId="164" fontId="1" fillId="3" borderId="13" xfId="2" applyNumberFormat="1" applyFont="1" applyFill="1" applyBorder="1" applyAlignment="1"/>
    <xf numFmtId="2" fontId="1" fillId="0" borderId="14" xfId="2" applyNumberFormat="1" applyFont="1" applyFill="1" applyBorder="1" applyAlignment="1">
      <alignment horizontal="center"/>
    </xf>
    <xf numFmtId="164" fontId="1" fillId="8" borderId="27" xfId="2" applyNumberFormat="1" applyFont="1" applyFill="1" applyBorder="1" applyAlignment="1"/>
    <xf numFmtId="2" fontId="1" fillId="0" borderId="28" xfId="2" applyNumberFormat="1" applyFont="1" applyFill="1" applyBorder="1" applyAlignment="1">
      <alignment horizontal="center"/>
    </xf>
    <xf numFmtId="164" fontId="1" fillId="3" borderId="27" xfId="2" applyNumberFormat="1" applyFont="1" applyFill="1" applyBorder="1" applyAlignment="1"/>
    <xf numFmtId="2" fontId="1" fillId="0" borderId="36" xfId="2" applyNumberFormat="1" applyFont="1" applyFill="1" applyBorder="1" applyAlignment="1">
      <alignment horizontal="center"/>
    </xf>
    <xf numFmtId="2" fontId="1" fillId="0" borderId="0" xfId="2" applyNumberFormat="1" applyFill="1" applyBorder="1"/>
    <xf numFmtId="0" fontId="1" fillId="0" borderId="0" xfId="2" applyFill="1" applyBorder="1"/>
    <xf numFmtId="0" fontId="1" fillId="0" borderId="0" xfId="2" applyFill="1" applyBorder="1" applyAlignment="1">
      <alignment horizontal="center"/>
    </xf>
    <xf numFmtId="2" fontId="1" fillId="0" borderId="0" xfId="2" applyNumberFormat="1" applyFill="1" applyBorder="1" applyAlignment="1">
      <alignment horizontal="right"/>
    </xf>
    <xf numFmtId="0" fontId="3" fillId="0" borderId="0" xfId="1" applyFont="1" applyBorder="1" applyAlignment="1"/>
    <xf numFmtId="0" fontId="1" fillId="0" borderId="0" xfId="1" applyBorder="1"/>
    <xf numFmtId="0" fontId="3" fillId="0" borderId="0" xfId="1" applyFont="1" applyFill="1" applyBorder="1" applyAlignment="1"/>
    <xf numFmtId="0" fontId="1" fillId="0" borderId="0" xfId="1" applyFill="1" applyBorder="1" applyAlignment="1"/>
    <xf numFmtId="0" fontId="1" fillId="0" borderId="1" xfId="1" applyFont="1" applyFill="1" applyBorder="1" applyAlignment="1">
      <alignment horizontal="center"/>
    </xf>
    <xf numFmtId="0" fontId="3" fillId="0" borderId="23" xfId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/>
    </xf>
    <xf numFmtId="0" fontId="3" fillId="0" borderId="30" xfId="1" applyNumberFormat="1" applyFont="1" applyFill="1" applyBorder="1" applyAlignment="1" applyProtection="1">
      <alignment horizontal="center"/>
    </xf>
    <xf numFmtId="0" fontId="3" fillId="0" borderId="23" xfId="1" applyNumberFormat="1" applyFont="1" applyFill="1" applyBorder="1" applyAlignment="1" applyProtection="1">
      <alignment horizontal="center"/>
    </xf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2" fontId="1" fillId="2" borderId="4" xfId="1" applyNumberFormat="1" applyFill="1" applyBorder="1" applyAlignment="1">
      <alignment horizontal="center"/>
    </xf>
    <xf numFmtId="2" fontId="1" fillId="2" borderId="8" xfId="1" applyNumberFormat="1" applyFill="1" applyBorder="1" applyAlignment="1">
      <alignment horizontal="center"/>
    </xf>
    <xf numFmtId="0" fontId="1" fillId="0" borderId="24" xfId="1" applyFont="1" applyBorder="1"/>
    <xf numFmtId="0" fontId="1" fillId="0" borderId="7" xfId="1" applyFont="1" applyBorder="1"/>
    <xf numFmtId="0" fontId="1" fillId="0" borderId="24" xfId="1" applyFill="1" applyBorder="1"/>
    <xf numFmtId="2" fontId="1" fillId="0" borderId="6" xfId="1" applyNumberFormat="1" applyBorder="1"/>
    <xf numFmtId="2" fontId="1" fillId="0" borderId="7" xfId="1" applyNumberFormat="1" applyBorder="1"/>
    <xf numFmtId="2" fontId="1" fillId="0" borderId="4" xfId="1" applyNumberFormat="1" applyFill="1" applyBorder="1" applyAlignment="1">
      <alignment horizontal="center"/>
    </xf>
    <xf numFmtId="0" fontId="1" fillId="0" borderId="24" xfId="1" applyBorder="1"/>
    <xf numFmtId="0" fontId="1" fillId="0" borderId="7" xfId="1" applyBorder="1"/>
    <xf numFmtId="2" fontId="1" fillId="0" borderId="6" xfId="1" applyNumberFormat="1" applyFill="1" applyBorder="1"/>
    <xf numFmtId="2" fontId="1" fillId="0" borderId="0" xfId="1" applyNumberFormat="1" applyFill="1" applyBorder="1"/>
    <xf numFmtId="0" fontId="1" fillId="0" borderId="20" xfId="1" applyFont="1" applyBorder="1"/>
    <xf numFmtId="0" fontId="1" fillId="0" borderId="11" xfId="1" applyFont="1" applyBorder="1"/>
    <xf numFmtId="0" fontId="1" fillId="0" borderId="20" xfId="1" applyFill="1" applyBorder="1"/>
    <xf numFmtId="2" fontId="1" fillId="0" borderId="10" xfId="1" applyNumberFormat="1" applyBorder="1"/>
    <xf numFmtId="2" fontId="1" fillId="0" borderId="11" xfId="1" applyNumberFormat="1" applyBorder="1"/>
    <xf numFmtId="2" fontId="1" fillId="0" borderId="8" xfId="1" applyNumberFormat="1" applyFill="1" applyBorder="1" applyAlignment="1">
      <alignment horizontal="center"/>
    </xf>
    <xf numFmtId="0" fontId="1" fillId="0" borderId="20" xfId="1" applyBorder="1"/>
    <xf numFmtId="0" fontId="1" fillId="0" borderId="11" xfId="1" applyBorder="1"/>
    <xf numFmtId="2" fontId="1" fillId="0" borderId="10" xfId="1" applyNumberFormat="1" applyFill="1" applyBorder="1"/>
    <xf numFmtId="2" fontId="1" fillId="2" borderId="16" xfId="1" applyNumberFormat="1" applyFill="1" applyBorder="1" applyAlignment="1">
      <alignment horizontal="center"/>
    </xf>
    <xf numFmtId="2" fontId="1" fillId="0" borderId="12" xfId="1" applyNumberFormat="1" applyFill="1" applyBorder="1" applyAlignment="1">
      <alignment horizontal="center"/>
    </xf>
    <xf numFmtId="0" fontId="1" fillId="0" borderId="27" xfId="1" applyBorder="1"/>
    <xf numFmtId="0" fontId="1" fillId="0" borderId="15" xfId="1" applyBorder="1"/>
    <xf numFmtId="0" fontId="1" fillId="0" borderId="27" xfId="1" applyFill="1" applyBorder="1"/>
    <xf numFmtId="2" fontId="1" fillId="0" borderId="14" xfId="1" applyNumberFormat="1" applyFill="1" applyBorder="1"/>
    <xf numFmtId="2" fontId="1" fillId="0" borderId="14" xfId="1" applyNumberFormat="1" applyBorder="1"/>
    <xf numFmtId="2" fontId="1" fillId="0" borderId="15" xfId="1" applyNumberFormat="1" applyBorder="1"/>
    <xf numFmtId="0" fontId="1" fillId="0" borderId="12" xfId="1" applyFont="1" applyBorder="1"/>
    <xf numFmtId="2" fontId="1" fillId="0" borderId="12" xfId="1" applyNumberFormat="1" applyBorder="1" applyAlignment="1">
      <alignment horizontal="center"/>
    </xf>
    <xf numFmtId="0" fontId="1" fillId="0" borderId="21" xfId="1" applyFont="1" applyFill="1" applyBorder="1" applyAlignment="1">
      <alignment horizontal="center"/>
    </xf>
    <xf numFmtId="2" fontId="1" fillId="0" borderId="1" xfId="1" applyNumberFormat="1" applyFill="1" applyBorder="1" applyAlignment="1">
      <alignment horizontal="center"/>
    </xf>
    <xf numFmtId="0" fontId="1" fillId="0" borderId="30" xfId="1" applyFont="1" applyFill="1" applyBorder="1"/>
    <xf numFmtId="0" fontId="1" fillId="0" borderId="23" xfId="1" applyFont="1" applyFill="1" applyBorder="1"/>
    <xf numFmtId="2" fontId="1" fillId="0" borderId="30" xfId="1" applyNumberFormat="1" applyFill="1" applyBorder="1"/>
    <xf numFmtId="2" fontId="1" fillId="0" borderId="31" xfId="1" applyNumberFormat="1" applyFill="1" applyBorder="1"/>
    <xf numFmtId="2" fontId="1" fillId="3" borderId="31" xfId="1" applyNumberFormat="1" applyFill="1" applyBorder="1" applyAlignment="1">
      <alignment horizontal="center"/>
    </xf>
    <xf numFmtId="2" fontId="1" fillId="2" borderId="23" xfId="1" applyNumberFormat="1" applyFont="1" applyFill="1" applyBorder="1" applyAlignment="1">
      <alignment horizontal="center"/>
    </xf>
    <xf numFmtId="0" fontId="1" fillId="0" borderId="20" xfId="1" applyFont="1" applyFill="1" applyBorder="1"/>
    <xf numFmtId="0" fontId="1" fillId="0" borderId="11" xfId="1" applyFont="1" applyFill="1" applyBorder="1"/>
    <xf numFmtId="2" fontId="1" fillId="0" borderId="10" xfId="1" applyNumberFormat="1" applyFill="1" applyBorder="1" applyAlignment="1">
      <alignment horizontal="center"/>
    </xf>
    <xf numFmtId="2" fontId="1" fillId="0" borderId="11" xfId="1" applyNumberFormat="1" applyFill="1" applyBorder="1" applyAlignment="1">
      <alignment horizontal="center"/>
    </xf>
    <xf numFmtId="2" fontId="1" fillId="0" borderId="16" xfId="1" applyNumberFormat="1" applyFill="1" applyBorder="1" applyAlignment="1">
      <alignment horizontal="center"/>
    </xf>
    <xf numFmtId="2" fontId="1" fillId="0" borderId="20" xfId="1" applyNumberFormat="1" applyFont="1" applyFill="1" applyBorder="1"/>
    <xf numFmtId="2" fontId="1" fillId="0" borderId="20" xfId="1" applyNumberFormat="1" applyFill="1" applyBorder="1" applyAlignment="1">
      <alignment horizontal="center"/>
    </xf>
    <xf numFmtId="2" fontId="1" fillId="0" borderId="10" xfId="1" applyNumberFormat="1" applyFill="1" applyBorder="1" applyAlignment="1">
      <alignment horizontal="right"/>
    </xf>
    <xf numFmtId="2" fontId="1" fillId="0" borderId="1" xfId="1" applyNumberFormat="1" applyBorder="1" applyAlignment="1">
      <alignment horizontal="center"/>
    </xf>
    <xf numFmtId="0" fontId="1" fillId="0" borderId="30" xfId="1" applyBorder="1"/>
    <xf numFmtId="0" fontId="1" fillId="0" borderId="23" xfId="1" applyBorder="1"/>
    <xf numFmtId="0" fontId="1" fillId="0" borderId="31" xfId="1" applyBorder="1"/>
    <xf numFmtId="0" fontId="1" fillId="0" borderId="31" xfId="1" applyBorder="1" applyAlignment="1">
      <alignment horizontal="center"/>
    </xf>
    <xf numFmtId="0" fontId="1" fillId="0" borderId="23" xfId="1" applyBorder="1" applyAlignment="1">
      <alignment horizontal="center"/>
    </xf>
    <xf numFmtId="2" fontId="1" fillId="0" borderId="30" xfId="1" applyNumberFormat="1" applyBorder="1"/>
    <xf numFmtId="2" fontId="1" fillId="0" borderId="30" xfId="1" applyNumberFormat="1" applyFill="1" applyBorder="1" applyAlignment="1">
      <alignment horizontal="center"/>
    </xf>
    <xf numFmtId="2" fontId="1" fillId="0" borderId="31" xfId="1" applyNumberFormat="1" applyFill="1" applyBorder="1" applyAlignment="1">
      <alignment horizontal="center"/>
    </xf>
    <xf numFmtId="2" fontId="1" fillId="0" borderId="31" xfId="1" applyNumberFormat="1" applyBorder="1" applyAlignment="1">
      <alignment horizontal="center"/>
    </xf>
    <xf numFmtId="2" fontId="1" fillId="9" borderId="31" xfId="1" applyNumberFormat="1" applyFill="1" applyBorder="1" applyAlignment="1">
      <alignment horizontal="center"/>
    </xf>
    <xf numFmtId="2" fontId="1" fillId="2" borderId="23" xfId="1" applyNumberForma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2" fontId="1" fillId="3" borderId="1" xfId="1" applyNumberFormat="1" applyFill="1" applyBorder="1" applyAlignment="1">
      <alignment horizontal="center"/>
    </xf>
    <xf numFmtId="2" fontId="1" fillId="0" borderId="27" xfId="1" applyNumberFormat="1" applyFont="1" applyFill="1" applyBorder="1" applyAlignment="1">
      <alignment horizontal="center"/>
    </xf>
    <xf numFmtId="2" fontId="1" fillId="3" borderId="15" xfId="1" applyNumberFormat="1" applyFont="1" applyFill="1" applyBorder="1" applyAlignment="1">
      <alignment horizontal="center"/>
    </xf>
    <xf numFmtId="0" fontId="1" fillId="0" borderId="7" xfId="1" applyFill="1" applyBorder="1"/>
    <xf numFmtId="2" fontId="1" fillId="0" borderId="25" xfId="1" applyNumberFormat="1" applyFill="1" applyBorder="1" applyAlignment="1">
      <alignment horizontal="center"/>
    </xf>
    <xf numFmtId="2" fontId="1" fillId="0" borderId="7" xfId="1" applyNumberFormat="1" applyFill="1" applyBorder="1" applyAlignment="1">
      <alignment horizontal="center"/>
    </xf>
    <xf numFmtId="0" fontId="1" fillId="0" borderId="11" xfId="1" applyFill="1" applyBorder="1"/>
    <xf numFmtId="2" fontId="1" fillId="0" borderId="26" xfId="1" applyNumberFormat="1" applyFill="1" applyBorder="1" applyAlignment="1">
      <alignment horizontal="center"/>
    </xf>
    <xf numFmtId="0" fontId="1" fillId="0" borderId="30" xfId="1" applyFill="1" applyBorder="1"/>
    <xf numFmtId="0" fontId="1" fillId="0" borderId="23" xfId="1" applyFill="1" applyBorder="1"/>
    <xf numFmtId="2" fontId="1" fillId="9" borderId="22" xfId="1" applyNumberForma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38" xfId="1" applyBorder="1"/>
    <xf numFmtId="2" fontId="1" fillId="0" borderId="27" xfId="1" applyNumberFormat="1" applyFill="1" applyBorder="1" applyAlignment="1">
      <alignment horizontal="center"/>
    </xf>
    <xf numFmtId="2" fontId="1" fillId="0" borderId="26" xfId="1" applyNumberFormat="1" applyFill="1" applyBorder="1"/>
    <xf numFmtId="2" fontId="1" fillId="0" borderId="26" xfId="1" applyNumberFormat="1" applyBorder="1"/>
    <xf numFmtId="2" fontId="1" fillId="0" borderId="31" xfId="1" applyNumberFormat="1" applyBorder="1"/>
    <xf numFmtId="2" fontId="1" fillId="5" borderId="23" xfId="1" applyNumberFormat="1" applyFill="1" applyBorder="1" applyAlignment="1">
      <alignment horizontal="center"/>
    </xf>
    <xf numFmtId="2" fontId="1" fillId="0" borderId="30" xfId="1" applyNumberFormat="1" applyBorder="1" applyAlignment="1">
      <alignment horizontal="center"/>
    </xf>
    <xf numFmtId="2" fontId="1" fillId="0" borderId="22" xfId="1" applyNumberFormat="1" applyFill="1" applyBorder="1" applyAlignment="1">
      <alignment horizontal="center"/>
    </xf>
    <xf numFmtId="2" fontId="1" fillId="0" borderId="22" xfId="1" applyNumberFormat="1" applyBorder="1" applyAlignment="1">
      <alignment horizontal="center"/>
    </xf>
    <xf numFmtId="2" fontId="1" fillId="0" borderId="23" xfId="1" applyNumberFormat="1" applyFill="1" applyBorder="1" applyAlignment="1">
      <alignment horizontal="center"/>
    </xf>
    <xf numFmtId="2" fontId="1" fillId="5" borderId="12" xfId="1" applyNumberFormat="1" applyFill="1" applyBorder="1" applyAlignment="1">
      <alignment horizontal="center"/>
    </xf>
    <xf numFmtId="2" fontId="1" fillId="5" borderId="15" xfId="1" applyNumberFormat="1" applyFill="1" applyBorder="1" applyAlignment="1">
      <alignment horizontal="center"/>
    </xf>
    <xf numFmtId="2" fontId="1" fillId="5" borderId="28" xfId="1" applyNumberFormat="1" applyFill="1" applyBorder="1" applyAlignment="1">
      <alignment horizontal="center"/>
    </xf>
    <xf numFmtId="2" fontId="1" fillId="2" borderId="15" xfId="1" applyNumberFormat="1" applyFill="1" applyBorder="1" applyAlignment="1">
      <alignment horizontal="center"/>
    </xf>
    <xf numFmtId="0" fontId="1" fillId="0" borderId="0" xfId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2" fontId="1" fillId="2" borderId="7" xfId="1" applyNumberFormat="1" applyFill="1" applyBorder="1" applyAlignment="1">
      <alignment horizontal="center"/>
    </xf>
    <xf numFmtId="2" fontId="1" fillId="2" borderId="11" xfId="1" applyNumberFormat="1" applyFill="1" applyBorder="1" applyAlignment="1">
      <alignment horizontal="center"/>
    </xf>
    <xf numFmtId="2" fontId="1" fillId="0" borderId="10" xfId="1" applyNumberFormat="1" applyFont="1" applyFill="1" applyBorder="1"/>
    <xf numFmtId="2" fontId="1" fillId="2" borderId="19" xfId="1" applyNumberFormat="1" applyFill="1" applyBorder="1" applyAlignment="1">
      <alignment horizontal="center"/>
    </xf>
    <xf numFmtId="0" fontId="1" fillId="0" borderId="8" xfId="1" applyFont="1" applyBorder="1"/>
    <xf numFmtId="2" fontId="1" fillId="5" borderId="31" xfId="1" applyNumberFormat="1" applyFill="1" applyBorder="1" applyAlignment="1">
      <alignment horizontal="center"/>
    </xf>
    <xf numFmtId="2" fontId="1" fillId="0" borderId="15" xfId="1" applyNumberFormat="1" applyFill="1" applyBorder="1" applyAlignment="1">
      <alignment horizontal="center"/>
    </xf>
    <xf numFmtId="2" fontId="1" fillId="3" borderId="22" xfId="1" applyNumberFormat="1" applyFill="1" applyBorder="1" applyAlignment="1">
      <alignment horizontal="center"/>
    </xf>
    <xf numFmtId="2" fontId="1" fillId="0" borderId="0" xfId="1" applyNumberForma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2" fontId="1" fillId="5" borderId="15" xfId="1" applyNumberFormat="1" applyFont="1" applyFill="1" applyBorder="1" applyAlignment="1">
      <alignment horizontal="center"/>
    </xf>
    <xf numFmtId="2" fontId="1" fillId="9" borderId="28" xfId="1" applyNumberFormat="1" applyFill="1" applyBorder="1" applyAlignment="1">
      <alignment horizontal="center"/>
    </xf>
    <xf numFmtId="2" fontId="1" fillId="0" borderId="19" xfId="1" applyNumberFormat="1" applyFill="1" applyBorder="1" applyAlignment="1">
      <alignment horizontal="center"/>
    </xf>
    <xf numFmtId="0" fontId="1" fillId="0" borderId="10" xfId="1" applyBorder="1"/>
    <xf numFmtId="0" fontId="1" fillId="0" borderId="0" xfId="1" applyFill="1"/>
    <xf numFmtId="2" fontId="1" fillId="0" borderId="0" xfId="1" applyNumberFormat="1" applyBorder="1"/>
    <xf numFmtId="0" fontId="1" fillId="0" borderId="21" xfId="1" applyFont="1" applyBorder="1" applyAlignment="1">
      <alignment horizontal="center"/>
    </xf>
    <xf numFmtId="2" fontId="1" fillId="5" borderId="1" xfId="1" applyNumberFormat="1" applyFill="1" applyBorder="1" applyAlignment="1">
      <alignment horizontal="center"/>
    </xf>
    <xf numFmtId="0" fontId="1" fillId="0" borderId="25" xfId="1" applyFill="1" applyBorder="1"/>
    <xf numFmtId="2" fontId="1" fillId="0" borderId="6" xfId="1" applyNumberFormat="1" applyFill="1" applyBorder="1" applyAlignment="1">
      <alignment horizontal="center"/>
    </xf>
    <xf numFmtId="0" fontId="1" fillId="0" borderId="26" xfId="1" applyFill="1" applyBorder="1"/>
    <xf numFmtId="0" fontId="1" fillId="0" borderId="29" xfId="1" applyBorder="1"/>
    <xf numFmtId="0" fontId="1" fillId="0" borderId="14" xfId="1" applyBorder="1"/>
    <xf numFmtId="0" fontId="1" fillId="0" borderId="22" xfId="1" applyFill="1" applyBorder="1"/>
    <xf numFmtId="2" fontId="1" fillId="3" borderId="12" xfId="1" applyNumberFormat="1" applyFill="1" applyBorder="1" applyAlignment="1">
      <alignment horizontal="center"/>
    </xf>
    <xf numFmtId="2" fontId="1" fillId="0" borderId="0" xfId="1" applyNumberFormat="1" applyFill="1" applyBorder="1" applyAlignment="1">
      <alignment horizontal="left"/>
    </xf>
    <xf numFmtId="2" fontId="2" fillId="0" borderId="0" xfId="1" applyNumberFormat="1" applyFont="1" applyFill="1" applyBorder="1"/>
    <xf numFmtId="2" fontId="1" fillId="9" borderId="14" xfId="1" applyNumberFormat="1" applyFill="1" applyBorder="1" applyAlignment="1">
      <alignment horizontal="center"/>
    </xf>
    <xf numFmtId="0" fontId="1" fillId="0" borderId="29" xfId="1" applyFill="1" applyBorder="1" applyAlignment="1"/>
    <xf numFmtId="0" fontId="3" fillId="0" borderId="1" xfId="1" applyFont="1" applyFill="1" applyBorder="1" applyAlignment="1" applyProtection="1">
      <alignment horizontal="center"/>
    </xf>
    <xf numFmtId="0" fontId="3" fillId="0" borderId="30" xfId="1" applyFont="1" applyFill="1" applyBorder="1" applyAlignment="1" applyProtection="1">
      <alignment horizontal="center"/>
    </xf>
    <xf numFmtId="0" fontId="3" fillId="0" borderId="23" xfId="1" applyFont="1" applyFill="1" applyBorder="1" applyAlignment="1" applyProtection="1">
      <alignment horizontal="center"/>
    </xf>
    <xf numFmtId="2" fontId="1" fillId="3" borderId="1" xfId="1" applyNumberFormat="1" applyFont="1" applyFill="1" applyBorder="1" applyAlignment="1">
      <alignment horizontal="center"/>
    </xf>
    <xf numFmtId="2" fontId="1" fillId="0" borderId="21" xfId="1" applyNumberFormat="1" applyBorder="1" applyAlignment="1">
      <alignment horizontal="center"/>
    </xf>
    <xf numFmtId="2" fontId="1" fillId="5" borderId="1" xfId="1" applyNumberFormat="1" applyFont="1" applyFill="1" applyBorder="1" applyAlignment="1">
      <alignment horizontal="center"/>
    </xf>
    <xf numFmtId="0" fontId="1" fillId="0" borderId="4" xfId="1" applyFont="1" applyBorder="1" applyAlignment="1">
      <alignment horizontal="center" vertical="center" textRotation="90"/>
    </xf>
    <xf numFmtId="0" fontId="1" fillId="0" borderId="1" xfId="1" applyFont="1" applyBorder="1" applyAlignment="1">
      <alignment horizontal="center" vertical="center" textRotation="90"/>
    </xf>
    <xf numFmtId="0" fontId="1" fillId="0" borderId="1" xfId="1" applyFont="1" applyBorder="1" applyAlignment="1">
      <alignment horizontal="center" vertical="center" textRotation="87"/>
    </xf>
    <xf numFmtId="0" fontId="0" fillId="0" borderId="32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textRotation="87"/>
    </xf>
    <xf numFmtId="0" fontId="1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center"/>
    </xf>
    <xf numFmtId="0" fontId="1" fillId="0" borderId="1" xfId="2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CC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266841334003808E-2"/>
          <c:y val="0.11948432054717988"/>
          <c:w val="0.78422229036638558"/>
          <c:h val="0.724698378970938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'Resultados T3-x S1'!$G$3:$G$14</c:f>
                <c:numCache>
                  <c:formatCode>General</c:formatCode>
                  <c:ptCount val="12"/>
                  <c:pt idx="0">
                    <c:v>0.11891149675117836</c:v>
                  </c:pt>
                  <c:pt idx="1">
                    <c:v>1.1481890961433965</c:v>
                  </c:pt>
                  <c:pt idx="2">
                    <c:v>0.20725905540918657</c:v>
                  </c:pt>
                  <c:pt idx="3">
                    <c:v>0.18400763262596928</c:v>
                  </c:pt>
                  <c:pt idx="4">
                    <c:v>0.2713490114795587</c:v>
                  </c:pt>
                  <c:pt idx="5">
                    <c:v>0.24343224331535623</c:v>
                  </c:pt>
                  <c:pt idx="6">
                    <c:v>0.14890956916426756</c:v>
                  </c:pt>
                  <c:pt idx="7">
                    <c:v>1.044676889368946</c:v>
                  </c:pt>
                  <c:pt idx="8">
                    <c:v>0.16848364734300764</c:v>
                  </c:pt>
                  <c:pt idx="9">
                    <c:v>0.39761718524362438</c:v>
                  </c:pt>
                  <c:pt idx="10">
                    <c:v>0.21459686859862062</c:v>
                  </c:pt>
                  <c:pt idx="11">
                    <c:v>0.33464626982799711</c:v>
                  </c:pt>
                </c:numCache>
              </c:numRef>
            </c:plus>
            <c:minus>
              <c:numRef>
                <c:f>'Resultados T3-x S1'!$G$3:$G$14</c:f>
                <c:numCache>
                  <c:formatCode>General</c:formatCode>
                  <c:ptCount val="12"/>
                  <c:pt idx="0">
                    <c:v>0.11891149675117836</c:v>
                  </c:pt>
                  <c:pt idx="1">
                    <c:v>1.1481890961433965</c:v>
                  </c:pt>
                  <c:pt idx="2">
                    <c:v>0.20725905540918657</c:v>
                  </c:pt>
                  <c:pt idx="3">
                    <c:v>0.18400763262596928</c:v>
                  </c:pt>
                  <c:pt idx="4">
                    <c:v>0.2713490114795587</c:v>
                  </c:pt>
                  <c:pt idx="5">
                    <c:v>0.24343224331535623</c:v>
                  </c:pt>
                  <c:pt idx="6">
                    <c:v>0.14890956916426756</c:v>
                  </c:pt>
                  <c:pt idx="7">
                    <c:v>1.044676889368946</c:v>
                  </c:pt>
                  <c:pt idx="8">
                    <c:v>0.16848364734300764</c:v>
                  </c:pt>
                  <c:pt idx="9">
                    <c:v>0.39761718524362438</c:v>
                  </c:pt>
                  <c:pt idx="10">
                    <c:v>0.21459686859862062</c:v>
                  </c:pt>
                  <c:pt idx="11">
                    <c:v>0.33464626982799711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'Resultados T3-x S1'!$A$3:$A$14</c:f>
              <c:strCache>
                <c:ptCount val="12"/>
                <c:pt idx="0">
                  <c:v>ASIP</c:v>
                </c:pt>
                <c:pt idx="1">
                  <c:v>dct</c:v>
                </c:pt>
                <c:pt idx="2">
                  <c:v>foxd3</c:v>
                </c:pt>
                <c:pt idx="3">
                  <c:v>Kita</c:v>
                </c:pt>
                <c:pt idx="4">
                  <c:v>Kitb</c:v>
                </c:pt>
                <c:pt idx="5">
                  <c:v>MC1R</c:v>
                </c:pt>
                <c:pt idx="6">
                  <c:v>MITFa</c:v>
                </c:pt>
                <c:pt idx="7">
                  <c:v>Slc24a5</c:v>
                </c:pt>
                <c:pt idx="8">
                  <c:v>Sox10</c:v>
                </c:pt>
                <c:pt idx="9">
                  <c:v>TYR</c:v>
                </c:pt>
                <c:pt idx="10">
                  <c:v>TYRP1a</c:v>
                </c:pt>
                <c:pt idx="11">
                  <c:v>TYRP1b</c:v>
                </c:pt>
              </c:strCache>
            </c:strRef>
          </c:cat>
          <c:val>
            <c:numRef>
              <c:f>'Resultados T3-x S1'!$F$3:$F$14</c:f>
              <c:numCache>
                <c:formatCode>0.00</c:formatCode>
                <c:ptCount val="12"/>
                <c:pt idx="0">
                  <c:v>-0.8887747316906196</c:v>
                </c:pt>
                <c:pt idx="1">
                  <c:v>1.8525339731607535</c:v>
                </c:pt>
                <c:pt idx="2">
                  <c:v>1.2935713658114083</c:v>
                </c:pt>
                <c:pt idx="3">
                  <c:v>1.1782671388440709</c:v>
                </c:pt>
                <c:pt idx="4">
                  <c:v>1.5283796183995213</c:v>
                </c:pt>
                <c:pt idx="5">
                  <c:v>1.6293519241644996</c:v>
                </c:pt>
                <c:pt idx="6">
                  <c:v>1.0122449738394772</c:v>
                </c:pt>
                <c:pt idx="7">
                  <c:v>-1.6103924132741183</c:v>
                </c:pt>
                <c:pt idx="8">
                  <c:v>1.1866910994661175</c:v>
                </c:pt>
                <c:pt idx="9">
                  <c:v>-2.3254104442056112</c:v>
                </c:pt>
                <c:pt idx="10">
                  <c:v>-1.113827884464494</c:v>
                </c:pt>
                <c:pt idx="11">
                  <c:v>-2.0905485944098556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3-4497-8581-7444CD14157C}"/>
            </c:ext>
          </c:extLst>
        </c:ser>
        <c:ser>
          <c:idx val="1"/>
          <c:order val="1"/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'Resultados T3-x S1'!$J$3:$J$14</c:f>
                <c:numCache>
                  <c:formatCode>General</c:formatCode>
                  <c:ptCount val="12"/>
                  <c:pt idx="0">
                    <c:v>0.21221755091576586</c:v>
                  </c:pt>
                  <c:pt idx="1">
                    <c:v>0.297401247602262</c:v>
                  </c:pt>
                  <c:pt idx="2">
                    <c:v>0.22051191416204216</c:v>
                  </c:pt>
                  <c:pt idx="3">
                    <c:v>0.17017421517710221</c:v>
                  </c:pt>
                  <c:pt idx="4">
                    <c:v>0.56501664398068685</c:v>
                  </c:pt>
                  <c:pt idx="5">
                    <c:v>0.33007320152863495</c:v>
                  </c:pt>
                  <c:pt idx="6">
                    <c:v>0.21258471994110381</c:v>
                  </c:pt>
                  <c:pt idx="7">
                    <c:v>0.28618557011521012</c:v>
                  </c:pt>
                  <c:pt idx="8">
                    <c:v>0.24489474641561912</c:v>
                  </c:pt>
                  <c:pt idx="9">
                    <c:v>0.5351630323638682</c:v>
                  </c:pt>
                  <c:pt idx="10">
                    <c:v>0.31198823581664509</c:v>
                  </c:pt>
                  <c:pt idx="11">
                    <c:v>0.585136491101931</c:v>
                  </c:pt>
                </c:numCache>
              </c:numRef>
            </c:plus>
            <c:minus>
              <c:numRef>
                <c:f>'Resultados T3-x S1'!$J$3:$J$14</c:f>
                <c:numCache>
                  <c:formatCode>General</c:formatCode>
                  <c:ptCount val="12"/>
                  <c:pt idx="0">
                    <c:v>0.21221755091576586</c:v>
                  </c:pt>
                  <c:pt idx="1">
                    <c:v>0.297401247602262</c:v>
                  </c:pt>
                  <c:pt idx="2">
                    <c:v>0.22051191416204216</c:v>
                  </c:pt>
                  <c:pt idx="3">
                    <c:v>0.17017421517710221</c:v>
                  </c:pt>
                  <c:pt idx="4">
                    <c:v>0.56501664398068685</c:v>
                  </c:pt>
                  <c:pt idx="5">
                    <c:v>0.33007320152863495</c:v>
                  </c:pt>
                  <c:pt idx="6">
                    <c:v>0.21258471994110381</c:v>
                  </c:pt>
                  <c:pt idx="7">
                    <c:v>0.28618557011521012</c:v>
                  </c:pt>
                  <c:pt idx="8">
                    <c:v>0.24489474641561912</c:v>
                  </c:pt>
                  <c:pt idx="9">
                    <c:v>0.5351630323638682</c:v>
                  </c:pt>
                  <c:pt idx="10">
                    <c:v>0.31198823581664509</c:v>
                  </c:pt>
                  <c:pt idx="11">
                    <c:v>0.585136491101931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'Resultados T3-x S1'!$A$3:$A$14</c:f>
              <c:strCache>
                <c:ptCount val="12"/>
                <c:pt idx="0">
                  <c:v>ASIP</c:v>
                </c:pt>
                <c:pt idx="1">
                  <c:v>dct</c:v>
                </c:pt>
                <c:pt idx="2">
                  <c:v>foxd3</c:v>
                </c:pt>
                <c:pt idx="3">
                  <c:v>Kita</c:v>
                </c:pt>
                <c:pt idx="4">
                  <c:v>Kitb</c:v>
                </c:pt>
                <c:pt idx="5">
                  <c:v>MC1R</c:v>
                </c:pt>
                <c:pt idx="6">
                  <c:v>MITFa</c:v>
                </c:pt>
                <c:pt idx="7">
                  <c:v>Slc24a5</c:v>
                </c:pt>
                <c:pt idx="8">
                  <c:v>Sox10</c:v>
                </c:pt>
                <c:pt idx="9">
                  <c:v>TYR</c:v>
                </c:pt>
                <c:pt idx="10">
                  <c:v>TYRP1a</c:v>
                </c:pt>
                <c:pt idx="11">
                  <c:v>TYRP1b</c:v>
                </c:pt>
              </c:strCache>
            </c:strRef>
          </c:cat>
          <c:val>
            <c:numRef>
              <c:f>'Resultados T3-x S1'!$I$3:$I$14</c:f>
              <c:numCache>
                <c:formatCode>0.00</c:formatCode>
                <c:ptCount val="12"/>
                <c:pt idx="0">
                  <c:v>-0.97265494741228564</c:v>
                </c:pt>
                <c:pt idx="1">
                  <c:v>1.3650261330681339</c:v>
                </c:pt>
                <c:pt idx="2">
                  <c:v>1.1825285375151338</c:v>
                </c:pt>
                <c:pt idx="3">
                  <c:v>-1.0901928271581358</c:v>
                </c:pt>
                <c:pt idx="4">
                  <c:v>1.5445881649569269</c:v>
                </c:pt>
                <c:pt idx="5">
                  <c:v>1.4144858825173758</c:v>
                </c:pt>
                <c:pt idx="6">
                  <c:v>-1.28058725391726</c:v>
                </c:pt>
                <c:pt idx="7">
                  <c:v>-1.4771816254791226</c:v>
                </c:pt>
                <c:pt idx="8">
                  <c:v>1.061453864496837</c:v>
                </c:pt>
                <c:pt idx="9">
                  <c:v>-3.3414773873153925</c:v>
                </c:pt>
                <c:pt idx="10">
                  <c:v>-1.2474895909576105</c:v>
                </c:pt>
                <c:pt idx="11">
                  <c:v>-2.4295589609429769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F3-4497-8581-7444CD14157C}"/>
            </c:ext>
          </c:extLst>
        </c:ser>
        <c:ser>
          <c:idx val="2"/>
          <c:order val="2"/>
          <c:spPr>
            <a:solidFill>
              <a:srgbClr val="00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'Resultados T3-x S1'!$M$3:$M$14</c:f>
                <c:numCache>
                  <c:formatCode>General</c:formatCode>
                  <c:ptCount val="12"/>
                  <c:pt idx="0">
                    <c:v>0.36918582452645804</c:v>
                  </c:pt>
                  <c:pt idx="1">
                    <c:v>1.1274763921593423</c:v>
                  </c:pt>
                  <c:pt idx="2">
                    <c:v>0.33320360517909153</c:v>
                  </c:pt>
                  <c:pt idx="3">
                    <c:v>0.39363212444496387</c:v>
                  </c:pt>
                  <c:pt idx="4">
                    <c:v>0.27923301387188326</c:v>
                  </c:pt>
                  <c:pt idx="5">
                    <c:v>0.35791298820087436</c:v>
                  </c:pt>
                  <c:pt idx="6">
                    <c:v>0.18378754822191201</c:v>
                  </c:pt>
                  <c:pt idx="7">
                    <c:v>0.32410308396812681</c:v>
                  </c:pt>
                  <c:pt idx="8">
                    <c:v>0.18799331985417564</c:v>
                  </c:pt>
                  <c:pt idx="9">
                    <c:v>0.16871485703621394</c:v>
                  </c:pt>
                  <c:pt idx="10">
                    <c:v>0.31065130588691919</c:v>
                  </c:pt>
                  <c:pt idx="11">
                    <c:v>0.37503341031734155</c:v>
                  </c:pt>
                </c:numCache>
              </c:numRef>
            </c:plus>
            <c:minus>
              <c:numRef>
                <c:f>'Resultados T3-x S1'!$M$3:$M$14</c:f>
                <c:numCache>
                  <c:formatCode>General</c:formatCode>
                  <c:ptCount val="12"/>
                  <c:pt idx="0">
                    <c:v>0.36918582452645804</c:v>
                  </c:pt>
                  <c:pt idx="1">
                    <c:v>1.1274763921593423</c:v>
                  </c:pt>
                  <c:pt idx="2">
                    <c:v>0.33320360517909153</c:v>
                  </c:pt>
                  <c:pt idx="3">
                    <c:v>0.39363212444496387</c:v>
                  </c:pt>
                  <c:pt idx="4">
                    <c:v>0.27923301387188326</c:v>
                  </c:pt>
                  <c:pt idx="5">
                    <c:v>0.35791298820087436</c:v>
                  </c:pt>
                  <c:pt idx="6">
                    <c:v>0.18378754822191201</c:v>
                  </c:pt>
                  <c:pt idx="7">
                    <c:v>0.32410308396812681</c:v>
                  </c:pt>
                  <c:pt idx="8">
                    <c:v>0.18799331985417564</c:v>
                  </c:pt>
                  <c:pt idx="9">
                    <c:v>0.16871485703621394</c:v>
                  </c:pt>
                  <c:pt idx="10">
                    <c:v>0.31065130588691919</c:v>
                  </c:pt>
                  <c:pt idx="11">
                    <c:v>0.37503341031734155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'Resultados T3-x S1'!$A$3:$A$14</c:f>
              <c:strCache>
                <c:ptCount val="12"/>
                <c:pt idx="0">
                  <c:v>ASIP</c:v>
                </c:pt>
                <c:pt idx="1">
                  <c:v>dct</c:v>
                </c:pt>
                <c:pt idx="2">
                  <c:v>foxd3</c:v>
                </c:pt>
                <c:pt idx="3">
                  <c:v>Kita</c:v>
                </c:pt>
                <c:pt idx="4">
                  <c:v>Kitb</c:v>
                </c:pt>
                <c:pt idx="5">
                  <c:v>MC1R</c:v>
                </c:pt>
                <c:pt idx="6">
                  <c:v>MITFa</c:v>
                </c:pt>
                <c:pt idx="7">
                  <c:v>Slc24a5</c:v>
                </c:pt>
                <c:pt idx="8">
                  <c:v>Sox10</c:v>
                </c:pt>
                <c:pt idx="9">
                  <c:v>TYR</c:v>
                </c:pt>
                <c:pt idx="10">
                  <c:v>TYRP1a</c:v>
                </c:pt>
                <c:pt idx="11">
                  <c:v>TYRP1b</c:v>
                </c:pt>
              </c:strCache>
            </c:strRef>
          </c:cat>
          <c:val>
            <c:numRef>
              <c:f>'Resultados T3-x S1'!$L$3:$L$14</c:f>
              <c:numCache>
                <c:formatCode>0.00</c:formatCode>
                <c:ptCount val="12"/>
                <c:pt idx="0">
                  <c:v>1.3112767665338749</c:v>
                </c:pt>
                <c:pt idx="1">
                  <c:v>2.3421884250540201</c:v>
                </c:pt>
                <c:pt idx="2">
                  <c:v>1.3889551357651118</c:v>
                </c:pt>
                <c:pt idx="3">
                  <c:v>1.910565872764876</c:v>
                </c:pt>
                <c:pt idx="4">
                  <c:v>1.4917440266914646</c:v>
                </c:pt>
                <c:pt idx="5">
                  <c:v>1.8686546937663615</c:v>
                </c:pt>
                <c:pt idx="6">
                  <c:v>1.2923528306374932</c:v>
                </c:pt>
                <c:pt idx="7">
                  <c:v>-1.0599527833972813</c:v>
                </c:pt>
                <c:pt idx="8">
                  <c:v>1.436940176544065</c:v>
                </c:pt>
                <c:pt idx="9">
                  <c:v>-1.2860974834306034</c:v>
                </c:pt>
                <c:pt idx="10">
                  <c:v>-1.0094014050994389</c:v>
                </c:pt>
                <c:pt idx="11">
                  <c:v>-1.8159821224539714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F3-4497-8581-7444CD141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494976"/>
        <c:axId val="1"/>
      </c:barChart>
      <c:catAx>
        <c:axId val="25949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9494976"/>
        <c:crossesAt val="1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058886969938376"/>
          <c:y val="8.8314497795741645E-2"/>
          <c:w val="9.9059657730490816E-2"/>
          <c:h val="0.158446598986477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438150</xdr:colOff>
      <xdr:row>16</xdr:row>
      <xdr:rowOff>104775</xdr:rowOff>
    </xdr:from>
    <xdr:to>
      <xdr:col>12</xdr:col>
      <xdr:colOff>57150</xdr:colOff>
      <xdr:row>35</xdr:row>
      <xdr:rowOff>152400</xdr:rowOff>
    </xdr:to>
    <xdr:graphicFrame macro="">
      <xdr:nvGraphicFramePr>
        <xdr:cNvPr id="307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3"/>
  <sheetViews>
    <sheetView topLeftCell="A65" zoomScale="85" zoomScaleNormal="85" workbookViewId="0">
      <selection activeCell="N87" sqref="N87"/>
    </sheetView>
  </sheetViews>
  <sheetFormatPr baseColWidth="10" defaultColWidth="10.5703125" defaultRowHeight="15" x14ac:dyDescent="0.25"/>
  <sheetData>
    <row r="2" spans="1:9" ht="15.75" x14ac:dyDescent="0.25">
      <c r="A2" s="1"/>
      <c r="B2" s="2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3"/>
      <c r="B4" s="4"/>
      <c r="C4" s="5" t="s">
        <v>0</v>
      </c>
      <c r="D4" s="6" t="s">
        <v>1</v>
      </c>
      <c r="E4" s="7" t="s">
        <v>2</v>
      </c>
      <c r="F4" s="8" t="s">
        <v>3</v>
      </c>
      <c r="G4" s="9" t="s">
        <v>4</v>
      </c>
      <c r="H4" s="10" t="s">
        <v>5</v>
      </c>
      <c r="I4" s="10" t="s">
        <v>6</v>
      </c>
    </row>
    <row r="5" spans="1:9" x14ac:dyDescent="0.25">
      <c r="A5" s="282" t="s">
        <v>7</v>
      </c>
      <c r="B5" s="11" t="s">
        <v>8</v>
      </c>
      <c r="C5" s="12">
        <v>26.19</v>
      </c>
      <c r="D5" s="13">
        <v>25.74</v>
      </c>
      <c r="E5" s="14">
        <f t="shared" ref="E5:E41" si="0">AVERAGE(C5:D5)</f>
        <v>25.965</v>
      </c>
      <c r="F5" s="12"/>
      <c r="G5" s="13"/>
      <c r="H5" s="14"/>
      <c r="I5" s="15"/>
    </row>
    <row r="6" spans="1:9" x14ac:dyDescent="0.25">
      <c r="A6" s="282"/>
      <c r="B6" s="16" t="s">
        <v>9</v>
      </c>
      <c r="C6" s="17">
        <v>26.14</v>
      </c>
      <c r="D6" s="18">
        <v>25.68</v>
      </c>
      <c r="E6" s="19">
        <f t="shared" si="0"/>
        <v>25.91</v>
      </c>
      <c r="F6" s="17"/>
      <c r="G6" s="18"/>
      <c r="H6" s="19"/>
      <c r="I6" s="20"/>
    </row>
    <row r="7" spans="1:9" x14ac:dyDescent="0.25">
      <c r="A7" s="282"/>
      <c r="B7" s="16" t="s">
        <v>10</v>
      </c>
      <c r="C7" s="17">
        <v>25.43</v>
      </c>
      <c r="D7" s="18">
        <v>25.06</v>
      </c>
      <c r="E7" s="19">
        <f t="shared" si="0"/>
        <v>25.244999999999997</v>
      </c>
      <c r="F7" s="17"/>
      <c r="G7" s="18"/>
      <c r="H7" s="19"/>
      <c r="I7" s="20"/>
    </row>
    <row r="8" spans="1:9" x14ac:dyDescent="0.25">
      <c r="A8" s="282"/>
      <c r="B8" s="16" t="s">
        <v>11</v>
      </c>
      <c r="C8" s="17">
        <v>25.48</v>
      </c>
      <c r="D8" s="18">
        <v>24.78</v>
      </c>
      <c r="E8" s="19">
        <f t="shared" si="0"/>
        <v>25.130000000000003</v>
      </c>
      <c r="F8" s="17"/>
      <c r="G8" s="18"/>
      <c r="H8" s="19"/>
      <c r="I8" s="20"/>
    </row>
    <row r="9" spans="1:9" x14ac:dyDescent="0.25">
      <c r="A9" s="282"/>
      <c r="B9" s="16" t="s">
        <v>12</v>
      </c>
      <c r="C9" s="17">
        <v>25.35</v>
      </c>
      <c r="D9" s="18">
        <v>24.97</v>
      </c>
      <c r="E9" s="19">
        <f t="shared" si="0"/>
        <v>25.16</v>
      </c>
      <c r="F9" s="17"/>
      <c r="G9" s="18"/>
      <c r="H9" s="19"/>
      <c r="I9" s="20"/>
    </row>
    <row r="10" spans="1:9" x14ac:dyDescent="0.25">
      <c r="A10" s="282"/>
      <c r="B10" s="16" t="s">
        <v>13</v>
      </c>
      <c r="C10" s="17">
        <v>26.02</v>
      </c>
      <c r="D10" s="18">
        <v>25.82</v>
      </c>
      <c r="E10" s="19">
        <f t="shared" si="0"/>
        <v>25.92</v>
      </c>
      <c r="F10" s="17"/>
      <c r="G10" s="18"/>
      <c r="H10" s="19"/>
      <c r="I10" s="20"/>
    </row>
    <row r="11" spans="1:9" x14ac:dyDescent="0.25">
      <c r="A11" s="282"/>
      <c r="B11" s="16" t="s">
        <v>14</v>
      </c>
      <c r="C11" s="17">
        <v>26.01</v>
      </c>
      <c r="D11" s="18">
        <v>25.44</v>
      </c>
      <c r="E11" s="19">
        <f t="shared" si="0"/>
        <v>25.725000000000001</v>
      </c>
      <c r="F11" s="17"/>
      <c r="G11" s="18"/>
      <c r="H11" s="19"/>
      <c r="I11" s="20"/>
    </row>
    <row r="12" spans="1:9" x14ac:dyDescent="0.25">
      <c r="A12" s="282"/>
      <c r="B12" s="16" t="s">
        <v>15</v>
      </c>
      <c r="C12" s="17">
        <v>26.3</v>
      </c>
      <c r="D12" s="18">
        <v>25.91</v>
      </c>
      <c r="E12" s="19">
        <f t="shared" si="0"/>
        <v>26.105</v>
      </c>
      <c r="F12" s="17"/>
      <c r="G12" s="18"/>
      <c r="H12" s="19"/>
      <c r="I12" s="20"/>
    </row>
    <row r="13" spans="1:9" x14ac:dyDescent="0.25">
      <c r="A13" s="282"/>
      <c r="B13" s="16" t="s">
        <v>16</v>
      </c>
      <c r="C13" s="17">
        <v>24.81</v>
      </c>
      <c r="D13" s="18">
        <v>24.52</v>
      </c>
      <c r="E13" s="19">
        <f t="shared" si="0"/>
        <v>24.664999999999999</v>
      </c>
      <c r="F13" s="17"/>
      <c r="G13" s="18"/>
      <c r="H13" s="19"/>
      <c r="I13" s="20"/>
    </row>
    <row r="14" spans="1:9" x14ac:dyDescent="0.25">
      <c r="A14" s="283" t="s">
        <v>17</v>
      </c>
      <c r="B14" s="21" t="s">
        <v>18</v>
      </c>
      <c r="C14" s="22">
        <v>26.53</v>
      </c>
      <c r="D14" s="23">
        <v>25.94</v>
      </c>
      <c r="E14" s="24">
        <f t="shared" si="0"/>
        <v>26.234999999999999</v>
      </c>
      <c r="F14" s="22"/>
      <c r="G14" s="23"/>
      <c r="H14" s="24"/>
      <c r="I14" s="25"/>
    </row>
    <row r="15" spans="1:9" x14ac:dyDescent="0.25">
      <c r="A15" s="283"/>
      <c r="B15" s="26" t="s">
        <v>19</v>
      </c>
      <c r="C15" s="27">
        <v>24.35</v>
      </c>
      <c r="D15" s="28">
        <v>23.95</v>
      </c>
      <c r="E15" s="29">
        <f t="shared" si="0"/>
        <v>24.15</v>
      </c>
      <c r="F15" s="27"/>
      <c r="G15" s="28"/>
      <c r="H15" s="29"/>
      <c r="I15" s="30"/>
    </row>
    <row r="16" spans="1:9" x14ac:dyDescent="0.25">
      <c r="A16" s="283"/>
      <c r="B16" s="26" t="s">
        <v>20</v>
      </c>
      <c r="C16" s="27">
        <v>24.87</v>
      </c>
      <c r="D16" s="28">
        <v>24.51</v>
      </c>
      <c r="E16" s="29">
        <f t="shared" si="0"/>
        <v>24.69</v>
      </c>
      <c r="F16" s="27"/>
      <c r="G16" s="28"/>
      <c r="H16" s="29"/>
      <c r="I16" s="30"/>
    </row>
    <row r="17" spans="1:21" x14ac:dyDescent="0.25">
      <c r="A17" s="283"/>
      <c r="B17" s="26" t="s">
        <v>21</v>
      </c>
      <c r="C17" s="27">
        <v>24.64</v>
      </c>
      <c r="D17" s="28">
        <v>24.56</v>
      </c>
      <c r="E17" s="29">
        <f t="shared" si="0"/>
        <v>24.6</v>
      </c>
      <c r="F17" s="27"/>
      <c r="G17" s="28"/>
      <c r="H17" s="29"/>
      <c r="I17" s="30"/>
    </row>
    <row r="18" spans="1:21" x14ac:dyDescent="0.25">
      <c r="A18" s="283"/>
      <c r="B18" s="26" t="s">
        <v>22</v>
      </c>
      <c r="C18" s="27">
        <v>25.49</v>
      </c>
      <c r="D18" s="28">
        <v>25.24</v>
      </c>
      <c r="E18" s="29">
        <f t="shared" si="0"/>
        <v>25.364999999999998</v>
      </c>
      <c r="F18" s="27"/>
      <c r="G18" s="28"/>
      <c r="H18" s="29"/>
      <c r="I18" s="30"/>
    </row>
    <row r="19" spans="1:21" x14ac:dyDescent="0.25">
      <c r="A19" s="283"/>
      <c r="B19" s="26" t="s">
        <v>23</v>
      </c>
      <c r="C19" s="27">
        <v>24.02</v>
      </c>
      <c r="D19" s="28">
        <v>23.64</v>
      </c>
      <c r="E19" s="29">
        <f t="shared" si="0"/>
        <v>23.83</v>
      </c>
      <c r="F19" s="27"/>
      <c r="G19" s="28"/>
      <c r="H19" s="29"/>
      <c r="I19" s="30"/>
    </row>
    <row r="20" spans="1:21" x14ac:dyDescent="0.25">
      <c r="A20" s="283"/>
      <c r="B20" s="26" t="s">
        <v>24</v>
      </c>
      <c r="C20" s="27">
        <v>25.49</v>
      </c>
      <c r="D20" s="28">
        <v>25.42</v>
      </c>
      <c r="E20" s="29">
        <f t="shared" si="0"/>
        <v>25.454999999999998</v>
      </c>
      <c r="F20" s="27"/>
      <c r="G20" s="28"/>
      <c r="H20" s="29"/>
      <c r="I20" s="30"/>
    </row>
    <row r="21" spans="1:21" x14ac:dyDescent="0.25">
      <c r="A21" s="283"/>
      <c r="B21" s="26" t="s">
        <v>25</v>
      </c>
      <c r="C21" s="27">
        <v>24.62</v>
      </c>
      <c r="D21" s="28">
        <v>25.02</v>
      </c>
      <c r="E21" s="29">
        <f t="shared" si="0"/>
        <v>24.82</v>
      </c>
      <c r="F21" s="27"/>
      <c r="G21" s="28"/>
      <c r="H21" s="29"/>
      <c r="I21" s="30"/>
    </row>
    <row r="22" spans="1:21" x14ac:dyDescent="0.25">
      <c r="A22" s="283"/>
      <c r="B22" s="26" t="s">
        <v>26</v>
      </c>
      <c r="C22" s="27">
        <v>26.18</v>
      </c>
      <c r="D22" s="28">
        <v>25.83</v>
      </c>
      <c r="E22" s="29">
        <f t="shared" si="0"/>
        <v>26.004999999999999</v>
      </c>
      <c r="F22" s="27"/>
      <c r="G22" s="28"/>
      <c r="H22" s="29"/>
      <c r="I22" s="30"/>
    </row>
    <row r="23" spans="1:21" x14ac:dyDescent="0.25">
      <c r="A23" s="283"/>
      <c r="B23" s="31" t="s">
        <v>27</v>
      </c>
      <c r="C23" s="32">
        <v>25.73</v>
      </c>
      <c r="D23" s="33">
        <v>25.61</v>
      </c>
      <c r="E23" s="34">
        <f t="shared" si="0"/>
        <v>25.67</v>
      </c>
      <c r="F23" s="32"/>
      <c r="G23" s="33"/>
      <c r="H23" s="34"/>
      <c r="I23" s="3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283" t="s">
        <v>7</v>
      </c>
      <c r="B24" s="11" t="s">
        <v>28</v>
      </c>
      <c r="C24" s="12">
        <v>26.59</v>
      </c>
      <c r="D24" s="13">
        <v>26.73</v>
      </c>
      <c r="E24" s="14">
        <f t="shared" si="0"/>
        <v>26.66</v>
      </c>
      <c r="F24" s="12"/>
      <c r="G24" s="13"/>
      <c r="H24" s="14"/>
      <c r="I24" s="1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283"/>
      <c r="B25" s="16" t="s">
        <v>29</v>
      </c>
      <c r="C25" s="17">
        <v>26.17</v>
      </c>
      <c r="D25" s="18">
        <v>26.51</v>
      </c>
      <c r="E25" s="19">
        <f t="shared" si="0"/>
        <v>26.340000000000003</v>
      </c>
      <c r="F25" s="17"/>
      <c r="G25" s="18"/>
      <c r="H25" s="19"/>
      <c r="I25" s="2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283"/>
      <c r="B26" s="16" t="s">
        <v>30</v>
      </c>
      <c r="C26" s="36">
        <v>24.4</v>
      </c>
      <c r="D26" s="37">
        <v>24.48</v>
      </c>
      <c r="E26" s="19">
        <f t="shared" si="0"/>
        <v>24.439999999999998</v>
      </c>
      <c r="F26" s="36"/>
      <c r="G26" s="37"/>
      <c r="H26" s="19"/>
      <c r="I26" s="2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283"/>
      <c r="B27" s="16" t="s">
        <v>31</v>
      </c>
      <c r="C27" s="17">
        <v>25.65</v>
      </c>
      <c r="D27" s="18">
        <v>25.61</v>
      </c>
      <c r="E27" s="19">
        <f t="shared" si="0"/>
        <v>25.63</v>
      </c>
      <c r="F27" s="17"/>
      <c r="G27" s="18"/>
      <c r="H27" s="19"/>
      <c r="I27" s="2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283"/>
      <c r="B28" s="16" t="s">
        <v>32</v>
      </c>
      <c r="C28" s="17">
        <v>24.78</v>
      </c>
      <c r="D28" s="18">
        <v>22.16</v>
      </c>
      <c r="E28" s="19">
        <f t="shared" si="0"/>
        <v>23.47</v>
      </c>
      <c r="F28" s="17"/>
      <c r="G28" s="18"/>
      <c r="H28" s="19"/>
      <c r="I28" s="2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283"/>
      <c r="B29" s="16" t="s">
        <v>33</v>
      </c>
      <c r="C29" s="17">
        <v>26.39</v>
      </c>
      <c r="D29" s="18">
        <v>26.26</v>
      </c>
      <c r="E29" s="19">
        <f t="shared" si="0"/>
        <v>26.325000000000003</v>
      </c>
      <c r="F29" s="17"/>
      <c r="G29" s="18"/>
      <c r="H29" s="19"/>
      <c r="I29" s="2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283"/>
      <c r="B30" s="16" t="s">
        <v>34</v>
      </c>
      <c r="C30" s="17">
        <v>25.19</v>
      </c>
      <c r="D30" s="18">
        <v>25.31</v>
      </c>
      <c r="E30" s="19">
        <f t="shared" si="0"/>
        <v>25.25</v>
      </c>
      <c r="F30" s="17"/>
      <c r="G30" s="18"/>
      <c r="H30" s="19"/>
      <c r="I30" s="2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283"/>
      <c r="B31" s="38" t="s">
        <v>35</v>
      </c>
      <c r="C31" s="39">
        <v>26.44</v>
      </c>
      <c r="D31" s="40">
        <v>26.66</v>
      </c>
      <c r="E31" s="41">
        <f t="shared" si="0"/>
        <v>26.55</v>
      </c>
      <c r="F31" s="39"/>
      <c r="G31" s="40"/>
      <c r="H31" s="41"/>
      <c r="I31" s="42"/>
      <c r="J31" s="1"/>
      <c r="K31" s="1"/>
      <c r="L31" s="1"/>
      <c r="M31" s="1"/>
      <c r="N31" s="1"/>
      <c r="O31" s="43"/>
      <c r="P31" s="43"/>
      <c r="Q31" s="43"/>
      <c r="R31" s="44"/>
      <c r="S31" s="45"/>
      <c r="T31" s="44"/>
      <c r="U31" s="44"/>
    </row>
    <row r="32" spans="1:21" x14ac:dyDescent="0.25">
      <c r="A32" s="283" t="s">
        <v>17</v>
      </c>
      <c r="B32" s="21" t="s">
        <v>36</v>
      </c>
      <c r="C32" s="22">
        <v>25.9</v>
      </c>
      <c r="D32" s="23">
        <v>26.03</v>
      </c>
      <c r="E32" s="24">
        <f t="shared" si="0"/>
        <v>25.965</v>
      </c>
      <c r="F32" s="22"/>
      <c r="G32" s="23"/>
      <c r="H32" s="24"/>
      <c r="I32" s="2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283"/>
      <c r="B33" s="26" t="s">
        <v>37</v>
      </c>
      <c r="C33" s="27">
        <v>25.83</v>
      </c>
      <c r="D33" s="28">
        <v>26.62</v>
      </c>
      <c r="E33" s="29">
        <f t="shared" si="0"/>
        <v>26.225000000000001</v>
      </c>
      <c r="F33" s="27"/>
      <c r="G33" s="28"/>
      <c r="H33" s="29"/>
      <c r="I33" s="3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283"/>
      <c r="B34" s="26" t="s">
        <v>38</v>
      </c>
      <c r="C34" s="27">
        <v>24.25</v>
      </c>
      <c r="D34" s="28">
        <v>25</v>
      </c>
      <c r="E34" s="29">
        <f t="shared" si="0"/>
        <v>24.625</v>
      </c>
      <c r="F34" s="27"/>
      <c r="G34" s="28"/>
      <c r="H34" s="29"/>
      <c r="I34" s="3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283"/>
      <c r="B35" s="26" t="s">
        <v>39</v>
      </c>
      <c r="C35" s="27">
        <v>25.59</v>
      </c>
      <c r="D35" s="28">
        <v>25.78</v>
      </c>
      <c r="E35" s="29">
        <f t="shared" si="0"/>
        <v>25.685000000000002</v>
      </c>
      <c r="F35" s="27"/>
      <c r="G35" s="28"/>
      <c r="H35" s="29"/>
      <c r="I35" s="3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283"/>
      <c r="B36" s="26" t="s">
        <v>40</v>
      </c>
      <c r="C36" s="27">
        <v>25.83</v>
      </c>
      <c r="D36" s="28">
        <v>26.06</v>
      </c>
      <c r="E36" s="29">
        <f t="shared" si="0"/>
        <v>25.945</v>
      </c>
      <c r="F36" s="27"/>
      <c r="G36" s="28"/>
      <c r="H36" s="29"/>
      <c r="I36" s="3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283"/>
      <c r="B37" s="26" t="s">
        <v>41</v>
      </c>
      <c r="C37" s="27">
        <v>24.55</v>
      </c>
      <c r="D37" s="28">
        <v>24.82</v>
      </c>
      <c r="E37" s="29">
        <f t="shared" si="0"/>
        <v>24.685000000000002</v>
      </c>
      <c r="F37" s="27"/>
      <c r="G37" s="28"/>
      <c r="H37" s="29"/>
      <c r="I37" s="3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283"/>
      <c r="B38" s="26" t="s">
        <v>42</v>
      </c>
      <c r="C38" s="27">
        <v>25.48</v>
      </c>
      <c r="D38" s="28">
        <v>25.88</v>
      </c>
      <c r="E38" s="29">
        <f t="shared" si="0"/>
        <v>25.68</v>
      </c>
      <c r="F38" s="27"/>
      <c r="G38" s="28"/>
      <c r="H38" s="29"/>
      <c r="I38" s="3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283"/>
      <c r="B39" s="26" t="s">
        <v>43</v>
      </c>
      <c r="C39" s="27">
        <v>25.9</v>
      </c>
      <c r="D39" s="28">
        <v>25.99</v>
      </c>
      <c r="E39" s="29">
        <f t="shared" si="0"/>
        <v>25.945</v>
      </c>
      <c r="F39" s="27"/>
      <c r="G39" s="28"/>
      <c r="H39" s="29"/>
      <c r="I39" s="3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283"/>
      <c r="B40" s="26" t="s">
        <v>44</v>
      </c>
      <c r="C40" s="46">
        <v>25.48</v>
      </c>
      <c r="D40" s="28">
        <v>25.83</v>
      </c>
      <c r="E40" s="29">
        <f t="shared" si="0"/>
        <v>25.655000000000001</v>
      </c>
      <c r="F40" s="46"/>
      <c r="G40" s="28"/>
      <c r="H40" s="29"/>
      <c r="I40" s="3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283"/>
      <c r="B41" s="31" t="s">
        <v>45</v>
      </c>
      <c r="C41" s="32">
        <v>25.99</v>
      </c>
      <c r="D41" s="33">
        <v>26.39</v>
      </c>
      <c r="E41" s="34">
        <f t="shared" si="0"/>
        <v>26.189999999999998</v>
      </c>
      <c r="F41" s="32"/>
      <c r="G41" s="33"/>
      <c r="H41" s="34"/>
      <c r="I41" s="3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43"/>
      <c r="C42" s="43"/>
      <c r="D42" s="43"/>
      <c r="E42" s="47"/>
      <c r="F42" s="48"/>
      <c r="G42" s="44"/>
      <c r="H42" s="44"/>
      <c r="I42" s="47"/>
      <c r="J42" s="48"/>
      <c r="K42" s="44"/>
      <c r="L42" s="44"/>
      <c r="M42" s="44"/>
      <c r="N42" s="1"/>
      <c r="O42" s="1"/>
      <c r="P42" s="1"/>
      <c r="Q42" s="1"/>
      <c r="R42" s="1"/>
      <c r="S42" s="1"/>
      <c r="T42" s="1"/>
      <c r="U42" s="1"/>
    </row>
    <row r="44" spans="1:21" ht="15.75" x14ac:dyDescent="0.25">
      <c r="A44" s="1"/>
      <c r="B44" s="2" t="s">
        <v>46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x14ac:dyDescent="0.25">
      <c r="A46" s="49"/>
      <c r="B46" s="4" t="s">
        <v>47</v>
      </c>
      <c r="C46" s="50" t="s">
        <v>48</v>
      </c>
      <c r="D46" s="51" t="s">
        <v>49</v>
      </c>
      <c r="E46" s="9" t="s">
        <v>50</v>
      </c>
      <c r="F46" s="50" t="s">
        <v>51</v>
      </c>
      <c r="G46" s="51" t="s">
        <v>52</v>
      </c>
      <c r="H46" s="9" t="s">
        <v>53</v>
      </c>
      <c r="I46" s="50" t="s">
        <v>54</v>
      </c>
      <c r="J46" s="51" t="s">
        <v>55</v>
      </c>
      <c r="K46" s="9" t="s">
        <v>56</v>
      </c>
      <c r="L46" s="50" t="s">
        <v>57</v>
      </c>
      <c r="M46" s="51" t="s">
        <v>58</v>
      </c>
      <c r="N46" s="9" t="s">
        <v>59</v>
      </c>
      <c r="O46" s="50" t="s">
        <v>60</v>
      </c>
      <c r="P46" s="51" t="s">
        <v>61</v>
      </c>
      <c r="Q46" s="9" t="s">
        <v>62</v>
      </c>
      <c r="R46" s="50" t="s">
        <v>63</v>
      </c>
      <c r="S46" s="51" t="s">
        <v>64</v>
      </c>
      <c r="T46" s="52" t="s">
        <v>65</v>
      </c>
    </row>
    <row r="47" spans="1:21" x14ac:dyDescent="0.25">
      <c r="A47" s="282" t="s">
        <v>7</v>
      </c>
      <c r="B47" s="11" t="s">
        <v>8</v>
      </c>
      <c r="C47" s="53">
        <v>24.75</v>
      </c>
      <c r="D47" s="54">
        <v>24.13</v>
      </c>
      <c r="E47" s="55">
        <f t="shared" ref="E47:E83" si="1">AVERAGE(C47:D47)</f>
        <v>24.439999999999998</v>
      </c>
      <c r="F47" s="53">
        <v>30.34</v>
      </c>
      <c r="G47" s="54">
        <v>29.36</v>
      </c>
      <c r="H47" s="55">
        <f t="shared" ref="H47:H83" si="2">AVERAGE(F47:G47)</f>
        <v>29.85</v>
      </c>
      <c r="I47" s="53">
        <v>27.76</v>
      </c>
      <c r="J47" s="54">
        <v>26.8</v>
      </c>
      <c r="K47" s="55">
        <f t="shared" ref="K47:K83" si="3">AVERAGE(I47:J47)</f>
        <v>27.28</v>
      </c>
      <c r="L47" s="53">
        <v>25.47</v>
      </c>
      <c r="M47" s="54">
        <v>24.77</v>
      </c>
      <c r="N47" s="55">
        <f t="shared" ref="N47:N83" si="4">AVERAGE(L47:M47)</f>
        <v>25.119999999999997</v>
      </c>
      <c r="O47" s="53">
        <v>30.84</v>
      </c>
      <c r="P47" s="54">
        <v>30.01</v>
      </c>
      <c r="Q47" s="55">
        <f t="shared" ref="Q47:Q83" si="5">AVERAGE(O47:P47)</f>
        <v>30.425000000000001</v>
      </c>
      <c r="R47" s="53">
        <v>27.03</v>
      </c>
      <c r="S47" s="54">
        <v>26.37</v>
      </c>
      <c r="T47" s="14">
        <f t="shared" ref="T47:T83" si="6">AVERAGE(R47:S47)</f>
        <v>26.700000000000003</v>
      </c>
    </row>
    <row r="48" spans="1:21" x14ac:dyDescent="0.25">
      <c r="A48" s="282"/>
      <c r="B48" s="16" t="s">
        <v>9</v>
      </c>
      <c r="C48" s="56">
        <v>25.56</v>
      </c>
      <c r="D48" s="57">
        <v>25.37</v>
      </c>
      <c r="E48" s="58">
        <f t="shared" si="1"/>
        <v>25.465</v>
      </c>
      <c r="F48" s="56">
        <v>32</v>
      </c>
      <c r="G48" s="57">
        <v>31.97</v>
      </c>
      <c r="H48" s="58">
        <f t="shared" si="2"/>
        <v>31.984999999999999</v>
      </c>
      <c r="I48" s="56">
        <v>27.55</v>
      </c>
      <c r="J48" s="57">
        <v>27.11</v>
      </c>
      <c r="K48" s="58">
        <f t="shared" si="3"/>
        <v>27.33</v>
      </c>
      <c r="L48" s="56">
        <v>25.24</v>
      </c>
      <c r="M48" s="57">
        <v>25.01</v>
      </c>
      <c r="N48" s="58">
        <f t="shared" si="4"/>
        <v>25.125</v>
      </c>
      <c r="O48" s="56">
        <v>31.69</v>
      </c>
      <c r="P48" s="57">
        <v>31.56</v>
      </c>
      <c r="Q48" s="58">
        <f t="shared" si="5"/>
        <v>31.625</v>
      </c>
      <c r="R48" s="56">
        <v>27.61</v>
      </c>
      <c r="S48" s="57">
        <v>27.5</v>
      </c>
      <c r="T48" s="19">
        <f t="shared" si="6"/>
        <v>27.555</v>
      </c>
    </row>
    <row r="49" spans="1:20" x14ac:dyDescent="0.25">
      <c r="A49" s="282"/>
      <c r="B49" s="16" t="s">
        <v>10</v>
      </c>
      <c r="C49" s="56">
        <v>25.76</v>
      </c>
      <c r="D49" s="57">
        <v>25.49</v>
      </c>
      <c r="E49" s="58">
        <f t="shared" si="1"/>
        <v>25.625</v>
      </c>
      <c r="F49" s="56">
        <v>30.17</v>
      </c>
      <c r="G49" s="57">
        <v>29.87</v>
      </c>
      <c r="H49" s="58">
        <f t="shared" si="2"/>
        <v>30.020000000000003</v>
      </c>
      <c r="I49" s="56">
        <v>27.3</v>
      </c>
      <c r="J49" s="57">
        <v>27.1</v>
      </c>
      <c r="K49" s="58">
        <f t="shared" si="3"/>
        <v>27.200000000000003</v>
      </c>
      <c r="L49" s="56">
        <v>24.2</v>
      </c>
      <c r="M49" s="57">
        <v>23.88</v>
      </c>
      <c r="N49" s="58">
        <f t="shared" si="4"/>
        <v>24.04</v>
      </c>
      <c r="O49" s="56">
        <v>30.43</v>
      </c>
      <c r="P49" s="57">
        <v>29.72</v>
      </c>
      <c r="Q49" s="58">
        <f t="shared" si="5"/>
        <v>30.074999999999999</v>
      </c>
      <c r="R49" s="56">
        <v>26.58</v>
      </c>
      <c r="S49" s="57">
        <v>26.49</v>
      </c>
      <c r="T49" s="19">
        <f t="shared" si="6"/>
        <v>26.534999999999997</v>
      </c>
    </row>
    <row r="50" spans="1:20" x14ac:dyDescent="0.25">
      <c r="A50" s="282"/>
      <c r="B50" s="16" t="s">
        <v>11</v>
      </c>
      <c r="C50" s="56">
        <v>25.27</v>
      </c>
      <c r="D50" s="57">
        <v>24.98</v>
      </c>
      <c r="E50" s="58">
        <f t="shared" si="1"/>
        <v>25.125</v>
      </c>
      <c r="F50" s="56">
        <v>31.49</v>
      </c>
      <c r="G50" s="57">
        <v>31.41</v>
      </c>
      <c r="H50" s="58">
        <f t="shared" si="2"/>
        <v>31.45</v>
      </c>
      <c r="I50" s="56">
        <v>26.69</v>
      </c>
      <c r="J50" s="57">
        <v>26.38</v>
      </c>
      <c r="K50" s="58">
        <f t="shared" si="3"/>
        <v>26.535</v>
      </c>
      <c r="L50" s="56">
        <v>25.25</v>
      </c>
      <c r="M50" s="57">
        <v>25.03</v>
      </c>
      <c r="N50" s="58">
        <f t="shared" si="4"/>
        <v>25.14</v>
      </c>
      <c r="O50" s="56">
        <v>31.02</v>
      </c>
      <c r="P50" s="57">
        <v>30.62</v>
      </c>
      <c r="Q50" s="58">
        <f t="shared" si="5"/>
        <v>30.82</v>
      </c>
      <c r="R50" s="56">
        <v>26.76</v>
      </c>
      <c r="S50" s="57">
        <v>26.5</v>
      </c>
      <c r="T50" s="19">
        <f t="shared" si="6"/>
        <v>26.630000000000003</v>
      </c>
    </row>
    <row r="51" spans="1:20" x14ac:dyDescent="0.25">
      <c r="A51" s="282"/>
      <c r="B51" s="16" t="s">
        <v>12</v>
      </c>
      <c r="C51" s="56">
        <v>25.16</v>
      </c>
      <c r="D51" s="57">
        <v>24.69</v>
      </c>
      <c r="E51" s="58">
        <f t="shared" si="1"/>
        <v>24.925000000000001</v>
      </c>
      <c r="F51" s="56">
        <v>32.659999999999997</v>
      </c>
      <c r="G51" s="57">
        <v>32.159999999999997</v>
      </c>
      <c r="H51" s="58">
        <f t="shared" si="2"/>
        <v>32.409999999999997</v>
      </c>
      <c r="I51" s="56">
        <v>27.57</v>
      </c>
      <c r="J51" s="57">
        <v>27.07</v>
      </c>
      <c r="K51" s="58">
        <f t="shared" si="3"/>
        <v>27.32</v>
      </c>
      <c r="L51" s="56">
        <v>25.57</v>
      </c>
      <c r="M51" s="57">
        <v>25.05</v>
      </c>
      <c r="N51" s="58">
        <f t="shared" si="4"/>
        <v>25.310000000000002</v>
      </c>
      <c r="O51" s="56">
        <v>30.96</v>
      </c>
      <c r="P51" s="57">
        <v>30.59</v>
      </c>
      <c r="Q51" s="58">
        <f t="shared" si="5"/>
        <v>30.774999999999999</v>
      </c>
      <c r="R51" s="56">
        <v>27.69</v>
      </c>
      <c r="S51" s="57">
        <v>27.22</v>
      </c>
      <c r="T51" s="19">
        <f t="shared" si="6"/>
        <v>27.454999999999998</v>
      </c>
    </row>
    <row r="52" spans="1:20" x14ac:dyDescent="0.25">
      <c r="A52" s="282"/>
      <c r="B52" s="16" t="s">
        <v>13</v>
      </c>
      <c r="C52" s="56">
        <v>24.53</v>
      </c>
      <c r="D52" s="57">
        <v>24.14</v>
      </c>
      <c r="E52" s="58">
        <f t="shared" si="1"/>
        <v>24.335000000000001</v>
      </c>
      <c r="F52" s="56">
        <v>31.67</v>
      </c>
      <c r="G52" s="57">
        <v>31.08</v>
      </c>
      <c r="H52" s="58">
        <f t="shared" si="2"/>
        <v>31.375</v>
      </c>
      <c r="I52" s="56">
        <v>27.29</v>
      </c>
      <c r="J52" s="57">
        <v>26.87</v>
      </c>
      <c r="K52" s="58">
        <f t="shared" si="3"/>
        <v>27.08</v>
      </c>
      <c r="L52" s="56">
        <v>25.32</v>
      </c>
      <c r="M52" s="57">
        <v>24.82</v>
      </c>
      <c r="N52" s="58">
        <f t="shared" si="4"/>
        <v>25.07</v>
      </c>
      <c r="O52" s="56">
        <v>30.32</v>
      </c>
      <c r="P52" s="57">
        <v>29.73</v>
      </c>
      <c r="Q52" s="58">
        <f t="shared" si="5"/>
        <v>30.024999999999999</v>
      </c>
      <c r="R52" s="56">
        <v>27.46</v>
      </c>
      <c r="S52" s="57">
        <v>27.2</v>
      </c>
      <c r="T52" s="19">
        <f t="shared" si="6"/>
        <v>27.33</v>
      </c>
    </row>
    <row r="53" spans="1:20" x14ac:dyDescent="0.25">
      <c r="A53" s="282"/>
      <c r="B53" s="16" t="s">
        <v>14</v>
      </c>
      <c r="C53" s="56">
        <v>23.75</v>
      </c>
      <c r="D53" s="57">
        <v>23.4</v>
      </c>
      <c r="E53" s="58">
        <f t="shared" si="1"/>
        <v>23.574999999999999</v>
      </c>
      <c r="F53" s="56">
        <v>32.700000000000003</v>
      </c>
      <c r="G53" s="57">
        <v>31.01</v>
      </c>
      <c r="H53" s="58">
        <f t="shared" si="2"/>
        <v>31.855000000000004</v>
      </c>
      <c r="I53" s="56">
        <v>27.4</v>
      </c>
      <c r="J53" s="57">
        <v>27.18</v>
      </c>
      <c r="K53" s="58">
        <f t="shared" si="3"/>
        <v>27.29</v>
      </c>
      <c r="L53" s="56">
        <v>25.75</v>
      </c>
      <c r="M53" s="57">
        <v>25.34</v>
      </c>
      <c r="N53" s="58">
        <f t="shared" si="4"/>
        <v>25.545000000000002</v>
      </c>
      <c r="O53" s="56">
        <v>32.270000000000003</v>
      </c>
      <c r="P53" s="57">
        <v>31.77</v>
      </c>
      <c r="Q53" s="58">
        <f t="shared" si="5"/>
        <v>32.020000000000003</v>
      </c>
      <c r="R53" s="56">
        <v>27.49</v>
      </c>
      <c r="S53" s="57">
        <v>27.12</v>
      </c>
      <c r="T53" s="19">
        <f t="shared" si="6"/>
        <v>27.305</v>
      </c>
    </row>
    <row r="54" spans="1:20" x14ac:dyDescent="0.25">
      <c r="A54" s="282"/>
      <c r="B54" s="16" t="s">
        <v>15</v>
      </c>
      <c r="C54" s="56">
        <v>24.92</v>
      </c>
      <c r="D54" s="57">
        <v>24.49</v>
      </c>
      <c r="E54" s="58">
        <f t="shared" si="1"/>
        <v>24.704999999999998</v>
      </c>
      <c r="F54" s="56">
        <v>31.3</v>
      </c>
      <c r="G54" s="57">
        <v>31.45</v>
      </c>
      <c r="H54" s="58">
        <f t="shared" si="2"/>
        <v>31.375</v>
      </c>
      <c r="I54" s="56">
        <v>27.62</v>
      </c>
      <c r="J54" s="57">
        <v>27.02</v>
      </c>
      <c r="K54" s="58">
        <f t="shared" si="3"/>
        <v>27.32</v>
      </c>
      <c r="L54" s="56">
        <v>25.63</v>
      </c>
      <c r="M54" s="57">
        <v>25.26</v>
      </c>
      <c r="N54" s="58">
        <f t="shared" si="4"/>
        <v>25.445</v>
      </c>
      <c r="O54" s="56">
        <v>32.44</v>
      </c>
      <c r="P54" s="57">
        <v>32.01</v>
      </c>
      <c r="Q54" s="58">
        <f t="shared" si="5"/>
        <v>32.224999999999994</v>
      </c>
      <c r="R54" s="56">
        <v>27.51</v>
      </c>
      <c r="S54" s="57">
        <v>27.16</v>
      </c>
      <c r="T54" s="19">
        <f t="shared" si="6"/>
        <v>27.335000000000001</v>
      </c>
    </row>
    <row r="55" spans="1:20" x14ac:dyDescent="0.25">
      <c r="A55" s="282"/>
      <c r="B55" s="59" t="s">
        <v>16</v>
      </c>
      <c r="C55" s="60">
        <v>25.07</v>
      </c>
      <c r="D55" s="61">
        <v>24.8</v>
      </c>
      <c r="E55" s="62">
        <f t="shared" si="1"/>
        <v>24.935000000000002</v>
      </c>
      <c r="F55" s="60">
        <v>31.46</v>
      </c>
      <c r="G55" s="61">
        <v>31.36</v>
      </c>
      <c r="H55" s="62">
        <f t="shared" si="2"/>
        <v>31.41</v>
      </c>
      <c r="I55" s="60">
        <v>28.33</v>
      </c>
      <c r="J55" s="61">
        <v>27.97</v>
      </c>
      <c r="K55" s="62">
        <f t="shared" si="3"/>
        <v>28.15</v>
      </c>
      <c r="L55" s="60">
        <v>26.19</v>
      </c>
      <c r="M55" s="61">
        <v>25.87</v>
      </c>
      <c r="N55" s="62">
        <f t="shared" si="4"/>
        <v>26.03</v>
      </c>
      <c r="O55" s="60">
        <v>32.729999999999997</v>
      </c>
      <c r="P55" s="61">
        <v>32.5</v>
      </c>
      <c r="Q55" s="62">
        <f t="shared" si="5"/>
        <v>32.614999999999995</v>
      </c>
      <c r="R55" s="60">
        <v>28.5</v>
      </c>
      <c r="S55" s="61">
        <v>28.11</v>
      </c>
      <c r="T55" s="63">
        <f t="shared" si="6"/>
        <v>28.305</v>
      </c>
    </row>
    <row r="56" spans="1:20" x14ac:dyDescent="0.25">
      <c r="A56" s="283" t="s">
        <v>17</v>
      </c>
      <c r="B56" s="26" t="s">
        <v>18</v>
      </c>
      <c r="C56" s="64">
        <v>25.89</v>
      </c>
      <c r="D56" s="65">
        <v>25.35</v>
      </c>
      <c r="E56" s="66">
        <f t="shared" si="1"/>
        <v>25.62</v>
      </c>
      <c r="F56" s="64">
        <v>31.91</v>
      </c>
      <c r="G56" s="65">
        <v>30.77</v>
      </c>
      <c r="H56" s="66">
        <f t="shared" si="2"/>
        <v>31.34</v>
      </c>
      <c r="I56" s="64">
        <v>28.01</v>
      </c>
      <c r="J56" s="65">
        <v>27.48</v>
      </c>
      <c r="K56" s="66">
        <f t="shared" si="3"/>
        <v>27.745000000000001</v>
      </c>
      <c r="L56" s="64">
        <v>25.84</v>
      </c>
      <c r="M56" s="65">
        <v>25.34</v>
      </c>
      <c r="N56" s="66">
        <f t="shared" si="4"/>
        <v>25.59</v>
      </c>
      <c r="O56" s="64">
        <v>30.3</v>
      </c>
      <c r="P56" s="65">
        <v>29.8</v>
      </c>
      <c r="Q56" s="66">
        <f t="shared" si="5"/>
        <v>30.05</v>
      </c>
      <c r="R56" s="64">
        <v>28.11</v>
      </c>
      <c r="S56" s="65">
        <v>27.3</v>
      </c>
      <c r="T56" s="67">
        <f t="shared" si="6"/>
        <v>27.704999999999998</v>
      </c>
    </row>
    <row r="57" spans="1:20" x14ac:dyDescent="0.25">
      <c r="A57" s="283"/>
      <c r="B57" s="26" t="s">
        <v>19</v>
      </c>
      <c r="C57" s="64">
        <v>23.77</v>
      </c>
      <c r="D57" s="65">
        <v>23.22</v>
      </c>
      <c r="E57" s="66">
        <f t="shared" si="1"/>
        <v>23.494999999999997</v>
      </c>
      <c r="F57" s="64">
        <v>29.01</v>
      </c>
      <c r="G57" s="65">
        <v>28.65</v>
      </c>
      <c r="H57" s="66">
        <f t="shared" si="2"/>
        <v>28.83</v>
      </c>
      <c r="I57" s="64">
        <v>27.11</v>
      </c>
      <c r="J57" s="65">
        <v>26.65</v>
      </c>
      <c r="K57" s="66">
        <f t="shared" si="3"/>
        <v>26.88</v>
      </c>
      <c r="L57" s="64">
        <v>25.11</v>
      </c>
      <c r="M57" s="65">
        <v>24.75</v>
      </c>
      <c r="N57" s="66">
        <f t="shared" si="4"/>
        <v>24.93</v>
      </c>
      <c r="O57" s="64">
        <v>30.49</v>
      </c>
      <c r="P57" s="65">
        <v>30.29</v>
      </c>
      <c r="Q57" s="66">
        <f t="shared" si="5"/>
        <v>30.39</v>
      </c>
      <c r="R57" s="64">
        <v>27.54</v>
      </c>
      <c r="S57" s="65">
        <v>27.06</v>
      </c>
      <c r="T57" s="67">
        <f t="shared" si="6"/>
        <v>27.299999999999997</v>
      </c>
    </row>
    <row r="58" spans="1:20" x14ac:dyDescent="0.25">
      <c r="A58" s="283"/>
      <c r="B58" s="26" t="s">
        <v>20</v>
      </c>
      <c r="C58" s="64">
        <v>23.6</v>
      </c>
      <c r="D58" s="65">
        <v>23.44</v>
      </c>
      <c r="E58" s="66">
        <f t="shared" si="1"/>
        <v>23.520000000000003</v>
      </c>
      <c r="F58" s="64">
        <v>29.47</v>
      </c>
      <c r="G58" s="65">
        <v>29.48</v>
      </c>
      <c r="H58" s="66">
        <f t="shared" si="2"/>
        <v>29.475000000000001</v>
      </c>
      <c r="I58" s="64">
        <v>26.69</v>
      </c>
      <c r="J58" s="65">
        <v>26.53</v>
      </c>
      <c r="K58" s="66">
        <f t="shared" si="3"/>
        <v>26.61</v>
      </c>
      <c r="L58" s="64">
        <v>24.01</v>
      </c>
      <c r="M58" s="65">
        <v>23.88</v>
      </c>
      <c r="N58" s="66">
        <f t="shared" si="4"/>
        <v>23.945</v>
      </c>
      <c r="O58" s="64">
        <v>29.59</v>
      </c>
      <c r="P58" s="65">
        <v>29.35</v>
      </c>
      <c r="Q58" s="66">
        <f t="shared" si="5"/>
        <v>29.47</v>
      </c>
      <c r="R58" s="64">
        <v>26.55</v>
      </c>
      <c r="S58" s="65">
        <v>26.34</v>
      </c>
      <c r="T58" s="67">
        <f t="shared" si="6"/>
        <v>26.445</v>
      </c>
    </row>
    <row r="59" spans="1:20" x14ac:dyDescent="0.25">
      <c r="A59" s="283"/>
      <c r="B59" s="26" t="s">
        <v>21</v>
      </c>
      <c r="C59" s="64">
        <v>24.45</v>
      </c>
      <c r="D59" s="65">
        <v>24.38</v>
      </c>
      <c r="E59" s="66">
        <f t="shared" si="1"/>
        <v>24.414999999999999</v>
      </c>
      <c r="F59" s="64">
        <v>29.75</v>
      </c>
      <c r="G59" s="65">
        <v>30.05</v>
      </c>
      <c r="H59" s="66">
        <f t="shared" si="2"/>
        <v>29.9</v>
      </c>
      <c r="I59" s="64">
        <v>26.6</v>
      </c>
      <c r="J59" s="65">
        <v>26.56</v>
      </c>
      <c r="K59" s="66">
        <f t="shared" si="3"/>
        <v>26.58</v>
      </c>
      <c r="L59" s="64">
        <v>25.43</v>
      </c>
      <c r="M59" s="65">
        <v>25.34</v>
      </c>
      <c r="N59" s="66">
        <f t="shared" si="4"/>
        <v>25.384999999999998</v>
      </c>
      <c r="O59" s="64">
        <v>31.03</v>
      </c>
      <c r="P59" s="65">
        <v>30.47</v>
      </c>
      <c r="Q59" s="66">
        <f t="shared" si="5"/>
        <v>30.75</v>
      </c>
      <c r="R59" s="64">
        <v>27.24</v>
      </c>
      <c r="S59" s="65">
        <v>27.21</v>
      </c>
      <c r="T59" s="67">
        <f t="shared" si="6"/>
        <v>27.225000000000001</v>
      </c>
    </row>
    <row r="60" spans="1:20" x14ac:dyDescent="0.25">
      <c r="A60" s="283"/>
      <c r="B60" s="26" t="s">
        <v>22</v>
      </c>
      <c r="C60" s="64">
        <v>23.53</v>
      </c>
      <c r="D60" s="65">
        <v>23.33</v>
      </c>
      <c r="E60" s="66">
        <f t="shared" si="1"/>
        <v>23.43</v>
      </c>
      <c r="F60" s="64">
        <v>31.74</v>
      </c>
      <c r="G60" s="65">
        <v>31.37</v>
      </c>
      <c r="H60" s="66">
        <f t="shared" si="2"/>
        <v>31.555</v>
      </c>
      <c r="I60" s="64">
        <v>26.93</v>
      </c>
      <c r="J60" s="65">
        <v>26.68</v>
      </c>
      <c r="K60" s="66">
        <f t="shared" si="3"/>
        <v>26.805</v>
      </c>
      <c r="L60" s="64">
        <v>25.18</v>
      </c>
      <c r="M60" s="65">
        <v>24.87</v>
      </c>
      <c r="N60" s="66">
        <f t="shared" si="4"/>
        <v>25.024999999999999</v>
      </c>
      <c r="O60" s="64">
        <v>30.26</v>
      </c>
      <c r="P60" s="65">
        <v>30.04</v>
      </c>
      <c r="Q60" s="66">
        <f t="shared" si="5"/>
        <v>30.15</v>
      </c>
      <c r="R60" s="64">
        <v>26.97</v>
      </c>
      <c r="S60" s="65">
        <v>26.66</v>
      </c>
      <c r="T60" s="67">
        <f t="shared" si="6"/>
        <v>26.814999999999998</v>
      </c>
    </row>
    <row r="61" spans="1:20" x14ac:dyDescent="0.25">
      <c r="A61" s="283"/>
      <c r="B61" s="26" t="s">
        <v>23</v>
      </c>
      <c r="C61" s="64">
        <v>24.06</v>
      </c>
      <c r="D61" s="65">
        <v>23.99</v>
      </c>
      <c r="E61" s="66">
        <f t="shared" si="1"/>
        <v>24.024999999999999</v>
      </c>
      <c r="F61" s="64">
        <v>28.5</v>
      </c>
      <c r="G61" s="65">
        <v>28.25</v>
      </c>
      <c r="H61" s="66">
        <f t="shared" si="2"/>
        <v>28.375</v>
      </c>
      <c r="I61" s="64">
        <v>27.08</v>
      </c>
      <c r="J61" s="65">
        <v>26.83</v>
      </c>
      <c r="K61" s="66">
        <f t="shared" si="3"/>
        <v>26.954999999999998</v>
      </c>
      <c r="L61" s="64">
        <v>26.02</v>
      </c>
      <c r="M61" s="65">
        <v>25.89</v>
      </c>
      <c r="N61" s="66">
        <f t="shared" si="4"/>
        <v>25.954999999999998</v>
      </c>
      <c r="O61" s="64">
        <v>30.83</v>
      </c>
      <c r="P61" s="65">
        <v>30.77</v>
      </c>
      <c r="Q61" s="66">
        <f t="shared" si="5"/>
        <v>30.799999999999997</v>
      </c>
      <c r="R61" s="64">
        <v>27.78</v>
      </c>
      <c r="S61" s="65">
        <v>27.47</v>
      </c>
      <c r="T61" s="67">
        <f t="shared" si="6"/>
        <v>27.625</v>
      </c>
    </row>
    <row r="62" spans="1:20" x14ac:dyDescent="0.25">
      <c r="A62" s="283"/>
      <c r="B62" s="26" t="s">
        <v>24</v>
      </c>
      <c r="C62" s="64">
        <v>24.05</v>
      </c>
      <c r="D62" s="65">
        <v>24</v>
      </c>
      <c r="E62" s="66">
        <f t="shared" si="1"/>
        <v>24.024999999999999</v>
      </c>
      <c r="F62" s="64">
        <v>29.17</v>
      </c>
      <c r="G62" s="65">
        <v>29.1</v>
      </c>
      <c r="H62" s="66">
        <f t="shared" si="2"/>
        <v>29.135000000000002</v>
      </c>
      <c r="I62" s="64">
        <v>26.43</v>
      </c>
      <c r="J62" s="65">
        <v>26.23</v>
      </c>
      <c r="K62" s="66">
        <f t="shared" si="3"/>
        <v>26.33</v>
      </c>
      <c r="L62" s="64">
        <v>25.17</v>
      </c>
      <c r="M62" s="65">
        <v>25.06</v>
      </c>
      <c r="N62" s="66">
        <f t="shared" si="4"/>
        <v>25.115000000000002</v>
      </c>
      <c r="O62" s="64">
        <v>29.96</v>
      </c>
      <c r="P62" s="65">
        <v>29.87</v>
      </c>
      <c r="Q62" s="66">
        <f t="shared" si="5"/>
        <v>29.914999999999999</v>
      </c>
      <c r="R62" s="64">
        <v>27.3</v>
      </c>
      <c r="S62" s="65">
        <v>27.2</v>
      </c>
      <c r="T62" s="67">
        <f t="shared" si="6"/>
        <v>27.25</v>
      </c>
    </row>
    <row r="63" spans="1:20" x14ac:dyDescent="0.25">
      <c r="A63" s="283"/>
      <c r="B63" s="26" t="s">
        <v>25</v>
      </c>
      <c r="C63" s="64">
        <v>23.68</v>
      </c>
      <c r="D63" s="65">
        <v>23.57</v>
      </c>
      <c r="E63" s="66">
        <f t="shared" si="1"/>
        <v>23.625</v>
      </c>
      <c r="F63" s="64">
        <v>31.11</v>
      </c>
      <c r="G63" s="65">
        <v>31.05</v>
      </c>
      <c r="H63" s="66">
        <f t="shared" si="2"/>
        <v>31.08</v>
      </c>
      <c r="I63" s="64">
        <v>26.84</v>
      </c>
      <c r="J63" s="65">
        <v>27.02</v>
      </c>
      <c r="K63" s="66">
        <f t="shared" si="3"/>
        <v>26.93</v>
      </c>
      <c r="L63" s="64">
        <v>25.12</v>
      </c>
      <c r="M63" s="65">
        <v>25.01</v>
      </c>
      <c r="N63" s="66">
        <f t="shared" si="4"/>
        <v>25.065000000000001</v>
      </c>
      <c r="O63" s="64">
        <v>29.56</v>
      </c>
      <c r="P63" s="65">
        <v>29.69</v>
      </c>
      <c r="Q63" s="66">
        <f t="shared" si="5"/>
        <v>29.625</v>
      </c>
      <c r="R63" s="64">
        <v>27.98</v>
      </c>
      <c r="S63" s="65">
        <v>27.95</v>
      </c>
      <c r="T63" s="67">
        <f t="shared" si="6"/>
        <v>27.965</v>
      </c>
    </row>
    <row r="64" spans="1:20" x14ac:dyDescent="0.25">
      <c r="A64" s="283"/>
      <c r="B64" s="26" t="s">
        <v>26</v>
      </c>
      <c r="C64" s="64">
        <v>24.82</v>
      </c>
      <c r="D64" s="65">
        <v>24.7</v>
      </c>
      <c r="E64" s="66">
        <f t="shared" si="1"/>
        <v>24.759999999999998</v>
      </c>
      <c r="F64" s="64">
        <v>29.3</v>
      </c>
      <c r="G64" s="65">
        <v>29.55</v>
      </c>
      <c r="H64" s="66">
        <f t="shared" si="2"/>
        <v>29.425000000000001</v>
      </c>
      <c r="I64" s="64">
        <v>27.25</v>
      </c>
      <c r="J64" s="65">
        <v>27.09</v>
      </c>
      <c r="K64" s="66">
        <f t="shared" si="3"/>
        <v>27.17</v>
      </c>
      <c r="L64" s="64">
        <v>25.93</v>
      </c>
      <c r="M64" s="65">
        <v>25.83</v>
      </c>
      <c r="N64" s="66">
        <f t="shared" si="4"/>
        <v>25.88</v>
      </c>
      <c r="O64" s="64">
        <v>30.49</v>
      </c>
      <c r="P64" s="65">
        <v>30.41</v>
      </c>
      <c r="Q64" s="66">
        <f t="shared" si="5"/>
        <v>30.45</v>
      </c>
      <c r="R64" s="64">
        <v>28.36</v>
      </c>
      <c r="S64" s="65">
        <v>28.33</v>
      </c>
      <c r="T64" s="67">
        <f t="shared" si="6"/>
        <v>28.344999999999999</v>
      </c>
    </row>
    <row r="65" spans="1:20" x14ac:dyDescent="0.25">
      <c r="A65" s="283"/>
      <c r="B65" s="31" t="s">
        <v>27</v>
      </c>
      <c r="C65" s="64">
        <v>23.96</v>
      </c>
      <c r="D65" s="65">
        <v>23.94</v>
      </c>
      <c r="E65" s="66">
        <f t="shared" si="1"/>
        <v>23.950000000000003</v>
      </c>
      <c r="F65" s="64">
        <v>30.54</v>
      </c>
      <c r="G65" s="65">
        <v>30.55</v>
      </c>
      <c r="H65" s="66">
        <f t="shared" si="2"/>
        <v>30.545000000000002</v>
      </c>
      <c r="I65" s="64">
        <v>27.35</v>
      </c>
      <c r="J65" s="65">
        <v>27.21</v>
      </c>
      <c r="K65" s="66">
        <f t="shared" si="3"/>
        <v>27.28</v>
      </c>
      <c r="L65" s="64">
        <v>26.1</v>
      </c>
      <c r="M65" s="65">
        <v>25.9</v>
      </c>
      <c r="N65" s="66">
        <f t="shared" si="4"/>
        <v>26</v>
      </c>
      <c r="O65" s="64">
        <v>31.15</v>
      </c>
      <c r="P65" s="65">
        <v>31.46</v>
      </c>
      <c r="Q65" s="66">
        <f t="shared" si="5"/>
        <v>31.305</v>
      </c>
      <c r="R65" s="64">
        <v>27.78</v>
      </c>
      <c r="S65" s="65">
        <v>27.67</v>
      </c>
      <c r="T65" s="67">
        <f t="shared" si="6"/>
        <v>27.725000000000001</v>
      </c>
    </row>
    <row r="66" spans="1:20" x14ac:dyDescent="0.25">
      <c r="A66" s="284" t="s">
        <v>7</v>
      </c>
      <c r="B66" s="11" t="s">
        <v>28</v>
      </c>
      <c r="C66" s="53">
        <v>24.77</v>
      </c>
      <c r="D66" s="54">
        <v>24.68</v>
      </c>
      <c r="E66" s="55">
        <f t="shared" si="1"/>
        <v>24.725000000000001</v>
      </c>
      <c r="F66" s="53">
        <v>31.35</v>
      </c>
      <c r="G66" s="54">
        <v>31.28</v>
      </c>
      <c r="H66" s="55">
        <f t="shared" si="2"/>
        <v>31.315000000000001</v>
      </c>
      <c r="I66" s="53">
        <v>28.2</v>
      </c>
      <c r="J66" s="54">
        <v>28.05</v>
      </c>
      <c r="K66" s="55">
        <f t="shared" si="3"/>
        <v>28.125</v>
      </c>
      <c r="L66" s="53">
        <v>25.52</v>
      </c>
      <c r="M66" s="54">
        <v>25.34</v>
      </c>
      <c r="N66" s="55">
        <f t="shared" si="4"/>
        <v>25.43</v>
      </c>
      <c r="O66" s="53">
        <v>30.19</v>
      </c>
      <c r="P66" s="54">
        <v>29.83</v>
      </c>
      <c r="Q66" s="55">
        <f t="shared" si="5"/>
        <v>30.009999999999998</v>
      </c>
      <c r="R66" s="53">
        <v>26.94</v>
      </c>
      <c r="S66" s="54">
        <v>26.68</v>
      </c>
      <c r="T66" s="14">
        <f t="shared" si="6"/>
        <v>26.810000000000002</v>
      </c>
    </row>
    <row r="67" spans="1:20" x14ac:dyDescent="0.25">
      <c r="A67" s="284"/>
      <c r="B67" s="16" t="s">
        <v>29</v>
      </c>
      <c r="C67" s="56">
        <v>25.09</v>
      </c>
      <c r="D67" s="57">
        <v>25.14</v>
      </c>
      <c r="E67" s="58">
        <f t="shared" si="1"/>
        <v>25.115000000000002</v>
      </c>
      <c r="F67" s="56">
        <v>28.28</v>
      </c>
      <c r="G67" s="57">
        <v>28.46</v>
      </c>
      <c r="H67" s="58">
        <f t="shared" si="2"/>
        <v>28.37</v>
      </c>
      <c r="I67" s="56">
        <v>27.57</v>
      </c>
      <c r="J67" s="57">
        <v>27.59</v>
      </c>
      <c r="K67" s="58">
        <f t="shared" si="3"/>
        <v>27.58</v>
      </c>
      <c r="L67" s="56">
        <v>25.34</v>
      </c>
      <c r="M67" s="57">
        <v>25.4</v>
      </c>
      <c r="N67" s="58">
        <f t="shared" si="4"/>
        <v>25.369999999999997</v>
      </c>
      <c r="O67" s="56">
        <v>31.1</v>
      </c>
      <c r="P67" s="57">
        <v>30.99</v>
      </c>
      <c r="Q67" s="58">
        <f t="shared" si="5"/>
        <v>31.045000000000002</v>
      </c>
      <c r="R67" s="56">
        <v>26.46</v>
      </c>
      <c r="S67" s="57">
        <v>26.63</v>
      </c>
      <c r="T67" s="19">
        <f t="shared" si="6"/>
        <v>26.545000000000002</v>
      </c>
    </row>
    <row r="68" spans="1:20" x14ac:dyDescent="0.25">
      <c r="A68" s="284"/>
      <c r="B68" s="16" t="s">
        <v>30</v>
      </c>
      <c r="C68" s="56">
        <v>24.13</v>
      </c>
      <c r="D68" s="57">
        <v>24.02</v>
      </c>
      <c r="E68" s="58">
        <f t="shared" si="1"/>
        <v>24.074999999999999</v>
      </c>
      <c r="F68" s="56">
        <v>30.3</v>
      </c>
      <c r="G68" s="57">
        <v>30.43</v>
      </c>
      <c r="H68" s="58">
        <f t="shared" si="2"/>
        <v>30.365000000000002</v>
      </c>
      <c r="I68" s="56">
        <v>27.25</v>
      </c>
      <c r="J68" s="57">
        <v>27.24</v>
      </c>
      <c r="K68" s="58">
        <f t="shared" si="3"/>
        <v>27.244999999999997</v>
      </c>
      <c r="L68" s="56">
        <v>25.04</v>
      </c>
      <c r="M68" s="57">
        <v>24.87</v>
      </c>
      <c r="N68" s="58">
        <f t="shared" si="4"/>
        <v>24.954999999999998</v>
      </c>
      <c r="O68" s="56">
        <v>31.35</v>
      </c>
      <c r="P68" s="57">
        <v>30.93</v>
      </c>
      <c r="Q68" s="58">
        <f t="shared" si="5"/>
        <v>31.14</v>
      </c>
      <c r="R68" s="56">
        <v>26.74</v>
      </c>
      <c r="S68" s="57">
        <v>26.77</v>
      </c>
      <c r="T68" s="19">
        <f t="shared" si="6"/>
        <v>26.754999999999999</v>
      </c>
    </row>
    <row r="69" spans="1:20" x14ac:dyDescent="0.25">
      <c r="A69" s="284"/>
      <c r="B69" s="16" t="s">
        <v>31</v>
      </c>
      <c r="C69" s="56">
        <v>25.99</v>
      </c>
      <c r="D69" s="57">
        <v>25.86</v>
      </c>
      <c r="E69" s="58">
        <f t="shared" si="1"/>
        <v>25.924999999999997</v>
      </c>
      <c r="F69" s="56">
        <v>30.41</v>
      </c>
      <c r="G69" s="57">
        <v>30.63</v>
      </c>
      <c r="H69" s="58">
        <f t="shared" si="2"/>
        <v>30.52</v>
      </c>
      <c r="I69" s="56">
        <v>27.54</v>
      </c>
      <c r="J69" s="57">
        <v>27.62</v>
      </c>
      <c r="K69" s="58">
        <f t="shared" si="3"/>
        <v>27.58</v>
      </c>
      <c r="L69" s="56">
        <v>25.91</v>
      </c>
      <c r="M69" s="57">
        <v>25.89</v>
      </c>
      <c r="N69" s="58">
        <f t="shared" si="4"/>
        <v>25.9</v>
      </c>
      <c r="O69" s="56">
        <v>30.63</v>
      </c>
      <c r="P69" s="57">
        <v>30.43</v>
      </c>
      <c r="Q69" s="58">
        <f t="shared" si="5"/>
        <v>30.53</v>
      </c>
      <c r="R69" s="56">
        <v>27.28</v>
      </c>
      <c r="S69" s="57">
        <v>26.94</v>
      </c>
      <c r="T69" s="19">
        <f t="shared" si="6"/>
        <v>27.11</v>
      </c>
    </row>
    <row r="70" spans="1:20" x14ac:dyDescent="0.25">
      <c r="A70" s="284"/>
      <c r="B70" s="16" t="s">
        <v>32</v>
      </c>
      <c r="C70" s="56">
        <v>24.54</v>
      </c>
      <c r="D70" s="57">
        <v>24.42</v>
      </c>
      <c r="E70" s="58">
        <f t="shared" si="1"/>
        <v>24.48</v>
      </c>
      <c r="F70" s="56">
        <v>31.04</v>
      </c>
      <c r="G70" s="57">
        <v>31.64</v>
      </c>
      <c r="H70" s="58">
        <f t="shared" si="2"/>
        <v>31.34</v>
      </c>
      <c r="I70" s="56">
        <v>26.48</v>
      </c>
      <c r="J70" s="57">
        <v>26.42</v>
      </c>
      <c r="K70" s="58">
        <f t="shared" si="3"/>
        <v>26.450000000000003</v>
      </c>
      <c r="L70" s="56">
        <v>24.83</v>
      </c>
      <c r="M70" s="57">
        <v>24.91</v>
      </c>
      <c r="N70" s="58">
        <f t="shared" si="4"/>
        <v>24.869999999999997</v>
      </c>
      <c r="O70" s="56">
        <v>29.43</v>
      </c>
      <c r="P70" s="57">
        <v>29.46</v>
      </c>
      <c r="Q70" s="58">
        <f t="shared" si="5"/>
        <v>29.445</v>
      </c>
      <c r="R70" s="56">
        <v>26.49</v>
      </c>
      <c r="S70" s="57">
        <v>26.61</v>
      </c>
      <c r="T70" s="19">
        <f t="shared" si="6"/>
        <v>26.549999999999997</v>
      </c>
    </row>
    <row r="71" spans="1:20" x14ac:dyDescent="0.25">
      <c r="A71" s="284"/>
      <c r="B71" s="16" t="s">
        <v>33</v>
      </c>
      <c r="C71" s="56">
        <v>25.19</v>
      </c>
      <c r="D71" s="57">
        <v>25.2</v>
      </c>
      <c r="E71" s="58">
        <f t="shared" si="1"/>
        <v>25.195</v>
      </c>
      <c r="F71" s="56">
        <v>31.66</v>
      </c>
      <c r="G71" s="57">
        <v>32</v>
      </c>
      <c r="H71" s="58">
        <f t="shared" si="2"/>
        <v>31.83</v>
      </c>
      <c r="I71" s="56">
        <v>27.27</v>
      </c>
      <c r="J71" s="57">
        <v>27.26</v>
      </c>
      <c r="K71" s="58">
        <f t="shared" si="3"/>
        <v>27.265000000000001</v>
      </c>
      <c r="L71" s="56">
        <v>25.76</v>
      </c>
      <c r="M71" s="57">
        <v>25.81</v>
      </c>
      <c r="N71" s="58">
        <f t="shared" si="4"/>
        <v>25.785</v>
      </c>
      <c r="O71" s="56">
        <v>31.47</v>
      </c>
      <c r="P71" s="57">
        <v>31.32</v>
      </c>
      <c r="Q71" s="58">
        <f t="shared" si="5"/>
        <v>31.395</v>
      </c>
      <c r="R71" s="56">
        <v>27.43</v>
      </c>
      <c r="S71" s="57">
        <v>27.21</v>
      </c>
      <c r="T71" s="19">
        <f t="shared" si="6"/>
        <v>27.32</v>
      </c>
    </row>
    <row r="72" spans="1:20" x14ac:dyDescent="0.25">
      <c r="A72" s="284"/>
      <c r="B72" s="16" t="s">
        <v>34</v>
      </c>
      <c r="C72" s="56">
        <v>25.31</v>
      </c>
      <c r="D72" s="57">
        <v>25.39</v>
      </c>
      <c r="E72" s="58">
        <f t="shared" si="1"/>
        <v>25.35</v>
      </c>
      <c r="F72" s="56">
        <v>30.56</v>
      </c>
      <c r="G72" s="57">
        <v>30.31</v>
      </c>
      <c r="H72" s="58">
        <f t="shared" si="2"/>
        <v>30.434999999999999</v>
      </c>
      <c r="I72" s="56">
        <v>26.75</v>
      </c>
      <c r="J72" s="57">
        <v>26.83</v>
      </c>
      <c r="K72" s="58">
        <f t="shared" si="3"/>
        <v>26.79</v>
      </c>
      <c r="L72" s="56">
        <v>24.76</v>
      </c>
      <c r="M72" s="57">
        <v>24.92</v>
      </c>
      <c r="N72" s="58">
        <f t="shared" si="4"/>
        <v>24.840000000000003</v>
      </c>
      <c r="O72" s="56">
        <v>31.17</v>
      </c>
      <c r="P72" s="57">
        <v>30.91</v>
      </c>
      <c r="Q72" s="58">
        <f t="shared" si="5"/>
        <v>31.04</v>
      </c>
      <c r="R72" s="56">
        <v>25.99</v>
      </c>
      <c r="S72" s="57">
        <v>26.02</v>
      </c>
      <c r="T72" s="19">
        <f t="shared" si="6"/>
        <v>26.004999999999999</v>
      </c>
    </row>
    <row r="73" spans="1:20" x14ac:dyDescent="0.25">
      <c r="A73" s="284"/>
      <c r="B73" s="38" t="s">
        <v>35</v>
      </c>
      <c r="C73" s="60">
        <v>25.44</v>
      </c>
      <c r="D73" s="61">
        <v>25.44</v>
      </c>
      <c r="E73" s="62">
        <f t="shared" si="1"/>
        <v>25.44</v>
      </c>
      <c r="F73" s="60">
        <v>31.46</v>
      </c>
      <c r="G73" s="61">
        <v>31.33</v>
      </c>
      <c r="H73" s="62">
        <f t="shared" si="2"/>
        <v>31.395</v>
      </c>
      <c r="I73" s="60">
        <v>27.39</v>
      </c>
      <c r="J73" s="61">
        <v>27.35</v>
      </c>
      <c r="K73" s="62">
        <f t="shared" si="3"/>
        <v>27.37</v>
      </c>
      <c r="L73" s="60">
        <v>25.94</v>
      </c>
      <c r="M73" s="61">
        <v>25.75</v>
      </c>
      <c r="N73" s="62">
        <f t="shared" si="4"/>
        <v>25.844999999999999</v>
      </c>
      <c r="O73" s="60">
        <v>30.13</v>
      </c>
      <c r="P73" s="61">
        <v>30.23</v>
      </c>
      <c r="Q73" s="62">
        <f t="shared" si="5"/>
        <v>30.18</v>
      </c>
      <c r="R73" s="60">
        <v>27.25</v>
      </c>
      <c r="S73" s="61">
        <v>27.13</v>
      </c>
      <c r="T73" s="63">
        <f t="shared" si="6"/>
        <v>27.189999999999998</v>
      </c>
    </row>
    <row r="74" spans="1:20" x14ac:dyDescent="0.25">
      <c r="A74" s="283" t="s">
        <v>17</v>
      </c>
      <c r="B74" s="21" t="s">
        <v>36</v>
      </c>
      <c r="C74" s="64">
        <v>24.16</v>
      </c>
      <c r="D74" s="65">
        <v>24.45</v>
      </c>
      <c r="E74" s="66">
        <f t="shared" si="1"/>
        <v>24.305</v>
      </c>
      <c r="F74" s="64">
        <v>27.19</v>
      </c>
      <c r="G74" s="65">
        <v>27.3</v>
      </c>
      <c r="H74" s="66">
        <f t="shared" si="2"/>
        <v>27.245000000000001</v>
      </c>
      <c r="I74" s="64">
        <v>27.95</v>
      </c>
      <c r="J74" s="65">
        <v>28.04</v>
      </c>
      <c r="K74" s="66">
        <f t="shared" si="3"/>
        <v>27.994999999999997</v>
      </c>
      <c r="L74" s="64">
        <v>25.25</v>
      </c>
      <c r="M74" s="65">
        <v>25.43</v>
      </c>
      <c r="N74" s="66">
        <f t="shared" si="4"/>
        <v>25.34</v>
      </c>
      <c r="O74" s="64">
        <v>31.42</v>
      </c>
      <c r="P74" s="65">
        <v>31.23</v>
      </c>
      <c r="Q74" s="66">
        <f t="shared" si="5"/>
        <v>31.325000000000003</v>
      </c>
      <c r="R74" s="64">
        <v>26.87</v>
      </c>
      <c r="S74" s="65">
        <v>27.01</v>
      </c>
      <c r="T74" s="67">
        <f t="shared" si="6"/>
        <v>26.94</v>
      </c>
    </row>
    <row r="75" spans="1:20" x14ac:dyDescent="0.25">
      <c r="A75" s="283"/>
      <c r="B75" s="26" t="s">
        <v>37</v>
      </c>
      <c r="C75" s="64">
        <v>23.19</v>
      </c>
      <c r="D75" s="65">
        <v>23.48</v>
      </c>
      <c r="E75" s="66">
        <f t="shared" si="1"/>
        <v>23.335000000000001</v>
      </c>
      <c r="F75" s="64">
        <v>32.39</v>
      </c>
      <c r="G75" s="65">
        <v>32.29</v>
      </c>
      <c r="H75" s="66">
        <f t="shared" si="2"/>
        <v>32.340000000000003</v>
      </c>
      <c r="I75" s="64">
        <v>27.59</v>
      </c>
      <c r="J75" s="65">
        <v>27.87</v>
      </c>
      <c r="K75" s="66">
        <f t="shared" si="3"/>
        <v>27.73</v>
      </c>
      <c r="L75" s="64">
        <v>24.15</v>
      </c>
      <c r="M75" s="65">
        <v>24.67</v>
      </c>
      <c r="N75" s="66">
        <f t="shared" si="4"/>
        <v>24.41</v>
      </c>
      <c r="O75" s="64">
        <v>29.41</v>
      </c>
      <c r="P75" s="65">
        <v>29.94</v>
      </c>
      <c r="Q75" s="66">
        <f t="shared" si="5"/>
        <v>29.675000000000001</v>
      </c>
      <c r="R75" s="64">
        <v>27.94</v>
      </c>
      <c r="S75" s="65">
        <v>28.14</v>
      </c>
      <c r="T75" s="67">
        <f t="shared" si="6"/>
        <v>28.04</v>
      </c>
    </row>
    <row r="76" spans="1:20" x14ac:dyDescent="0.25">
      <c r="A76" s="283"/>
      <c r="B76" s="26" t="s">
        <v>38</v>
      </c>
      <c r="C76" s="64">
        <v>24.65</v>
      </c>
      <c r="D76" s="65">
        <v>24.6</v>
      </c>
      <c r="E76" s="66">
        <f t="shared" si="1"/>
        <v>24.625</v>
      </c>
      <c r="F76" s="64">
        <v>28.91</v>
      </c>
      <c r="G76" s="65">
        <v>28.68</v>
      </c>
      <c r="H76" s="66">
        <f t="shared" si="2"/>
        <v>28.795000000000002</v>
      </c>
      <c r="I76" s="64">
        <v>26.59</v>
      </c>
      <c r="J76" s="65">
        <v>26.74</v>
      </c>
      <c r="K76" s="66">
        <f t="shared" si="3"/>
        <v>26.664999999999999</v>
      </c>
      <c r="L76" s="64">
        <v>24.15</v>
      </c>
      <c r="M76" s="65">
        <v>24.37</v>
      </c>
      <c r="N76" s="66">
        <f t="shared" si="4"/>
        <v>24.259999999999998</v>
      </c>
      <c r="O76" s="64">
        <v>29.34</v>
      </c>
      <c r="P76" s="65">
        <v>29.57</v>
      </c>
      <c r="Q76" s="66">
        <f t="shared" si="5"/>
        <v>29.454999999999998</v>
      </c>
      <c r="R76" s="64">
        <v>27.29</v>
      </c>
      <c r="S76" s="65">
        <v>27.4</v>
      </c>
      <c r="T76" s="67">
        <f t="shared" si="6"/>
        <v>27.344999999999999</v>
      </c>
    </row>
    <row r="77" spans="1:20" x14ac:dyDescent="0.25">
      <c r="A77" s="283"/>
      <c r="B77" s="26" t="s">
        <v>39</v>
      </c>
      <c r="C77" s="64">
        <v>23.92</v>
      </c>
      <c r="D77" s="65">
        <v>24.04</v>
      </c>
      <c r="E77" s="66">
        <f t="shared" si="1"/>
        <v>23.98</v>
      </c>
      <c r="F77" s="64">
        <v>29.25</v>
      </c>
      <c r="G77" s="65">
        <v>29.39</v>
      </c>
      <c r="H77" s="66">
        <f t="shared" si="2"/>
        <v>29.32</v>
      </c>
      <c r="I77" s="64">
        <v>27.48</v>
      </c>
      <c r="J77" s="65">
        <v>27.24</v>
      </c>
      <c r="K77" s="66">
        <f t="shared" si="3"/>
        <v>27.36</v>
      </c>
      <c r="L77" s="64">
        <v>24.81</v>
      </c>
      <c r="M77" s="65">
        <v>25.06</v>
      </c>
      <c r="N77" s="66">
        <f t="shared" si="4"/>
        <v>24.934999999999999</v>
      </c>
      <c r="O77" s="64">
        <v>29.38</v>
      </c>
      <c r="P77" s="65">
        <v>29.29</v>
      </c>
      <c r="Q77" s="66">
        <f t="shared" si="5"/>
        <v>29.335000000000001</v>
      </c>
      <c r="R77" s="64">
        <v>26.73</v>
      </c>
      <c r="S77" s="65">
        <v>26.88</v>
      </c>
      <c r="T77" s="67">
        <f t="shared" si="6"/>
        <v>26.805</v>
      </c>
    </row>
    <row r="78" spans="1:20" x14ac:dyDescent="0.25">
      <c r="A78" s="283"/>
      <c r="B78" s="26" t="s">
        <v>40</v>
      </c>
      <c r="C78" s="64">
        <v>24.72</v>
      </c>
      <c r="D78" s="65">
        <v>24.72</v>
      </c>
      <c r="E78" s="66">
        <f t="shared" si="1"/>
        <v>24.72</v>
      </c>
      <c r="F78" s="64">
        <v>29.98</v>
      </c>
      <c r="G78" s="65">
        <v>30.06</v>
      </c>
      <c r="H78" s="66">
        <f t="shared" si="2"/>
        <v>30.02</v>
      </c>
      <c r="I78" s="64">
        <v>27.59</v>
      </c>
      <c r="J78" s="65">
        <v>27.46</v>
      </c>
      <c r="K78" s="66">
        <f t="shared" si="3"/>
        <v>27.524999999999999</v>
      </c>
      <c r="L78" s="64">
        <v>24.84</v>
      </c>
      <c r="M78" s="65">
        <v>25.08</v>
      </c>
      <c r="N78" s="66">
        <f t="shared" si="4"/>
        <v>24.96</v>
      </c>
      <c r="O78" s="64">
        <v>30.53</v>
      </c>
      <c r="P78" s="65">
        <v>30.48</v>
      </c>
      <c r="Q78" s="66">
        <f t="shared" si="5"/>
        <v>30.505000000000003</v>
      </c>
      <c r="R78" s="64">
        <v>27.25</v>
      </c>
      <c r="S78" s="65">
        <v>27.54</v>
      </c>
      <c r="T78" s="67">
        <f t="shared" si="6"/>
        <v>27.395</v>
      </c>
    </row>
    <row r="79" spans="1:20" x14ac:dyDescent="0.25">
      <c r="A79" s="283"/>
      <c r="B79" s="26" t="s">
        <v>41</v>
      </c>
      <c r="C79" s="64">
        <v>25.52</v>
      </c>
      <c r="D79" s="65">
        <v>25.67</v>
      </c>
      <c r="E79" s="66">
        <f t="shared" si="1"/>
        <v>25.594999999999999</v>
      </c>
      <c r="F79" s="64">
        <v>28.33</v>
      </c>
      <c r="G79" s="65">
        <v>28.5</v>
      </c>
      <c r="H79" s="66">
        <f t="shared" si="2"/>
        <v>28.414999999999999</v>
      </c>
      <c r="I79" s="64">
        <v>26.57</v>
      </c>
      <c r="J79" s="65">
        <v>26.59</v>
      </c>
      <c r="K79" s="66">
        <f t="shared" si="3"/>
        <v>26.58</v>
      </c>
      <c r="L79" s="64">
        <v>24.62</v>
      </c>
      <c r="M79" s="65">
        <v>24.85</v>
      </c>
      <c r="N79" s="66">
        <f t="shared" si="4"/>
        <v>24.734999999999999</v>
      </c>
      <c r="O79" s="64">
        <v>30.17</v>
      </c>
      <c r="P79" s="65">
        <v>30.26</v>
      </c>
      <c r="Q79" s="66">
        <f t="shared" si="5"/>
        <v>30.215000000000003</v>
      </c>
      <c r="R79" s="64">
        <v>27.53</v>
      </c>
      <c r="S79" s="65">
        <v>27.74</v>
      </c>
      <c r="T79" s="67">
        <f t="shared" si="6"/>
        <v>27.634999999999998</v>
      </c>
    </row>
    <row r="80" spans="1:20" x14ac:dyDescent="0.25">
      <c r="A80" s="283"/>
      <c r="B80" s="26" t="s">
        <v>42</v>
      </c>
      <c r="C80" s="64">
        <v>24.94</v>
      </c>
      <c r="D80" s="65">
        <v>24.99</v>
      </c>
      <c r="E80" s="66">
        <f t="shared" si="1"/>
        <v>24.965</v>
      </c>
      <c r="F80" s="64">
        <v>31.35</v>
      </c>
      <c r="G80" s="65">
        <v>31.07</v>
      </c>
      <c r="H80" s="66">
        <f t="shared" si="2"/>
        <v>31.21</v>
      </c>
      <c r="I80" s="64">
        <v>27.08</v>
      </c>
      <c r="J80" s="65">
        <v>27.18</v>
      </c>
      <c r="K80" s="66">
        <f t="shared" si="3"/>
        <v>27.13</v>
      </c>
      <c r="L80" s="64">
        <v>25</v>
      </c>
      <c r="M80" s="65">
        <v>25.14</v>
      </c>
      <c r="N80" s="66">
        <f t="shared" si="4"/>
        <v>25.07</v>
      </c>
      <c r="O80" s="64">
        <v>30.74</v>
      </c>
      <c r="P80" s="65">
        <v>30.61</v>
      </c>
      <c r="Q80" s="66">
        <f t="shared" si="5"/>
        <v>30.674999999999997</v>
      </c>
      <c r="R80" s="64">
        <v>26.84</v>
      </c>
      <c r="S80" s="65">
        <v>27.13</v>
      </c>
      <c r="T80" s="67">
        <f t="shared" si="6"/>
        <v>26.984999999999999</v>
      </c>
    </row>
    <row r="81" spans="1:20" x14ac:dyDescent="0.25">
      <c r="A81" s="283"/>
      <c r="B81" s="26" t="s">
        <v>43</v>
      </c>
      <c r="C81" s="64">
        <v>23.54</v>
      </c>
      <c r="D81" s="65">
        <v>23.54</v>
      </c>
      <c r="E81" s="66">
        <f t="shared" si="1"/>
        <v>23.54</v>
      </c>
      <c r="F81" s="64">
        <v>30.93</v>
      </c>
      <c r="G81" s="65">
        <v>31.24</v>
      </c>
      <c r="H81" s="66">
        <f t="shared" si="2"/>
        <v>31.085000000000001</v>
      </c>
      <c r="I81" s="64">
        <v>25.82</v>
      </c>
      <c r="J81" s="65">
        <v>25.93</v>
      </c>
      <c r="K81" s="66">
        <f t="shared" si="3"/>
        <v>25.875</v>
      </c>
      <c r="L81" s="64">
        <v>26.02</v>
      </c>
      <c r="M81" s="65">
        <v>25.95</v>
      </c>
      <c r="N81" s="66">
        <f t="shared" si="4"/>
        <v>25.984999999999999</v>
      </c>
      <c r="O81" s="64">
        <v>31.29</v>
      </c>
      <c r="P81" s="65">
        <v>30.9</v>
      </c>
      <c r="Q81" s="66">
        <f t="shared" si="5"/>
        <v>31.094999999999999</v>
      </c>
      <c r="R81" s="64">
        <v>26.29</v>
      </c>
      <c r="S81" s="65">
        <v>26.16</v>
      </c>
      <c r="T81" s="67">
        <f t="shared" si="6"/>
        <v>26.225000000000001</v>
      </c>
    </row>
    <row r="82" spans="1:20" x14ac:dyDescent="0.25">
      <c r="A82" s="283"/>
      <c r="B82" s="26" t="s">
        <v>44</v>
      </c>
      <c r="C82" s="64">
        <v>24.73</v>
      </c>
      <c r="D82" s="65">
        <v>24.92</v>
      </c>
      <c r="E82" s="66">
        <f t="shared" si="1"/>
        <v>24.825000000000003</v>
      </c>
      <c r="F82" s="64">
        <v>29.33</v>
      </c>
      <c r="G82" s="65">
        <v>29.43</v>
      </c>
      <c r="H82" s="66">
        <f t="shared" si="2"/>
        <v>29.38</v>
      </c>
      <c r="I82" s="64">
        <v>26.2</v>
      </c>
      <c r="J82" s="65">
        <v>26.26</v>
      </c>
      <c r="K82" s="66">
        <f t="shared" si="3"/>
        <v>26.23</v>
      </c>
      <c r="L82" s="64">
        <v>25.38</v>
      </c>
      <c r="M82" s="65">
        <v>25.58</v>
      </c>
      <c r="N82" s="66">
        <f t="shared" si="4"/>
        <v>25.479999999999997</v>
      </c>
      <c r="O82" s="64">
        <v>30.53</v>
      </c>
      <c r="P82" s="65">
        <v>30.17</v>
      </c>
      <c r="Q82" s="66">
        <f t="shared" si="5"/>
        <v>30.35</v>
      </c>
      <c r="R82" s="64">
        <v>26.09</v>
      </c>
      <c r="S82" s="65">
        <v>26.2</v>
      </c>
      <c r="T82" s="67">
        <f t="shared" si="6"/>
        <v>26.145</v>
      </c>
    </row>
    <row r="83" spans="1:20" x14ac:dyDescent="0.25">
      <c r="A83" s="283"/>
      <c r="B83" s="31" t="s">
        <v>45</v>
      </c>
      <c r="C83" s="68">
        <v>25.63</v>
      </c>
      <c r="D83" s="69">
        <v>25.82</v>
      </c>
      <c r="E83" s="70">
        <f t="shared" si="1"/>
        <v>25.725000000000001</v>
      </c>
      <c r="F83" s="68">
        <v>28.19</v>
      </c>
      <c r="G83" s="69">
        <v>28.34</v>
      </c>
      <c r="H83" s="70">
        <f t="shared" si="2"/>
        <v>28.265000000000001</v>
      </c>
      <c r="I83" s="68">
        <v>28.46</v>
      </c>
      <c r="J83" s="69">
        <v>28.45</v>
      </c>
      <c r="K83" s="70">
        <f t="shared" si="3"/>
        <v>28.454999999999998</v>
      </c>
      <c r="L83" s="68">
        <v>24.08</v>
      </c>
      <c r="M83" s="69">
        <v>24.23</v>
      </c>
      <c r="N83" s="70">
        <f t="shared" si="4"/>
        <v>24.155000000000001</v>
      </c>
      <c r="O83" s="68">
        <v>30.44</v>
      </c>
      <c r="P83" s="69">
        <v>30.13</v>
      </c>
      <c r="Q83" s="70">
        <f t="shared" si="5"/>
        <v>30.285</v>
      </c>
      <c r="R83" s="68">
        <v>27.59</v>
      </c>
      <c r="S83" s="69">
        <v>27.7</v>
      </c>
      <c r="T83" s="71">
        <f t="shared" si="6"/>
        <v>27.645</v>
      </c>
    </row>
    <row r="85" spans="1:2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49"/>
      <c r="B86" s="4" t="s">
        <v>47</v>
      </c>
      <c r="C86" s="50" t="s">
        <v>66</v>
      </c>
      <c r="D86" s="51" t="s">
        <v>67</v>
      </c>
      <c r="E86" s="9" t="s">
        <v>68</v>
      </c>
      <c r="F86" s="50" t="s">
        <v>69</v>
      </c>
      <c r="G86" s="52" t="s">
        <v>70</v>
      </c>
      <c r="H86" s="9" t="s">
        <v>71</v>
      </c>
      <c r="I86" s="50" t="s">
        <v>72</v>
      </c>
      <c r="J86" s="51" t="s">
        <v>73</v>
      </c>
      <c r="K86" s="9" t="s">
        <v>74</v>
      </c>
      <c r="L86" s="50" t="s">
        <v>75</v>
      </c>
      <c r="M86" s="51" t="s">
        <v>76</v>
      </c>
      <c r="N86" s="9" t="s">
        <v>77</v>
      </c>
      <c r="O86" s="50" t="s">
        <v>78</v>
      </c>
      <c r="P86" s="51" t="s">
        <v>79</v>
      </c>
      <c r="Q86" s="9" t="s">
        <v>80</v>
      </c>
      <c r="R86" s="50" t="s">
        <v>81</v>
      </c>
      <c r="S86" s="51" t="s">
        <v>82</v>
      </c>
      <c r="T86" s="52" t="s">
        <v>83</v>
      </c>
    </row>
    <row r="87" spans="1:20" ht="15" customHeight="1" x14ac:dyDescent="0.25">
      <c r="A87" s="282" t="s">
        <v>7</v>
      </c>
      <c r="B87" s="11" t="s">
        <v>8</v>
      </c>
      <c r="C87" s="53">
        <v>27.18</v>
      </c>
      <c r="D87" s="54">
        <v>26.48</v>
      </c>
      <c r="E87" s="55">
        <f t="shared" ref="E87:E123" si="7">AVERAGE(C87:D87)</f>
        <v>26.83</v>
      </c>
      <c r="F87" s="53">
        <v>28.87</v>
      </c>
      <c r="G87" s="54">
        <v>28.45</v>
      </c>
      <c r="H87" s="55">
        <f t="shared" ref="H87:H123" si="8">AVERAGE(F87:G87)</f>
        <v>28.66</v>
      </c>
      <c r="I87" s="53">
        <v>26.27</v>
      </c>
      <c r="J87" s="54">
        <v>25.68</v>
      </c>
      <c r="K87" s="55">
        <f t="shared" ref="K87:K123" si="9">AVERAGE(I87:J87)</f>
        <v>25.975000000000001</v>
      </c>
      <c r="L87" s="53">
        <v>27.05</v>
      </c>
      <c r="M87" s="54">
        <v>26.28</v>
      </c>
      <c r="N87" s="55">
        <f t="shared" ref="N87:N123" si="10">AVERAGE(L87:M87)</f>
        <v>26.664999999999999</v>
      </c>
      <c r="O87" s="53">
        <v>28.53</v>
      </c>
      <c r="P87" s="54">
        <v>27.96</v>
      </c>
      <c r="Q87" s="55">
        <f t="shared" ref="Q87:Q123" si="11">AVERAGE(O87:P87)</f>
        <v>28.245000000000001</v>
      </c>
      <c r="R87" s="53">
        <v>26.44</v>
      </c>
      <c r="S87" s="54">
        <v>25.64</v>
      </c>
      <c r="T87" s="14">
        <f t="shared" ref="T87:T123" si="12">AVERAGE(R87:S87)</f>
        <v>26.04</v>
      </c>
    </row>
    <row r="88" spans="1:20" x14ac:dyDescent="0.25">
      <c r="A88" s="282"/>
      <c r="B88" s="16" t="s">
        <v>9</v>
      </c>
      <c r="C88" s="56">
        <v>27.61</v>
      </c>
      <c r="D88" s="57">
        <v>27.36</v>
      </c>
      <c r="E88" s="58">
        <f t="shared" si="7"/>
        <v>27.484999999999999</v>
      </c>
      <c r="F88" s="56">
        <v>27.94</v>
      </c>
      <c r="G88" s="57">
        <v>27.87</v>
      </c>
      <c r="H88" s="58">
        <f t="shared" si="8"/>
        <v>27.905000000000001</v>
      </c>
      <c r="I88" s="56">
        <v>26.28</v>
      </c>
      <c r="J88" s="57">
        <v>26.14</v>
      </c>
      <c r="K88" s="58">
        <f t="shared" si="9"/>
        <v>26.21</v>
      </c>
      <c r="L88" s="56">
        <v>27.14</v>
      </c>
      <c r="M88" s="57">
        <v>26.99</v>
      </c>
      <c r="N88" s="58">
        <f t="shared" si="10"/>
        <v>27.064999999999998</v>
      </c>
      <c r="O88" s="56">
        <v>29.72</v>
      </c>
      <c r="P88" s="57">
        <v>29.67</v>
      </c>
      <c r="Q88" s="58">
        <f t="shared" si="11"/>
        <v>29.695</v>
      </c>
      <c r="R88" s="56">
        <v>27.21</v>
      </c>
      <c r="S88" s="57">
        <v>27.27</v>
      </c>
      <c r="T88" s="19">
        <f t="shared" si="12"/>
        <v>27.240000000000002</v>
      </c>
    </row>
    <row r="89" spans="1:20" x14ac:dyDescent="0.25">
      <c r="A89" s="282"/>
      <c r="B89" s="16" t="s">
        <v>10</v>
      </c>
      <c r="C89" s="56">
        <v>26.93</v>
      </c>
      <c r="D89" s="57">
        <v>26.47</v>
      </c>
      <c r="E89" s="58">
        <f t="shared" si="7"/>
        <v>26.7</v>
      </c>
      <c r="F89" s="56">
        <v>27.76</v>
      </c>
      <c r="G89" s="57">
        <v>27.37</v>
      </c>
      <c r="H89" s="58">
        <f t="shared" si="8"/>
        <v>27.565000000000001</v>
      </c>
      <c r="I89" s="56">
        <v>25.64</v>
      </c>
      <c r="J89" s="57">
        <v>25.15</v>
      </c>
      <c r="K89" s="58">
        <f t="shared" si="9"/>
        <v>25.395</v>
      </c>
      <c r="L89" s="56">
        <v>26.32</v>
      </c>
      <c r="M89" s="57">
        <v>25.93</v>
      </c>
      <c r="N89" s="58">
        <f t="shared" si="10"/>
        <v>26.125</v>
      </c>
      <c r="O89" s="56">
        <v>28.96</v>
      </c>
      <c r="P89" s="57">
        <v>28.72</v>
      </c>
      <c r="Q89" s="58">
        <f t="shared" si="11"/>
        <v>28.84</v>
      </c>
      <c r="R89" s="56">
        <v>25.74</v>
      </c>
      <c r="S89" s="57">
        <v>25.54</v>
      </c>
      <c r="T89" s="19">
        <f t="shared" si="12"/>
        <v>25.64</v>
      </c>
    </row>
    <row r="90" spans="1:20" x14ac:dyDescent="0.25">
      <c r="A90" s="282"/>
      <c r="B90" s="16" t="s">
        <v>11</v>
      </c>
      <c r="C90" s="56">
        <v>27.33</v>
      </c>
      <c r="D90" s="57">
        <v>26.97</v>
      </c>
      <c r="E90" s="58">
        <f t="shared" si="7"/>
        <v>27.15</v>
      </c>
      <c r="F90" s="56">
        <v>28.03</v>
      </c>
      <c r="G90" s="57">
        <v>27.78</v>
      </c>
      <c r="H90" s="58">
        <f t="shared" si="8"/>
        <v>27.905000000000001</v>
      </c>
      <c r="I90" s="56">
        <v>25.57</v>
      </c>
      <c r="J90" s="57">
        <v>25.24</v>
      </c>
      <c r="K90" s="58">
        <f t="shared" si="9"/>
        <v>25.405000000000001</v>
      </c>
      <c r="L90" s="56">
        <v>26.72</v>
      </c>
      <c r="M90" s="57">
        <v>26.39</v>
      </c>
      <c r="N90" s="58">
        <f t="shared" si="10"/>
        <v>26.555</v>
      </c>
      <c r="O90" s="56">
        <v>29.53</v>
      </c>
      <c r="P90" s="57">
        <v>29.22</v>
      </c>
      <c r="Q90" s="58">
        <f t="shared" si="11"/>
        <v>29.375</v>
      </c>
      <c r="R90" s="56">
        <v>26.64</v>
      </c>
      <c r="S90" s="57">
        <v>26.41</v>
      </c>
      <c r="T90" s="19">
        <f t="shared" si="12"/>
        <v>26.524999999999999</v>
      </c>
    </row>
    <row r="91" spans="1:20" x14ac:dyDescent="0.25">
      <c r="A91" s="282"/>
      <c r="B91" s="16" t="s">
        <v>12</v>
      </c>
      <c r="C91" s="56">
        <v>27.55</v>
      </c>
      <c r="D91" s="57">
        <v>26.99</v>
      </c>
      <c r="E91" s="58">
        <f t="shared" si="7"/>
        <v>27.27</v>
      </c>
      <c r="F91" s="56">
        <v>28.16</v>
      </c>
      <c r="G91" s="57">
        <v>27.5</v>
      </c>
      <c r="H91" s="58">
        <f t="shared" si="8"/>
        <v>27.83</v>
      </c>
      <c r="I91" s="56">
        <v>26.28</v>
      </c>
      <c r="J91" s="57">
        <v>25.73</v>
      </c>
      <c r="K91" s="58">
        <f t="shared" si="9"/>
        <v>26.005000000000003</v>
      </c>
      <c r="L91" s="56">
        <v>27.19</v>
      </c>
      <c r="M91" s="57">
        <v>26.62</v>
      </c>
      <c r="N91" s="58">
        <f t="shared" si="10"/>
        <v>26.905000000000001</v>
      </c>
      <c r="O91" s="56">
        <v>30.15</v>
      </c>
      <c r="P91" s="57">
        <v>29.88</v>
      </c>
      <c r="Q91" s="58">
        <f t="shared" si="11"/>
        <v>30.015000000000001</v>
      </c>
      <c r="R91" s="56">
        <v>28.44</v>
      </c>
      <c r="S91" s="57">
        <v>28.1</v>
      </c>
      <c r="T91" s="19">
        <f t="shared" si="12"/>
        <v>28.270000000000003</v>
      </c>
    </row>
    <row r="92" spans="1:20" x14ac:dyDescent="0.25">
      <c r="A92" s="282"/>
      <c r="B92" s="16" t="s">
        <v>13</v>
      </c>
      <c r="C92" s="56">
        <v>27.52</v>
      </c>
      <c r="D92" s="57">
        <v>27.15</v>
      </c>
      <c r="E92" s="58">
        <f t="shared" si="7"/>
        <v>27.335000000000001</v>
      </c>
      <c r="F92" s="56">
        <v>28.83</v>
      </c>
      <c r="G92" s="57">
        <v>28.33</v>
      </c>
      <c r="H92" s="58">
        <f t="shared" si="8"/>
        <v>28.58</v>
      </c>
      <c r="I92" s="56">
        <v>26.1</v>
      </c>
      <c r="J92" s="57">
        <v>25.56</v>
      </c>
      <c r="K92" s="58">
        <f t="shared" si="9"/>
        <v>25.83</v>
      </c>
      <c r="L92" s="56">
        <v>27.25</v>
      </c>
      <c r="M92" s="57">
        <v>26.68</v>
      </c>
      <c r="N92" s="58">
        <f t="shared" si="10"/>
        <v>26.965</v>
      </c>
      <c r="O92" s="56">
        <v>29.12</v>
      </c>
      <c r="P92" s="57">
        <v>28.65</v>
      </c>
      <c r="Q92" s="58">
        <f t="shared" si="11"/>
        <v>28.884999999999998</v>
      </c>
      <c r="R92" s="56">
        <v>27.32</v>
      </c>
      <c r="S92" s="57">
        <v>26.97</v>
      </c>
      <c r="T92" s="19">
        <f t="shared" si="12"/>
        <v>27.145</v>
      </c>
    </row>
    <row r="93" spans="1:20" ht="15" customHeight="1" x14ac:dyDescent="0.25">
      <c r="A93" s="282"/>
      <c r="B93" s="16" t="s">
        <v>14</v>
      </c>
      <c r="C93" s="56">
        <v>27.85</v>
      </c>
      <c r="D93" s="57">
        <v>27.51</v>
      </c>
      <c r="E93" s="58">
        <f t="shared" si="7"/>
        <v>27.68</v>
      </c>
      <c r="F93" s="56">
        <v>29.58</v>
      </c>
      <c r="G93" s="57">
        <v>29</v>
      </c>
      <c r="H93" s="58">
        <f t="shared" si="8"/>
        <v>29.29</v>
      </c>
      <c r="I93" s="56">
        <v>26.24</v>
      </c>
      <c r="J93" s="57">
        <v>25.9</v>
      </c>
      <c r="K93" s="58">
        <f t="shared" si="9"/>
        <v>26.07</v>
      </c>
      <c r="L93" s="56">
        <v>27.66</v>
      </c>
      <c r="M93" s="57">
        <v>27.06</v>
      </c>
      <c r="N93" s="58">
        <f t="shared" si="10"/>
        <v>27.36</v>
      </c>
      <c r="O93" s="56">
        <v>29.89</v>
      </c>
      <c r="P93" s="57">
        <v>29.31</v>
      </c>
      <c r="Q93" s="58">
        <f t="shared" si="11"/>
        <v>29.6</v>
      </c>
      <c r="R93" s="56">
        <v>26.79</v>
      </c>
      <c r="S93" s="57">
        <v>26.45</v>
      </c>
      <c r="T93" s="19">
        <f t="shared" si="12"/>
        <v>26.619999999999997</v>
      </c>
    </row>
    <row r="94" spans="1:20" x14ac:dyDescent="0.25">
      <c r="A94" s="282"/>
      <c r="B94" s="16" t="s">
        <v>15</v>
      </c>
      <c r="C94" s="56">
        <v>27.21</v>
      </c>
      <c r="D94" s="57">
        <v>26.97</v>
      </c>
      <c r="E94" s="58">
        <f t="shared" si="7"/>
        <v>27.09</v>
      </c>
      <c r="F94" s="56">
        <v>28.4</v>
      </c>
      <c r="G94" s="57">
        <v>28.21</v>
      </c>
      <c r="H94" s="58">
        <f t="shared" si="8"/>
        <v>28.305</v>
      </c>
      <c r="I94" s="56">
        <v>26.15</v>
      </c>
      <c r="J94" s="57">
        <v>25.87</v>
      </c>
      <c r="K94" s="58">
        <f t="shared" si="9"/>
        <v>26.009999999999998</v>
      </c>
      <c r="L94" s="56">
        <v>27.22</v>
      </c>
      <c r="M94" s="57">
        <v>26.84</v>
      </c>
      <c r="N94" s="58">
        <f t="shared" si="10"/>
        <v>27.03</v>
      </c>
      <c r="O94" s="56">
        <v>29.67</v>
      </c>
      <c r="P94" s="57">
        <v>29.37</v>
      </c>
      <c r="Q94" s="58">
        <f t="shared" si="11"/>
        <v>29.520000000000003</v>
      </c>
      <c r="R94" s="56">
        <v>26.73</v>
      </c>
      <c r="S94" s="57">
        <v>26.4</v>
      </c>
      <c r="T94" s="19">
        <f t="shared" si="12"/>
        <v>26.564999999999998</v>
      </c>
    </row>
    <row r="95" spans="1:20" x14ac:dyDescent="0.25">
      <c r="A95" s="282"/>
      <c r="B95" s="16" t="s">
        <v>16</v>
      </c>
      <c r="C95" s="60">
        <v>28.48</v>
      </c>
      <c r="D95" s="61">
        <v>28.21</v>
      </c>
      <c r="E95" s="62">
        <f t="shared" si="7"/>
        <v>28.344999999999999</v>
      </c>
      <c r="F95" s="60">
        <v>31.29</v>
      </c>
      <c r="G95" s="61">
        <v>30.78</v>
      </c>
      <c r="H95" s="62">
        <f t="shared" si="8"/>
        <v>31.035</v>
      </c>
      <c r="I95" s="60">
        <v>26.72</v>
      </c>
      <c r="J95" s="61">
        <v>26.36</v>
      </c>
      <c r="K95" s="62">
        <f t="shared" si="9"/>
        <v>26.54</v>
      </c>
      <c r="L95" s="60">
        <v>29.04</v>
      </c>
      <c r="M95" s="61">
        <v>28.52</v>
      </c>
      <c r="N95" s="62">
        <f t="shared" si="10"/>
        <v>28.78</v>
      </c>
      <c r="O95" s="60">
        <v>29.83</v>
      </c>
      <c r="P95" s="61">
        <v>29.64</v>
      </c>
      <c r="Q95" s="62">
        <f t="shared" si="11"/>
        <v>29.734999999999999</v>
      </c>
      <c r="R95" s="60">
        <v>27.98</v>
      </c>
      <c r="S95" s="61">
        <v>27.71</v>
      </c>
      <c r="T95" s="63">
        <f t="shared" si="12"/>
        <v>27.844999999999999</v>
      </c>
    </row>
    <row r="96" spans="1:20" x14ac:dyDescent="0.25">
      <c r="A96" s="283" t="s">
        <v>17</v>
      </c>
      <c r="B96" s="21" t="s">
        <v>18</v>
      </c>
      <c r="C96" s="64">
        <v>28.39</v>
      </c>
      <c r="D96" s="65">
        <v>28.14</v>
      </c>
      <c r="E96" s="66">
        <f t="shared" si="7"/>
        <v>28.265000000000001</v>
      </c>
      <c r="F96" s="64">
        <v>31.31</v>
      </c>
      <c r="G96" s="65">
        <v>30.73</v>
      </c>
      <c r="H96" s="66">
        <f t="shared" si="8"/>
        <v>31.02</v>
      </c>
      <c r="I96" s="64">
        <v>26.57</v>
      </c>
      <c r="J96" s="65">
        <v>26.27</v>
      </c>
      <c r="K96" s="66">
        <f t="shared" si="9"/>
        <v>26.42</v>
      </c>
      <c r="L96" s="64">
        <v>27.89</v>
      </c>
      <c r="M96" s="65">
        <v>27.18</v>
      </c>
      <c r="N96" s="66">
        <f t="shared" si="10"/>
        <v>27.535</v>
      </c>
      <c r="O96" s="64">
        <v>28.97</v>
      </c>
      <c r="P96" s="65">
        <v>28.02</v>
      </c>
      <c r="Q96" s="66">
        <f t="shared" si="11"/>
        <v>28.494999999999997</v>
      </c>
      <c r="R96" s="64">
        <v>26.76</v>
      </c>
      <c r="S96" s="65">
        <v>26.19</v>
      </c>
      <c r="T96" s="67">
        <f t="shared" si="12"/>
        <v>26.475000000000001</v>
      </c>
    </row>
    <row r="97" spans="1:20" x14ac:dyDescent="0.25">
      <c r="A97" s="283"/>
      <c r="B97" s="26" t="s">
        <v>19</v>
      </c>
      <c r="C97" s="64">
        <v>27.44</v>
      </c>
      <c r="D97" s="65">
        <v>27.09</v>
      </c>
      <c r="E97" s="66">
        <f t="shared" si="7"/>
        <v>27.265000000000001</v>
      </c>
      <c r="F97" s="64">
        <v>30.85</v>
      </c>
      <c r="G97" s="65">
        <v>30.34</v>
      </c>
      <c r="H97" s="66">
        <f t="shared" si="8"/>
        <v>30.594999999999999</v>
      </c>
      <c r="I97" s="64">
        <v>26.39</v>
      </c>
      <c r="J97" s="65">
        <v>26.06</v>
      </c>
      <c r="K97" s="66">
        <f t="shared" si="9"/>
        <v>26.225000000000001</v>
      </c>
      <c r="L97" s="64">
        <v>26.94</v>
      </c>
      <c r="M97" s="65">
        <v>26.45</v>
      </c>
      <c r="N97" s="66">
        <f t="shared" si="10"/>
        <v>26.695</v>
      </c>
      <c r="O97" s="64">
        <v>29.7</v>
      </c>
      <c r="P97" s="65">
        <v>29.42</v>
      </c>
      <c r="Q97" s="66">
        <f t="shared" si="11"/>
        <v>29.560000000000002</v>
      </c>
      <c r="R97" s="64">
        <v>26.5</v>
      </c>
      <c r="S97" s="65">
        <v>26.36</v>
      </c>
      <c r="T97" s="67">
        <f t="shared" si="12"/>
        <v>26.43</v>
      </c>
    </row>
    <row r="98" spans="1:20" x14ac:dyDescent="0.25">
      <c r="A98" s="283"/>
      <c r="B98" s="26" t="s">
        <v>20</v>
      </c>
      <c r="C98" s="64">
        <v>27.31</v>
      </c>
      <c r="D98" s="65">
        <v>27.21</v>
      </c>
      <c r="E98" s="66">
        <f t="shared" si="7"/>
        <v>27.259999999999998</v>
      </c>
      <c r="F98" s="64">
        <v>28.76</v>
      </c>
      <c r="G98" s="65">
        <v>28.49</v>
      </c>
      <c r="H98" s="66">
        <f t="shared" si="8"/>
        <v>28.625</v>
      </c>
      <c r="I98" s="64">
        <v>26.16</v>
      </c>
      <c r="J98" s="65">
        <v>25.68</v>
      </c>
      <c r="K98" s="66">
        <f t="shared" si="9"/>
        <v>25.92</v>
      </c>
      <c r="L98" s="64">
        <v>27</v>
      </c>
      <c r="M98" s="65">
        <v>27</v>
      </c>
      <c r="N98" s="66">
        <f t="shared" si="10"/>
        <v>27</v>
      </c>
      <c r="O98" s="64">
        <v>28.88</v>
      </c>
      <c r="P98" s="65">
        <v>28.56</v>
      </c>
      <c r="Q98" s="66">
        <f t="shared" si="11"/>
        <v>28.72</v>
      </c>
      <c r="R98" s="64">
        <v>25.42</v>
      </c>
      <c r="S98" s="65">
        <v>25.26</v>
      </c>
      <c r="T98" s="67">
        <f t="shared" si="12"/>
        <v>25.340000000000003</v>
      </c>
    </row>
    <row r="99" spans="1:20" ht="15" customHeight="1" x14ac:dyDescent="0.25">
      <c r="A99" s="283"/>
      <c r="B99" s="26" t="s">
        <v>21</v>
      </c>
      <c r="C99" s="64">
        <v>27.91</v>
      </c>
      <c r="D99" s="65">
        <v>27.94</v>
      </c>
      <c r="E99" s="66">
        <f t="shared" si="7"/>
        <v>27.925000000000001</v>
      </c>
      <c r="F99" s="64">
        <v>28.32</v>
      </c>
      <c r="G99" s="65">
        <v>28.67</v>
      </c>
      <c r="H99" s="66">
        <f t="shared" si="8"/>
        <v>28.495000000000001</v>
      </c>
      <c r="I99" s="64">
        <v>26.51</v>
      </c>
      <c r="J99" s="65">
        <v>26.37</v>
      </c>
      <c r="K99" s="66">
        <f t="shared" si="9"/>
        <v>26.44</v>
      </c>
      <c r="L99" s="64">
        <v>27.22</v>
      </c>
      <c r="M99" s="65">
        <v>27.21</v>
      </c>
      <c r="N99" s="66">
        <f t="shared" si="10"/>
        <v>27.215</v>
      </c>
      <c r="O99" s="64">
        <v>28.91</v>
      </c>
      <c r="P99" s="65">
        <v>28.34</v>
      </c>
      <c r="Q99" s="66">
        <f t="shared" si="11"/>
        <v>28.625</v>
      </c>
      <c r="R99" s="64">
        <v>26.23</v>
      </c>
      <c r="S99" s="65">
        <v>26.08</v>
      </c>
      <c r="T99" s="67">
        <f t="shared" si="12"/>
        <v>26.155000000000001</v>
      </c>
    </row>
    <row r="100" spans="1:20" x14ac:dyDescent="0.25">
      <c r="A100" s="283"/>
      <c r="B100" s="26" t="s">
        <v>22</v>
      </c>
      <c r="C100" s="64">
        <v>27.92</v>
      </c>
      <c r="D100" s="65">
        <v>28.06</v>
      </c>
      <c r="E100" s="66">
        <f t="shared" si="7"/>
        <v>27.990000000000002</v>
      </c>
      <c r="F100" s="64">
        <v>31.33</v>
      </c>
      <c r="G100" s="65">
        <v>31.57</v>
      </c>
      <c r="H100" s="66">
        <f t="shared" si="8"/>
        <v>31.45</v>
      </c>
      <c r="I100" s="64">
        <v>26.12</v>
      </c>
      <c r="J100" s="65">
        <v>25.94</v>
      </c>
      <c r="K100" s="66">
        <f t="shared" si="9"/>
        <v>26.03</v>
      </c>
      <c r="L100" s="64">
        <v>28.22</v>
      </c>
      <c r="M100" s="65">
        <v>28</v>
      </c>
      <c r="N100" s="66">
        <f t="shared" si="10"/>
        <v>28.11</v>
      </c>
      <c r="O100" s="64">
        <v>28.05</v>
      </c>
      <c r="P100" s="65">
        <v>27.99</v>
      </c>
      <c r="Q100" s="66">
        <f t="shared" si="11"/>
        <v>28.02</v>
      </c>
      <c r="R100" s="64">
        <v>27.43</v>
      </c>
      <c r="S100" s="65">
        <v>27.13</v>
      </c>
      <c r="T100" s="67">
        <f t="shared" si="12"/>
        <v>27.28</v>
      </c>
    </row>
    <row r="101" spans="1:20" x14ac:dyDescent="0.25">
      <c r="A101" s="283"/>
      <c r="B101" s="26" t="s">
        <v>23</v>
      </c>
      <c r="C101" s="64">
        <v>28.38</v>
      </c>
      <c r="D101" s="65">
        <v>28.19</v>
      </c>
      <c r="E101" s="66">
        <f t="shared" si="7"/>
        <v>28.285</v>
      </c>
      <c r="F101" s="64">
        <v>28.89</v>
      </c>
      <c r="G101" s="65">
        <v>28.66</v>
      </c>
      <c r="H101" s="66">
        <f t="shared" si="8"/>
        <v>28.774999999999999</v>
      </c>
      <c r="I101" s="64">
        <v>26.5</v>
      </c>
      <c r="J101" s="65">
        <v>26.5</v>
      </c>
      <c r="K101" s="66">
        <f t="shared" si="9"/>
        <v>26.5</v>
      </c>
      <c r="L101" s="64">
        <v>27.04</v>
      </c>
      <c r="M101" s="65">
        <v>26.73</v>
      </c>
      <c r="N101" s="66">
        <f t="shared" si="10"/>
        <v>26.884999999999998</v>
      </c>
      <c r="O101" s="64">
        <v>29.23</v>
      </c>
      <c r="P101" s="65">
        <v>29.22</v>
      </c>
      <c r="Q101" s="66">
        <f t="shared" si="11"/>
        <v>29.225000000000001</v>
      </c>
      <c r="R101" s="64">
        <v>26.54</v>
      </c>
      <c r="S101" s="65">
        <v>26.52</v>
      </c>
      <c r="T101" s="67">
        <f t="shared" si="12"/>
        <v>26.53</v>
      </c>
    </row>
    <row r="102" spans="1:20" x14ac:dyDescent="0.25">
      <c r="A102" s="283"/>
      <c r="B102" s="26" t="s">
        <v>24</v>
      </c>
      <c r="C102" s="64">
        <v>27.87</v>
      </c>
      <c r="D102" s="65">
        <v>27.79</v>
      </c>
      <c r="E102" s="66">
        <f t="shared" si="7"/>
        <v>27.83</v>
      </c>
      <c r="F102" s="64">
        <v>28.95</v>
      </c>
      <c r="G102" s="65">
        <v>28.93</v>
      </c>
      <c r="H102" s="66">
        <f t="shared" si="8"/>
        <v>28.939999999999998</v>
      </c>
      <c r="I102" s="64">
        <v>26.34</v>
      </c>
      <c r="J102" s="65">
        <v>26.22</v>
      </c>
      <c r="K102" s="66">
        <f t="shared" si="9"/>
        <v>26.28</v>
      </c>
      <c r="L102" s="64">
        <v>27.9</v>
      </c>
      <c r="M102" s="65">
        <v>27.94</v>
      </c>
      <c r="N102" s="66">
        <f t="shared" si="10"/>
        <v>27.92</v>
      </c>
      <c r="O102" s="64">
        <v>29.23</v>
      </c>
      <c r="P102" s="65">
        <v>29.35</v>
      </c>
      <c r="Q102" s="66">
        <f t="shared" si="11"/>
        <v>29.29</v>
      </c>
      <c r="R102" s="64">
        <v>26.76</v>
      </c>
      <c r="S102" s="65">
        <v>26.73</v>
      </c>
      <c r="T102" s="67">
        <f t="shared" si="12"/>
        <v>26.745000000000001</v>
      </c>
    </row>
    <row r="103" spans="1:20" x14ac:dyDescent="0.25">
      <c r="A103" s="283"/>
      <c r="B103" s="26" t="s">
        <v>25</v>
      </c>
      <c r="C103" s="64">
        <v>27.51</v>
      </c>
      <c r="D103" s="65">
        <v>27.29</v>
      </c>
      <c r="E103" s="66">
        <f t="shared" si="7"/>
        <v>27.4</v>
      </c>
      <c r="F103" s="64">
        <v>31.21</v>
      </c>
      <c r="G103" s="65">
        <v>31.16</v>
      </c>
      <c r="H103" s="66">
        <f t="shared" si="8"/>
        <v>31.185000000000002</v>
      </c>
      <c r="I103" s="64">
        <v>26.37</v>
      </c>
      <c r="J103" s="65">
        <v>26.32</v>
      </c>
      <c r="K103" s="66">
        <f t="shared" si="9"/>
        <v>26.344999999999999</v>
      </c>
      <c r="L103" s="64">
        <v>27.48</v>
      </c>
      <c r="M103" s="65">
        <v>27.3</v>
      </c>
      <c r="N103" s="66">
        <f t="shared" si="10"/>
        <v>27.39</v>
      </c>
      <c r="O103" s="64">
        <v>30.18</v>
      </c>
      <c r="P103" s="65">
        <v>30.14</v>
      </c>
      <c r="Q103" s="66">
        <f t="shared" si="11"/>
        <v>30.16</v>
      </c>
      <c r="R103" s="64">
        <v>27.24</v>
      </c>
      <c r="S103" s="65">
        <v>26.98</v>
      </c>
      <c r="T103" s="67">
        <f t="shared" si="12"/>
        <v>27.11</v>
      </c>
    </row>
    <row r="104" spans="1:20" x14ac:dyDescent="0.25">
      <c r="A104" s="283"/>
      <c r="B104" s="26" t="s">
        <v>26</v>
      </c>
      <c r="C104" s="64">
        <v>28.5</v>
      </c>
      <c r="D104" s="65">
        <v>28.03</v>
      </c>
      <c r="E104" s="66">
        <f t="shared" si="7"/>
        <v>28.265000000000001</v>
      </c>
      <c r="F104" s="64">
        <v>29.45</v>
      </c>
      <c r="G104" s="65">
        <v>29.44</v>
      </c>
      <c r="H104" s="66">
        <f t="shared" si="8"/>
        <v>29.445</v>
      </c>
      <c r="I104" s="64">
        <v>26.76</v>
      </c>
      <c r="J104" s="65">
        <v>26.44</v>
      </c>
      <c r="K104" s="66">
        <f t="shared" si="9"/>
        <v>26.6</v>
      </c>
      <c r="L104" s="64">
        <v>28.38</v>
      </c>
      <c r="M104" s="65">
        <v>28.04</v>
      </c>
      <c r="N104" s="66">
        <f t="shared" si="10"/>
        <v>28.21</v>
      </c>
      <c r="O104" s="64">
        <v>29.35</v>
      </c>
      <c r="P104" s="65">
        <v>29.4</v>
      </c>
      <c r="Q104" s="66">
        <f t="shared" si="11"/>
        <v>29.375</v>
      </c>
      <c r="R104" s="64">
        <v>27.83</v>
      </c>
      <c r="S104" s="65">
        <v>27.61</v>
      </c>
      <c r="T104" s="67">
        <f t="shared" si="12"/>
        <v>27.72</v>
      </c>
    </row>
    <row r="105" spans="1:20" x14ac:dyDescent="0.25">
      <c r="A105" s="283"/>
      <c r="B105" s="31" t="s">
        <v>27</v>
      </c>
      <c r="C105" s="64">
        <v>28.32</v>
      </c>
      <c r="D105" s="65">
        <v>28.16</v>
      </c>
      <c r="E105" s="66">
        <f t="shared" si="7"/>
        <v>28.240000000000002</v>
      </c>
      <c r="F105" s="64">
        <v>31.51</v>
      </c>
      <c r="G105" s="65">
        <v>31.47</v>
      </c>
      <c r="H105" s="66">
        <f t="shared" si="8"/>
        <v>31.490000000000002</v>
      </c>
      <c r="I105" s="64">
        <v>26.41</v>
      </c>
      <c r="J105" s="65">
        <v>26.27</v>
      </c>
      <c r="K105" s="66">
        <f t="shared" si="9"/>
        <v>26.34</v>
      </c>
      <c r="L105" s="64">
        <v>27.87</v>
      </c>
      <c r="M105" s="65">
        <v>27.7</v>
      </c>
      <c r="N105" s="66">
        <f t="shared" si="10"/>
        <v>27.785</v>
      </c>
      <c r="O105" s="64">
        <v>29.45</v>
      </c>
      <c r="P105" s="65">
        <v>29.26</v>
      </c>
      <c r="Q105" s="66">
        <f t="shared" si="11"/>
        <v>29.355</v>
      </c>
      <c r="R105" s="64">
        <v>27.09</v>
      </c>
      <c r="S105" s="65">
        <v>26.99</v>
      </c>
      <c r="T105" s="67">
        <f t="shared" si="12"/>
        <v>27.04</v>
      </c>
    </row>
    <row r="106" spans="1:20" x14ac:dyDescent="0.25">
      <c r="A106" s="284" t="s">
        <v>7</v>
      </c>
      <c r="B106" s="11" t="s">
        <v>28</v>
      </c>
      <c r="C106" s="53">
        <v>28.16</v>
      </c>
      <c r="D106" s="54">
        <v>27.98</v>
      </c>
      <c r="E106" s="55">
        <f t="shared" si="7"/>
        <v>28.07</v>
      </c>
      <c r="F106" s="53">
        <v>29.45</v>
      </c>
      <c r="G106" s="54">
        <v>29.13</v>
      </c>
      <c r="H106" s="55">
        <f t="shared" si="8"/>
        <v>29.29</v>
      </c>
      <c r="I106" s="53">
        <v>26.24</v>
      </c>
      <c r="J106" s="54">
        <v>26.3</v>
      </c>
      <c r="K106" s="55">
        <f t="shared" si="9"/>
        <v>26.27</v>
      </c>
      <c r="L106" s="53">
        <v>29.54</v>
      </c>
      <c r="M106" s="54">
        <v>29.38</v>
      </c>
      <c r="N106" s="55">
        <f t="shared" si="10"/>
        <v>29.46</v>
      </c>
      <c r="O106" s="53">
        <v>30.43</v>
      </c>
      <c r="P106" s="54">
        <v>30.51</v>
      </c>
      <c r="Q106" s="55">
        <f t="shared" si="11"/>
        <v>30.47</v>
      </c>
      <c r="R106" s="53">
        <v>28.66</v>
      </c>
      <c r="S106" s="54">
        <v>28.84</v>
      </c>
      <c r="T106" s="14">
        <f t="shared" si="12"/>
        <v>28.75</v>
      </c>
    </row>
    <row r="107" spans="1:20" ht="15" customHeight="1" x14ac:dyDescent="0.25">
      <c r="A107" s="284"/>
      <c r="B107" s="16" t="s">
        <v>29</v>
      </c>
      <c r="C107" s="56">
        <v>27.1</v>
      </c>
      <c r="D107" s="57">
        <v>27.11</v>
      </c>
      <c r="E107" s="58">
        <f t="shared" si="7"/>
        <v>27.105</v>
      </c>
      <c r="F107" s="56">
        <v>28.11</v>
      </c>
      <c r="G107" s="57">
        <v>28.12</v>
      </c>
      <c r="H107" s="58">
        <f t="shared" si="8"/>
        <v>28.115000000000002</v>
      </c>
      <c r="I107" s="56">
        <v>25.72</v>
      </c>
      <c r="J107" s="57">
        <v>25.73</v>
      </c>
      <c r="K107" s="58">
        <f t="shared" si="9"/>
        <v>25.725000000000001</v>
      </c>
      <c r="L107" s="56">
        <v>27.84</v>
      </c>
      <c r="M107" s="57">
        <v>27.88</v>
      </c>
      <c r="N107" s="58">
        <f t="shared" si="10"/>
        <v>27.86</v>
      </c>
      <c r="O107" s="56">
        <v>29.95</v>
      </c>
      <c r="P107" s="57">
        <v>30.33</v>
      </c>
      <c r="Q107" s="58">
        <f t="shared" si="11"/>
        <v>30.14</v>
      </c>
      <c r="R107" s="56">
        <v>28.75</v>
      </c>
      <c r="S107" s="57">
        <v>28.53</v>
      </c>
      <c r="T107" s="19">
        <f t="shared" si="12"/>
        <v>28.64</v>
      </c>
    </row>
    <row r="108" spans="1:20" x14ac:dyDescent="0.25">
      <c r="A108" s="284"/>
      <c r="B108" s="16" t="s">
        <v>30</v>
      </c>
      <c r="C108" s="56">
        <v>27.62</v>
      </c>
      <c r="D108" s="57">
        <v>27.64</v>
      </c>
      <c r="E108" s="58">
        <f t="shared" si="7"/>
        <v>27.630000000000003</v>
      </c>
      <c r="F108" s="56">
        <v>31.52</v>
      </c>
      <c r="G108" s="57">
        <v>32.270000000000003</v>
      </c>
      <c r="H108" s="58">
        <f t="shared" si="8"/>
        <v>31.895000000000003</v>
      </c>
      <c r="I108" s="56">
        <v>25.84</v>
      </c>
      <c r="J108" s="57">
        <v>25.71</v>
      </c>
      <c r="K108" s="58">
        <f t="shared" si="9"/>
        <v>25.774999999999999</v>
      </c>
      <c r="L108" s="56">
        <v>28.51</v>
      </c>
      <c r="M108" s="57">
        <v>28.35</v>
      </c>
      <c r="N108" s="58">
        <f t="shared" si="10"/>
        <v>28.43</v>
      </c>
      <c r="O108" s="56">
        <v>30.03</v>
      </c>
      <c r="P108" s="57">
        <v>30.05</v>
      </c>
      <c r="Q108" s="58">
        <f t="shared" si="11"/>
        <v>30.04</v>
      </c>
      <c r="R108" s="56">
        <v>28.17</v>
      </c>
      <c r="S108" s="57">
        <v>27.95</v>
      </c>
      <c r="T108" s="19">
        <f t="shared" si="12"/>
        <v>28.060000000000002</v>
      </c>
    </row>
    <row r="109" spans="1:20" x14ac:dyDescent="0.25">
      <c r="A109" s="284"/>
      <c r="B109" s="16" t="s">
        <v>31</v>
      </c>
      <c r="C109" s="56">
        <v>28.15</v>
      </c>
      <c r="D109" s="57">
        <v>27.53</v>
      </c>
      <c r="E109" s="58">
        <f t="shared" si="7"/>
        <v>27.84</v>
      </c>
      <c r="F109" s="56">
        <v>27.33</v>
      </c>
      <c r="G109" s="57">
        <v>27.17</v>
      </c>
      <c r="H109" s="58">
        <f t="shared" si="8"/>
        <v>27.25</v>
      </c>
      <c r="I109" s="56">
        <v>25.73</v>
      </c>
      <c r="J109" s="57">
        <v>25.64</v>
      </c>
      <c r="K109" s="58">
        <f t="shared" si="9"/>
        <v>25.685000000000002</v>
      </c>
      <c r="L109" s="56">
        <v>28.79</v>
      </c>
      <c r="M109" s="57">
        <v>28.94</v>
      </c>
      <c r="N109" s="58">
        <f t="shared" si="10"/>
        <v>28.865000000000002</v>
      </c>
      <c r="O109" s="56">
        <v>29.34</v>
      </c>
      <c r="P109" s="57">
        <v>29.18</v>
      </c>
      <c r="Q109" s="58">
        <f t="shared" si="11"/>
        <v>29.259999999999998</v>
      </c>
      <c r="R109" s="56">
        <v>28.53</v>
      </c>
      <c r="S109" s="57">
        <v>28.24</v>
      </c>
      <c r="T109" s="19">
        <f t="shared" si="12"/>
        <v>28.384999999999998</v>
      </c>
    </row>
    <row r="110" spans="1:20" x14ac:dyDescent="0.25">
      <c r="A110" s="284"/>
      <c r="B110" s="16" t="s">
        <v>32</v>
      </c>
      <c r="C110" s="56">
        <v>27.37</v>
      </c>
      <c r="D110" s="57">
        <v>27.56</v>
      </c>
      <c r="E110" s="58">
        <f t="shared" si="7"/>
        <v>27.465</v>
      </c>
      <c r="F110" s="56">
        <v>29.42</v>
      </c>
      <c r="G110" s="57">
        <v>29.53</v>
      </c>
      <c r="H110" s="58">
        <f t="shared" si="8"/>
        <v>29.475000000000001</v>
      </c>
      <c r="I110" s="56">
        <v>25.94</v>
      </c>
      <c r="J110" s="57">
        <v>26.02</v>
      </c>
      <c r="K110" s="58">
        <f t="shared" si="9"/>
        <v>25.98</v>
      </c>
      <c r="L110" s="56">
        <v>29.18</v>
      </c>
      <c r="M110" s="57">
        <v>29.14</v>
      </c>
      <c r="N110" s="58">
        <f t="shared" si="10"/>
        <v>29.16</v>
      </c>
      <c r="O110" s="56">
        <v>29.46</v>
      </c>
      <c r="P110" s="57">
        <v>29.75</v>
      </c>
      <c r="Q110" s="58">
        <f t="shared" si="11"/>
        <v>29.605</v>
      </c>
      <c r="R110" s="56">
        <v>27.47</v>
      </c>
      <c r="S110" s="57">
        <v>27.48</v>
      </c>
      <c r="T110" s="19">
        <f t="shared" si="12"/>
        <v>27.475000000000001</v>
      </c>
    </row>
    <row r="111" spans="1:20" x14ac:dyDescent="0.25">
      <c r="A111" s="284"/>
      <c r="B111" s="16" t="s">
        <v>33</v>
      </c>
      <c r="C111" s="56">
        <v>28.35</v>
      </c>
      <c r="D111" s="57">
        <v>28.56</v>
      </c>
      <c r="E111" s="58">
        <f t="shared" si="7"/>
        <v>28.454999999999998</v>
      </c>
      <c r="F111" s="56">
        <v>29.88</v>
      </c>
      <c r="G111" s="57">
        <v>29.78</v>
      </c>
      <c r="H111" s="58">
        <f t="shared" si="8"/>
        <v>29.83</v>
      </c>
      <c r="I111" s="56">
        <v>25.71</v>
      </c>
      <c r="J111" s="57">
        <v>25.5</v>
      </c>
      <c r="K111" s="58">
        <f t="shared" si="9"/>
        <v>25.605</v>
      </c>
      <c r="L111" s="56">
        <v>29.34</v>
      </c>
      <c r="M111" s="57">
        <v>29.11</v>
      </c>
      <c r="N111" s="58">
        <f t="shared" si="10"/>
        <v>29.225000000000001</v>
      </c>
      <c r="O111" s="56">
        <v>28.86</v>
      </c>
      <c r="P111" s="57">
        <v>28.61</v>
      </c>
      <c r="Q111" s="58">
        <f t="shared" si="11"/>
        <v>28.734999999999999</v>
      </c>
      <c r="R111" s="56">
        <v>28.15</v>
      </c>
      <c r="S111" s="57">
        <v>28.09</v>
      </c>
      <c r="T111" s="19">
        <f t="shared" si="12"/>
        <v>28.119999999999997</v>
      </c>
    </row>
    <row r="112" spans="1:20" x14ac:dyDescent="0.25">
      <c r="A112" s="284"/>
      <c r="B112" s="16" t="s">
        <v>34</v>
      </c>
      <c r="C112" s="56">
        <v>26.74</v>
      </c>
      <c r="D112" s="57">
        <v>27.12</v>
      </c>
      <c r="E112" s="58">
        <f t="shared" si="7"/>
        <v>26.93</v>
      </c>
      <c r="F112" s="56">
        <v>28.48</v>
      </c>
      <c r="G112" s="57">
        <v>28.66</v>
      </c>
      <c r="H112" s="58">
        <f t="shared" si="8"/>
        <v>28.57</v>
      </c>
      <c r="I112" s="56">
        <v>25.6</v>
      </c>
      <c r="J112" s="57">
        <v>25.84</v>
      </c>
      <c r="K112" s="58">
        <f t="shared" si="9"/>
        <v>25.72</v>
      </c>
      <c r="L112" s="56">
        <v>28.37</v>
      </c>
      <c r="M112" s="57">
        <v>28.23</v>
      </c>
      <c r="N112" s="58">
        <f t="shared" si="10"/>
        <v>28.3</v>
      </c>
      <c r="O112" s="56">
        <v>28.5</v>
      </c>
      <c r="P112" s="57">
        <v>28.72</v>
      </c>
      <c r="Q112" s="58">
        <f t="shared" si="11"/>
        <v>28.61</v>
      </c>
      <c r="R112" s="56">
        <v>27.15</v>
      </c>
      <c r="S112" s="57">
        <v>27.2</v>
      </c>
      <c r="T112" s="19">
        <f t="shared" si="12"/>
        <v>27.174999999999997</v>
      </c>
    </row>
    <row r="113" spans="1:20" x14ac:dyDescent="0.25">
      <c r="A113" s="284"/>
      <c r="B113" s="38" t="s">
        <v>35</v>
      </c>
      <c r="C113" s="60">
        <v>28.27</v>
      </c>
      <c r="D113" s="61">
        <v>28.33</v>
      </c>
      <c r="E113" s="62">
        <f t="shared" si="7"/>
        <v>28.299999999999997</v>
      </c>
      <c r="F113" s="60">
        <v>28.88</v>
      </c>
      <c r="G113" s="61">
        <v>29.05</v>
      </c>
      <c r="H113" s="62">
        <f t="shared" si="8"/>
        <v>28.965</v>
      </c>
      <c r="I113" s="60">
        <v>26.44</v>
      </c>
      <c r="J113" s="61">
        <v>26.42</v>
      </c>
      <c r="K113" s="62">
        <f t="shared" si="9"/>
        <v>26.43</v>
      </c>
      <c r="L113" s="60">
        <v>29.41</v>
      </c>
      <c r="M113" s="61">
        <v>29.39</v>
      </c>
      <c r="N113" s="62">
        <f t="shared" si="10"/>
        <v>29.4</v>
      </c>
      <c r="O113" s="60">
        <v>30.3</v>
      </c>
      <c r="P113" s="61">
        <v>31.01</v>
      </c>
      <c r="Q113" s="62">
        <f t="shared" si="11"/>
        <v>30.655000000000001</v>
      </c>
      <c r="R113" s="60">
        <v>29.06</v>
      </c>
      <c r="S113" s="61">
        <v>29</v>
      </c>
      <c r="T113" s="63">
        <f t="shared" si="12"/>
        <v>29.03</v>
      </c>
    </row>
    <row r="114" spans="1:20" x14ac:dyDescent="0.25">
      <c r="A114" s="283" t="s">
        <v>17</v>
      </c>
      <c r="B114" s="21" t="s">
        <v>36</v>
      </c>
      <c r="C114" s="64">
        <v>28.73</v>
      </c>
      <c r="D114" s="65">
        <v>28.83</v>
      </c>
      <c r="E114" s="66">
        <f t="shared" si="7"/>
        <v>28.78</v>
      </c>
      <c r="F114" s="64">
        <v>30.09</v>
      </c>
      <c r="G114" s="65">
        <v>30.45</v>
      </c>
      <c r="H114" s="66">
        <f t="shared" si="8"/>
        <v>30.27</v>
      </c>
      <c r="I114" s="64">
        <v>26.99</v>
      </c>
      <c r="J114" s="65">
        <v>27.03</v>
      </c>
      <c r="K114" s="66">
        <f t="shared" si="9"/>
        <v>27.009999999999998</v>
      </c>
      <c r="L114" s="64">
        <v>28.86</v>
      </c>
      <c r="M114" s="65">
        <v>28.89</v>
      </c>
      <c r="N114" s="66">
        <f t="shared" si="10"/>
        <v>28.875</v>
      </c>
      <c r="O114" s="64">
        <v>29.5</v>
      </c>
      <c r="P114" s="65">
        <v>29.67</v>
      </c>
      <c r="Q114" s="66">
        <f t="shared" si="11"/>
        <v>29.585000000000001</v>
      </c>
      <c r="R114" s="64">
        <v>28.83</v>
      </c>
      <c r="S114" s="65">
        <v>28.31</v>
      </c>
      <c r="T114" s="67">
        <f t="shared" si="12"/>
        <v>28.57</v>
      </c>
    </row>
    <row r="115" spans="1:20" x14ac:dyDescent="0.25">
      <c r="A115" s="283"/>
      <c r="B115" s="26" t="s">
        <v>37</v>
      </c>
      <c r="C115" s="64">
        <v>28.54</v>
      </c>
      <c r="D115" s="65">
        <v>28.23</v>
      </c>
      <c r="E115" s="66">
        <f t="shared" si="7"/>
        <v>28.384999999999998</v>
      </c>
      <c r="F115" s="64">
        <v>32.71</v>
      </c>
      <c r="G115" s="65">
        <v>32.450000000000003</v>
      </c>
      <c r="H115" s="66">
        <f t="shared" si="8"/>
        <v>32.58</v>
      </c>
      <c r="I115" s="64">
        <v>26.74</v>
      </c>
      <c r="J115" s="65">
        <v>26.89</v>
      </c>
      <c r="K115" s="66">
        <f t="shared" si="9"/>
        <v>26.814999999999998</v>
      </c>
      <c r="L115" s="64">
        <v>30.05</v>
      </c>
      <c r="M115" s="65">
        <v>30.26</v>
      </c>
      <c r="N115" s="66">
        <f t="shared" si="10"/>
        <v>30.155000000000001</v>
      </c>
      <c r="O115" s="64">
        <v>30.41</v>
      </c>
      <c r="P115" s="65">
        <v>30.92</v>
      </c>
      <c r="Q115" s="66">
        <f t="shared" si="11"/>
        <v>30.664999999999999</v>
      </c>
      <c r="R115" s="64">
        <v>29.18</v>
      </c>
      <c r="S115" s="65">
        <v>29.44</v>
      </c>
      <c r="T115" s="67">
        <f t="shared" si="12"/>
        <v>29.310000000000002</v>
      </c>
    </row>
    <row r="116" spans="1:20" x14ac:dyDescent="0.25">
      <c r="A116" s="283"/>
      <c r="B116" s="26" t="s">
        <v>38</v>
      </c>
      <c r="C116" s="64">
        <v>28.18</v>
      </c>
      <c r="D116" s="65">
        <v>28.43</v>
      </c>
      <c r="E116" s="66">
        <f t="shared" si="7"/>
        <v>28.305</v>
      </c>
      <c r="F116" s="64">
        <v>30.95</v>
      </c>
      <c r="G116" s="65">
        <v>31.41</v>
      </c>
      <c r="H116" s="66">
        <f t="shared" si="8"/>
        <v>31.18</v>
      </c>
      <c r="I116" s="64">
        <v>26.38</v>
      </c>
      <c r="J116" s="65">
        <v>26.31</v>
      </c>
      <c r="K116" s="66">
        <f t="shared" si="9"/>
        <v>26.344999999999999</v>
      </c>
      <c r="L116" s="64">
        <v>28.17</v>
      </c>
      <c r="M116" s="65">
        <v>28.37</v>
      </c>
      <c r="N116" s="66">
        <f t="shared" si="10"/>
        <v>28.270000000000003</v>
      </c>
      <c r="O116" s="64">
        <v>29.45</v>
      </c>
      <c r="P116" s="65">
        <v>29.48</v>
      </c>
      <c r="Q116" s="66">
        <f t="shared" si="11"/>
        <v>29.465</v>
      </c>
      <c r="R116" s="64">
        <v>27.8</v>
      </c>
      <c r="S116" s="65">
        <v>27.79</v>
      </c>
      <c r="T116" s="67">
        <f t="shared" si="12"/>
        <v>27.795000000000002</v>
      </c>
    </row>
    <row r="117" spans="1:20" x14ac:dyDescent="0.25">
      <c r="A117" s="283"/>
      <c r="B117" s="26" t="s">
        <v>39</v>
      </c>
      <c r="C117" s="64">
        <v>28.09</v>
      </c>
      <c r="D117" s="65">
        <v>28.24</v>
      </c>
      <c r="E117" s="66">
        <f t="shared" si="7"/>
        <v>28.164999999999999</v>
      </c>
      <c r="F117" s="64">
        <v>30.2</v>
      </c>
      <c r="G117" s="65">
        <v>30.1</v>
      </c>
      <c r="H117" s="66">
        <f t="shared" si="8"/>
        <v>30.15</v>
      </c>
      <c r="I117" s="64">
        <v>26.28</v>
      </c>
      <c r="J117" s="65">
        <v>26.31</v>
      </c>
      <c r="K117" s="66">
        <f t="shared" si="9"/>
        <v>26.295000000000002</v>
      </c>
      <c r="L117" s="64">
        <v>28.3</v>
      </c>
      <c r="M117" s="65">
        <v>28.46</v>
      </c>
      <c r="N117" s="66">
        <f t="shared" si="10"/>
        <v>28.380000000000003</v>
      </c>
      <c r="O117" s="64">
        <v>29.22</v>
      </c>
      <c r="P117" s="65">
        <v>29.84</v>
      </c>
      <c r="Q117" s="66">
        <f t="shared" si="11"/>
        <v>29.53</v>
      </c>
      <c r="R117" s="64">
        <v>28.01</v>
      </c>
      <c r="S117" s="65">
        <v>28.27</v>
      </c>
      <c r="T117" s="67">
        <f t="shared" si="12"/>
        <v>28.14</v>
      </c>
    </row>
    <row r="118" spans="1:20" x14ac:dyDescent="0.25">
      <c r="A118" s="283"/>
      <c r="B118" s="26" t="s">
        <v>40</v>
      </c>
      <c r="C118" s="64">
        <v>28.14</v>
      </c>
      <c r="D118" s="65">
        <v>28.09</v>
      </c>
      <c r="E118" s="66">
        <f t="shared" si="7"/>
        <v>28.115000000000002</v>
      </c>
      <c r="F118" s="64">
        <v>29.8</v>
      </c>
      <c r="G118" s="65">
        <v>30.06</v>
      </c>
      <c r="H118" s="66">
        <f t="shared" si="8"/>
        <v>29.93</v>
      </c>
      <c r="I118" s="64">
        <v>26.51</v>
      </c>
      <c r="J118" s="65">
        <v>26.64</v>
      </c>
      <c r="K118" s="66">
        <f t="shared" si="9"/>
        <v>26.575000000000003</v>
      </c>
      <c r="L118" s="64">
        <v>29.21</v>
      </c>
      <c r="M118" s="65">
        <v>29.21</v>
      </c>
      <c r="N118" s="66">
        <f t="shared" si="10"/>
        <v>29.21</v>
      </c>
      <c r="O118" s="64">
        <v>29.95</v>
      </c>
      <c r="P118" s="65">
        <v>30.07</v>
      </c>
      <c r="Q118" s="66">
        <f t="shared" si="11"/>
        <v>30.009999999999998</v>
      </c>
      <c r="R118" s="64">
        <v>28.15</v>
      </c>
      <c r="S118" s="65">
        <v>28.1</v>
      </c>
      <c r="T118" s="67">
        <f t="shared" si="12"/>
        <v>28.125</v>
      </c>
    </row>
    <row r="119" spans="1:20" x14ac:dyDescent="0.25">
      <c r="A119" s="283"/>
      <c r="B119" s="26" t="s">
        <v>41</v>
      </c>
      <c r="C119" s="64">
        <v>27.59</v>
      </c>
      <c r="D119" s="65">
        <v>27.97</v>
      </c>
      <c r="E119" s="66">
        <f t="shared" si="7"/>
        <v>27.78</v>
      </c>
      <c r="F119" s="64">
        <v>31.61</v>
      </c>
      <c r="G119" s="65">
        <v>31.32</v>
      </c>
      <c r="H119" s="66">
        <f t="shared" si="8"/>
        <v>31.465</v>
      </c>
      <c r="I119" s="64">
        <v>26.34</v>
      </c>
      <c r="J119" s="65">
        <v>26.46</v>
      </c>
      <c r="K119" s="66">
        <f t="shared" si="9"/>
        <v>26.4</v>
      </c>
      <c r="L119" s="64">
        <v>27.28</v>
      </c>
      <c r="M119" s="65">
        <v>27.56</v>
      </c>
      <c r="N119" s="66">
        <f t="shared" si="10"/>
        <v>27.42</v>
      </c>
      <c r="O119" s="64">
        <v>30.63</v>
      </c>
      <c r="P119" s="65">
        <v>31.05</v>
      </c>
      <c r="Q119" s="66">
        <f t="shared" si="11"/>
        <v>30.84</v>
      </c>
      <c r="R119" s="64">
        <v>27.94</v>
      </c>
      <c r="S119" s="65">
        <v>27.53</v>
      </c>
      <c r="T119" s="67">
        <f t="shared" si="12"/>
        <v>27.734999999999999</v>
      </c>
    </row>
    <row r="120" spans="1:20" x14ac:dyDescent="0.25">
      <c r="A120" s="283"/>
      <c r="B120" s="26" t="s">
        <v>42</v>
      </c>
      <c r="C120" s="64">
        <v>27.72</v>
      </c>
      <c r="D120" s="65">
        <v>27.96</v>
      </c>
      <c r="E120" s="66">
        <f t="shared" si="7"/>
        <v>27.84</v>
      </c>
      <c r="F120" s="64">
        <v>31.13</v>
      </c>
      <c r="G120" s="65">
        <v>31.14</v>
      </c>
      <c r="H120" s="66">
        <f t="shared" si="8"/>
        <v>31.134999999999998</v>
      </c>
      <c r="I120" s="64">
        <v>25.93</v>
      </c>
      <c r="J120" s="65">
        <v>26.02</v>
      </c>
      <c r="K120" s="66">
        <f t="shared" si="9"/>
        <v>25.975000000000001</v>
      </c>
      <c r="L120" s="64">
        <v>28.67</v>
      </c>
      <c r="M120" s="65">
        <v>28.88</v>
      </c>
      <c r="N120" s="66">
        <f t="shared" si="10"/>
        <v>28.774999999999999</v>
      </c>
      <c r="O120" s="64">
        <v>29.08</v>
      </c>
      <c r="P120" s="65">
        <v>29.02</v>
      </c>
      <c r="Q120" s="66">
        <f t="shared" si="11"/>
        <v>29.049999999999997</v>
      </c>
      <c r="R120" s="64">
        <v>27.63</v>
      </c>
      <c r="S120" s="65">
        <v>27.82</v>
      </c>
      <c r="T120" s="67">
        <f t="shared" si="12"/>
        <v>27.725000000000001</v>
      </c>
    </row>
    <row r="121" spans="1:20" x14ac:dyDescent="0.25">
      <c r="A121" s="283"/>
      <c r="B121" s="26" t="s">
        <v>43</v>
      </c>
      <c r="C121" s="64">
        <v>27.21</v>
      </c>
      <c r="D121" s="65">
        <v>27.42</v>
      </c>
      <c r="E121" s="66">
        <f t="shared" si="7"/>
        <v>27.315000000000001</v>
      </c>
      <c r="F121" s="64">
        <v>29.98</v>
      </c>
      <c r="G121" s="65">
        <v>30.03</v>
      </c>
      <c r="H121" s="66">
        <f t="shared" si="8"/>
        <v>30.005000000000003</v>
      </c>
      <c r="I121" s="64">
        <v>25.66</v>
      </c>
      <c r="J121" s="65">
        <v>25.92</v>
      </c>
      <c r="K121" s="66">
        <f t="shared" si="9"/>
        <v>25.79</v>
      </c>
      <c r="L121" s="64">
        <v>27.1</v>
      </c>
      <c r="M121" s="65">
        <v>27.32</v>
      </c>
      <c r="N121" s="66">
        <f t="shared" si="10"/>
        <v>27.21</v>
      </c>
      <c r="O121" s="64">
        <v>29.19</v>
      </c>
      <c r="P121" s="65">
        <v>29.36</v>
      </c>
      <c r="Q121" s="66">
        <f t="shared" si="11"/>
        <v>29.274999999999999</v>
      </c>
      <c r="R121" s="64">
        <v>26.42</v>
      </c>
      <c r="S121" s="65">
        <v>26.37</v>
      </c>
      <c r="T121" s="67">
        <f t="shared" si="12"/>
        <v>26.395000000000003</v>
      </c>
    </row>
    <row r="122" spans="1:20" x14ac:dyDescent="0.25">
      <c r="A122" s="283"/>
      <c r="B122" s="26" t="s">
        <v>44</v>
      </c>
      <c r="C122" s="64">
        <v>27.73</v>
      </c>
      <c r="D122" s="65">
        <v>27.85</v>
      </c>
      <c r="E122" s="66">
        <f t="shared" si="7"/>
        <v>27.79</v>
      </c>
      <c r="F122" s="64">
        <v>28.65</v>
      </c>
      <c r="G122" s="65">
        <v>28.42</v>
      </c>
      <c r="H122" s="66">
        <f t="shared" si="8"/>
        <v>28.535</v>
      </c>
      <c r="I122" s="64">
        <v>26.26</v>
      </c>
      <c r="J122" s="65">
        <v>25.97</v>
      </c>
      <c r="K122" s="66">
        <f t="shared" si="9"/>
        <v>26.115000000000002</v>
      </c>
      <c r="L122" s="64">
        <v>27.88</v>
      </c>
      <c r="M122" s="65">
        <v>28.01</v>
      </c>
      <c r="N122" s="66">
        <f t="shared" si="10"/>
        <v>27.945</v>
      </c>
      <c r="O122" s="64">
        <v>28.08</v>
      </c>
      <c r="P122" s="65">
        <v>28.36</v>
      </c>
      <c r="Q122" s="66">
        <f t="shared" si="11"/>
        <v>28.22</v>
      </c>
      <c r="R122" s="64">
        <v>26.36</v>
      </c>
      <c r="S122" s="65">
        <v>26.41</v>
      </c>
      <c r="T122" s="67">
        <f t="shared" si="12"/>
        <v>26.384999999999998</v>
      </c>
    </row>
    <row r="123" spans="1:20" x14ac:dyDescent="0.25">
      <c r="A123" s="283"/>
      <c r="B123" s="31" t="s">
        <v>45</v>
      </c>
      <c r="C123" s="68">
        <v>28.27</v>
      </c>
      <c r="D123" s="69">
        <v>28.39</v>
      </c>
      <c r="E123" s="70">
        <f t="shared" si="7"/>
        <v>28.33</v>
      </c>
      <c r="F123" s="68">
        <v>31.38</v>
      </c>
      <c r="G123" s="69">
        <v>31.4</v>
      </c>
      <c r="H123" s="70">
        <f t="shared" si="8"/>
        <v>31.39</v>
      </c>
      <c r="I123" s="68">
        <v>26.33</v>
      </c>
      <c r="J123" s="69">
        <v>26.33</v>
      </c>
      <c r="K123" s="70">
        <f t="shared" si="9"/>
        <v>26.33</v>
      </c>
      <c r="L123" s="68">
        <v>27.76</v>
      </c>
      <c r="M123" s="69">
        <v>28.07</v>
      </c>
      <c r="N123" s="70">
        <f t="shared" si="10"/>
        <v>27.914999999999999</v>
      </c>
      <c r="O123" s="68">
        <v>29.61</v>
      </c>
      <c r="P123" s="69">
        <v>30.59</v>
      </c>
      <c r="Q123" s="70">
        <f t="shared" si="11"/>
        <v>30.1</v>
      </c>
      <c r="R123" s="68">
        <v>27.24</v>
      </c>
      <c r="S123" s="69">
        <v>27.34</v>
      </c>
      <c r="T123" s="71">
        <f t="shared" si="12"/>
        <v>27.29</v>
      </c>
    </row>
  </sheetData>
  <sheetProtection selectLockedCells="1" selectUnlockedCells="1"/>
  <mergeCells count="12">
    <mergeCell ref="A66:A73"/>
    <mergeCell ref="A74:A83"/>
    <mergeCell ref="A87:A95"/>
    <mergeCell ref="A96:A105"/>
    <mergeCell ref="A106:A113"/>
    <mergeCell ref="A114:A123"/>
    <mergeCell ref="A5:A13"/>
    <mergeCell ref="A14:A23"/>
    <mergeCell ref="A24:A31"/>
    <mergeCell ref="A32:A41"/>
    <mergeCell ref="A47:A55"/>
    <mergeCell ref="A56:A65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9"/>
  <sheetViews>
    <sheetView zoomScale="85" zoomScaleNormal="85" workbookViewId="0">
      <selection activeCell="D34" sqref="D34"/>
    </sheetView>
  </sheetViews>
  <sheetFormatPr baseColWidth="10" defaultRowHeight="15" x14ac:dyDescent="0.25"/>
  <cols>
    <col min="2" max="2" width="12.7109375" customWidth="1"/>
  </cols>
  <sheetData>
    <row r="1" spans="1:25" ht="15.75" x14ac:dyDescent="0.25">
      <c r="A1" s="1"/>
      <c r="B1" s="1"/>
      <c r="C1" s="1"/>
      <c r="D1" s="1"/>
      <c r="E1" s="1"/>
      <c r="F1" s="142"/>
      <c r="G1" s="291" t="s">
        <v>132</v>
      </c>
      <c r="H1" s="291"/>
      <c r="I1" s="291"/>
      <c r="J1" s="291"/>
      <c r="K1" s="291"/>
      <c r="L1" s="291"/>
      <c r="M1" s="291"/>
      <c r="N1" s="291"/>
      <c r="O1" s="143"/>
      <c r="P1" s="144"/>
      <c r="Q1" s="292" t="s">
        <v>133</v>
      </c>
      <c r="R1" s="292"/>
      <c r="S1" s="292"/>
      <c r="T1" s="292"/>
      <c r="U1" s="292"/>
      <c r="V1" s="292"/>
      <c r="W1" s="292"/>
      <c r="X1" s="292"/>
      <c r="Y1" s="145"/>
    </row>
    <row r="2" spans="1:25" x14ac:dyDescent="0.25">
      <c r="A2" s="146" t="s">
        <v>134</v>
      </c>
      <c r="B2" s="7" t="s">
        <v>2</v>
      </c>
      <c r="C2" s="10" t="s">
        <v>157</v>
      </c>
      <c r="D2" s="147" t="s">
        <v>136</v>
      </c>
      <c r="E2" s="148"/>
      <c r="F2" s="1"/>
      <c r="G2" s="276" t="s">
        <v>137</v>
      </c>
      <c r="H2" s="277" t="s">
        <v>138</v>
      </c>
      <c r="I2" s="278" t="s">
        <v>139</v>
      </c>
      <c r="J2" s="152" t="s">
        <v>140</v>
      </c>
      <c r="K2" s="153" t="s">
        <v>138</v>
      </c>
      <c r="L2" s="154" t="s">
        <v>139</v>
      </c>
      <c r="M2" s="154" t="s">
        <v>141</v>
      </c>
      <c r="N2" s="155" t="s">
        <v>129</v>
      </c>
      <c r="O2" s="1"/>
      <c r="P2" s="1"/>
      <c r="Q2" s="276" t="s">
        <v>137</v>
      </c>
      <c r="R2" s="277" t="s">
        <v>138</v>
      </c>
      <c r="S2" s="278" t="s">
        <v>139</v>
      </c>
      <c r="T2" s="152" t="s">
        <v>140</v>
      </c>
      <c r="U2" s="153" t="s">
        <v>138</v>
      </c>
      <c r="V2" s="154" t="s">
        <v>139</v>
      </c>
      <c r="W2" s="154" t="s">
        <v>141</v>
      </c>
      <c r="X2" s="155" t="s">
        <v>129</v>
      </c>
      <c r="Y2" s="156"/>
    </row>
    <row r="3" spans="1:25" x14ac:dyDescent="0.25">
      <c r="A3" s="11" t="s">
        <v>8</v>
      </c>
      <c r="B3" s="157">
        <f>qPCR!E5</f>
        <v>25.965</v>
      </c>
      <c r="C3" s="157">
        <f>qPCR!T47</f>
        <v>26.700000000000003</v>
      </c>
      <c r="D3" s="157">
        <f t="shared" ref="D3:D11" si="0">C3-B3</f>
        <v>0.73500000000000298</v>
      </c>
      <c r="E3" s="44"/>
      <c r="F3" s="1"/>
      <c r="G3" s="158">
        <f t="shared" ref="G3:G11" si="1">POWER(2,((-1)*(D3)))</f>
        <v>0.60081802476342416</v>
      </c>
      <c r="H3" s="159"/>
      <c r="I3" s="160"/>
      <c r="J3" s="161"/>
      <c r="K3" s="162">
        <f t="shared" ref="K3:K11" si="2">D3-$J$23</f>
        <v>-1.6229999999999967</v>
      </c>
      <c r="L3" s="162">
        <f t="shared" ref="L3:L11" si="3">POWER(2,((-1)*(K3)))</f>
        <v>3.0801486969442786</v>
      </c>
      <c r="M3" s="162"/>
      <c r="N3" s="163"/>
      <c r="O3" s="1"/>
      <c r="P3" s="1"/>
      <c r="Q3" s="164">
        <f t="shared" ref="Q3:Q11" si="4">POWER(2,((-1)*(D3)))</f>
        <v>0.60081802476342416</v>
      </c>
      <c r="R3" s="165"/>
      <c r="S3" s="166"/>
      <c r="T3" s="161"/>
      <c r="U3" s="167">
        <f t="shared" ref="U3:U11" si="5">D3-$T$23</f>
        <v>-1.3126315789473653</v>
      </c>
      <c r="V3" s="162">
        <f t="shared" ref="V3:V21" si="6">POWER(2,((-1)*(U3)))</f>
        <v>2.4839421582248211</v>
      </c>
      <c r="W3" s="162"/>
      <c r="X3" s="163"/>
      <c r="Y3" s="168"/>
    </row>
    <row r="4" spans="1:25" x14ac:dyDescent="0.25">
      <c r="A4" s="16" t="s">
        <v>9</v>
      </c>
      <c r="B4" s="158">
        <f>qPCR!E6</f>
        <v>25.91</v>
      </c>
      <c r="C4" s="158">
        <f>qPCR!T48</f>
        <v>27.555</v>
      </c>
      <c r="D4" s="158">
        <f t="shared" si="0"/>
        <v>1.6449999999999996</v>
      </c>
      <c r="E4" s="44"/>
      <c r="F4" s="1"/>
      <c r="G4" s="158">
        <f t="shared" si="1"/>
        <v>0.31974639531935733</v>
      </c>
      <c r="H4" s="169"/>
      <c r="I4" s="170"/>
      <c r="J4" s="171"/>
      <c r="K4" s="172">
        <f t="shared" si="2"/>
        <v>-0.71300000000000008</v>
      </c>
      <c r="L4" s="172">
        <f t="shared" si="3"/>
        <v>1.6392092152750344</v>
      </c>
      <c r="M4" s="172"/>
      <c r="N4" s="173"/>
      <c r="O4" s="1"/>
      <c r="P4" s="1"/>
      <c r="Q4" s="174">
        <f t="shared" si="4"/>
        <v>0.31974639531935733</v>
      </c>
      <c r="R4" s="175"/>
      <c r="S4" s="176"/>
      <c r="T4" s="171"/>
      <c r="U4" s="177">
        <f t="shared" si="5"/>
        <v>-0.40263157894736867</v>
      </c>
      <c r="V4" s="172">
        <f t="shared" si="6"/>
        <v>1.3219169840766758</v>
      </c>
      <c r="W4" s="172"/>
      <c r="X4" s="173"/>
      <c r="Y4" s="168"/>
    </row>
    <row r="5" spans="1:25" x14ac:dyDescent="0.25">
      <c r="A5" s="16" t="s">
        <v>10</v>
      </c>
      <c r="B5" s="158">
        <f>qPCR!E7</f>
        <v>25.244999999999997</v>
      </c>
      <c r="C5" s="158">
        <f>qPCR!T49</f>
        <v>26.534999999999997</v>
      </c>
      <c r="D5" s="158">
        <f t="shared" si="0"/>
        <v>1.2899999999999991</v>
      </c>
      <c r="E5" s="44"/>
      <c r="F5" s="1"/>
      <c r="G5" s="158">
        <f t="shared" si="1"/>
        <v>0.40895102927889082</v>
      </c>
      <c r="H5" s="169"/>
      <c r="I5" s="170"/>
      <c r="J5" s="171"/>
      <c r="K5" s="172">
        <f t="shared" si="2"/>
        <v>-1.0680000000000005</v>
      </c>
      <c r="L5" s="172">
        <f t="shared" si="3"/>
        <v>2.0965249510338584</v>
      </c>
      <c r="M5" s="172"/>
      <c r="N5" s="173"/>
      <c r="O5" s="1"/>
      <c r="P5" s="1"/>
      <c r="Q5" s="174">
        <f t="shared" si="4"/>
        <v>0.40895102927889082</v>
      </c>
      <c r="R5" s="175"/>
      <c r="S5" s="176"/>
      <c r="T5" s="171"/>
      <c r="U5" s="177">
        <f t="shared" si="5"/>
        <v>-0.7576315789473691</v>
      </c>
      <c r="V5" s="172">
        <f t="shared" si="6"/>
        <v>1.6907127622798133</v>
      </c>
      <c r="W5" s="172"/>
      <c r="X5" s="173"/>
      <c r="Y5" s="168"/>
    </row>
    <row r="6" spans="1:25" x14ac:dyDescent="0.25">
      <c r="A6" s="16" t="s">
        <v>11</v>
      </c>
      <c r="B6" s="158">
        <f>qPCR!E8</f>
        <v>25.130000000000003</v>
      </c>
      <c r="C6" s="158">
        <f>qPCR!T50</f>
        <v>26.630000000000003</v>
      </c>
      <c r="D6" s="158">
        <f t="shared" si="0"/>
        <v>1.5</v>
      </c>
      <c r="E6" s="44"/>
      <c r="F6" s="1"/>
      <c r="G6" s="158">
        <f t="shared" si="1"/>
        <v>0.35355339059327379</v>
      </c>
      <c r="H6" s="169"/>
      <c r="I6" s="170"/>
      <c r="J6" s="171"/>
      <c r="K6" s="172">
        <f t="shared" si="2"/>
        <v>-0.85799999999999965</v>
      </c>
      <c r="L6" s="172">
        <f t="shared" si="3"/>
        <v>1.8125238765346683</v>
      </c>
      <c r="M6" s="172"/>
      <c r="N6" s="173"/>
      <c r="O6" s="1"/>
      <c r="P6" s="1"/>
      <c r="Q6" s="174">
        <f t="shared" si="4"/>
        <v>0.35355339059327379</v>
      </c>
      <c r="R6" s="175"/>
      <c r="S6" s="176"/>
      <c r="T6" s="171"/>
      <c r="U6" s="177">
        <f t="shared" si="5"/>
        <v>-0.54763157894736825</v>
      </c>
      <c r="V6" s="172">
        <f t="shared" si="6"/>
        <v>1.4616841304382617</v>
      </c>
      <c r="W6" s="172"/>
      <c r="X6" s="173"/>
      <c r="Y6" s="168"/>
    </row>
    <row r="7" spans="1:25" x14ac:dyDescent="0.25">
      <c r="A7" s="16" t="s">
        <v>12</v>
      </c>
      <c r="B7" s="158">
        <f>qPCR!E9</f>
        <v>25.16</v>
      </c>
      <c r="C7" s="158">
        <f>qPCR!T51</f>
        <v>27.454999999999998</v>
      </c>
      <c r="D7" s="158">
        <f t="shared" si="0"/>
        <v>2.2949999999999982</v>
      </c>
      <c r="E7" s="44"/>
      <c r="F7" s="1"/>
      <c r="G7" s="158">
        <f t="shared" si="1"/>
        <v>0.20376808310065661</v>
      </c>
      <c r="H7" s="169"/>
      <c r="I7" s="170"/>
      <c r="J7" s="171"/>
      <c r="K7" s="172">
        <f t="shared" si="2"/>
        <v>-6.3000000000001499E-2</v>
      </c>
      <c r="L7" s="172">
        <f t="shared" si="3"/>
        <v>1.0446357628642327</v>
      </c>
      <c r="M7" s="172"/>
      <c r="N7" s="173"/>
      <c r="O7" s="1"/>
      <c r="P7" s="1"/>
      <c r="Q7" s="174">
        <f t="shared" si="4"/>
        <v>0.20376808310065661</v>
      </c>
      <c r="R7" s="175"/>
      <c r="S7" s="176"/>
      <c r="T7" s="171"/>
      <c r="U7" s="177">
        <f t="shared" si="5"/>
        <v>0.24736842105262991</v>
      </c>
      <c r="V7" s="172">
        <f t="shared" si="6"/>
        <v>0.84243167024437837</v>
      </c>
      <c r="W7" s="172"/>
      <c r="X7" s="173"/>
      <c r="Y7" s="168"/>
    </row>
    <row r="8" spans="1:25" x14ac:dyDescent="0.25">
      <c r="A8" s="16" t="s">
        <v>13</v>
      </c>
      <c r="B8" s="158">
        <f>qPCR!E10</f>
        <v>25.92</v>
      </c>
      <c r="C8" s="158">
        <f>qPCR!T52</f>
        <v>27.33</v>
      </c>
      <c r="D8" s="158">
        <f t="shared" si="0"/>
        <v>1.4099999999999966</v>
      </c>
      <c r="E8" s="44"/>
      <c r="F8" s="1"/>
      <c r="G8" s="158">
        <f t="shared" si="1"/>
        <v>0.37631168685276772</v>
      </c>
      <c r="H8" s="169"/>
      <c r="I8" s="170"/>
      <c r="J8" s="171"/>
      <c r="K8" s="172">
        <f t="shared" si="2"/>
        <v>-0.94800000000000306</v>
      </c>
      <c r="L8" s="172">
        <f t="shared" si="3"/>
        <v>1.9291963691682805</v>
      </c>
      <c r="M8" s="172"/>
      <c r="N8" s="173"/>
      <c r="O8" s="1"/>
      <c r="P8" s="1"/>
      <c r="Q8" s="174">
        <f t="shared" si="4"/>
        <v>0.37631168685276772</v>
      </c>
      <c r="R8" s="175"/>
      <c r="S8" s="176"/>
      <c r="T8" s="171"/>
      <c r="U8" s="177">
        <f t="shared" si="5"/>
        <v>-0.63763157894737166</v>
      </c>
      <c r="V8" s="172">
        <f t="shared" si="6"/>
        <v>1.555773004603757</v>
      </c>
      <c r="W8" s="172"/>
      <c r="X8" s="173"/>
      <c r="Y8" s="168"/>
    </row>
    <row r="9" spans="1:25" x14ac:dyDescent="0.25">
      <c r="A9" s="16" t="s">
        <v>14</v>
      </c>
      <c r="B9" s="158">
        <f>qPCR!E11</f>
        <v>25.725000000000001</v>
      </c>
      <c r="C9" s="158">
        <f>qPCR!T53</f>
        <v>27.305</v>
      </c>
      <c r="D9" s="158">
        <f t="shared" si="0"/>
        <v>1.5799999999999983</v>
      </c>
      <c r="E9" s="44"/>
      <c r="F9" s="1"/>
      <c r="G9" s="158">
        <f t="shared" si="1"/>
        <v>0.33448188869652845</v>
      </c>
      <c r="H9" s="169"/>
      <c r="I9" s="170"/>
      <c r="J9" s="171"/>
      <c r="K9" s="172">
        <f t="shared" si="2"/>
        <v>-0.77800000000000136</v>
      </c>
      <c r="L9" s="172">
        <f t="shared" si="3"/>
        <v>1.714752073268345</v>
      </c>
      <c r="M9" s="172"/>
      <c r="N9" s="173"/>
      <c r="O9" s="1"/>
      <c r="P9" s="1"/>
      <c r="Q9" s="174">
        <f t="shared" si="4"/>
        <v>0.33448188869652845</v>
      </c>
      <c r="R9" s="175"/>
      <c r="S9" s="176"/>
      <c r="T9" s="171"/>
      <c r="U9" s="177">
        <f t="shared" si="5"/>
        <v>-0.46763157894736995</v>
      </c>
      <c r="V9" s="172">
        <f t="shared" si="6"/>
        <v>1.3828374486985726</v>
      </c>
      <c r="W9" s="172"/>
      <c r="X9" s="173"/>
      <c r="Y9" s="168"/>
    </row>
    <row r="10" spans="1:25" x14ac:dyDescent="0.25">
      <c r="A10" s="16" t="s">
        <v>15</v>
      </c>
      <c r="B10" s="158">
        <f>qPCR!E12</f>
        <v>26.105</v>
      </c>
      <c r="C10" s="158">
        <f>qPCR!T54</f>
        <v>27.335000000000001</v>
      </c>
      <c r="D10" s="158">
        <f t="shared" si="0"/>
        <v>1.2300000000000004</v>
      </c>
      <c r="E10" s="44"/>
      <c r="F10" s="1"/>
      <c r="G10" s="158">
        <f t="shared" si="1"/>
        <v>0.4263174458839783</v>
      </c>
      <c r="H10" s="169"/>
      <c r="I10" s="170"/>
      <c r="J10" s="171"/>
      <c r="K10" s="172">
        <f t="shared" si="2"/>
        <v>-1.1279999999999992</v>
      </c>
      <c r="L10" s="172">
        <f t="shared" si="3"/>
        <v>2.1855554782019038</v>
      </c>
      <c r="M10" s="172"/>
      <c r="N10" s="173"/>
      <c r="O10" s="1"/>
      <c r="P10" s="1"/>
      <c r="Q10" s="174">
        <f t="shared" si="4"/>
        <v>0.4263174458839783</v>
      </c>
      <c r="R10" s="175"/>
      <c r="S10" s="176"/>
      <c r="T10" s="171"/>
      <c r="U10" s="177">
        <f t="shared" si="5"/>
        <v>-0.81763157894736782</v>
      </c>
      <c r="V10" s="172">
        <f t="shared" si="6"/>
        <v>1.7625101660938181</v>
      </c>
      <c r="W10" s="172"/>
      <c r="X10" s="173"/>
      <c r="Y10" s="168"/>
    </row>
    <row r="11" spans="1:25" x14ac:dyDescent="0.25">
      <c r="A11" s="38" t="s">
        <v>16</v>
      </c>
      <c r="B11" s="178">
        <f>qPCR!E13</f>
        <v>24.664999999999999</v>
      </c>
      <c r="C11" s="178">
        <f>qPCR!T55</f>
        <v>28.305</v>
      </c>
      <c r="D11" s="178">
        <f t="shared" si="0"/>
        <v>3.6400000000000006</v>
      </c>
      <c r="E11" s="44"/>
      <c r="F11" s="1"/>
      <c r="G11" s="158">
        <f t="shared" si="1"/>
        <v>8.0214118597681475E-2</v>
      </c>
      <c r="H11" s="169"/>
      <c r="I11" s="170"/>
      <c r="J11" s="171"/>
      <c r="K11" s="172">
        <f t="shared" si="2"/>
        <v>1.2820000000000009</v>
      </c>
      <c r="L11" s="172">
        <f t="shared" si="3"/>
        <v>0.41122503435623192</v>
      </c>
      <c r="M11" s="172"/>
      <c r="N11" s="173"/>
      <c r="O11" s="1"/>
      <c r="P11" s="1"/>
      <c r="Q11" s="179">
        <f t="shared" si="4"/>
        <v>8.0214118597681475E-2</v>
      </c>
      <c r="R11" s="180"/>
      <c r="S11" s="181"/>
      <c r="T11" s="182"/>
      <c r="U11" s="183">
        <f t="shared" si="5"/>
        <v>1.5923684210526323</v>
      </c>
      <c r="V11" s="184">
        <f t="shared" si="6"/>
        <v>0.33162658684895741</v>
      </c>
      <c r="W11" s="184"/>
      <c r="X11" s="185"/>
      <c r="Y11" s="168"/>
    </row>
    <row r="12" spans="1:25" x14ac:dyDescent="0.25">
      <c r="A12" s="186" t="s">
        <v>142</v>
      </c>
      <c r="B12" s="187">
        <f>AVERAGE(B3:B11)</f>
        <v>25.536111111111108</v>
      </c>
      <c r="C12" s="187">
        <f>AVERAGE(C3:C11)</f>
        <v>27.238888888888891</v>
      </c>
      <c r="D12" s="187">
        <f>AVERAGE(D3:D11)</f>
        <v>1.7027777777777773</v>
      </c>
      <c r="E12" s="44"/>
      <c r="F12" s="188" t="s">
        <v>143</v>
      </c>
      <c r="G12" s="189">
        <f>AVERAGE(G3:G11)</f>
        <v>0.34490689589850654</v>
      </c>
      <c r="H12" s="190"/>
      <c r="I12" s="191"/>
      <c r="J12" s="192">
        <f>D12</f>
        <v>1.7027777777777773</v>
      </c>
      <c r="K12" s="193"/>
      <c r="L12" s="193"/>
      <c r="M12">
        <f>GEOMEAN(L3:L11)</f>
        <v>1.5748585141765121</v>
      </c>
      <c r="N12" s="195">
        <f>STDEV(L3:L11)/SQRT(COUNT(L3:L11))</f>
        <v>0.24764160525281811</v>
      </c>
      <c r="O12" s="1"/>
      <c r="P12" s="1"/>
      <c r="Q12" s="174">
        <f t="shared" ref="Q12:Q21" si="7">POWER(2,((-1)*(D13)))</f>
        <v>0.36098229888062433</v>
      </c>
      <c r="R12" s="175"/>
      <c r="S12" s="176"/>
      <c r="T12" s="171"/>
      <c r="U12" s="177">
        <f t="shared" ref="U12:U21" si="8">D13-$T$23</f>
        <v>-0.57763157894736938</v>
      </c>
      <c r="V12" s="172">
        <f t="shared" si="6"/>
        <v>1.4923972211312413</v>
      </c>
      <c r="W12" s="172"/>
      <c r="X12" s="173"/>
      <c r="Y12" s="168"/>
    </row>
    <row r="13" spans="1:25" x14ac:dyDescent="0.25">
      <c r="A13" s="21" t="s">
        <v>18</v>
      </c>
      <c r="B13" s="164">
        <f>qPCR!E14</f>
        <v>26.234999999999999</v>
      </c>
      <c r="C13" s="164">
        <f>qPCR!T56</f>
        <v>27.704999999999998</v>
      </c>
      <c r="D13" s="164">
        <f t="shared" ref="D13:D22" si="9">C13-B13</f>
        <v>1.4699999999999989</v>
      </c>
      <c r="E13" s="44"/>
      <c r="F13" s="1"/>
      <c r="G13" s="174">
        <f t="shared" ref="G13:G22" si="10">POWER(2,((-1)*(D13)))</f>
        <v>0.36098229888062433</v>
      </c>
      <c r="H13" s="196"/>
      <c r="I13" s="197"/>
      <c r="J13" s="171"/>
      <c r="K13" s="177">
        <f t="shared" ref="K13:K22" si="11">D13-$J$23</f>
        <v>-0.88800000000000079</v>
      </c>
      <c r="L13" s="177">
        <f t="shared" ref="L13:L22" si="12">POWER(2,((-1)*(K13)))</f>
        <v>1.8506088560757055</v>
      </c>
      <c r="M13" s="198"/>
      <c r="N13" s="199"/>
      <c r="O13" s="1"/>
      <c r="P13" s="1"/>
      <c r="Q13" s="174">
        <f t="shared" si="7"/>
        <v>0.11265630782635391</v>
      </c>
      <c r="R13" s="175"/>
      <c r="S13" s="176"/>
      <c r="T13" s="171"/>
      <c r="U13" s="177">
        <f t="shared" si="8"/>
        <v>1.1023684210526303</v>
      </c>
      <c r="V13" s="172">
        <f t="shared" si="6"/>
        <v>0.4657512605585008</v>
      </c>
      <c r="W13" s="172"/>
      <c r="X13" s="173"/>
      <c r="Y13" s="168"/>
    </row>
    <row r="14" spans="1:25" x14ac:dyDescent="0.25">
      <c r="A14" s="26" t="s">
        <v>19</v>
      </c>
      <c r="B14" s="174">
        <f>qPCR!E15</f>
        <v>24.15</v>
      </c>
      <c r="C14" s="174">
        <f>qPCR!T57</f>
        <v>27.299999999999997</v>
      </c>
      <c r="D14" s="174">
        <f t="shared" si="9"/>
        <v>3.1499999999999986</v>
      </c>
      <c r="E14" s="44"/>
      <c r="F14" s="1"/>
      <c r="G14" s="174">
        <f t="shared" si="10"/>
        <v>0.11265630782635391</v>
      </c>
      <c r="H14" s="196"/>
      <c r="I14" s="197"/>
      <c r="J14" s="171"/>
      <c r="K14" s="177">
        <f t="shared" si="11"/>
        <v>0.79199999999999893</v>
      </c>
      <c r="L14" s="177">
        <f t="shared" si="12"/>
        <v>0.57754289227679256</v>
      </c>
      <c r="M14" s="198"/>
      <c r="N14" s="199"/>
      <c r="O14" s="1"/>
      <c r="P14" s="1"/>
      <c r="Q14" s="174">
        <f t="shared" si="7"/>
        <v>0.29627319273539576</v>
      </c>
      <c r="R14" s="175"/>
      <c r="S14" s="176"/>
      <c r="T14" s="171"/>
      <c r="U14" s="177">
        <f t="shared" si="8"/>
        <v>-0.29263157894736924</v>
      </c>
      <c r="V14" s="172">
        <f t="shared" si="6"/>
        <v>1.2248724962555719</v>
      </c>
      <c r="W14" s="172"/>
      <c r="X14" s="173"/>
      <c r="Y14" s="168"/>
    </row>
    <row r="15" spans="1:25" x14ac:dyDescent="0.25">
      <c r="A15" s="26" t="s">
        <v>20</v>
      </c>
      <c r="B15" s="174">
        <f>qPCR!E16</f>
        <v>24.69</v>
      </c>
      <c r="C15" s="174">
        <f>qPCR!T58</f>
        <v>26.445</v>
      </c>
      <c r="D15" s="174">
        <f t="shared" si="9"/>
        <v>1.754999999999999</v>
      </c>
      <c r="E15" s="44"/>
      <c r="F15" s="1"/>
      <c r="G15" s="174">
        <f t="shared" si="10"/>
        <v>0.29627319273539576</v>
      </c>
      <c r="H15" s="196"/>
      <c r="I15" s="197"/>
      <c r="J15" s="171"/>
      <c r="K15" s="177">
        <f t="shared" si="11"/>
        <v>-0.60300000000000065</v>
      </c>
      <c r="L15" s="177">
        <f t="shared" si="12"/>
        <v>1.5188716898145305</v>
      </c>
      <c r="M15" s="198"/>
      <c r="N15" s="199"/>
      <c r="O15" s="1"/>
      <c r="P15" s="1"/>
      <c r="Q15" s="174">
        <f t="shared" si="7"/>
        <v>0.16210494433137621</v>
      </c>
      <c r="R15" s="175"/>
      <c r="S15" s="176"/>
      <c r="T15" s="171"/>
      <c r="U15" s="177">
        <f t="shared" si="8"/>
        <v>0.57736842105263175</v>
      </c>
      <c r="V15" s="172">
        <f t="shared" si="6"/>
        <v>0.67018512874999503</v>
      </c>
      <c r="W15" s="172"/>
      <c r="X15" s="173"/>
      <c r="Y15" s="168"/>
    </row>
    <row r="16" spans="1:25" x14ac:dyDescent="0.25">
      <c r="A16" s="26" t="s">
        <v>21</v>
      </c>
      <c r="B16" s="174">
        <f>qPCR!E17</f>
        <v>24.6</v>
      </c>
      <c r="C16" s="174">
        <f>qPCR!T59</f>
        <v>27.225000000000001</v>
      </c>
      <c r="D16" s="174">
        <f t="shared" si="9"/>
        <v>2.625</v>
      </c>
      <c r="E16" s="44"/>
      <c r="F16" s="1"/>
      <c r="G16" s="174">
        <f t="shared" si="10"/>
        <v>0.16210494433137621</v>
      </c>
      <c r="H16" s="196"/>
      <c r="I16" s="197"/>
      <c r="J16" s="171"/>
      <c r="K16" s="177">
        <f t="shared" si="11"/>
        <v>0.26700000000000035</v>
      </c>
      <c r="L16" s="177">
        <f t="shared" si="12"/>
        <v>0.83104586159364768</v>
      </c>
      <c r="M16" s="198"/>
      <c r="N16" s="199"/>
      <c r="O16" s="1"/>
      <c r="P16" s="1"/>
      <c r="Q16" s="174">
        <f t="shared" si="7"/>
        <v>0.36602142398640658</v>
      </c>
      <c r="R16" s="175"/>
      <c r="S16" s="176"/>
      <c r="T16" s="171"/>
      <c r="U16" s="177">
        <f t="shared" si="8"/>
        <v>-0.59763157894736896</v>
      </c>
      <c r="V16" s="172">
        <f t="shared" si="6"/>
        <v>1.513230309978318</v>
      </c>
      <c r="W16" s="172"/>
      <c r="X16" s="173"/>
      <c r="Y16" s="168"/>
    </row>
    <row r="17" spans="1:25" x14ac:dyDescent="0.25">
      <c r="A17" s="26" t="s">
        <v>22</v>
      </c>
      <c r="B17" s="174">
        <f>qPCR!E18</f>
        <v>25.364999999999998</v>
      </c>
      <c r="C17" s="174">
        <f>qPCR!T60</f>
        <v>26.814999999999998</v>
      </c>
      <c r="D17" s="174">
        <f t="shared" si="9"/>
        <v>1.4499999999999993</v>
      </c>
      <c r="E17" s="44"/>
      <c r="F17" s="1"/>
      <c r="G17" s="174">
        <f t="shared" si="10"/>
        <v>0.36602142398640658</v>
      </c>
      <c r="H17" s="196"/>
      <c r="I17" s="197"/>
      <c r="J17" s="171"/>
      <c r="K17" s="177">
        <f t="shared" si="11"/>
        <v>-0.90800000000000036</v>
      </c>
      <c r="L17" s="177">
        <f t="shared" si="12"/>
        <v>1.8764423930013425</v>
      </c>
      <c r="M17" s="198"/>
      <c r="N17" s="199"/>
      <c r="O17" s="1"/>
      <c r="P17" s="1"/>
      <c r="Q17" s="174">
        <f t="shared" si="7"/>
        <v>7.2042896674928941E-2</v>
      </c>
      <c r="R17" s="175"/>
      <c r="S17" s="176"/>
      <c r="T17" s="171"/>
      <c r="U17" s="177">
        <f t="shared" si="8"/>
        <v>1.7473684210526335</v>
      </c>
      <c r="V17" s="172">
        <f t="shared" si="6"/>
        <v>0.29784457335805398</v>
      </c>
      <c r="W17" s="172"/>
      <c r="X17" s="173"/>
      <c r="Y17" s="168"/>
    </row>
    <row r="18" spans="1:25" x14ac:dyDescent="0.25">
      <c r="A18" s="26" t="s">
        <v>23</v>
      </c>
      <c r="B18" s="174">
        <f>qPCR!E19</f>
        <v>23.83</v>
      </c>
      <c r="C18" s="174">
        <f>qPCR!T61</f>
        <v>27.625</v>
      </c>
      <c r="D18" s="174">
        <f t="shared" si="9"/>
        <v>3.7950000000000017</v>
      </c>
      <c r="E18" s="44"/>
      <c r="F18" s="1"/>
      <c r="G18" s="174">
        <f t="shared" si="10"/>
        <v>7.2042896674928941E-2</v>
      </c>
      <c r="H18" s="196"/>
      <c r="I18" s="197"/>
      <c r="J18" s="171"/>
      <c r="K18" s="177">
        <f t="shared" si="11"/>
        <v>1.4370000000000021</v>
      </c>
      <c r="L18" s="177">
        <f t="shared" si="12"/>
        <v>0.36933451589563965</v>
      </c>
      <c r="M18" s="198"/>
      <c r="N18" s="199"/>
      <c r="O18" s="1"/>
      <c r="P18" s="1"/>
      <c r="Q18" s="174">
        <f t="shared" si="7"/>
        <v>0.28817158669971571</v>
      </c>
      <c r="R18" s="175"/>
      <c r="S18" s="176"/>
      <c r="T18" s="171"/>
      <c r="U18" s="177">
        <f t="shared" si="8"/>
        <v>-0.25263157894736654</v>
      </c>
      <c r="V18" s="172">
        <f t="shared" si="6"/>
        <v>1.1913782934322159</v>
      </c>
      <c r="W18" s="172"/>
      <c r="X18" s="173"/>
      <c r="Y18" s="168"/>
    </row>
    <row r="19" spans="1:25" x14ac:dyDescent="0.25">
      <c r="A19" s="26" t="s">
        <v>24</v>
      </c>
      <c r="B19" s="174">
        <f>qPCR!E20</f>
        <v>25.454999999999998</v>
      </c>
      <c r="C19" s="174">
        <f>qPCR!T62</f>
        <v>27.25</v>
      </c>
      <c r="D19" s="174">
        <f t="shared" si="9"/>
        <v>1.7950000000000017</v>
      </c>
      <c r="E19" s="44"/>
      <c r="F19" s="1"/>
      <c r="G19" s="174">
        <f t="shared" si="10"/>
        <v>0.28817158669971571</v>
      </c>
      <c r="H19" s="196"/>
      <c r="I19" s="197"/>
      <c r="J19" s="171"/>
      <c r="K19" s="177">
        <f t="shared" si="11"/>
        <v>-0.56299999999999795</v>
      </c>
      <c r="L19" s="177">
        <f t="shared" si="12"/>
        <v>1.4773380635825586</v>
      </c>
      <c r="M19" s="198"/>
      <c r="N19" s="199"/>
      <c r="O19" s="1"/>
      <c r="P19" s="1"/>
      <c r="Q19" s="174">
        <f t="shared" si="7"/>
        <v>0.11304742219513605</v>
      </c>
      <c r="R19" s="175"/>
      <c r="S19" s="176"/>
      <c r="T19" s="171"/>
      <c r="U19" s="177">
        <f t="shared" si="8"/>
        <v>1.0973684210526313</v>
      </c>
      <c r="V19" s="172">
        <f t="shared" si="6"/>
        <v>0.46736823180314352</v>
      </c>
      <c r="W19" s="172"/>
      <c r="X19" s="173"/>
      <c r="Y19" s="168"/>
    </row>
    <row r="20" spans="1:25" x14ac:dyDescent="0.25">
      <c r="A20" s="26" t="s">
        <v>25</v>
      </c>
      <c r="B20" s="174">
        <f>qPCR!E21</f>
        <v>24.82</v>
      </c>
      <c r="C20" s="174">
        <f>qPCR!T63</f>
        <v>27.965</v>
      </c>
      <c r="D20" s="174">
        <f t="shared" si="9"/>
        <v>3.1449999999999996</v>
      </c>
      <c r="E20" s="44"/>
      <c r="F20" s="1"/>
      <c r="G20" s="174">
        <f t="shared" si="10"/>
        <v>0.11304742219513605</v>
      </c>
      <c r="H20" s="196"/>
      <c r="I20" s="197"/>
      <c r="J20" s="171"/>
      <c r="K20" s="177">
        <f t="shared" si="11"/>
        <v>0.78699999999999992</v>
      </c>
      <c r="L20" s="177">
        <f t="shared" si="12"/>
        <v>0.57954797595222796</v>
      </c>
      <c r="M20" s="198"/>
      <c r="N20" s="199"/>
      <c r="O20" s="1"/>
      <c r="P20" s="1"/>
      <c r="Q20" s="174">
        <f t="shared" si="7"/>
        <v>0.19751032796584428</v>
      </c>
      <c r="R20" s="175"/>
      <c r="S20" s="176"/>
      <c r="T20" s="171"/>
      <c r="U20" s="177">
        <f t="shared" si="8"/>
        <v>0.29236842105263161</v>
      </c>
      <c r="V20" s="172">
        <f t="shared" si="6"/>
        <v>0.81656043943147361</v>
      </c>
      <c r="W20" s="172"/>
      <c r="X20" s="173"/>
      <c r="Y20" s="168"/>
    </row>
    <row r="21" spans="1:25" x14ac:dyDescent="0.25">
      <c r="A21" s="26" t="s">
        <v>26</v>
      </c>
      <c r="B21" s="174">
        <f>qPCR!E22</f>
        <v>26.004999999999999</v>
      </c>
      <c r="C21" s="174">
        <f>qPCR!T64</f>
        <v>28.344999999999999</v>
      </c>
      <c r="D21" s="174">
        <f t="shared" si="9"/>
        <v>2.34</v>
      </c>
      <c r="E21" s="44"/>
      <c r="F21" s="1"/>
      <c r="G21" s="174">
        <f t="shared" si="10"/>
        <v>0.19751032796584428</v>
      </c>
      <c r="H21" s="196"/>
      <c r="I21" s="197"/>
      <c r="J21" s="171"/>
      <c r="K21" s="177">
        <f t="shared" si="11"/>
        <v>-1.7999999999999794E-2</v>
      </c>
      <c r="L21" s="177">
        <f t="shared" si="12"/>
        <v>1.0125548073504929</v>
      </c>
      <c r="M21" s="198"/>
      <c r="N21" s="199"/>
      <c r="O21" s="1"/>
      <c r="P21" s="1"/>
      <c r="Q21" s="174">
        <f t="shared" si="7"/>
        <v>0.24064861077543792</v>
      </c>
      <c r="R21" s="175"/>
      <c r="S21" s="176"/>
      <c r="T21" s="171"/>
      <c r="U21" s="177">
        <f t="shared" si="8"/>
        <v>7.3684210526314686E-3</v>
      </c>
      <c r="V21" s="172">
        <f t="shared" si="6"/>
        <v>0.99490562031443175</v>
      </c>
      <c r="W21" s="172"/>
      <c r="X21" s="173"/>
      <c r="Y21" s="168"/>
    </row>
    <row r="22" spans="1:25" x14ac:dyDescent="0.25">
      <c r="A22" s="85" t="s">
        <v>27</v>
      </c>
      <c r="B22" s="200">
        <f>qPCR!E23</f>
        <v>25.67</v>
      </c>
      <c r="C22" s="200">
        <f>qPCR!T65</f>
        <v>27.725000000000001</v>
      </c>
      <c r="D22" s="200">
        <f t="shared" si="9"/>
        <v>2.0549999999999997</v>
      </c>
      <c r="E22" s="44"/>
      <c r="F22" s="43"/>
      <c r="G22" s="174">
        <f t="shared" si="10"/>
        <v>0.24064861077543792</v>
      </c>
      <c r="H22" s="201"/>
      <c r="I22" s="197"/>
      <c r="J22" s="202"/>
      <c r="K22" s="177">
        <f t="shared" si="11"/>
        <v>-0.30299999999999994</v>
      </c>
      <c r="L22" s="203">
        <f t="shared" si="12"/>
        <v>1.2337071698094966</v>
      </c>
      <c r="M22" s="198"/>
      <c r="N22" s="199"/>
      <c r="O22" s="1"/>
      <c r="P22" s="1"/>
      <c r="Q22" s="204"/>
      <c r="R22" s="205"/>
      <c r="S22" s="206"/>
      <c r="T22" s="205"/>
      <c r="U22" s="207"/>
      <c r="V22" s="207"/>
      <c r="W22" s="207"/>
      <c r="X22" s="206"/>
      <c r="Y22" s="168"/>
    </row>
    <row r="23" spans="1:25" x14ac:dyDescent="0.25">
      <c r="A23" s="186" t="s">
        <v>144</v>
      </c>
      <c r="B23" s="187">
        <f>AVERAGE(B13:B22)</f>
        <v>25.082000000000001</v>
      </c>
      <c r="C23" s="187">
        <f>AVERAGE(C13:C22)</f>
        <v>27.439999999999998</v>
      </c>
      <c r="D23" s="187">
        <f>AVERAGE(D13:D22)</f>
        <v>2.3579999999999997</v>
      </c>
      <c r="E23" s="43"/>
      <c r="F23" s="188" t="s">
        <v>145</v>
      </c>
      <c r="G23" s="189">
        <f>AVERAGE(G13:G22)</f>
        <v>0.22094590120712199</v>
      </c>
      <c r="H23" s="190"/>
      <c r="I23" s="191"/>
      <c r="J23" s="192">
        <f>D23</f>
        <v>2.3579999999999997</v>
      </c>
      <c r="K23" s="193"/>
      <c r="L23" s="193"/>
      <c r="M23" s="208"/>
      <c r="N23" s="209"/>
      <c r="O23" s="1"/>
      <c r="P23" s="188" t="s">
        <v>143</v>
      </c>
      <c r="Q23" s="189">
        <f>AVERAGE(Q3:Q21)</f>
        <v>0.27966426711356723</v>
      </c>
      <c r="R23" s="210"/>
      <c r="S23" s="206"/>
      <c r="T23">
        <f>D24</f>
        <v>2.0476315789473682</v>
      </c>
      <c r="W23">
        <f>GEOMEAN(V3:V21)</f>
        <v>1</v>
      </c>
      <c r="X23">
        <f>STDEV(V3:V21)/SQRT(COUNT(V3:V21))</f>
        <v>0.13065746392572108</v>
      </c>
      <c r="Y23" s="168"/>
    </row>
    <row r="24" spans="1:25" x14ac:dyDescent="0.25">
      <c r="A24" s="146" t="s">
        <v>146</v>
      </c>
      <c r="B24" s="189">
        <f>AVERAGE(B3:B11,B13:B22)</f>
        <v>25.297105263157892</v>
      </c>
      <c r="C24" s="189">
        <f>AVERAGE(C3:C11,C13:C22)</f>
        <v>27.344736842105267</v>
      </c>
      <c r="D24" s="189">
        <f>AVERAGE(D3:D11,D13:D22)</f>
        <v>2.0476315789473682</v>
      </c>
      <c r="E24" s="44"/>
      <c r="F24" s="216" t="s">
        <v>128</v>
      </c>
      <c r="G24">
        <f>G12/G23</f>
        <v>1.5610468174070331</v>
      </c>
      <c r="H24">
        <f>((C12-B12)-(C23-B23))</f>
        <v>-0.65522222222221416</v>
      </c>
      <c r="I24">
        <f>POWER(2,((-1)*(H24)))</f>
        <v>1.5748585141765032</v>
      </c>
      <c r="J24" s="182"/>
      <c r="K24" s="183"/>
      <c r="L24" s="183"/>
      <c r="M24">
        <f>GEOMEAN(L13:L22)</f>
        <v>0.99999999999999989</v>
      </c>
      <c r="N24">
        <f>STDEV(L13:L22)/SQRT(COUNT(L13:L22))</f>
        <v>0.17156099708374273</v>
      </c>
      <c r="O24" s="1"/>
      <c r="P24" s="1"/>
      <c r="Q24" s="174">
        <f t="shared" ref="Q24:Q31" si="13">POWER(2,((-1)*(D25)))</f>
        <v>0.90125046261082897</v>
      </c>
      <c r="R24" s="175"/>
      <c r="S24" s="176"/>
      <c r="T24" s="171"/>
      <c r="U24" s="177">
        <f t="shared" ref="U24:U31" si="14">D25-$T$23</f>
        <v>-1.8976315789473661</v>
      </c>
      <c r="V24" s="172">
        <f t="shared" ref="V24:V41" si="15">POWER(2,((-1)*(U24)))</f>
        <v>3.7260100844679971</v>
      </c>
      <c r="W24" s="172"/>
      <c r="X24" s="173"/>
      <c r="Y24" s="168"/>
    </row>
    <row r="25" spans="1:25" x14ac:dyDescent="0.25">
      <c r="A25" s="11" t="s">
        <v>28</v>
      </c>
      <c r="B25" s="157">
        <f>qPCR!E24</f>
        <v>26.66</v>
      </c>
      <c r="C25" s="157">
        <f>qPCR!T66</f>
        <v>26.810000000000002</v>
      </c>
      <c r="D25" s="157">
        <f t="shared" ref="D25:D32" si="16">C25-B25</f>
        <v>0.15000000000000213</v>
      </c>
      <c r="E25" s="44"/>
      <c r="F25" s="143"/>
      <c r="G25" s="164"/>
      <c r="H25" s="161"/>
      <c r="I25" s="220"/>
      <c r="J25" s="161"/>
      <c r="K25" s="167">
        <f t="shared" ref="K25:K33" si="17">D3-$J$12</f>
        <v>-0.9677777777777743</v>
      </c>
      <c r="L25" s="167">
        <f t="shared" ref="L25:L33" si="18">POWER(2,((-1)*(K25)))</f>
        <v>1.9558256625706323</v>
      </c>
      <c r="O25" s="1"/>
      <c r="P25" s="1"/>
      <c r="Q25" s="174">
        <f t="shared" si="13"/>
        <v>0.86753868715206905</v>
      </c>
      <c r="R25" s="175"/>
      <c r="S25" s="176"/>
      <c r="T25" s="171"/>
      <c r="U25" s="177">
        <f t="shared" si="14"/>
        <v>-1.84263157894737</v>
      </c>
      <c r="V25" s="172">
        <f t="shared" si="15"/>
        <v>3.5866366022499903</v>
      </c>
      <c r="W25" s="172"/>
      <c r="X25" s="173"/>
      <c r="Y25" s="168"/>
    </row>
    <row r="26" spans="1:25" x14ac:dyDescent="0.25">
      <c r="A26" s="16" t="s">
        <v>29</v>
      </c>
      <c r="B26" s="158">
        <f>qPCR!E25</f>
        <v>26.340000000000003</v>
      </c>
      <c r="C26" s="158">
        <f>qPCR!T67</f>
        <v>26.545000000000002</v>
      </c>
      <c r="D26" s="158">
        <f t="shared" si="16"/>
        <v>0.20499999999999829</v>
      </c>
      <c r="E26" s="44"/>
      <c r="F26" s="143"/>
      <c r="G26" s="174"/>
      <c r="H26" s="171"/>
      <c r="I26" s="223"/>
      <c r="J26" s="171"/>
      <c r="K26" s="177">
        <f t="shared" si="17"/>
        <v>-5.7777777777777706E-2</v>
      </c>
      <c r="L26" s="177">
        <f t="shared" si="18"/>
        <v>1.0408612586586363</v>
      </c>
      <c r="N26" s="199"/>
      <c r="O26" s="1"/>
      <c r="P26" s="1"/>
      <c r="Q26" s="174">
        <f t="shared" si="13"/>
        <v>0.20096274768578767</v>
      </c>
      <c r="R26" s="175"/>
      <c r="S26" s="176"/>
      <c r="T26" s="171"/>
      <c r="U26" s="177">
        <f t="shared" si="14"/>
        <v>0.26736842105263303</v>
      </c>
      <c r="V26" s="172">
        <f t="shared" si="15"/>
        <v>0.83083366449596918</v>
      </c>
      <c r="W26" s="172"/>
      <c r="X26" s="173"/>
      <c r="Y26" s="168"/>
    </row>
    <row r="27" spans="1:25" x14ac:dyDescent="0.25">
      <c r="A27" s="16" t="s">
        <v>30</v>
      </c>
      <c r="B27" s="158">
        <f>qPCR!E26</f>
        <v>24.439999999999998</v>
      </c>
      <c r="C27" s="158">
        <f>qPCR!T68</f>
        <v>26.754999999999999</v>
      </c>
      <c r="D27" s="158">
        <f t="shared" si="16"/>
        <v>2.3150000000000013</v>
      </c>
      <c r="E27" s="44"/>
      <c r="F27" s="143"/>
      <c r="G27" s="174"/>
      <c r="H27" s="171"/>
      <c r="I27" s="223"/>
      <c r="J27" s="171"/>
      <c r="K27" s="177">
        <f t="shared" si="17"/>
        <v>-0.41277777777777813</v>
      </c>
      <c r="L27" s="177">
        <f t="shared" si="18"/>
        <v>1.3312465419346724</v>
      </c>
      <c r="N27" s="199"/>
      <c r="O27" s="1"/>
      <c r="P27" s="1"/>
      <c r="Q27" s="174">
        <f t="shared" si="13"/>
        <v>0.35848881200395677</v>
      </c>
      <c r="R27" s="175"/>
      <c r="S27" s="176"/>
      <c r="T27" s="171"/>
      <c r="U27" s="177">
        <f t="shared" si="14"/>
        <v>-0.56763157894736782</v>
      </c>
      <c r="V27" s="172">
        <f t="shared" si="15"/>
        <v>1.4820884805165206</v>
      </c>
      <c r="W27" s="172"/>
      <c r="X27" s="173"/>
      <c r="Y27" s="168"/>
    </row>
    <row r="28" spans="1:25" x14ac:dyDescent="0.25">
      <c r="A28" s="16" t="s">
        <v>31</v>
      </c>
      <c r="B28" s="158">
        <f>qPCR!E27</f>
        <v>25.63</v>
      </c>
      <c r="C28" s="158">
        <f>qPCR!T69</f>
        <v>27.11</v>
      </c>
      <c r="D28" s="158">
        <f t="shared" si="16"/>
        <v>1.4800000000000004</v>
      </c>
      <c r="E28" s="44"/>
      <c r="F28" s="143"/>
      <c r="G28" s="174"/>
      <c r="H28" s="171"/>
      <c r="I28" s="223"/>
      <c r="J28" s="171"/>
      <c r="K28" s="177">
        <f t="shared" si="17"/>
        <v>-0.20277777777777728</v>
      </c>
      <c r="L28" s="177">
        <f t="shared" si="18"/>
        <v>1.1509121995523708</v>
      </c>
      <c r="N28" s="199"/>
      <c r="O28" s="1"/>
      <c r="P28" s="1"/>
      <c r="Q28" s="174">
        <f t="shared" si="13"/>
        <v>0.11825720584069963</v>
      </c>
      <c r="R28" s="175"/>
      <c r="S28" s="176"/>
      <c r="T28" s="171"/>
      <c r="U28" s="177">
        <f t="shared" si="14"/>
        <v>1.03236842105263</v>
      </c>
      <c r="V28" s="172">
        <f t="shared" si="15"/>
        <v>0.4889068686267326</v>
      </c>
      <c r="W28" s="172"/>
      <c r="X28" s="173"/>
      <c r="Y28" s="168"/>
    </row>
    <row r="29" spans="1:25" x14ac:dyDescent="0.25">
      <c r="A29" s="16" t="s">
        <v>32</v>
      </c>
      <c r="B29" s="158">
        <f>qPCR!E28</f>
        <v>23.47</v>
      </c>
      <c r="C29" s="158">
        <f>qPCR!T70</f>
        <v>26.549999999999997</v>
      </c>
      <c r="D29" s="158">
        <f t="shared" si="16"/>
        <v>3.0799999999999983</v>
      </c>
      <c r="E29" s="44"/>
      <c r="F29" s="143"/>
      <c r="G29" s="174"/>
      <c r="H29" s="171"/>
      <c r="I29" s="223"/>
      <c r="J29" s="171"/>
      <c r="K29" s="177">
        <f t="shared" si="17"/>
        <v>0.59222222222222087</v>
      </c>
      <c r="L29" s="177">
        <f t="shared" si="18"/>
        <v>0.66332038939413485</v>
      </c>
      <c r="N29" s="199"/>
      <c r="O29" s="1"/>
      <c r="P29" s="1"/>
      <c r="Q29" s="174">
        <f t="shared" si="13"/>
        <v>0.5017358742547523</v>
      </c>
      <c r="R29" s="175"/>
      <c r="S29" s="176"/>
      <c r="T29" s="171"/>
      <c r="U29" s="177">
        <f t="shared" si="14"/>
        <v>-1.0526315789473708</v>
      </c>
      <c r="V29" s="172">
        <f t="shared" si="15"/>
        <v>2.0743100888923873</v>
      </c>
      <c r="W29" s="172"/>
      <c r="X29" s="173"/>
      <c r="Y29" s="168"/>
    </row>
    <row r="30" spans="1:25" x14ac:dyDescent="0.25">
      <c r="A30" s="16" t="s">
        <v>33</v>
      </c>
      <c r="B30" s="158">
        <f>qPCR!E29</f>
        <v>26.325000000000003</v>
      </c>
      <c r="C30" s="158">
        <f>qPCR!T71</f>
        <v>27.32</v>
      </c>
      <c r="D30" s="158">
        <f t="shared" si="16"/>
        <v>0.99499999999999744</v>
      </c>
      <c r="E30" s="44"/>
      <c r="F30" s="143"/>
      <c r="G30" s="174"/>
      <c r="H30" s="171"/>
      <c r="I30" s="223"/>
      <c r="J30" s="171"/>
      <c r="K30" s="177">
        <f t="shared" si="17"/>
        <v>-0.29277777777778069</v>
      </c>
      <c r="L30" s="177">
        <f t="shared" si="18"/>
        <v>1.2249966278253575</v>
      </c>
      <c r="N30" s="199"/>
      <c r="O30" s="1"/>
      <c r="P30" s="1"/>
      <c r="Q30" s="174">
        <f t="shared" si="13"/>
        <v>0.59254638547079141</v>
      </c>
      <c r="R30" s="175"/>
      <c r="S30" s="176"/>
      <c r="T30" s="171"/>
      <c r="U30" s="177">
        <f t="shared" si="14"/>
        <v>-1.2926315789473692</v>
      </c>
      <c r="V30" s="172">
        <f t="shared" si="15"/>
        <v>2.4497449925111439</v>
      </c>
      <c r="W30" s="172"/>
      <c r="X30" s="173"/>
      <c r="Y30" s="168"/>
    </row>
    <row r="31" spans="1:25" x14ac:dyDescent="0.25">
      <c r="A31" s="16" t="s">
        <v>34</v>
      </c>
      <c r="B31" s="158">
        <f>qPCR!E30</f>
        <v>25.25</v>
      </c>
      <c r="C31" s="158">
        <f>qPCR!T72</f>
        <v>26.004999999999999</v>
      </c>
      <c r="D31" s="158">
        <f t="shared" si="16"/>
        <v>0.75499999999999901</v>
      </c>
      <c r="E31" s="44"/>
      <c r="F31" s="143"/>
      <c r="G31" s="174"/>
      <c r="H31" s="171"/>
      <c r="I31" s="223"/>
      <c r="J31" s="171"/>
      <c r="K31" s="177">
        <f t="shared" si="17"/>
        <v>-0.12277777777777898</v>
      </c>
      <c r="L31" s="177">
        <f t="shared" si="18"/>
        <v>1.0888292870962966</v>
      </c>
      <c r="N31" s="199"/>
      <c r="O31" s="1"/>
      <c r="P31" s="1"/>
      <c r="Q31" s="174">
        <f t="shared" si="13"/>
        <v>0.64171294878145346</v>
      </c>
      <c r="R31" s="175"/>
      <c r="S31" s="176"/>
      <c r="T31" s="171"/>
      <c r="U31" s="177">
        <f t="shared" si="14"/>
        <v>-1.4076315789473712</v>
      </c>
      <c r="V31" s="172">
        <f t="shared" si="15"/>
        <v>2.6530126947916655</v>
      </c>
      <c r="W31" s="172"/>
      <c r="X31" s="173"/>
      <c r="Y31" s="168"/>
    </row>
    <row r="32" spans="1:25" x14ac:dyDescent="0.25">
      <c r="A32" s="38" t="s">
        <v>35</v>
      </c>
      <c r="B32" s="178">
        <f>qPCR!E31</f>
        <v>26.55</v>
      </c>
      <c r="C32" s="178">
        <f>qPCR!T73</f>
        <v>27.189999999999998</v>
      </c>
      <c r="D32" s="178">
        <f t="shared" si="16"/>
        <v>0.63999999999999702</v>
      </c>
      <c r="E32" s="44"/>
      <c r="F32" s="143"/>
      <c r="G32" s="174"/>
      <c r="H32" s="171"/>
      <c r="I32" s="223"/>
      <c r="J32" s="171"/>
      <c r="K32" s="177">
        <f t="shared" si="17"/>
        <v>-0.47277777777777685</v>
      </c>
      <c r="L32" s="177">
        <f t="shared" si="18"/>
        <v>1.3877789392050388</v>
      </c>
      <c r="N32" s="199"/>
      <c r="O32" s="1"/>
      <c r="P32" s="1"/>
      <c r="Q32" s="164">
        <f t="shared" ref="Q32:Q41" si="19">POWER(2,((-1)*(D34)))</f>
        <v>0.5087398460513427</v>
      </c>
      <c r="R32" s="165"/>
      <c r="S32" s="166"/>
      <c r="T32" s="161"/>
      <c r="U32" s="167">
        <f t="shared" ref="U32:U41" si="20">D34-$T$23</f>
        <v>-1.0726315789473668</v>
      </c>
      <c r="V32" s="162">
        <f t="shared" si="15"/>
        <v>2.1032663786565284</v>
      </c>
      <c r="W32" s="162"/>
      <c r="X32" s="163"/>
      <c r="Y32" s="168"/>
    </row>
    <row r="33" spans="1:25" x14ac:dyDescent="0.25">
      <c r="A33" s="186" t="s">
        <v>147</v>
      </c>
      <c r="B33" s="187">
        <f>AVERAGE(B25:B32)</f>
        <v>25.583125000000003</v>
      </c>
      <c r="C33" s="187">
        <f>AVERAGE(C25:C32)</f>
        <v>26.785624999999996</v>
      </c>
      <c r="D33" s="187">
        <f>AVERAGE(D25:D32)</f>
        <v>1.2024999999999992</v>
      </c>
      <c r="E33" s="44"/>
      <c r="F33" s="143"/>
      <c r="G33" s="174"/>
      <c r="H33" s="171"/>
      <c r="I33" s="223"/>
      <c r="J33" s="171"/>
      <c r="K33" s="177">
        <f t="shared" si="17"/>
        <v>1.9372222222222233</v>
      </c>
      <c r="L33" s="177">
        <f t="shared" si="18"/>
        <v>0.2611187167954957</v>
      </c>
      <c r="N33" s="199"/>
      <c r="O33" s="1"/>
      <c r="P33" s="1"/>
      <c r="Q33" s="174">
        <f t="shared" si="19"/>
        <v>0.28420424330900401</v>
      </c>
      <c r="R33" s="175"/>
      <c r="S33" s="176"/>
      <c r="T33" s="171"/>
      <c r="U33" s="177">
        <f t="shared" si="20"/>
        <v>-0.23263157894737052</v>
      </c>
      <c r="V33" s="172">
        <f t="shared" si="15"/>
        <v>1.1749762364063403</v>
      </c>
      <c r="W33" s="172"/>
      <c r="X33" s="173"/>
      <c r="Y33" s="168"/>
    </row>
    <row r="34" spans="1:25" x14ac:dyDescent="0.25">
      <c r="A34" s="21" t="s">
        <v>36</v>
      </c>
      <c r="B34" s="164">
        <f>qPCR!E32</f>
        <v>25.965</v>
      </c>
      <c r="C34" s="164">
        <f>qPCR!T74</f>
        <v>26.94</v>
      </c>
      <c r="D34" s="164">
        <f t="shared" ref="D34:D43" si="21">C34-B34</f>
        <v>0.97500000000000142</v>
      </c>
      <c r="E34" s="44"/>
      <c r="F34" s="143"/>
      <c r="G34" s="189"/>
      <c r="H34" s="225"/>
      <c r="I34" s="226"/>
      <c r="J34" s="225"/>
      <c r="K34" s="193"/>
      <c r="L34" s="193"/>
      <c r="M34">
        <f>(-1)*GEOMEAN(L25:L33)</f>
        <v>-1</v>
      </c>
      <c r="N34" s="195">
        <f>STDEV(L25:L33)/SQRT(COUNT(L25:L33))</f>
        <v>0.15724689108488529</v>
      </c>
      <c r="O34" s="1"/>
      <c r="P34" s="1"/>
      <c r="Q34" s="174">
        <f t="shared" si="19"/>
        <v>0.15177436054938098</v>
      </c>
      <c r="R34" s="175"/>
      <c r="S34" s="176"/>
      <c r="T34" s="171"/>
      <c r="U34" s="177">
        <f t="shared" si="20"/>
        <v>0.67236842105263062</v>
      </c>
      <c r="V34" s="172">
        <f t="shared" si="15"/>
        <v>0.62747573669193302</v>
      </c>
      <c r="W34" s="172"/>
      <c r="X34" s="173"/>
      <c r="Y34" s="168"/>
    </row>
    <row r="35" spans="1:25" x14ac:dyDescent="0.25">
      <c r="A35" s="26" t="s">
        <v>37</v>
      </c>
      <c r="B35" s="174">
        <f>qPCR!E33</f>
        <v>26.225000000000001</v>
      </c>
      <c r="C35" s="174">
        <f>qPCR!T75</f>
        <v>28.04</v>
      </c>
      <c r="D35" s="174">
        <f t="shared" si="21"/>
        <v>1.8149999999999977</v>
      </c>
      <c r="E35" s="44"/>
      <c r="F35" s="143"/>
      <c r="G35" s="174"/>
      <c r="H35" s="171"/>
      <c r="I35" s="223"/>
      <c r="J35" s="171"/>
      <c r="K35" s="177">
        <f t="shared" ref="K35:K44" si="22">D13-$J$12</f>
        <v>-0.23277777777777842</v>
      </c>
      <c r="L35" s="177">
        <f t="shared" ref="L35:L44" si="23">POWER(2,((-1)*(K35)))</f>
        <v>1.1750953113673084</v>
      </c>
      <c r="N35" s="199"/>
      <c r="O35" s="1"/>
      <c r="P35" s="1"/>
      <c r="Q35" s="174">
        <f t="shared" si="19"/>
        <v>0.46009382531243831</v>
      </c>
      <c r="R35" s="175"/>
      <c r="S35" s="176"/>
      <c r="T35" s="171"/>
      <c r="U35" s="177">
        <f t="shared" si="20"/>
        <v>-0.92763157894737081</v>
      </c>
      <c r="V35" s="172">
        <f t="shared" si="15"/>
        <v>1.9021507383745602</v>
      </c>
      <c r="W35" s="172"/>
      <c r="X35" s="173"/>
      <c r="Y35" s="168"/>
    </row>
    <row r="36" spans="1:25" x14ac:dyDescent="0.25">
      <c r="A36" s="26" t="s">
        <v>38</v>
      </c>
      <c r="B36" s="174">
        <f>qPCR!E34</f>
        <v>24.625</v>
      </c>
      <c r="C36" s="174">
        <f>qPCR!T76</f>
        <v>27.344999999999999</v>
      </c>
      <c r="D36" s="174">
        <f t="shared" si="21"/>
        <v>2.7199999999999989</v>
      </c>
      <c r="E36" s="44"/>
      <c r="F36" s="143"/>
      <c r="G36" s="174"/>
      <c r="H36" s="171"/>
      <c r="I36" s="223"/>
      <c r="J36" s="171"/>
      <c r="K36" s="177">
        <f t="shared" si="22"/>
        <v>1.4472222222222213</v>
      </c>
      <c r="L36" s="177">
        <f t="shared" si="23"/>
        <v>0.36672684376271569</v>
      </c>
      <c r="N36" s="199"/>
      <c r="O36" s="1"/>
      <c r="P36" s="1"/>
      <c r="Q36" s="174">
        <f t="shared" si="19"/>
        <v>0.36602142398640658</v>
      </c>
      <c r="R36" s="175"/>
      <c r="S36" s="176"/>
      <c r="T36" s="171"/>
      <c r="U36" s="177">
        <f t="shared" si="20"/>
        <v>-0.59763157894736896</v>
      </c>
      <c r="V36" s="172">
        <f t="shared" si="15"/>
        <v>1.513230309978318</v>
      </c>
      <c r="W36" s="172"/>
      <c r="X36" s="173"/>
      <c r="Y36" s="168"/>
    </row>
    <row r="37" spans="1:25" x14ac:dyDescent="0.25">
      <c r="A37" s="26" t="s">
        <v>39</v>
      </c>
      <c r="B37" s="174">
        <f>qPCR!E35</f>
        <v>25.685000000000002</v>
      </c>
      <c r="C37" s="174">
        <f>qPCR!T77</f>
        <v>26.805</v>
      </c>
      <c r="D37" s="174">
        <f t="shared" si="21"/>
        <v>1.1199999999999974</v>
      </c>
      <c r="E37" s="44"/>
      <c r="F37" s="43"/>
      <c r="G37" s="174"/>
      <c r="H37" s="171"/>
      <c r="I37" s="223"/>
      <c r="J37" s="171"/>
      <c r="K37" s="177">
        <f t="shared" si="22"/>
        <v>5.2222222222221726E-2</v>
      </c>
      <c r="L37" s="177">
        <f t="shared" si="23"/>
        <v>0.96444961635727811</v>
      </c>
      <c r="N37" s="199"/>
      <c r="O37" s="1"/>
      <c r="P37" s="1"/>
      <c r="Q37" s="174">
        <f t="shared" si="19"/>
        <v>0.12940811548017256</v>
      </c>
      <c r="R37" s="175"/>
      <c r="S37" s="176"/>
      <c r="T37" s="171"/>
      <c r="U37" s="177">
        <f t="shared" si="20"/>
        <v>0.90236842105262749</v>
      </c>
      <c r="V37" s="172">
        <f t="shared" si="15"/>
        <v>0.53500770684134635</v>
      </c>
      <c r="W37" s="172"/>
      <c r="X37" s="173"/>
      <c r="Y37" s="168"/>
    </row>
    <row r="38" spans="1:25" x14ac:dyDescent="0.25">
      <c r="A38" s="26" t="s">
        <v>40</v>
      </c>
      <c r="B38" s="174">
        <f>qPCR!E36</f>
        <v>25.945</v>
      </c>
      <c r="C38" s="174">
        <f>qPCR!T78</f>
        <v>27.395</v>
      </c>
      <c r="D38" s="174">
        <f t="shared" si="21"/>
        <v>1.4499999999999993</v>
      </c>
      <c r="E38" s="44"/>
      <c r="F38" s="43"/>
      <c r="G38" s="174"/>
      <c r="H38" s="171"/>
      <c r="I38" s="223"/>
      <c r="J38" s="171"/>
      <c r="K38" s="177">
        <f t="shared" si="22"/>
        <v>0.92222222222222272</v>
      </c>
      <c r="L38" s="177">
        <f t="shared" si="23"/>
        <v>0.52769557018155278</v>
      </c>
      <c r="N38" s="199"/>
      <c r="O38" s="1"/>
      <c r="P38" s="1"/>
      <c r="Q38" s="174">
        <f t="shared" si="19"/>
        <v>0.40472110827370428</v>
      </c>
      <c r="R38" s="175"/>
      <c r="S38" s="176"/>
      <c r="T38" s="171"/>
      <c r="U38" s="177">
        <f t="shared" si="20"/>
        <v>-0.74263157894736853</v>
      </c>
      <c r="V38" s="172">
        <f t="shared" si="15"/>
        <v>1.673225139276358</v>
      </c>
      <c r="W38" s="172"/>
      <c r="X38" s="173"/>
      <c r="Y38" s="168"/>
    </row>
    <row r="39" spans="1:25" x14ac:dyDescent="0.25">
      <c r="A39" s="26" t="s">
        <v>41</v>
      </c>
      <c r="B39" s="174">
        <f>qPCR!E37</f>
        <v>24.685000000000002</v>
      </c>
      <c r="C39" s="174">
        <f>qPCR!T79</f>
        <v>27.634999999999998</v>
      </c>
      <c r="D39" s="174">
        <f t="shared" si="21"/>
        <v>2.9499999999999957</v>
      </c>
      <c r="E39" s="44"/>
      <c r="F39" s="43"/>
      <c r="G39" s="174"/>
      <c r="H39" s="171"/>
      <c r="I39" s="223"/>
      <c r="J39" s="171"/>
      <c r="K39" s="177">
        <f t="shared" si="22"/>
        <v>-0.25277777777777799</v>
      </c>
      <c r="L39" s="177">
        <f t="shared" si="23"/>
        <v>1.191499030617698</v>
      </c>
      <c r="N39" s="199"/>
      <c r="O39" s="1"/>
      <c r="P39" s="1"/>
      <c r="Q39" s="174">
        <f t="shared" si="19"/>
        <v>0.82359101726757244</v>
      </c>
      <c r="R39" s="175"/>
      <c r="S39" s="176"/>
      <c r="T39" s="171"/>
      <c r="U39" s="177">
        <f t="shared" si="20"/>
        <v>-1.7676315789473671</v>
      </c>
      <c r="V39" s="172">
        <f t="shared" si="15"/>
        <v>3.4049451990587625</v>
      </c>
      <c r="W39" s="172"/>
      <c r="X39" s="173"/>
      <c r="Y39" s="168"/>
    </row>
    <row r="40" spans="1:25" x14ac:dyDescent="0.25">
      <c r="A40" s="26" t="s">
        <v>42</v>
      </c>
      <c r="B40" s="174">
        <f>qPCR!E38</f>
        <v>25.68</v>
      </c>
      <c r="C40" s="174">
        <f>qPCR!T80</f>
        <v>26.984999999999999</v>
      </c>
      <c r="D40" s="174">
        <f t="shared" si="21"/>
        <v>1.3049999999999997</v>
      </c>
      <c r="E40" s="44"/>
      <c r="F40" s="43"/>
      <c r="G40" s="174"/>
      <c r="H40" s="171"/>
      <c r="I40" s="223"/>
      <c r="J40" s="202"/>
      <c r="K40" s="177">
        <f t="shared" si="22"/>
        <v>2.0922222222222242</v>
      </c>
      <c r="L40" s="177">
        <f t="shared" si="23"/>
        <v>0.23451917271994646</v>
      </c>
      <c r="N40" s="199"/>
      <c r="O40" s="1"/>
      <c r="P40" s="1"/>
      <c r="Q40" s="174">
        <f t="shared" si="19"/>
        <v>0.71202509779853662</v>
      </c>
      <c r="R40" s="175"/>
      <c r="S40" s="176"/>
      <c r="T40" s="171"/>
      <c r="U40" s="177">
        <f t="shared" si="20"/>
        <v>-1.5576315789473698</v>
      </c>
      <c r="V40" s="172">
        <f t="shared" si="15"/>
        <v>2.9437018951492764</v>
      </c>
      <c r="W40" s="172"/>
      <c r="X40" s="173"/>
      <c r="Y40" s="168"/>
    </row>
    <row r="41" spans="1:25" x14ac:dyDescent="0.25">
      <c r="A41" s="26" t="s">
        <v>43</v>
      </c>
      <c r="B41" s="174">
        <f>qPCR!E39</f>
        <v>25.945</v>
      </c>
      <c r="C41" s="174">
        <f>qPCR!T81</f>
        <v>26.225000000000001</v>
      </c>
      <c r="D41" s="174">
        <f t="shared" si="21"/>
        <v>0.28000000000000114</v>
      </c>
      <c r="E41" s="44"/>
      <c r="F41" s="43"/>
      <c r="G41" s="174"/>
      <c r="H41" s="171"/>
      <c r="I41" s="223"/>
      <c r="J41" s="202"/>
      <c r="K41" s="177">
        <f t="shared" si="22"/>
        <v>9.2222222222224426E-2</v>
      </c>
      <c r="L41" s="177">
        <f t="shared" si="23"/>
        <v>0.93807669087978562</v>
      </c>
      <c r="N41" s="199"/>
      <c r="O41" s="1"/>
      <c r="P41" s="1"/>
      <c r="Q41" s="174">
        <f t="shared" si="19"/>
        <v>0.36475508606004342</v>
      </c>
      <c r="R41" s="175"/>
      <c r="S41" s="176"/>
      <c r="T41" s="171"/>
      <c r="U41" s="177">
        <f t="shared" si="20"/>
        <v>-0.5926315789473664</v>
      </c>
      <c r="V41" s="172">
        <f t="shared" si="15"/>
        <v>1.5079949308248861</v>
      </c>
      <c r="W41" s="172"/>
      <c r="X41" s="173"/>
      <c r="Y41" s="168"/>
    </row>
    <row r="42" spans="1:25" x14ac:dyDescent="0.25">
      <c r="A42" s="26" t="s">
        <v>44</v>
      </c>
      <c r="B42" s="174">
        <f>qPCR!E40</f>
        <v>25.655000000000001</v>
      </c>
      <c r="C42" s="174">
        <f>qPCR!T82</f>
        <v>26.145</v>
      </c>
      <c r="D42" s="174">
        <f t="shared" si="21"/>
        <v>0.48999999999999844</v>
      </c>
      <c r="E42" s="44"/>
      <c r="F42" s="228"/>
      <c r="G42" s="174"/>
      <c r="H42" s="171"/>
      <c r="I42" s="223"/>
      <c r="J42" s="202"/>
      <c r="K42" s="177">
        <f t="shared" si="22"/>
        <v>1.4422222222222223</v>
      </c>
      <c r="L42" s="177">
        <f t="shared" si="23"/>
        <v>0.36800002713594338</v>
      </c>
      <c r="N42" s="199"/>
      <c r="O42" s="1"/>
      <c r="P42" s="1"/>
      <c r="Q42" s="49"/>
      <c r="R42" s="205"/>
      <c r="S42" s="206"/>
      <c r="T42" s="205"/>
      <c r="U42" s="207"/>
      <c r="V42" s="207"/>
      <c r="W42" s="207"/>
      <c r="X42" s="206"/>
      <c r="Y42" s="168"/>
    </row>
    <row r="43" spans="1:25" x14ac:dyDescent="0.25">
      <c r="A43" s="85" t="s">
        <v>45</v>
      </c>
      <c r="B43" s="200">
        <f>qPCR!E41</f>
        <v>26.189999999999998</v>
      </c>
      <c r="C43" s="200">
        <f>qPCR!T83</f>
        <v>27.645</v>
      </c>
      <c r="D43" s="200">
        <f t="shared" si="21"/>
        <v>1.4550000000000018</v>
      </c>
      <c r="E43" s="44"/>
      <c r="F43" s="143"/>
      <c r="G43" s="174"/>
      <c r="H43" s="171"/>
      <c r="I43" s="223"/>
      <c r="J43" s="202"/>
      <c r="K43" s="177">
        <f t="shared" si="22"/>
        <v>0.63722222222222258</v>
      </c>
      <c r="L43" s="177">
        <f t="shared" si="23"/>
        <v>0.64294969880513608</v>
      </c>
      <c r="N43" s="199"/>
      <c r="O43" s="1"/>
      <c r="P43" s="146" t="s">
        <v>145</v>
      </c>
      <c r="Q43" s="199">
        <f>AVERAGE(Q24:Q41)</f>
        <v>0.46599040266049674</v>
      </c>
      <c r="R43" s="175"/>
      <c r="S43" s="229"/>
      <c r="T43">
        <f>D45</f>
        <v>1.3433333333333326</v>
      </c>
      <c r="X43" s="173"/>
    </row>
    <row r="44" spans="1:25" x14ac:dyDescent="0.25">
      <c r="A44" s="186" t="s">
        <v>148</v>
      </c>
      <c r="B44" s="187">
        <f>AVERAGE(B34:B43)</f>
        <v>25.660000000000004</v>
      </c>
      <c r="C44" s="187">
        <f>AVERAGE(C34:C43)</f>
        <v>27.115999999999996</v>
      </c>
      <c r="D44" s="187">
        <f>AVERAGE(D34:D43)</f>
        <v>1.4559999999999991</v>
      </c>
      <c r="E44" s="44"/>
      <c r="F44" s="1"/>
      <c r="G44" s="174"/>
      <c r="H44" s="171"/>
      <c r="I44" s="223"/>
      <c r="J44" s="202"/>
      <c r="K44" s="177">
        <f t="shared" si="22"/>
        <v>0.35222222222222244</v>
      </c>
      <c r="L44" s="177">
        <f t="shared" si="23"/>
        <v>0.78337651205105086</v>
      </c>
      <c r="N44" s="199"/>
      <c r="O44" s="1"/>
      <c r="P44" s="216" t="s">
        <v>128</v>
      </c>
      <c r="Q44">
        <f>Q43/Q23</f>
        <v>1.6662493477268778</v>
      </c>
      <c r="R44">
        <f>((C45-B45)-(C24-B24))</f>
        <v>-0.7042982456140443</v>
      </c>
      <c r="S44">
        <f>POWER(2,((-1)*(R44)))</f>
        <v>1.6293519241645094</v>
      </c>
      <c r="W44">
        <f>GEOMEAN(V24:V41)</f>
        <v>1.6293519241644996</v>
      </c>
      <c r="X44">
        <f>STDEV(V24:V41)/SQRT(COUNT(V24:V41))</f>
        <v>0.24343224331535623</v>
      </c>
    </row>
    <row r="45" spans="1:25" x14ac:dyDescent="0.25">
      <c r="A45" s="146" t="s">
        <v>149</v>
      </c>
      <c r="B45" s="189">
        <f>AVERAGE(B25:B32,B34:B43)</f>
        <v>25.625833333333336</v>
      </c>
      <c r="C45" s="189">
        <f>AVERAGE(C25:C32,C34:C43)</f>
        <v>26.969166666666666</v>
      </c>
      <c r="D45" s="189">
        <f>AVERAGE(D25:D32,D34:D43)</f>
        <v>1.3433333333333326</v>
      </c>
      <c r="E45" s="44"/>
      <c r="F45" s="1"/>
      <c r="G45" s="189"/>
      <c r="H45" s="225"/>
      <c r="I45" s="226"/>
      <c r="J45" s="225"/>
      <c r="K45" s="193"/>
      <c r="L45" s="193"/>
      <c r="O45" s="1"/>
      <c r="P45" s="1"/>
      <c r="Q45" s="164"/>
      <c r="R45" s="165"/>
      <c r="S45" s="166"/>
      <c r="T45" s="161"/>
      <c r="U45" s="167">
        <f t="shared" ref="U45:U53" si="24">D3-$T$43</f>
        <v>-0.60833333333332962</v>
      </c>
      <c r="V45" s="162">
        <f t="shared" ref="V45:V63" si="25">POWER(2,((-1)*(U45)))</f>
        <v>1.524497023255758</v>
      </c>
      <c r="W45" s="162"/>
      <c r="X45" s="163"/>
    </row>
    <row r="46" spans="1:25" x14ac:dyDescent="0.25">
      <c r="A46" s="43"/>
      <c r="B46" s="44"/>
      <c r="C46" s="44"/>
      <c r="D46" s="44"/>
      <c r="E46" s="44"/>
      <c r="F46" s="1"/>
      <c r="G46" s="279">
        <f>(-1)*G23/G12</f>
        <v>-0.64059577768528664</v>
      </c>
      <c r="H46">
        <f>((C23-B23)-(C12-B12))</f>
        <v>0.65522222222221416</v>
      </c>
      <c r="I46" s="279">
        <f>(-1)*POWER(2,((-1)*(H46)))</f>
        <v>-0.634977676405999</v>
      </c>
      <c r="J46" s="182"/>
      <c r="K46" s="183"/>
      <c r="L46" s="183"/>
      <c r="M46" s="279">
        <f>(-1)*GEOMEAN(L35:L44)</f>
        <v>-0.63497767640599523</v>
      </c>
      <c r="N46">
        <f>STDEV(L35:L44)/SQRT(COUNT(L35:L44))</f>
        <v>0.10893740329013067</v>
      </c>
      <c r="O46" s="1"/>
      <c r="P46" s="1"/>
      <c r="Q46" s="174"/>
      <c r="R46" s="175"/>
      <c r="S46" s="176"/>
      <c r="T46" s="171"/>
      <c r="U46" s="177">
        <f t="shared" si="24"/>
        <v>0.30166666666666697</v>
      </c>
      <c r="V46" s="172">
        <f t="shared" si="25"/>
        <v>0.81131458739616957</v>
      </c>
      <c r="W46" s="172"/>
      <c r="X46" s="173"/>
    </row>
    <row r="47" spans="1:25" x14ac:dyDescent="0.25">
      <c r="A47" s="43"/>
      <c r="B47" s="44"/>
      <c r="C47" s="44"/>
      <c r="D47" s="44"/>
      <c r="E47" s="44"/>
      <c r="F47" s="1"/>
      <c r="G47" s="44"/>
      <c r="H47" s="243"/>
      <c r="I47" s="243"/>
      <c r="J47" s="243"/>
      <c r="K47" s="168"/>
      <c r="L47" s="168"/>
      <c r="M47" s="168"/>
      <c r="N47" s="168"/>
      <c r="O47" s="1"/>
      <c r="P47" s="1"/>
      <c r="Q47" s="174"/>
      <c r="R47" s="175"/>
      <c r="S47" s="176"/>
      <c r="T47" s="171"/>
      <c r="U47" s="177">
        <f t="shared" si="24"/>
        <v>-5.3333333333333455E-2</v>
      </c>
      <c r="V47" s="172">
        <f t="shared" si="25"/>
        <v>1.0376596591597473</v>
      </c>
      <c r="W47" s="172"/>
      <c r="X47" s="173"/>
    </row>
    <row r="48" spans="1:25" ht="15.75" x14ac:dyDescent="0.25">
      <c r="A48" s="244" t="s">
        <v>7</v>
      </c>
      <c r="B48" s="245"/>
      <c r="C48" s="148"/>
      <c r="D48" s="156"/>
      <c r="E48" s="14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74"/>
      <c r="R48" s="175"/>
      <c r="S48" s="176"/>
      <c r="T48" s="171"/>
      <c r="U48" s="177">
        <f t="shared" si="24"/>
        <v>0.1566666666666674</v>
      </c>
      <c r="V48" s="172">
        <f t="shared" si="25"/>
        <v>0.89709540876983063</v>
      </c>
      <c r="W48" s="172"/>
      <c r="X48" s="173"/>
    </row>
    <row r="49" spans="1:24" ht="15.75" x14ac:dyDescent="0.25">
      <c r="A49" s="43"/>
      <c r="B49" s="246"/>
      <c r="C49" s="148"/>
      <c r="D49" s="156"/>
      <c r="E49" s="148"/>
      <c r="F49" s="142"/>
      <c r="G49" s="291" t="s">
        <v>150</v>
      </c>
      <c r="H49" s="291"/>
      <c r="I49" s="291"/>
      <c r="J49" s="291"/>
      <c r="K49" s="291"/>
      <c r="L49" s="291"/>
      <c r="M49" s="291"/>
      <c r="N49" s="291"/>
      <c r="O49" s="1"/>
      <c r="Q49" s="174"/>
      <c r="R49" s="175"/>
      <c r="S49" s="176"/>
      <c r="T49" s="171"/>
      <c r="U49" s="177">
        <f t="shared" si="24"/>
        <v>0.95166666666666555</v>
      </c>
      <c r="V49" s="172">
        <f t="shared" si="25"/>
        <v>0.5170348147324656</v>
      </c>
      <c r="W49" s="172"/>
      <c r="X49" s="173"/>
    </row>
    <row r="50" spans="1:24" x14ac:dyDescent="0.25">
      <c r="A50" s="146" t="s">
        <v>134</v>
      </c>
      <c r="B50" s="7" t="s">
        <v>2</v>
      </c>
      <c r="C50" s="10" t="s">
        <v>157</v>
      </c>
      <c r="D50" s="147" t="s">
        <v>136</v>
      </c>
      <c r="E50" s="148"/>
      <c r="F50" s="1"/>
      <c r="G50" s="276" t="s">
        <v>137</v>
      </c>
      <c r="H50" s="277" t="s">
        <v>138</v>
      </c>
      <c r="I50" s="278" t="s">
        <v>139</v>
      </c>
      <c r="J50" s="152" t="s">
        <v>140</v>
      </c>
      <c r="K50" s="153" t="s">
        <v>138</v>
      </c>
      <c r="L50" s="154" t="s">
        <v>139</v>
      </c>
      <c r="M50" s="154" t="s">
        <v>141</v>
      </c>
      <c r="N50" s="155" t="s">
        <v>129</v>
      </c>
      <c r="O50" s="1"/>
      <c r="Q50" s="174"/>
      <c r="R50" s="175"/>
      <c r="S50" s="176"/>
      <c r="T50" s="171"/>
      <c r="U50" s="177">
        <f t="shared" si="24"/>
        <v>6.6666666666663987E-2</v>
      </c>
      <c r="V50" s="172">
        <f t="shared" si="25"/>
        <v>0.95484160391041839</v>
      </c>
      <c r="W50" s="172"/>
      <c r="X50" s="173"/>
    </row>
    <row r="51" spans="1:24" x14ac:dyDescent="0.25">
      <c r="A51" s="11" t="s">
        <v>8</v>
      </c>
      <c r="B51" s="157">
        <f t="shared" ref="B51:C59" si="26">B3</f>
        <v>25.965</v>
      </c>
      <c r="C51" s="157">
        <f t="shared" si="26"/>
        <v>26.700000000000003</v>
      </c>
      <c r="D51">
        <f t="shared" ref="D51:D59" si="27">C51-B51</f>
        <v>0.73500000000000298</v>
      </c>
      <c r="E51" s="44"/>
      <c r="F51" s="1"/>
      <c r="G51" s="158">
        <f t="shared" ref="G51:G59" si="28">POWER(2,((-1)*(D51)))</f>
        <v>0.60081802476342416</v>
      </c>
      <c r="H51" s="159"/>
      <c r="I51" s="160"/>
      <c r="J51" s="161"/>
      <c r="K51" s="167">
        <f t="shared" ref="K51:K59" si="29">D51-$J$60</f>
        <v>-0.9677777777777743</v>
      </c>
      <c r="L51" s="162">
        <f t="shared" ref="L51:L59" si="30">POWER(2,((-1)*(K51)))</f>
        <v>1.9558256625706323</v>
      </c>
      <c r="M51" s="162"/>
      <c r="N51" s="163"/>
      <c r="O51" s="1"/>
      <c r="Q51" s="174"/>
      <c r="R51" s="175"/>
      <c r="S51" s="176"/>
      <c r="T51" s="171"/>
      <c r="U51" s="177">
        <f t="shared" si="24"/>
        <v>0.23666666666666569</v>
      </c>
      <c r="V51" s="172">
        <f t="shared" si="25"/>
        <v>0.84870397130912345</v>
      </c>
      <c r="W51" s="172"/>
      <c r="X51" s="173"/>
    </row>
    <row r="52" spans="1:24" x14ac:dyDescent="0.25">
      <c r="A52" s="16" t="s">
        <v>9</v>
      </c>
      <c r="B52" s="158">
        <f t="shared" si="26"/>
        <v>25.91</v>
      </c>
      <c r="C52" s="158">
        <f t="shared" si="26"/>
        <v>27.555</v>
      </c>
      <c r="D52">
        <f t="shared" si="27"/>
        <v>1.6449999999999996</v>
      </c>
      <c r="E52" s="44"/>
      <c r="F52" s="1"/>
      <c r="G52" s="158">
        <f t="shared" si="28"/>
        <v>0.31974639531935733</v>
      </c>
      <c r="H52" s="169"/>
      <c r="I52" s="170"/>
      <c r="J52" s="171"/>
      <c r="K52" s="177">
        <f t="shared" si="29"/>
        <v>-5.7777777777777706E-2</v>
      </c>
      <c r="L52" s="172">
        <f t="shared" si="30"/>
        <v>1.0408612586586363</v>
      </c>
      <c r="M52" s="172"/>
      <c r="N52" s="173"/>
      <c r="O52" s="1"/>
      <c r="P52" s="1"/>
      <c r="Q52" s="174"/>
      <c r="R52" s="175"/>
      <c r="S52" s="176"/>
      <c r="T52" s="171"/>
      <c r="U52" s="177">
        <f t="shared" si="24"/>
        <v>-0.11333333333333218</v>
      </c>
      <c r="V52" s="172">
        <f t="shared" si="25"/>
        <v>1.0817246660801039</v>
      </c>
      <c r="W52" s="172"/>
      <c r="X52" s="173"/>
    </row>
    <row r="53" spans="1:24" x14ac:dyDescent="0.25">
      <c r="A53" s="16" t="s">
        <v>10</v>
      </c>
      <c r="B53" s="158">
        <f t="shared" si="26"/>
        <v>25.244999999999997</v>
      </c>
      <c r="C53" s="158">
        <f t="shared" si="26"/>
        <v>26.534999999999997</v>
      </c>
      <c r="D53">
        <f t="shared" si="27"/>
        <v>1.2899999999999991</v>
      </c>
      <c r="E53" s="44"/>
      <c r="F53" s="1"/>
      <c r="G53" s="158">
        <f t="shared" si="28"/>
        <v>0.40895102927889082</v>
      </c>
      <c r="H53" s="169"/>
      <c r="I53" s="170"/>
      <c r="J53" s="171"/>
      <c r="K53" s="177">
        <f t="shared" si="29"/>
        <v>-0.41277777777777813</v>
      </c>
      <c r="L53" s="172">
        <f t="shared" si="30"/>
        <v>1.3312465419346724</v>
      </c>
      <c r="M53" s="172"/>
      <c r="N53" s="173"/>
      <c r="O53" s="1"/>
      <c r="P53" s="1"/>
      <c r="Q53" s="179"/>
      <c r="R53" s="180"/>
      <c r="S53" s="181"/>
      <c r="T53" s="182"/>
      <c r="U53" s="183">
        <f t="shared" si="24"/>
        <v>2.2966666666666677</v>
      </c>
      <c r="V53" s="184">
        <f t="shared" si="25"/>
        <v>0.20353281690142491</v>
      </c>
      <c r="W53" s="184"/>
      <c r="X53" s="185"/>
    </row>
    <row r="54" spans="1:24" x14ac:dyDescent="0.25">
      <c r="A54" s="16" t="s">
        <v>11</v>
      </c>
      <c r="B54" s="158">
        <f t="shared" si="26"/>
        <v>25.130000000000003</v>
      </c>
      <c r="C54" s="158">
        <f t="shared" si="26"/>
        <v>26.630000000000003</v>
      </c>
      <c r="D54">
        <f t="shared" si="27"/>
        <v>1.5</v>
      </c>
      <c r="E54" s="44"/>
      <c r="F54" s="1"/>
      <c r="G54" s="158">
        <f t="shared" si="28"/>
        <v>0.35355339059327379</v>
      </c>
      <c r="H54" s="169"/>
      <c r="I54" s="170"/>
      <c r="J54" s="171"/>
      <c r="K54" s="177">
        <f t="shared" si="29"/>
        <v>-0.20277777777777728</v>
      </c>
      <c r="L54" s="172">
        <f t="shared" si="30"/>
        <v>1.1509121995523708</v>
      </c>
      <c r="M54" s="172"/>
      <c r="N54" s="173"/>
      <c r="O54" s="156"/>
      <c r="P54" s="1"/>
      <c r="Q54" s="174"/>
      <c r="R54" s="175"/>
      <c r="S54" s="176"/>
      <c r="T54" s="171"/>
      <c r="U54">
        <f t="shared" ref="U54:U63" si="31">D13-$T$43</f>
        <v>0.12666666666666626</v>
      </c>
      <c r="V54" s="172">
        <f t="shared" si="25"/>
        <v>0.91594529027024885</v>
      </c>
      <c r="W54" s="172"/>
      <c r="X54" s="173"/>
    </row>
    <row r="55" spans="1:24" x14ac:dyDescent="0.25">
      <c r="A55" s="16" t="s">
        <v>12</v>
      </c>
      <c r="B55" s="158">
        <f t="shared" si="26"/>
        <v>25.16</v>
      </c>
      <c r="C55" s="158">
        <f t="shared" si="26"/>
        <v>27.454999999999998</v>
      </c>
      <c r="D55">
        <f t="shared" si="27"/>
        <v>2.2949999999999982</v>
      </c>
      <c r="E55" s="44"/>
      <c r="F55" s="1"/>
      <c r="G55" s="158">
        <f t="shared" si="28"/>
        <v>0.20376808310065661</v>
      </c>
      <c r="H55" s="169"/>
      <c r="I55" s="170"/>
      <c r="J55" s="171"/>
      <c r="K55" s="177">
        <f t="shared" si="29"/>
        <v>0.59222222222222087</v>
      </c>
      <c r="L55" s="172">
        <f t="shared" si="30"/>
        <v>0.66332038939413485</v>
      </c>
      <c r="M55" s="172"/>
      <c r="N55" s="173"/>
      <c r="O55" s="156"/>
      <c r="P55" s="1"/>
      <c r="Q55" s="174"/>
      <c r="R55" s="175"/>
      <c r="S55" s="176"/>
      <c r="T55" s="171"/>
      <c r="U55" s="177">
        <f t="shared" si="31"/>
        <v>1.806666666666666</v>
      </c>
      <c r="V55" s="172">
        <f t="shared" si="25"/>
        <v>0.2858506217417266</v>
      </c>
      <c r="W55" s="172"/>
      <c r="X55" s="173"/>
    </row>
    <row r="56" spans="1:24" x14ac:dyDescent="0.25">
      <c r="A56" s="16" t="s">
        <v>13</v>
      </c>
      <c r="B56" s="158">
        <f t="shared" si="26"/>
        <v>25.92</v>
      </c>
      <c r="C56" s="158">
        <f t="shared" si="26"/>
        <v>27.33</v>
      </c>
      <c r="D56">
        <f t="shared" si="27"/>
        <v>1.4099999999999966</v>
      </c>
      <c r="E56" s="44"/>
      <c r="F56" s="1"/>
      <c r="G56" s="158">
        <f t="shared" si="28"/>
        <v>0.37631168685276772</v>
      </c>
      <c r="H56" s="169"/>
      <c r="I56" s="170"/>
      <c r="J56" s="171"/>
      <c r="K56" s="177">
        <f t="shared" si="29"/>
        <v>-0.29277777777778069</v>
      </c>
      <c r="L56" s="172">
        <f t="shared" si="30"/>
        <v>1.2249966278253575</v>
      </c>
      <c r="M56" s="172"/>
      <c r="N56" s="173"/>
      <c r="O56" s="156"/>
      <c r="P56" s="1"/>
      <c r="Q56" s="174"/>
      <c r="R56" s="175"/>
      <c r="S56" s="176"/>
      <c r="T56" s="171"/>
      <c r="U56" s="177">
        <f t="shared" si="31"/>
        <v>0.4116666666666664</v>
      </c>
      <c r="V56" s="172">
        <f t="shared" si="25"/>
        <v>0.75175441111880292</v>
      </c>
      <c r="W56" s="172"/>
      <c r="X56" s="173"/>
    </row>
    <row r="57" spans="1:24" x14ac:dyDescent="0.25">
      <c r="A57" s="16" t="s">
        <v>14</v>
      </c>
      <c r="B57" s="158">
        <f t="shared" si="26"/>
        <v>25.725000000000001</v>
      </c>
      <c r="C57" s="158">
        <f t="shared" si="26"/>
        <v>27.305</v>
      </c>
      <c r="D57">
        <f t="shared" si="27"/>
        <v>1.5799999999999983</v>
      </c>
      <c r="E57" s="44"/>
      <c r="F57" s="1"/>
      <c r="G57" s="158">
        <f t="shared" si="28"/>
        <v>0.33448188869652845</v>
      </c>
      <c r="H57" s="169"/>
      <c r="I57" s="170"/>
      <c r="J57" s="171"/>
      <c r="K57" s="177">
        <f t="shared" si="29"/>
        <v>-0.12277777777777898</v>
      </c>
      <c r="L57" s="172">
        <f t="shared" si="30"/>
        <v>1.0888292870962966</v>
      </c>
      <c r="M57" s="172"/>
      <c r="N57" s="173"/>
      <c r="O57" s="156"/>
      <c r="P57" s="1"/>
      <c r="Q57" s="174"/>
      <c r="R57" s="175"/>
      <c r="S57" s="176"/>
      <c r="T57" s="171"/>
      <c r="U57" s="177">
        <f t="shared" si="31"/>
        <v>1.2816666666666674</v>
      </c>
      <c r="V57" s="172">
        <f t="shared" si="25"/>
        <v>0.41132005849114101</v>
      </c>
      <c r="W57" s="172"/>
      <c r="X57" s="173"/>
    </row>
    <row r="58" spans="1:24" x14ac:dyDescent="0.25">
      <c r="A58" s="16" t="s">
        <v>15</v>
      </c>
      <c r="B58" s="158">
        <f t="shared" si="26"/>
        <v>26.105</v>
      </c>
      <c r="C58" s="158">
        <f t="shared" si="26"/>
        <v>27.335000000000001</v>
      </c>
      <c r="D58">
        <f t="shared" si="27"/>
        <v>1.2300000000000004</v>
      </c>
      <c r="E58" s="44"/>
      <c r="F58" s="1"/>
      <c r="G58" s="158">
        <f t="shared" si="28"/>
        <v>0.4263174458839783</v>
      </c>
      <c r="H58" s="169"/>
      <c r="I58" s="170"/>
      <c r="J58" s="171"/>
      <c r="K58" s="177">
        <f t="shared" si="29"/>
        <v>-0.47277777777777685</v>
      </c>
      <c r="L58" s="172">
        <f t="shared" si="30"/>
        <v>1.3877789392050388</v>
      </c>
      <c r="M58" s="172"/>
      <c r="N58" s="173"/>
      <c r="O58" s="156"/>
      <c r="P58" s="1"/>
      <c r="Q58" s="174"/>
      <c r="R58" s="175"/>
      <c r="S58" s="176"/>
      <c r="T58" s="171"/>
      <c r="U58" s="177">
        <f t="shared" si="31"/>
        <v>0.10666666666666669</v>
      </c>
      <c r="V58" s="172">
        <f t="shared" si="25"/>
        <v>0.92873141003854853</v>
      </c>
      <c r="W58" s="172"/>
      <c r="X58" s="173"/>
    </row>
    <row r="59" spans="1:24" x14ac:dyDescent="0.25">
      <c r="A59" s="38" t="s">
        <v>16</v>
      </c>
      <c r="B59" s="178">
        <f t="shared" si="26"/>
        <v>24.664999999999999</v>
      </c>
      <c r="C59" s="178">
        <f t="shared" si="26"/>
        <v>28.305</v>
      </c>
      <c r="D59">
        <f t="shared" si="27"/>
        <v>3.6400000000000006</v>
      </c>
      <c r="E59" s="44"/>
      <c r="F59" s="1"/>
      <c r="G59" s="158">
        <f t="shared" si="28"/>
        <v>8.0214118597681475E-2</v>
      </c>
      <c r="H59" s="169"/>
      <c r="I59" s="170"/>
      <c r="J59" s="171"/>
      <c r="K59" s="177">
        <f t="shared" si="29"/>
        <v>1.9372222222222233</v>
      </c>
      <c r="L59" s="172">
        <f t="shared" si="30"/>
        <v>0.2611187167954957</v>
      </c>
      <c r="M59" s="172"/>
      <c r="N59" s="173"/>
      <c r="O59" s="243"/>
      <c r="P59" s="1"/>
      <c r="Q59" s="174"/>
      <c r="R59" s="175"/>
      <c r="S59" s="176"/>
      <c r="T59" s="171"/>
      <c r="U59" s="177">
        <f t="shared" si="31"/>
        <v>2.4516666666666689</v>
      </c>
      <c r="V59" s="172">
        <f t="shared" si="25"/>
        <v>0.18279941180342796</v>
      </c>
      <c r="W59" s="172"/>
      <c r="X59" s="173"/>
    </row>
    <row r="60" spans="1:24" x14ac:dyDescent="0.25">
      <c r="A60" s="251" t="s">
        <v>142</v>
      </c>
      <c r="B60" s="174">
        <f>AVERAGE(B51:B59)</f>
        <v>25.536111111111108</v>
      </c>
      <c r="C60" s="174">
        <f>AVERAGE(C51:C59)</f>
        <v>27.238888888888891</v>
      </c>
      <c r="D60" s="199">
        <f>AVERAGE(D51:D59)</f>
        <v>1.7027777777777773</v>
      </c>
      <c r="E60" s="44"/>
      <c r="F60" s="188" t="s">
        <v>143</v>
      </c>
      <c r="G60" s="189">
        <f>AVERAGE(G51:G59)</f>
        <v>0.34490689589850654</v>
      </c>
      <c r="H60" s="190"/>
      <c r="I60" s="191"/>
      <c r="J60" s="192">
        <f>D60</f>
        <v>1.7027777777777773</v>
      </c>
      <c r="K60" s="193"/>
      <c r="L60" s="193"/>
      <c r="M60">
        <f>GEOMEAN(L51:L59)</f>
        <v>1</v>
      </c>
      <c r="N60" s="195">
        <f>STDEV(L51:L59)/SQRT(COUNT(L51:L59))</f>
        <v>0.15724689108488529</v>
      </c>
      <c r="O60" s="243"/>
      <c r="P60" s="1"/>
      <c r="Q60" s="174"/>
      <c r="R60" s="175"/>
      <c r="S60" s="176"/>
      <c r="T60" s="171"/>
      <c r="U60" s="177">
        <f t="shared" si="31"/>
        <v>0.4516666666666691</v>
      </c>
      <c r="V60" s="172">
        <f t="shared" si="25"/>
        <v>0.73119764721371161</v>
      </c>
      <c r="W60" s="172"/>
      <c r="X60" s="173"/>
    </row>
    <row r="61" spans="1:24" x14ac:dyDescent="0.25">
      <c r="A61" s="11" t="s">
        <v>28</v>
      </c>
      <c r="B61" s="157">
        <f t="shared" ref="B61:C68" si="32">B25</f>
        <v>26.66</v>
      </c>
      <c r="C61" s="157">
        <f t="shared" si="32"/>
        <v>26.810000000000002</v>
      </c>
      <c r="D61">
        <f t="shared" ref="D61:D68" si="33">C61-B61</f>
        <v>0.15000000000000213</v>
      </c>
      <c r="E61" s="44"/>
      <c r="F61" s="1"/>
      <c r="G61" s="158">
        <f t="shared" ref="G61:G68" si="34">POWER(2,((-1)*(D61)))</f>
        <v>0.90125046261082897</v>
      </c>
      <c r="H61" s="196"/>
      <c r="I61" s="197"/>
      <c r="J61" s="171"/>
      <c r="K61" s="177">
        <f t="shared" ref="K61:K68" si="35">D61-$J$60</f>
        <v>-1.5527777777777751</v>
      </c>
      <c r="L61" s="177">
        <f t="shared" ref="L61:L68" si="36">POWER(2,((-1)*(K61)))</f>
        <v>2.9338147501017189</v>
      </c>
      <c r="M61" s="198"/>
      <c r="N61" s="199"/>
      <c r="O61" s="243"/>
      <c r="P61" s="1"/>
      <c r="Q61" s="174"/>
      <c r="R61" s="175"/>
      <c r="S61" s="176"/>
      <c r="T61" s="171"/>
      <c r="U61" s="177">
        <f t="shared" si="31"/>
        <v>1.801666666666667</v>
      </c>
      <c r="V61" s="172">
        <f t="shared" si="25"/>
        <v>0.28684302321169863</v>
      </c>
      <c r="W61" s="172"/>
      <c r="X61" s="173"/>
    </row>
    <row r="62" spans="1:24" x14ac:dyDescent="0.25">
      <c r="A62" s="16" t="s">
        <v>29</v>
      </c>
      <c r="B62" s="158">
        <f t="shared" si="32"/>
        <v>26.340000000000003</v>
      </c>
      <c r="C62" s="158">
        <f t="shared" si="32"/>
        <v>26.545000000000002</v>
      </c>
      <c r="D62">
        <f t="shared" si="33"/>
        <v>0.20499999999999829</v>
      </c>
      <c r="E62" s="44"/>
      <c r="F62" s="1"/>
      <c r="G62" s="158">
        <f t="shared" si="34"/>
        <v>0.86753868715206905</v>
      </c>
      <c r="H62" s="196"/>
      <c r="I62" s="197"/>
      <c r="J62" s="171"/>
      <c r="K62" s="177">
        <f t="shared" si="35"/>
        <v>-1.497777777777779</v>
      </c>
      <c r="L62" s="177">
        <f t="shared" si="36"/>
        <v>2.8240737755378751</v>
      </c>
      <c r="M62" s="198"/>
      <c r="N62" s="199"/>
      <c r="O62" s="243"/>
      <c r="P62" s="156"/>
      <c r="Q62" s="174"/>
      <c r="R62" s="175"/>
      <c r="S62" s="176"/>
      <c r="T62" s="171"/>
      <c r="U62" s="177">
        <f t="shared" si="31"/>
        <v>0.99666666666666726</v>
      </c>
      <c r="V62" s="172">
        <f t="shared" si="25"/>
        <v>0.50115658092108628</v>
      </c>
      <c r="W62" s="172"/>
      <c r="X62" s="173"/>
    </row>
    <row r="63" spans="1:24" x14ac:dyDescent="0.25">
      <c r="A63" s="16" t="s">
        <v>30</v>
      </c>
      <c r="B63" s="158">
        <f t="shared" si="32"/>
        <v>24.439999999999998</v>
      </c>
      <c r="C63" s="158">
        <f t="shared" si="32"/>
        <v>26.754999999999999</v>
      </c>
      <c r="D63">
        <f t="shared" si="33"/>
        <v>2.3150000000000013</v>
      </c>
      <c r="E63" s="44"/>
      <c r="F63" s="1"/>
      <c r="G63" s="158">
        <f t="shared" si="34"/>
        <v>0.20096274768578767</v>
      </c>
      <c r="H63" s="196"/>
      <c r="I63" s="197"/>
      <c r="J63" s="171"/>
      <c r="K63" s="177">
        <f t="shared" si="35"/>
        <v>0.612222222222224</v>
      </c>
      <c r="L63" s="177">
        <f t="shared" si="36"/>
        <v>0.65418826157776422</v>
      </c>
      <c r="M63" s="198"/>
      <c r="N63" s="199"/>
      <c r="O63" s="243"/>
      <c r="P63" s="1"/>
      <c r="Q63" s="174"/>
      <c r="R63" s="175"/>
      <c r="S63" s="176"/>
      <c r="T63" s="171"/>
      <c r="U63" s="177">
        <f t="shared" si="31"/>
        <v>0.71166666666666711</v>
      </c>
      <c r="V63" s="172">
        <f t="shared" si="25"/>
        <v>0.610614321902618</v>
      </c>
      <c r="W63" s="172"/>
      <c r="X63" s="173"/>
    </row>
    <row r="64" spans="1:24" x14ac:dyDescent="0.25">
      <c r="A64" s="16" t="s">
        <v>31</v>
      </c>
      <c r="B64" s="158">
        <f t="shared" si="32"/>
        <v>25.63</v>
      </c>
      <c r="C64" s="158">
        <f t="shared" si="32"/>
        <v>27.11</v>
      </c>
      <c r="D64">
        <f t="shared" si="33"/>
        <v>1.4800000000000004</v>
      </c>
      <c r="E64" s="44"/>
      <c r="F64" s="1"/>
      <c r="G64" s="158">
        <f t="shared" si="34"/>
        <v>0.35848881200395677</v>
      </c>
      <c r="H64" s="196"/>
      <c r="I64" s="197"/>
      <c r="J64" s="171"/>
      <c r="K64" s="177">
        <f t="shared" si="35"/>
        <v>-0.22277777777777685</v>
      </c>
      <c r="L64" s="177">
        <f t="shared" si="36"/>
        <v>1.1669783351421197</v>
      </c>
      <c r="M64" s="198"/>
      <c r="N64" s="199"/>
      <c r="O64" s="243"/>
      <c r="P64" s="1"/>
      <c r="Q64" s="49"/>
      <c r="R64" s="205"/>
      <c r="S64" s="206"/>
      <c r="T64" s="205"/>
      <c r="U64" s="207"/>
      <c r="V64" s="207"/>
      <c r="W64" s="207"/>
      <c r="X64" s="206"/>
    </row>
    <row r="65" spans="1:24" x14ac:dyDescent="0.25">
      <c r="A65" s="16" t="s">
        <v>32</v>
      </c>
      <c r="B65" s="158">
        <f t="shared" si="32"/>
        <v>23.47</v>
      </c>
      <c r="C65" s="158">
        <f t="shared" si="32"/>
        <v>26.549999999999997</v>
      </c>
      <c r="D65">
        <f t="shared" si="33"/>
        <v>3.0799999999999983</v>
      </c>
      <c r="E65" s="44"/>
      <c r="F65" s="1"/>
      <c r="G65" s="158">
        <f t="shared" si="34"/>
        <v>0.11825720584069963</v>
      </c>
      <c r="H65" s="196"/>
      <c r="I65" s="197"/>
      <c r="J65" s="171"/>
      <c r="K65" s="177">
        <f t="shared" si="35"/>
        <v>1.377222222222221</v>
      </c>
      <c r="L65" s="177">
        <f t="shared" si="36"/>
        <v>0.38495928623015285</v>
      </c>
      <c r="M65" s="198"/>
      <c r="N65" s="199"/>
      <c r="O65" s="243"/>
      <c r="P65" s="1"/>
      <c r="Q65" s="189"/>
      <c r="R65" s="210"/>
      <c r="S65" s="206"/>
      <c r="W65" s="279">
        <f>(-1)*GEOMEAN(V45:V63)</f>
        <v>-0.61374095133731221</v>
      </c>
      <c r="X65">
        <f>STDEV(V45:V63)/SQRT(COUNT(V45:V63))</f>
        <v>8.0189836209092591E-2</v>
      </c>
    </row>
    <row r="66" spans="1:24" x14ac:dyDescent="0.25">
      <c r="A66" s="16" t="s">
        <v>33</v>
      </c>
      <c r="B66" s="158">
        <f t="shared" si="32"/>
        <v>26.325000000000003</v>
      </c>
      <c r="C66" s="158">
        <f t="shared" si="32"/>
        <v>27.32</v>
      </c>
      <c r="D66">
        <f t="shared" si="33"/>
        <v>0.99499999999999744</v>
      </c>
      <c r="E66" s="44"/>
      <c r="F66" s="1"/>
      <c r="G66" s="158">
        <f t="shared" si="34"/>
        <v>0.5017358742547523</v>
      </c>
      <c r="H66" s="196"/>
      <c r="I66" s="197"/>
      <c r="J66" s="171"/>
      <c r="K66" s="177">
        <f t="shared" si="35"/>
        <v>-0.70777777777777984</v>
      </c>
      <c r="L66" s="177">
        <f t="shared" si="36"/>
        <v>1.6332863833207276</v>
      </c>
      <c r="M66" s="198"/>
      <c r="N66" s="199"/>
      <c r="O66" s="243"/>
      <c r="P66" s="1"/>
      <c r="Q66" s="174"/>
      <c r="R66" s="175"/>
      <c r="S66" s="176"/>
      <c r="T66" s="161"/>
      <c r="U66" s="167">
        <f t="shared" ref="U66:U73" si="37">D25-$T$43</f>
        <v>-1.1933333333333305</v>
      </c>
      <c r="V66" s="162">
        <f t="shared" ref="V66:V83" si="38">POWER(2,((-1)*(U66)))</f>
        <v>2.286804973933807</v>
      </c>
      <c r="W66" s="172"/>
      <c r="X66" s="173"/>
    </row>
    <row r="67" spans="1:24" x14ac:dyDescent="0.25">
      <c r="A67" s="16" t="s">
        <v>34</v>
      </c>
      <c r="B67" s="158">
        <f t="shared" si="32"/>
        <v>25.25</v>
      </c>
      <c r="C67" s="158">
        <f t="shared" si="32"/>
        <v>26.004999999999999</v>
      </c>
      <c r="D67">
        <f t="shared" si="33"/>
        <v>0.75499999999999901</v>
      </c>
      <c r="E67" s="44"/>
      <c r="F67" s="43"/>
      <c r="G67" s="158">
        <f t="shared" si="34"/>
        <v>0.59254638547079141</v>
      </c>
      <c r="H67" s="201"/>
      <c r="I67" s="197"/>
      <c r="J67" s="202"/>
      <c r="K67" s="177">
        <f t="shared" si="35"/>
        <v>-0.94777777777777827</v>
      </c>
      <c r="L67" s="203">
        <f t="shared" si="36"/>
        <v>1.9288992327145562</v>
      </c>
      <c r="M67" s="198"/>
      <c r="N67" s="199"/>
      <c r="O67" s="243"/>
      <c r="P67" s="1"/>
      <c r="Q67" s="174"/>
      <c r="R67" s="175"/>
      <c r="S67" s="176"/>
      <c r="T67" s="171"/>
      <c r="U67" s="177">
        <f t="shared" si="37"/>
        <v>-1.1383333333333343</v>
      </c>
      <c r="V67" s="172">
        <f t="shared" si="38"/>
        <v>2.2012657603661339</v>
      </c>
      <c r="W67" s="172"/>
      <c r="X67" s="173"/>
    </row>
    <row r="68" spans="1:24" x14ac:dyDescent="0.25">
      <c r="A68" s="38" t="s">
        <v>35</v>
      </c>
      <c r="B68" s="178">
        <f t="shared" si="32"/>
        <v>26.55</v>
      </c>
      <c r="C68" s="178">
        <f t="shared" si="32"/>
        <v>27.189999999999998</v>
      </c>
      <c r="D68">
        <f t="shared" si="33"/>
        <v>0.63999999999999702</v>
      </c>
      <c r="E68" s="44"/>
      <c r="F68" s="1"/>
      <c r="G68" s="158">
        <f t="shared" si="34"/>
        <v>0.64171294878145346</v>
      </c>
      <c r="H68" s="201"/>
      <c r="I68" s="197"/>
      <c r="J68" s="202"/>
      <c r="K68" s="177">
        <f t="shared" si="35"/>
        <v>-1.0627777777777803</v>
      </c>
      <c r="L68" s="203">
        <f t="shared" si="36"/>
        <v>2.0889497343639709</v>
      </c>
      <c r="M68" s="198"/>
      <c r="N68" s="199"/>
      <c r="O68" s="243"/>
      <c r="P68" s="1"/>
      <c r="Q68" s="174"/>
      <c r="R68" s="175"/>
      <c r="S68" s="176"/>
      <c r="T68" s="171"/>
      <c r="U68" s="177">
        <f t="shared" si="37"/>
        <v>0.97166666666666868</v>
      </c>
      <c r="V68" s="172">
        <f t="shared" si="38"/>
        <v>0.50991664365082134</v>
      </c>
      <c r="W68" s="172"/>
      <c r="X68" s="173"/>
    </row>
    <row r="69" spans="1:24" x14ac:dyDescent="0.25">
      <c r="A69" s="186" t="s">
        <v>147</v>
      </c>
      <c r="B69" s="179">
        <f>AVERAGE(B61:B68)</f>
        <v>25.583125000000003</v>
      </c>
      <c r="C69" s="179">
        <f>AVERAGE(C61:C68)</f>
        <v>26.785624999999996</v>
      </c>
      <c r="D69">
        <f>AVERAGE(D61:D68)</f>
        <v>1.2024999999999992</v>
      </c>
      <c r="E69" s="44"/>
      <c r="F69" s="188" t="s">
        <v>145</v>
      </c>
      <c r="G69" s="189">
        <f>AVERAGE(G61:G68)</f>
        <v>0.52281164047504236</v>
      </c>
      <c r="H69" s="190"/>
      <c r="I69" s="191"/>
      <c r="J69" s="192">
        <f>D69</f>
        <v>1.2024999999999992</v>
      </c>
      <c r="K69" s="193"/>
      <c r="L69" s="193"/>
      <c r="M69" s="208"/>
      <c r="N69" s="209"/>
      <c r="O69" s="243"/>
      <c r="P69" s="1"/>
      <c r="Q69" s="174"/>
      <c r="R69" s="175"/>
      <c r="S69" s="176"/>
      <c r="T69" s="171"/>
      <c r="U69" s="177">
        <f t="shared" si="37"/>
        <v>0.13666666666666782</v>
      </c>
      <c r="V69" s="172">
        <f t="shared" si="38"/>
        <v>0.90961839399828071</v>
      </c>
      <c r="W69" s="172"/>
      <c r="X69" s="173"/>
    </row>
    <row r="70" spans="1:24" x14ac:dyDescent="0.25">
      <c r="A70" s="1"/>
      <c r="B70" s="1"/>
      <c r="C70" s="1"/>
      <c r="D70" s="1"/>
      <c r="E70" s="44"/>
      <c r="F70" s="216" t="s">
        <v>128</v>
      </c>
      <c r="G70">
        <f>G69/G60</f>
        <v>1.5158051250702933</v>
      </c>
      <c r="H70">
        <f>((C69-B69)-(C60-B60))</f>
        <v>-0.50027777777778937</v>
      </c>
      <c r="I70">
        <f>POWER(2,((-1)*(H70)))</f>
        <v>1.4144858825173869</v>
      </c>
      <c r="J70" s="182"/>
      <c r="K70" s="183"/>
      <c r="L70" s="183"/>
      <c r="M70">
        <f>GEOMEAN(L61:L68)</f>
        <v>1.4144858825173758</v>
      </c>
      <c r="N70">
        <f>STDEV(L61:L68)/SQRT(COUNT(L61:L68))</f>
        <v>0.33007320152863495</v>
      </c>
      <c r="O70" s="243"/>
      <c r="P70" s="1"/>
      <c r="Q70" s="174"/>
      <c r="R70" s="175"/>
      <c r="S70" s="176"/>
      <c r="T70" s="171"/>
      <c r="U70" s="177">
        <f t="shared" si="37"/>
        <v>1.7366666666666657</v>
      </c>
      <c r="V70" s="172">
        <f t="shared" si="38"/>
        <v>0.30006216666631713</v>
      </c>
      <c r="W70" s="172"/>
      <c r="X70" s="173"/>
    </row>
    <row r="71" spans="1:24" x14ac:dyDescent="0.25">
      <c r="A71" s="43"/>
      <c r="B71" s="44"/>
      <c r="C71" s="44"/>
      <c r="D71" s="44"/>
      <c r="E71" s="44"/>
      <c r="F71" s="143"/>
      <c r="G71" s="164"/>
      <c r="H71" s="161"/>
      <c r="I71" s="220"/>
      <c r="J71" s="161"/>
      <c r="K71" s="167">
        <f t="shared" ref="K71:K79" si="39">D51-$J$69</f>
        <v>-0.46749999999999625</v>
      </c>
      <c r="L71" s="167">
        <f t="shared" ref="L71:L79" si="40">POWER(2,((-1)*(K71)))</f>
        <v>1.3827113347287909</v>
      </c>
      <c r="O71" s="243"/>
      <c r="P71" s="1"/>
      <c r="Q71" s="174"/>
      <c r="R71" s="175"/>
      <c r="S71" s="176"/>
      <c r="T71" s="171"/>
      <c r="U71" s="177">
        <f t="shared" si="37"/>
        <v>-0.34833333333333516</v>
      </c>
      <c r="V71" s="172">
        <f t="shared" si="38"/>
        <v>1.2730890473253982</v>
      </c>
      <c r="W71" s="172"/>
      <c r="X71" s="173"/>
    </row>
    <row r="72" spans="1:24" x14ac:dyDescent="0.25">
      <c r="A72" s="43"/>
      <c r="F72" s="143"/>
      <c r="G72" s="174"/>
      <c r="H72" s="171"/>
      <c r="I72" s="223"/>
      <c r="J72" s="171"/>
      <c r="K72" s="177">
        <f t="shared" si="39"/>
        <v>0.44250000000000034</v>
      </c>
      <c r="L72" s="177">
        <f t="shared" si="40"/>
        <v>0.73585835781280773</v>
      </c>
      <c r="N72" s="199"/>
      <c r="O72" s="243"/>
      <c r="P72" s="1"/>
      <c r="Q72" s="174"/>
      <c r="R72" s="175"/>
      <c r="S72" s="176"/>
      <c r="T72" s="171"/>
      <c r="U72" s="177">
        <f t="shared" si="37"/>
        <v>-0.5883333333333336</v>
      </c>
      <c r="V72" s="172">
        <f t="shared" si="38"/>
        <v>1.5035088222376058</v>
      </c>
      <c r="W72" s="172"/>
      <c r="X72" s="173"/>
    </row>
    <row r="73" spans="1:24" x14ac:dyDescent="0.25">
      <c r="A73" s="143"/>
      <c r="B73" s="143"/>
      <c r="C73" s="143"/>
      <c r="F73" s="143"/>
      <c r="G73" s="174"/>
      <c r="H73" s="171"/>
      <c r="I73" s="223"/>
      <c r="J73" s="171"/>
      <c r="K73" s="177">
        <f t="shared" si="39"/>
        <v>8.7499999999999911E-2</v>
      </c>
      <c r="L73" s="177">
        <f t="shared" si="40"/>
        <v>0.94115222950506827</v>
      </c>
      <c r="N73" s="199"/>
      <c r="O73" s="243"/>
      <c r="P73" s="1"/>
      <c r="Q73" s="174"/>
      <c r="R73" s="175"/>
      <c r="S73" s="176"/>
      <c r="T73" s="171"/>
      <c r="U73" s="177">
        <f t="shared" si="37"/>
        <v>-0.70333333333333559</v>
      </c>
      <c r="V73" s="172">
        <f t="shared" si="38"/>
        <v>1.6282625352114029</v>
      </c>
      <c r="W73" s="172"/>
      <c r="X73" s="173"/>
    </row>
    <row r="74" spans="1:24" x14ac:dyDescent="0.25">
      <c r="A74" s="143"/>
      <c r="B74" s="143"/>
      <c r="C74" s="143"/>
      <c r="F74" s="143"/>
      <c r="G74" s="174"/>
      <c r="H74" s="171"/>
      <c r="I74" s="223"/>
      <c r="J74" s="171"/>
      <c r="K74" s="177">
        <f t="shared" si="39"/>
        <v>0.29750000000000076</v>
      </c>
      <c r="L74" s="177">
        <f t="shared" si="40"/>
        <v>0.81366114273553569</v>
      </c>
      <c r="N74" s="199"/>
      <c r="O74" s="243"/>
      <c r="P74" s="1"/>
      <c r="Q74" s="164"/>
      <c r="R74" s="165"/>
      <c r="S74" s="166"/>
      <c r="T74" s="161"/>
      <c r="U74" s="167">
        <f t="shared" ref="U74:U83" si="41">D34-$T$43</f>
        <v>-0.36833333333333118</v>
      </c>
      <c r="V74" s="162">
        <f t="shared" si="38"/>
        <v>1.290860708152441</v>
      </c>
      <c r="W74" s="162"/>
      <c r="X74" s="163"/>
    </row>
    <row r="75" spans="1:24" x14ac:dyDescent="0.25">
      <c r="A75" s="256"/>
      <c r="B75" s="256"/>
      <c r="C75" s="256"/>
      <c r="F75" s="143"/>
      <c r="G75" s="174"/>
      <c r="H75" s="171"/>
      <c r="I75" s="223"/>
      <c r="J75" s="171"/>
      <c r="K75" s="177">
        <f t="shared" si="39"/>
        <v>1.0924999999999989</v>
      </c>
      <c r="L75" s="177">
        <f t="shared" si="40"/>
        <v>0.46894804507600757</v>
      </c>
      <c r="N75" s="199"/>
      <c r="O75" s="243"/>
      <c r="P75" s="1"/>
      <c r="Q75" s="174"/>
      <c r="R75" s="175"/>
      <c r="S75" s="176"/>
      <c r="T75" s="171"/>
      <c r="U75" s="177">
        <f t="shared" si="41"/>
        <v>0.47166666666666512</v>
      </c>
      <c r="V75" s="172">
        <f t="shared" si="38"/>
        <v>0.72113103313076188</v>
      </c>
      <c r="W75" s="172"/>
      <c r="X75" s="173"/>
    </row>
    <row r="76" spans="1:24" x14ac:dyDescent="0.25">
      <c r="A76" s="145"/>
      <c r="B76" s="145"/>
      <c r="C76" s="145"/>
      <c r="F76" s="143"/>
      <c r="G76" s="174"/>
      <c r="H76" s="171"/>
      <c r="I76" s="223"/>
      <c r="J76" s="171"/>
      <c r="K76" s="177">
        <f t="shared" si="39"/>
        <v>0.20749999999999735</v>
      </c>
      <c r="L76" s="177">
        <f t="shared" si="40"/>
        <v>0.86603665894863358</v>
      </c>
      <c r="N76" s="199"/>
      <c r="O76" s="243"/>
      <c r="P76" s="1"/>
      <c r="Q76" s="174"/>
      <c r="R76" s="175"/>
      <c r="S76" s="176"/>
      <c r="T76" s="171"/>
      <c r="U76" s="177">
        <f t="shared" si="41"/>
        <v>1.3766666666666663</v>
      </c>
      <c r="V76" s="172">
        <f t="shared" si="38"/>
        <v>0.38510755557838766</v>
      </c>
      <c r="W76" s="172"/>
      <c r="X76" s="173"/>
    </row>
    <row r="77" spans="1:24" x14ac:dyDescent="0.25">
      <c r="A77" s="145"/>
      <c r="B77" s="145"/>
      <c r="C77" s="145"/>
      <c r="F77" s="143"/>
      <c r="G77" s="174"/>
      <c r="H77" s="171"/>
      <c r="I77" s="223"/>
      <c r="J77" s="171"/>
      <c r="K77" s="177">
        <f t="shared" si="39"/>
        <v>0.37749999999999906</v>
      </c>
      <c r="L77" s="177">
        <f t="shared" si="40"/>
        <v>0.76977034592844107</v>
      </c>
      <c r="N77" s="199"/>
      <c r="O77" s="243"/>
      <c r="P77" s="1"/>
      <c r="Q77" s="174"/>
      <c r="R77" s="175"/>
      <c r="S77" s="176"/>
      <c r="T77" s="171"/>
      <c r="U77" s="177">
        <f t="shared" si="41"/>
        <v>-0.22333333333333516</v>
      </c>
      <c r="V77" s="172">
        <f t="shared" si="38"/>
        <v>1.1674278037569732</v>
      </c>
      <c r="W77" s="172"/>
      <c r="X77" s="173"/>
    </row>
    <row r="78" spans="1:24" x14ac:dyDescent="0.25">
      <c r="A78" s="145"/>
      <c r="B78" s="145"/>
      <c r="C78" s="145"/>
      <c r="F78" s="143"/>
      <c r="G78" s="174"/>
      <c r="H78" s="171"/>
      <c r="I78" s="223"/>
      <c r="J78" s="171"/>
      <c r="K78" s="177">
        <f t="shared" si="39"/>
        <v>2.750000000000119E-2</v>
      </c>
      <c r="L78" s="177">
        <f t="shared" si="40"/>
        <v>0.98111897499831768</v>
      </c>
      <c r="N78" s="199"/>
      <c r="O78" s="243"/>
      <c r="P78" s="1"/>
      <c r="Q78" s="174"/>
      <c r="R78" s="175"/>
      <c r="S78" s="176"/>
      <c r="T78" s="171"/>
      <c r="U78" s="177">
        <f t="shared" si="41"/>
        <v>0.10666666666666669</v>
      </c>
      <c r="V78" s="172">
        <f t="shared" si="38"/>
        <v>0.92873141003854853</v>
      </c>
      <c r="W78" s="172"/>
      <c r="X78" s="173"/>
    </row>
    <row r="79" spans="1:24" x14ac:dyDescent="0.25">
      <c r="A79" s="145"/>
      <c r="B79" s="145"/>
      <c r="C79" s="145"/>
      <c r="F79" s="143"/>
      <c r="G79" s="174"/>
      <c r="H79" s="171"/>
      <c r="I79" s="223"/>
      <c r="J79" s="171"/>
      <c r="K79" s="177">
        <f t="shared" si="39"/>
        <v>2.4375000000000013</v>
      </c>
      <c r="L79" s="177">
        <f t="shared" si="40"/>
        <v>0.18460326824243728</v>
      </c>
      <c r="N79" s="199"/>
      <c r="O79" s="243"/>
      <c r="P79" s="1"/>
      <c r="Q79" s="174"/>
      <c r="R79" s="175"/>
      <c r="S79" s="176"/>
      <c r="T79" s="171"/>
      <c r="U79" s="177">
        <f t="shared" si="41"/>
        <v>1.6066666666666631</v>
      </c>
      <c r="V79" s="172">
        <f t="shared" si="38"/>
        <v>0.32835613896960164</v>
      </c>
      <c r="W79" s="172"/>
      <c r="X79" s="173"/>
    </row>
    <row r="80" spans="1:24" x14ac:dyDescent="0.25">
      <c r="A80" s="145"/>
      <c r="B80" s="145"/>
      <c r="C80" s="145"/>
      <c r="F80" s="143"/>
      <c r="G80" s="189"/>
      <c r="H80" s="225"/>
      <c r="I80" s="226"/>
      <c r="J80" s="225"/>
      <c r="K80" s="193"/>
      <c r="L80" s="193"/>
      <c r="M80">
        <f>(-1)*GEOMEAN(L71:L79)</f>
        <v>-0.70697064732826398</v>
      </c>
      <c r="N80" s="195">
        <f>STDEV(L71:L79)/SQRT(COUNT(L71:L79))</f>
        <v>0.11116893638063834</v>
      </c>
      <c r="O80" s="243"/>
      <c r="P80" s="243"/>
      <c r="Q80" s="174"/>
      <c r="R80" s="175"/>
      <c r="S80" s="176"/>
      <c r="T80" s="171"/>
      <c r="U80" s="177">
        <f t="shared" si="41"/>
        <v>-3.8333333333332886E-2</v>
      </c>
      <c r="V80" s="172">
        <f t="shared" si="38"/>
        <v>1.0269267887809785</v>
      </c>
      <c r="W80" s="172"/>
      <c r="X80" s="173"/>
    </row>
    <row r="81" spans="1:24" x14ac:dyDescent="0.25">
      <c r="A81" s="145"/>
      <c r="B81" s="145"/>
      <c r="C81" s="145"/>
      <c r="F81" s="143"/>
      <c r="G81" s="174"/>
      <c r="H81" s="171"/>
      <c r="I81" s="223"/>
      <c r="J81" s="171"/>
      <c r="K81" s="177">
        <f t="shared" ref="K81:K88" si="42">D61-$J$69</f>
        <v>-1.0524999999999971</v>
      </c>
      <c r="L81" s="177">
        <f t="shared" ref="L81:L88" si="43">POWER(2,((-1)*(K81)))</f>
        <v>2.0741209130206211</v>
      </c>
      <c r="N81" s="199"/>
      <c r="O81" s="243"/>
      <c r="P81" s="243"/>
      <c r="Q81" s="174"/>
      <c r="R81" s="175"/>
      <c r="S81" s="176"/>
      <c r="T81" s="171"/>
      <c r="U81" s="177">
        <f t="shared" si="41"/>
        <v>-1.0633333333333315</v>
      </c>
      <c r="V81" s="172">
        <f t="shared" si="38"/>
        <v>2.0897543057217387</v>
      </c>
      <c r="W81" s="172"/>
      <c r="X81" s="173"/>
    </row>
    <row r="82" spans="1:24" x14ac:dyDescent="0.25">
      <c r="A82" s="145"/>
      <c r="B82" s="145"/>
      <c r="C82" s="145"/>
      <c r="F82" s="143"/>
      <c r="G82" s="174"/>
      <c r="H82" s="171"/>
      <c r="I82" s="223"/>
      <c r="J82" s="171"/>
      <c r="K82" s="177">
        <f t="shared" si="42"/>
        <v>-0.99750000000000094</v>
      </c>
      <c r="L82" s="177">
        <f t="shared" si="43"/>
        <v>1.9965372651947861</v>
      </c>
      <c r="N82" s="199"/>
      <c r="O82" s="156"/>
      <c r="P82" s="243"/>
      <c r="Q82" s="174"/>
      <c r="R82" s="175"/>
      <c r="S82" s="176"/>
      <c r="T82" s="171"/>
      <c r="U82" s="177">
        <f t="shared" si="41"/>
        <v>-0.85333333333333417</v>
      </c>
      <c r="V82" s="172">
        <f t="shared" si="38"/>
        <v>1.8066704015823654</v>
      </c>
      <c r="W82" s="172"/>
      <c r="X82" s="173"/>
    </row>
    <row r="83" spans="1:24" x14ac:dyDescent="0.25">
      <c r="A83" s="145"/>
      <c r="B83" s="145"/>
      <c r="C83" s="145"/>
      <c r="F83" s="43"/>
      <c r="G83" s="174"/>
      <c r="H83" s="171"/>
      <c r="I83" s="223"/>
      <c r="J83" s="171"/>
      <c r="K83" s="177">
        <f t="shared" si="42"/>
        <v>1.112500000000002</v>
      </c>
      <c r="L83" s="177">
        <f t="shared" si="43"/>
        <v>0.46249189876218366</v>
      </c>
      <c r="N83" s="199"/>
      <c r="O83" s="156"/>
      <c r="P83" s="243"/>
      <c r="Q83" s="179"/>
      <c r="R83" s="180"/>
      <c r="S83" s="181"/>
      <c r="T83" s="182"/>
      <c r="U83" s="183">
        <f t="shared" si="41"/>
        <v>0.11166666666666925</v>
      </c>
      <c r="V83" s="183">
        <f t="shared" si="38"/>
        <v>0.92551824345630984</v>
      </c>
      <c r="W83" s="184"/>
      <c r="X83" s="185"/>
    </row>
    <row r="84" spans="1:24" x14ac:dyDescent="0.25">
      <c r="A84" s="145"/>
      <c r="B84" s="145"/>
      <c r="C84" s="145"/>
      <c r="F84" s="228"/>
      <c r="G84" s="174"/>
      <c r="H84" s="171"/>
      <c r="I84" s="223"/>
      <c r="J84" s="171"/>
      <c r="K84" s="177">
        <f t="shared" si="42"/>
        <v>0.27750000000000119</v>
      </c>
      <c r="L84" s="177">
        <f t="shared" si="43"/>
        <v>0.82501942901348424</v>
      </c>
      <c r="N84" s="199"/>
      <c r="O84" s="156"/>
      <c r="P84" s="156"/>
      <c r="Q84" s="174"/>
      <c r="R84" s="175"/>
      <c r="S84" s="229"/>
      <c r="T84" s="171"/>
      <c r="U84" s="177"/>
      <c r="V84" s="172"/>
      <c r="W84" s="172"/>
      <c r="X84" s="173"/>
    </row>
    <row r="85" spans="1:24" x14ac:dyDescent="0.25">
      <c r="A85" s="145"/>
      <c r="B85" s="145"/>
      <c r="C85" s="145"/>
      <c r="F85" s="143"/>
      <c r="G85" s="174"/>
      <c r="H85" s="171"/>
      <c r="I85" s="223"/>
      <c r="J85" s="171"/>
      <c r="K85" s="177">
        <f t="shared" si="42"/>
        <v>1.8774999999999991</v>
      </c>
      <c r="L85" s="177">
        <f t="shared" si="43"/>
        <v>0.27215491578115758</v>
      </c>
      <c r="N85" s="199"/>
      <c r="O85" s="168"/>
      <c r="P85" s="168"/>
      <c r="Q85">
        <f>(-1)*Q23/Q43</f>
        <v>-0.60015027244524655</v>
      </c>
      <c r="R85">
        <f>((C24-B24)-(C45-B45))</f>
        <v>0.7042982456140443</v>
      </c>
      <c r="S85" s="279">
        <f>(-1)*POWER(2,((-1)*(R85)))</f>
        <v>-0.61374095133730844</v>
      </c>
      <c r="W85">
        <f>(-1)*GEOMEAN(V66:V83)</f>
        <v>-1</v>
      </c>
      <c r="X85">
        <f>STDEV(V66:V83)/SQRT(COUNT(V66:V83))</f>
        <v>0.14940433659854271</v>
      </c>
    </row>
    <row r="86" spans="1:24" x14ac:dyDescent="0.25">
      <c r="A86" s="145"/>
      <c r="B86" s="145"/>
      <c r="C86" s="145"/>
      <c r="F86" s="1"/>
      <c r="G86" s="174"/>
      <c r="H86" s="171"/>
      <c r="I86" s="223"/>
      <c r="J86" s="202"/>
      <c r="K86" s="177">
        <f t="shared" si="42"/>
        <v>-0.20750000000000179</v>
      </c>
      <c r="L86" s="177">
        <f t="shared" si="43"/>
        <v>1.1546855316886939</v>
      </c>
      <c r="N86" s="199"/>
      <c r="O86" s="168"/>
      <c r="P86" s="168"/>
      <c r="Q86" s="168"/>
      <c r="R86" s="168"/>
      <c r="S86" s="243"/>
      <c r="T86" s="168"/>
      <c r="U86" s="243"/>
      <c r="V86" s="243"/>
      <c r="W86" s="243"/>
      <c r="X86" s="1"/>
    </row>
    <row r="87" spans="1:24" x14ac:dyDescent="0.25">
      <c r="A87" s="145"/>
      <c r="B87" s="145"/>
      <c r="C87" s="145"/>
      <c r="G87" s="174"/>
      <c r="H87" s="202"/>
      <c r="I87" s="199"/>
      <c r="J87" s="202"/>
      <c r="K87" s="177">
        <f t="shared" si="42"/>
        <v>-0.44750000000000023</v>
      </c>
      <c r="L87" s="177">
        <f t="shared" si="43"/>
        <v>1.3636751391832016</v>
      </c>
      <c r="N87" s="199"/>
      <c r="O87" s="168"/>
      <c r="P87" s="168"/>
      <c r="Q87" s="168"/>
      <c r="R87" s="168"/>
      <c r="S87" s="243"/>
      <c r="T87" s="168"/>
      <c r="U87" s="243"/>
      <c r="V87" s="243"/>
      <c r="W87" s="243"/>
      <c r="X87" s="1"/>
    </row>
    <row r="88" spans="1:24" x14ac:dyDescent="0.25">
      <c r="A88" s="1"/>
      <c r="B88" s="1"/>
      <c r="C88" s="1"/>
      <c r="D88" s="1"/>
      <c r="E88" s="1"/>
      <c r="F88" s="1"/>
      <c r="G88" s="174"/>
      <c r="H88" s="202"/>
      <c r="I88" s="199"/>
      <c r="J88" s="202"/>
      <c r="K88" s="177">
        <f t="shared" si="42"/>
        <v>-0.56250000000000222</v>
      </c>
      <c r="L88" s="177">
        <f t="shared" si="43"/>
        <v>1.4768261459395016</v>
      </c>
      <c r="N88" s="199"/>
      <c r="O88" s="168"/>
      <c r="P88" s="168"/>
      <c r="Q88" s="168"/>
      <c r="R88" s="168"/>
      <c r="S88" s="243"/>
      <c r="T88" s="168"/>
      <c r="U88" s="243"/>
      <c r="V88" s="243"/>
      <c r="W88" s="243"/>
      <c r="X88" s="1"/>
    </row>
    <row r="89" spans="1:24" x14ac:dyDescent="0.25">
      <c r="A89" s="1"/>
      <c r="B89" s="1"/>
      <c r="C89" s="1"/>
      <c r="D89" s="1"/>
      <c r="E89" s="1"/>
      <c r="F89" s="1"/>
      <c r="G89" s="189"/>
      <c r="H89" s="225"/>
      <c r="I89" s="226"/>
      <c r="J89" s="225"/>
      <c r="K89" s="193"/>
      <c r="L89" s="193"/>
      <c r="O89" s="168"/>
      <c r="P89" s="168"/>
      <c r="Q89" s="168"/>
      <c r="R89" s="168"/>
      <c r="S89" s="243"/>
      <c r="T89" s="168"/>
      <c r="U89" s="243"/>
      <c r="V89" s="243"/>
      <c r="W89" s="243"/>
      <c r="X89" s="1"/>
    </row>
    <row r="90" spans="1:24" x14ac:dyDescent="0.25">
      <c r="A90" s="1"/>
      <c r="B90" s="1"/>
      <c r="C90" s="1"/>
      <c r="D90" s="1"/>
      <c r="E90" s="1"/>
      <c r="F90" s="1"/>
      <c r="G90" s="279">
        <f>(-1)*(G60/G69)</f>
        <v>-0.65971541028641556</v>
      </c>
      <c r="H90">
        <f>((C60-B60)-(C69-B69))</f>
        <v>0.50027777777778937</v>
      </c>
      <c r="I90" s="279">
        <f>(-1)*POWER(2,((-1)*(H90)))</f>
        <v>-0.70697064732825843</v>
      </c>
      <c r="J90" s="182"/>
      <c r="K90" s="183"/>
      <c r="L90" s="183"/>
      <c r="M90">
        <f>(-1)*GEOMEAN(L81:L88)</f>
        <v>-1</v>
      </c>
      <c r="N90">
        <f>STDEV(L81:L88)/SQRT(COUNT(L81:L88))</f>
        <v>0.23335206495041155</v>
      </c>
      <c r="O90" s="168"/>
      <c r="P90" s="168"/>
      <c r="Q90" s="168"/>
      <c r="R90" s="168"/>
      <c r="S90" s="43"/>
      <c r="T90" s="168"/>
      <c r="U90" s="243"/>
      <c r="V90" s="243"/>
      <c r="W90" s="243"/>
      <c r="X90" s="1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68"/>
      <c r="P91" s="168"/>
      <c r="Q91" s="168"/>
      <c r="R91" s="168"/>
      <c r="S91" s="243"/>
      <c r="T91" s="168"/>
      <c r="U91" s="243"/>
      <c r="V91" s="243"/>
      <c r="W91" s="243"/>
      <c r="X91" s="1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68"/>
      <c r="P92" s="168"/>
      <c r="Q92" s="168"/>
      <c r="R92" s="168"/>
      <c r="S92" s="243"/>
      <c r="T92" s="168"/>
      <c r="U92" s="243"/>
      <c r="V92" s="243"/>
      <c r="W92" s="243"/>
      <c r="X92" s="1"/>
    </row>
    <row r="93" spans="1:24" ht="15.75" x14ac:dyDescent="0.25">
      <c r="A93" s="244" t="s">
        <v>17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68"/>
      <c r="P93" s="168"/>
      <c r="Q93" s="168"/>
      <c r="R93" s="168"/>
      <c r="S93" s="243"/>
      <c r="T93" s="168"/>
      <c r="U93" s="243"/>
      <c r="V93" s="243"/>
      <c r="W93" s="243"/>
      <c r="X93" s="1"/>
    </row>
    <row r="94" spans="1:24" ht="15.75" x14ac:dyDescent="0.25">
      <c r="A94" s="1"/>
      <c r="B94" s="1"/>
      <c r="C94" s="1"/>
      <c r="D94" s="1"/>
      <c r="E94" s="1"/>
      <c r="F94" s="142"/>
      <c r="G94" s="291" t="s">
        <v>151</v>
      </c>
      <c r="H94" s="291"/>
      <c r="I94" s="291"/>
      <c r="J94" s="291"/>
      <c r="K94" s="291"/>
      <c r="L94" s="291"/>
      <c r="M94" s="291"/>
      <c r="N94" s="291"/>
      <c r="O94" s="168"/>
      <c r="P94" s="168"/>
      <c r="Q94" s="168"/>
      <c r="R94" s="168"/>
      <c r="S94" s="243"/>
      <c r="T94" s="168"/>
      <c r="U94" s="168"/>
      <c r="V94" s="168"/>
      <c r="W94" s="243"/>
      <c r="X94" s="1"/>
    </row>
    <row r="95" spans="1:24" x14ac:dyDescent="0.25">
      <c r="A95" s="146" t="s">
        <v>134</v>
      </c>
      <c r="B95" s="7" t="s">
        <v>2</v>
      </c>
      <c r="C95" s="10" t="s">
        <v>157</v>
      </c>
      <c r="D95" s="147" t="s">
        <v>136</v>
      </c>
      <c r="E95" s="1"/>
      <c r="F95" s="1"/>
      <c r="G95" s="276" t="s">
        <v>137</v>
      </c>
      <c r="H95" s="277" t="s">
        <v>138</v>
      </c>
      <c r="I95" s="278" t="s">
        <v>139</v>
      </c>
      <c r="J95" s="152" t="s">
        <v>140</v>
      </c>
      <c r="K95" s="153" t="s">
        <v>138</v>
      </c>
      <c r="L95" s="154" t="s">
        <v>139</v>
      </c>
      <c r="M95" s="154" t="s">
        <v>141</v>
      </c>
      <c r="N95" s="155" t="s">
        <v>129</v>
      </c>
      <c r="O95" s="168"/>
      <c r="P95" s="168"/>
      <c r="Q95" s="168"/>
      <c r="R95" s="168"/>
      <c r="S95" s="243"/>
      <c r="T95" s="168"/>
      <c r="U95" s="243"/>
      <c r="V95" s="243"/>
      <c r="W95" s="243"/>
      <c r="X95" s="1"/>
    </row>
    <row r="96" spans="1:24" x14ac:dyDescent="0.25">
      <c r="A96" s="21" t="s">
        <v>18</v>
      </c>
      <c r="B96" s="164">
        <f t="shared" ref="B96:C105" si="44">B13</f>
        <v>26.234999999999999</v>
      </c>
      <c r="C96" s="164">
        <f t="shared" si="44"/>
        <v>27.704999999999998</v>
      </c>
      <c r="D96">
        <f t="shared" ref="D96:D105" si="45">C96-B96</f>
        <v>1.4699999999999989</v>
      </c>
      <c r="E96" s="1"/>
      <c r="F96" s="1"/>
      <c r="G96" s="174">
        <f t="shared" ref="G96:G105" si="46">POWER(2,((-1)*(D96)))</f>
        <v>0.36098229888062433</v>
      </c>
      <c r="H96" s="159"/>
      <c r="I96" s="160"/>
      <c r="J96" s="161"/>
      <c r="K96" s="167">
        <f t="shared" ref="K96:K105" si="47">D96-$J$106</f>
        <v>-0.88800000000000079</v>
      </c>
      <c r="L96" s="162">
        <f t="shared" ref="L96:L105" si="48">POWER(2,((-1)*(K96)))</f>
        <v>1.8506088560757055</v>
      </c>
      <c r="M96" s="162"/>
      <c r="N96" s="163"/>
      <c r="O96" s="168"/>
      <c r="P96" s="168"/>
      <c r="Q96" s="168"/>
      <c r="R96" s="168"/>
      <c r="S96" s="243"/>
      <c r="T96" s="168"/>
      <c r="U96" s="243"/>
      <c r="V96" s="243"/>
      <c r="W96" s="243"/>
      <c r="X96" s="1"/>
    </row>
    <row r="97" spans="1:27" x14ac:dyDescent="0.25">
      <c r="A97" s="26" t="s">
        <v>19</v>
      </c>
      <c r="B97" s="174">
        <f t="shared" si="44"/>
        <v>24.15</v>
      </c>
      <c r="C97" s="174">
        <f t="shared" si="44"/>
        <v>27.299999999999997</v>
      </c>
      <c r="D97" s="199">
        <f t="shared" si="45"/>
        <v>3.1499999999999986</v>
      </c>
      <c r="E97" s="1"/>
      <c r="F97" s="1"/>
      <c r="G97" s="174">
        <f t="shared" si="46"/>
        <v>0.11265630782635391</v>
      </c>
      <c r="H97" s="169"/>
      <c r="I97" s="170"/>
      <c r="J97" s="171"/>
      <c r="K97" s="177">
        <f t="shared" si="47"/>
        <v>0.79199999999999893</v>
      </c>
      <c r="L97" s="172">
        <f t="shared" si="48"/>
        <v>0.57754289227679256</v>
      </c>
      <c r="M97" s="172"/>
      <c r="N97" s="173"/>
      <c r="O97" s="168"/>
      <c r="P97" s="168"/>
      <c r="Q97" s="168"/>
      <c r="R97" s="168"/>
      <c r="S97" s="243"/>
      <c r="T97" s="168"/>
      <c r="U97" s="243"/>
      <c r="V97" s="243"/>
      <c r="W97" s="243"/>
      <c r="X97" s="1"/>
      <c r="Y97" s="1"/>
      <c r="Z97" s="1"/>
      <c r="AA97" s="1"/>
    </row>
    <row r="98" spans="1:27" x14ac:dyDescent="0.25">
      <c r="A98" s="26" t="s">
        <v>20</v>
      </c>
      <c r="B98" s="174">
        <f t="shared" si="44"/>
        <v>24.69</v>
      </c>
      <c r="C98" s="174">
        <f t="shared" si="44"/>
        <v>26.445</v>
      </c>
      <c r="D98" s="199">
        <f t="shared" si="45"/>
        <v>1.754999999999999</v>
      </c>
      <c r="E98" s="1"/>
      <c r="F98" s="1"/>
      <c r="G98" s="174">
        <f t="shared" si="46"/>
        <v>0.29627319273539576</v>
      </c>
      <c r="H98" s="169"/>
      <c r="I98" s="170"/>
      <c r="J98" s="171"/>
      <c r="K98" s="177">
        <f t="shared" si="47"/>
        <v>-0.60300000000000065</v>
      </c>
      <c r="L98" s="172">
        <f t="shared" si="48"/>
        <v>1.5188716898145305</v>
      </c>
      <c r="M98" s="172"/>
      <c r="N98" s="173"/>
      <c r="O98" s="168"/>
      <c r="P98" s="168"/>
      <c r="Q98" s="168"/>
      <c r="R98" s="168"/>
      <c r="S98" s="243"/>
      <c r="T98" s="168"/>
      <c r="U98" s="243"/>
      <c r="V98" s="243"/>
      <c r="W98" s="243"/>
      <c r="X98" s="1"/>
      <c r="Y98" s="1"/>
      <c r="Z98" s="1"/>
      <c r="AA98" s="1"/>
    </row>
    <row r="99" spans="1:27" x14ac:dyDescent="0.25">
      <c r="A99" s="26" t="s">
        <v>21</v>
      </c>
      <c r="B99" s="174">
        <f t="shared" si="44"/>
        <v>24.6</v>
      </c>
      <c r="C99" s="174">
        <f t="shared" si="44"/>
        <v>27.225000000000001</v>
      </c>
      <c r="D99" s="199">
        <f t="shared" si="45"/>
        <v>2.625</v>
      </c>
      <c r="E99" s="1"/>
      <c r="F99" s="1"/>
      <c r="G99" s="174">
        <f t="shared" si="46"/>
        <v>0.16210494433137621</v>
      </c>
      <c r="H99" s="169"/>
      <c r="I99" s="170"/>
      <c r="J99" s="171"/>
      <c r="K99" s="177">
        <f t="shared" si="47"/>
        <v>0.26700000000000035</v>
      </c>
      <c r="L99" s="172">
        <f t="shared" si="48"/>
        <v>0.83104586159364768</v>
      </c>
      <c r="M99" s="172"/>
      <c r="N99" s="173"/>
      <c r="O99" s="168"/>
      <c r="P99" s="168"/>
      <c r="Q99" s="168"/>
      <c r="R99" s="168"/>
      <c r="S99" s="243"/>
      <c r="T99" s="168"/>
      <c r="U99" s="243"/>
      <c r="V99" s="243"/>
      <c r="W99" s="243"/>
      <c r="X99" s="1"/>
      <c r="Y99" s="1"/>
      <c r="Z99" s="1"/>
      <c r="AA99" s="1"/>
    </row>
    <row r="100" spans="1:27" x14ac:dyDescent="0.25">
      <c r="A100" s="26" t="s">
        <v>22</v>
      </c>
      <c r="B100" s="174">
        <f t="shared" si="44"/>
        <v>25.364999999999998</v>
      </c>
      <c r="C100" s="174">
        <f t="shared" si="44"/>
        <v>26.814999999999998</v>
      </c>
      <c r="D100" s="199">
        <f t="shared" si="45"/>
        <v>1.4499999999999993</v>
      </c>
      <c r="E100" s="1"/>
      <c r="F100" s="1"/>
      <c r="G100" s="174">
        <f t="shared" si="46"/>
        <v>0.36602142398640658</v>
      </c>
      <c r="H100" s="169"/>
      <c r="I100" s="170"/>
      <c r="J100" s="171"/>
      <c r="K100" s="177">
        <f t="shared" si="47"/>
        <v>-0.90800000000000036</v>
      </c>
      <c r="L100" s="172">
        <f t="shared" si="48"/>
        <v>1.8764423930013425</v>
      </c>
      <c r="M100" s="172"/>
      <c r="N100" s="173"/>
      <c r="O100" s="168"/>
      <c r="P100" s="168"/>
      <c r="Q100" s="168"/>
      <c r="R100" s="168"/>
      <c r="S100" s="243"/>
      <c r="T100" s="168"/>
      <c r="U100" s="243"/>
      <c r="V100" s="243"/>
      <c r="W100" s="243"/>
      <c r="X100" s="1"/>
      <c r="Y100" s="1"/>
      <c r="Z100" s="1"/>
      <c r="AA100" s="1"/>
    </row>
    <row r="101" spans="1:27" x14ac:dyDescent="0.25">
      <c r="A101" s="26" t="s">
        <v>23</v>
      </c>
      <c r="B101" s="174">
        <f t="shared" si="44"/>
        <v>23.83</v>
      </c>
      <c r="C101" s="174">
        <f t="shared" si="44"/>
        <v>27.625</v>
      </c>
      <c r="D101" s="199">
        <f t="shared" si="45"/>
        <v>3.7950000000000017</v>
      </c>
      <c r="E101" s="1"/>
      <c r="F101" s="1"/>
      <c r="G101" s="174">
        <f t="shared" si="46"/>
        <v>7.2042896674928941E-2</v>
      </c>
      <c r="H101" s="169"/>
      <c r="I101" s="170"/>
      <c r="J101" s="171"/>
      <c r="K101" s="177">
        <f t="shared" si="47"/>
        <v>1.4370000000000021</v>
      </c>
      <c r="L101" s="172">
        <f t="shared" si="48"/>
        <v>0.36933451589563965</v>
      </c>
      <c r="M101" s="172"/>
      <c r="N101" s="173"/>
      <c r="O101" s="168"/>
      <c r="P101" s="168"/>
      <c r="Q101" s="168"/>
      <c r="R101" s="168"/>
      <c r="S101" s="243"/>
      <c r="T101" s="168"/>
      <c r="U101" s="243"/>
      <c r="V101" s="243"/>
      <c r="W101" s="243"/>
      <c r="X101" s="1"/>
      <c r="Y101" s="1"/>
      <c r="Z101" s="1"/>
      <c r="AA101" s="1"/>
    </row>
    <row r="102" spans="1:27" x14ac:dyDescent="0.25">
      <c r="A102" s="26" t="s">
        <v>24</v>
      </c>
      <c r="B102" s="174">
        <f t="shared" si="44"/>
        <v>25.454999999999998</v>
      </c>
      <c r="C102" s="174">
        <f t="shared" si="44"/>
        <v>27.25</v>
      </c>
      <c r="D102" s="199">
        <f t="shared" si="45"/>
        <v>1.7950000000000017</v>
      </c>
      <c r="E102" s="1"/>
      <c r="F102" s="1"/>
      <c r="G102" s="174">
        <f t="shared" si="46"/>
        <v>0.28817158669971571</v>
      </c>
      <c r="H102" s="169"/>
      <c r="I102" s="170"/>
      <c r="J102" s="171"/>
      <c r="K102" s="177">
        <f t="shared" si="47"/>
        <v>-0.56299999999999795</v>
      </c>
      <c r="L102" s="172">
        <f t="shared" si="48"/>
        <v>1.4773380635825586</v>
      </c>
      <c r="M102" s="172"/>
      <c r="N102" s="173"/>
      <c r="O102" s="168"/>
      <c r="P102" s="168"/>
      <c r="Q102" s="168"/>
      <c r="R102" s="168"/>
      <c r="S102" s="243"/>
      <c r="T102" s="168"/>
      <c r="U102" s="243"/>
      <c r="V102" s="243"/>
      <c r="W102" s="243"/>
      <c r="X102" s="1"/>
      <c r="Y102" s="1"/>
      <c r="Z102" s="1"/>
      <c r="AA102" s="1"/>
    </row>
    <row r="103" spans="1:27" x14ac:dyDescent="0.25">
      <c r="A103" s="26" t="s">
        <v>25</v>
      </c>
      <c r="B103" s="174">
        <f t="shared" si="44"/>
        <v>24.82</v>
      </c>
      <c r="C103" s="174">
        <f t="shared" si="44"/>
        <v>27.965</v>
      </c>
      <c r="D103" s="199">
        <f t="shared" si="45"/>
        <v>3.1449999999999996</v>
      </c>
      <c r="E103" s="1"/>
      <c r="F103" s="1"/>
      <c r="G103" s="174">
        <f t="shared" si="46"/>
        <v>0.11304742219513605</v>
      </c>
      <c r="H103" s="169"/>
      <c r="I103" s="170"/>
      <c r="J103" s="171"/>
      <c r="K103" s="177">
        <f t="shared" si="47"/>
        <v>0.78699999999999992</v>
      </c>
      <c r="L103" s="172">
        <f t="shared" si="48"/>
        <v>0.57954797595222796</v>
      </c>
      <c r="M103" s="172"/>
      <c r="N103" s="173"/>
      <c r="O103" s="168"/>
      <c r="P103" s="168"/>
      <c r="Q103" s="168"/>
      <c r="R103" s="168"/>
      <c r="S103" s="243"/>
      <c r="T103" s="168"/>
      <c r="U103" s="243"/>
      <c r="V103" s="243"/>
      <c r="W103" s="243"/>
      <c r="X103" s="1"/>
      <c r="Y103" s="1"/>
      <c r="Z103" s="1"/>
      <c r="AA103" s="1"/>
    </row>
    <row r="104" spans="1:27" x14ac:dyDescent="0.25">
      <c r="A104" s="26" t="s">
        <v>26</v>
      </c>
      <c r="B104" s="174">
        <f t="shared" si="44"/>
        <v>26.004999999999999</v>
      </c>
      <c r="C104" s="174">
        <f t="shared" si="44"/>
        <v>28.344999999999999</v>
      </c>
      <c r="D104" s="199">
        <f t="shared" si="45"/>
        <v>2.34</v>
      </c>
      <c r="E104" s="1"/>
      <c r="F104" s="1"/>
      <c r="G104" s="174">
        <f t="shared" si="46"/>
        <v>0.19751032796584428</v>
      </c>
      <c r="H104" s="169"/>
      <c r="I104" s="170"/>
      <c r="J104" s="171"/>
      <c r="K104" s="177">
        <f t="shared" si="47"/>
        <v>-1.7999999999999794E-2</v>
      </c>
      <c r="L104" s="172">
        <f t="shared" si="48"/>
        <v>1.0125548073504929</v>
      </c>
      <c r="M104" s="172"/>
      <c r="N104" s="173"/>
      <c r="O104" s="168"/>
      <c r="P104" s="168"/>
      <c r="Q104" s="168"/>
      <c r="R104" s="168"/>
      <c r="S104" s="243"/>
      <c r="T104" s="168"/>
      <c r="U104" s="243"/>
      <c r="V104" s="243"/>
      <c r="W104" s="243"/>
      <c r="X104" s="1"/>
      <c r="Y104" s="1"/>
      <c r="Z104" s="1"/>
      <c r="AA104" s="1"/>
    </row>
    <row r="105" spans="1:27" x14ac:dyDescent="0.25">
      <c r="A105" s="85" t="s">
        <v>27</v>
      </c>
      <c r="B105" s="200">
        <f t="shared" si="44"/>
        <v>25.67</v>
      </c>
      <c r="C105" s="200">
        <f t="shared" si="44"/>
        <v>27.725000000000001</v>
      </c>
      <c r="D105">
        <f t="shared" si="45"/>
        <v>2.0549999999999997</v>
      </c>
      <c r="E105" s="1"/>
      <c r="F105" s="1"/>
      <c r="G105" s="174">
        <f t="shared" si="46"/>
        <v>0.24064861077543792</v>
      </c>
      <c r="H105" s="175"/>
      <c r="I105" s="176"/>
      <c r="J105" s="175"/>
      <c r="K105" s="172">
        <f t="shared" si="47"/>
        <v>-0.30299999999999994</v>
      </c>
      <c r="L105" s="172">
        <f t="shared" si="48"/>
        <v>1.2337071698094966</v>
      </c>
      <c r="M105" s="260"/>
      <c r="N105" s="176"/>
      <c r="O105" s="168"/>
      <c r="P105" s="168"/>
      <c r="Q105" s="168"/>
      <c r="R105" s="168"/>
      <c r="S105" s="243"/>
      <c r="T105" s="168"/>
      <c r="U105" s="243"/>
      <c r="V105" s="243"/>
      <c r="W105" s="243"/>
      <c r="X105" s="1"/>
      <c r="Y105" s="1"/>
      <c r="Z105" s="1"/>
      <c r="AA105" s="1"/>
    </row>
    <row r="106" spans="1:27" x14ac:dyDescent="0.25">
      <c r="A106" s="186" t="s">
        <v>144</v>
      </c>
      <c r="B106" s="187">
        <f>AVERAGE(B96:B105)</f>
        <v>25.082000000000001</v>
      </c>
      <c r="C106" s="187">
        <f>AVERAGE(C96:C105)</f>
        <v>27.439999999999998</v>
      </c>
      <c r="D106" s="187">
        <f>AVERAGE(D96:D105)</f>
        <v>2.3579999999999997</v>
      </c>
      <c r="E106" s="1"/>
      <c r="F106" s="188" t="s">
        <v>143</v>
      </c>
      <c r="G106" s="189">
        <f>AVERAGE(G96:G105)</f>
        <v>0.22094590120712199</v>
      </c>
      <c r="H106" s="190"/>
      <c r="I106" s="191"/>
      <c r="J106" s="192">
        <f>D106</f>
        <v>2.3579999999999997</v>
      </c>
      <c r="K106" s="193"/>
      <c r="L106" s="193"/>
      <c r="M106">
        <f>GEOMEAN(L96:L105)</f>
        <v>0.99999999999999989</v>
      </c>
      <c r="N106" s="195">
        <f>STDEV(L96:L105)/SQRT(COUNT(L96:L105))</f>
        <v>0.17156099708374273</v>
      </c>
      <c r="O106" s="168"/>
      <c r="P106" s="168"/>
      <c r="Q106" s="168"/>
      <c r="R106" s="168"/>
      <c r="S106" s="243"/>
      <c r="T106" s="168"/>
      <c r="U106" s="168"/>
      <c r="V106" s="168"/>
      <c r="W106" s="168"/>
      <c r="X106" s="1"/>
      <c r="Y106" s="1"/>
      <c r="Z106" s="1"/>
      <c r="AA106" s="261"/>
    </row>
    <row r="107" spans="1:27" x14ac:dyDescent="0.25">
      <c r="A107" s="21" t="s">
        <v>36</v>
      </c>
      <c r="B107" s="164">
        <f t="shared" ref="B107:C116" si="49">B34</f>
        <v>25.965</v>
      </c>
      <c r="C107" s="164">
        <f t="shared" si="49"/>
        <v>26.94</v>
      </c>
      <c r="D107">
        <f t="shared" ref="D107:D116" si="50">C107-B107</f>
        <v>0.97500000000000142</v>
      </c>
      <c r="E107" s="1"/>
      <c r="F107" s="1"/>
      <c r="G107" s="174">
        <f t="shared" ref="G107:G116" si="51">POWER(2,((-1)*(D107)))</f>
        <v>0.5087398460513427</v>
      </c>
      <c r="H107" s="196"/>
      <c r="I107" s="197"/>
      <c r="J107" s="171"/>
      <c r="K107" s="177">
        <f t="shared" ref="K107:K116" si="52">D107-$J$106</f>
        <v>-1.3829999999999982</v>
      </c>
      <c r="L107" s="177">
        <f t="shared" ref="L107:L116" si="53">POWER(2,((-1)*(K107)))</f>
        <v>2.6081014705171173</v>
      </c>
      <c r="M107" s="198"/>
      <c r="N107" s="199"/>
      <c r="O107" s="1"/>
      <c r="P107" s="1"/>
      <c r="Q107" s="1"/>
      <c r="R107" s="1"/>
      <c r="S107" s="243"/>
      <c r="T107" s="1"/>
      <c r="U107" s="1"/>
      <c r="V107" s="1"/>
      <c r="W107" s="1"/>
      <c r="X107" s="243"/>
      <c r="Y107" s="243"/>
      <c r="Z107" s="243"/>
      <c r="AA107" s="243"/>
    </row>
    <row r="108" spans="1:27" x14ac:dyDescent="0.25">
      <c r="A108" s="26" t="s">
        <v>37</v>
      </c>
      <c r="B108" s="174">
        <f t="shared" si="49"/>
        <v>26.225000000000001</v>
      </c>
      <c r="C108" s="174">
        <f t="shared" si="49"/>
        <v>28.04</v>
      </c>
      <c r="D108" s="199">
        <f t="shared" si="50"/>
        <v>1.8149999999999977</v>
      </c>
      <c r="E108" s="1"/>
      <c r="F108" s="1"/>
      <c r="G108" s="174">
        <f t="shared" si="51"/>
        <v>0.28420424330900401</v>
      </c>
      <c r="H108" s="196"/>
      <c r="I108" s="197"/>
      <c r="J108" s="171"/>
      <c r="K108" s="177">
        <f t="shared" si="52"/>
        <v>-0.54300000000000193</v>
      </c>
      <c r="L108" s="177">
        <f t="shared" si="53"/>
        <v>1.456999113898013</v>
      </c>
      <c r="M108" s="198"/>
      <c r="N108" s="199"/>
      <c r="O108" s="1"/>
      <c r="P108" s="1"/>
      <c r="Q108" s="1"/>
      <c r="R108" s="1"/>
      <c r="S108" s="243"/>
      <c r="T108" s="1"/>
      <c r="U108" s="1"/>
      <c r="V108" s="1"/>
      <c r="W108" s="1"/>
      <c r="X108" s="243"/>
      <c r="Y108" s="243"/>
      <c r="Z108" s="243"/>
      <c r="AA108" s="243"/>
    </row>
    <row r="109" spans="1:27" x14ac:dyDescent="0.25">
      <c r="A109" s="26" t="s">
        <v>38</v>
      </c>
      <c r="B109" s="174">
        <f t="shared" si="49"/>
        <v>24.625</v>
      </c>
      <c r="C109" s="174">
        <f t="shared" si="49"/>
        <v>27.344999999999999</v>
      </c>
      <c r="D109" s="199">
        <f t="shared" si="50"/>
        <v>2.7199999999999989</v>
      </c>
      <c r="E109" s="1"/>
      <c r="F109" s="1"/>
      <c r="G109" s="174">
        <f t="shared" si="51"/>
        <v>0.15177436054938098</v>
      </c>
      <c r="H109" s="196"/>
      <c r="I109" s="197"/>
      <c r="J109" s="171"/>
      <c r="K109" s="177">
        <f t="shared" si="52"/>
        <v>0.36199999999999921</v>
      </c>
      <c r="L109" s="177">
        <f t="shared" si="53"/>
        <v>0.77808517655541909</v>
      </c>
      <c r="M109" s="198"/>
      <c r="N109" s="199"/>
      <c r="O109" s="168"/>
      <c r="P109" s="168"/>
      <c r="S109" s="243"/>
      <c r="T109" s="168"/>
      <c r="U109" s="243"/>
      <c r="V109" s="243"/>
      <c r="W109" s="243"/>
      <c r="X109" s="243"/>
      <c r="Y109" s="243"/>
      <c r="Z109" s="243"/>
      <c r="AA109" s="243"/>
    </row>
    <row r="110" spans="1:27" x14ac:dyDescent="0.25">
      <c r="A110" s="26" t="s">
        <v>39</v>
      </c>
      <c r="B110" s="174">
        <f t="shared" si="49"/>
        <v>25.685000000000002</v>
      </c>
      <c r="C110" s="174">
        <f t="shared" si="49"/>
        <v>26.805</v>
      </c>
      <c r="D110" s="199">
        <f t="shared" si="50"/>
        <v>1.1199999999999974</v>
      </c>
      <c r="E110" s="1"/>
      <c r="F110" s="1"/>
      <c r="G110" s="174">
        <f t="shared" si="51"/>
        <v>0.46009382531243831</v>
      </c>
      <c r="H110" s="196"/>
      <c r="I110" s="197"/>
      <c r="J110" s="171"/>
      <c r="K110" s="177">
        <f t="shared" si="52"/>
        <v>-1.2380000000000022</v>
      </c>
      <c r="L110" s="177">
        <f t="shared" si="53"/>
        <v>2.3587131845224354</v>
      </c>
      <c r="M110" s="198"/>
      <c r="N110" s="199"/>
      <c r="O110" s="168"/>
      <c r="P110" s="168"/>
      <c r="S110" s="243"/>
      <c r="T110" s="168"/>
      <c r="U110" s="243"/>
      <c r="V110" s="243"/>
      <c r="W110" s="243"/>
      <c r="X110" s="243"/>
      <c r="Y110" s="243"/>
      <c r="Z110" s="243"/>
      <c r="AA110" s="243"/>
    </row>
    <row r="111" spans="1:27" x14ac:dyDescent="0.25">
      <c r="A111" s="26" t="s">
        <v>40</v>
      </c>
      <c r="B111" s="174">
        <f t="shared" si="49"/>
        <v>25.945</v>
      </c>
      <c r="C111" s="174">
        <f t="shared" si="49"/>
        <v>27.395</v>
      </c>
      <c r="D111" s="199">
        <f t="shared" si="50"/>
        <v>1.4499999999999993</v>
      </c>
      <c r="E111" s="1"/>
      <c r="F111" s="1"/>
      <c r="G111" s="174">
        <f t="shared" si="51"/>
        <v>0.36602142398640658</v>
      </c>
      <c r="H111" s="196"/>
      <c r="I111" s="197"/>
      <c r="J111" s="171"/>
      <c r="K111" s="177">
        <f t="shared" si="52"/>
        <v>-0.90800000000000036</v>
      </c>
      <c r="L111" s="177">
        <f t="shared" si="53"/>
        <v>1.8764423930013425</v>
      </c>
      <c r="M111" s="198"/>
      <c r="N111" s="199"/>
      <c r="O111" s="168"/>
      <c r="P111" s="168"/>
      <c r="S111" s="243"/>
      <c r="T111" s="168"/>
      <c r="U111" s="243"/>
      <c r="V111" s="243"/>
      <c r="W111" s="243"/>
      <c r="X111" s="243"/>
      <c r="Y111" s="243"/>
      <c r="Z111" s="243"/>
      <c r="AA111" s="243"/>
    </row>
    <row r="112" spans="1:27" x14ac:dyDescent="0.25">
      <c r="A112" s="26" t="s">
        <v>41</v>
      </c>
      <c r="B112" s="174">
        <f t="shared" si="49"/>
        <v>24.685000000000002</v>
      </c>
      <c r="C112" s="174">
        <f t="shared" si="49"/>
        <v>27.634999999999998</v>
      </c>
      <c r="D112" s="199">
        <f t="shared" si="50"/>
        <v>2.9499999999999957</v>
      </c>
      <c r="E112" s="1"/>
      <c r="F112" s="1"/>
      <c r="G112" s="174">
        <f t="shared" si="51"/>
        <v>0.12940811548017256</v>
      </c>
      <c r="H112" s="196"/>
      <c r="I112" s="197"/>
      <c r="J112" s="171"/>
      <c r="K112" s="177">
        <f t="shared" si="52"/>
        <v>0.59199999999999608</v>
      </c>
      <c r="L112" s="177">
        <f t="shared" si="53"/>
        <v>0.66342257029858265</v>
      </c>
      <c r="M112" s="198"/>
      <c r="N112" s="199"/>
      <c r="O112" s="168"/>
      <c r="P112" s="168"/>
      <c r="S112" s="243"/>
      <c r="T112" s="168"/>
      <c r="U112" s="243"/>
      <c r="V112" s="243"/>
      <c r="W112" s="243"/>
      <c r="X112" s="243"/>
      <c r="Y112" s="243"/>
      <c r="Z112" s="243"/>
      <c r="AA112" s="243"/>
    </row>
    <row r="113" spans="1:27" x14ac:dyDescent="0.25">
      <c r="A113" s="26" t="s">
        <v>42</v>
      </c>
      <c r="B113" s="174">
        <f t="shared" si="49"/>
        <v>25.68</v>
      </c>
      <c r="C113" s="174">
        <f t="shared" si="49"/>
        <v>26.984999999999999</v>
      </c>
      <c r="D113" s="199">
        <f t="shared" si="50"/>
        <v>1.3049999999999997</v>
      </c>
      <c r="E113" s="1"/>
      <c r="F113" s="1"/>
      <c r="G113" s="174">
        <f t="shared" si="51"/>
        <v>0.40472110827370428</v>
      </c>
      <c r="H113" s="196"/>
      <c r="I113" s="197"/>
      <c r="J113" s="171"/>
      <c r="K113" s="177">
        <f t="shared" si="52"/>
        <v>-1.0529999999999999</v>
      </c>
      <c r="L113" s="177">
        <f t="shared" si="53"/>
        <v>2.0748398731312228</v>
      </c>
      <c r="M113" s="198"/>
      <c r="N113" s="199"/>
      <c r="O113" s="168"/>
      <c r="P113" s="168"/>
      <c r="S113" s="243"/>
      <c r="T113" s="168"/>
      <c r="U113" s="243"/>
      <c r="V113" s="243"/>
      <c r="W113" s="243"/>
      <c r="X113" s="243"/>
      <c r="Y113" s="243"/>
      <c r="Z113" s="243"/>
      <c r="AA113" s="243"/>
    </row>
    <row r="114" spans="1:27" x14ac:dyDescent="0.25">
      <c r="A114" s="26" t="s">
        <v>43</v>
      </c>
      <c r="B114" s="174">
        <f t="shared" si="49"/>
        <v>25.945</v>
      </c>
      <c r="C114" s="174">
        <f t="shared" si="49"/>
        <v>26.225000000000001</v>
      </c>
      <c r="D114" s="199">
        <f t="shared" si="50"/>
        <v>0.28000000000000114</v>
      </c>
      <c r="E114" s="1"/>
      <c r="F114" s="1"/>
      <c r="G114" s="174">
        <f t="shared" si="51"/>
        <v>0.82359101726757244</v>
      </c>
      <c r="H114" s="196"/>
      <c r="I114" s="197"/>
      <c r="J114" s="171"/>
      <c r="K114" s="177">
        <f t="shared" si="52"/>
        <v>-2.0779999999999985</v>
      </c>
      <c r="L114" s="177">
        <f t="shared" si="53"/>
        <v>4.2222148705518618</v>
      </c>
      <c r="M114" s="198"/>
      <c r="N114" s="199"/>
      <c r="O114" s="168"/>
      <c r="P114" s="168"/>
      <c r="S114" s="243"/>
      <c r="T114" s="168"/>
      <c r="U114" s="243"/>
      <c r="V114" s="243"/>
      <c r="W114" s="243"/>
      <c r="X114" s="243"/>
      <c r="Y114" s="243"/>
      <c r="Z114" s="243"/>
      <c r="AA114" s="243"/>
    </row>
    <row r="115" spans="1:27" x14ac:dyDescent="0.25">
      <c r="A115" s="26" t="s">
        <v>44</v>
      </c>
      <c r="B115" s="174">
        <f t="shared" si="49"/>
        <v>25.655000000000001</v>
      </c>
      <c r="C115" s="174">
        <f t="shared" si="49"/>
        <v>26.145</v>
      </c>
      <c r="D115" s="199">
        <f t="shared" si="50"/>
        <v>0.48999999999999844</v>
      </c>
      <c r="E115" s="1"/>
      <c r="F115" s="1"/>
      <c r="G115" s="174">
        <f t="shared" si="51"/>
        <v>0.71202509779853662</v>
      </c>
      <c r="H115" s="196"/>
      <c r="I115" s="197"/>
      <c r="J115" s="171"/>
      <c r="K115" s="177">
        <f t="shared" si="52"/>
        <v>-1.8680000000000012</v>
      </c>
      <c r="L115" s="177">
        <f t="shared" si="53"/>
        <v>3.6502619541738102</v>
      </c>
      <c r="M115" s="198"/>
      <c r="N115" s="199"/>
      <c r="O115" s="168"/>
      <c r="P115" s="168"/>
      <c r="S115" s="243"/>
      <c r="T115" s="168"/>
      <c r="U115" s="243"/>
      <c r="V115" s="243"/>
      <c r="W115" s="243"/>
      <c r="X115" s="243"/>
      <c r="Y115" s="243"/>
      <c r="Z115" s="243"/>
      <c r="AA115" s="243"/>
    </row>
    <row r="116" spans="1:27" x14ac:dyDescent="0.25">
      <c r="A116" s="85" t="s">
        <v>45</v>
      </c>
      <c r="B116" s="200">
        <f t="shared" si="49"/>
        <v>26.189999999999998</v>
      </c>
      <c r="C116" s="200">
        <f t="shared" si="49"/>
        <v>27.645</v>
      </c>
      <c r="D116">
        <f t="shared" si="50"/>
        <v>1.4550000000000018</v>
      </c>
      <c r="E116" s="1"/>
      <c r="F116" s="1"/>
      <c r="G116" s="174">
        <f t="shared" si="51"/>
        <v>0.36475508606004342</v>
      </c>
      <c r="H116" s="196"/>
      <c r="I116" s="197"/>
      <c r="J116" s="171"/>
      <c r="K116" s="177">
        <f t="shared" si="52"/>
        <v>-0.9029999999999978</v>
      </c>
      <c r="L116" s="177">
        <f t="shared" si="53"/>
        <v>1.8699503955029078</v>
      </c>
      <c r="M116" s="198"/>
      <c r="N116" s="199"/>
      <c r="O116" s="168"/>
      <c r="P116" s="168"/>
      <c r="R116" s="168"/>
      <c r="S116" s="243"/>
      <c r="T116" s="168"/>
      <c r="U116" s="243"/>
      <c r="V116" s="243"/>
      <c r="W116" s="243"/>
      <c r="X116" s="243"/>
      <c r="Y116" s="243"/>
      <c r="Z116" s="243"/>
      <c r="AA116" s="243"/>
    </row>
    <row r="117" spans="1:27" x14ac:dyDescent="0.25">
      <c r="A117" s="186" t="s">
        <v>148</v>
      </c>
      <c r="B117" s="187">
        <f>AVERAGE(B107:B116)</f>
        <v>25.660000000000004</v>
      </c>
      <c r="C117" s="187">
        <f>AVERAGE(C107:C116)</f>
        <v>27.115999999999996</v>
      </c>
      <c r="D117" s="187">
        <f>AVERAGE(D107:D116)</f>
        <v>1.4559999999999991</v>
      </c>
      <c r="E117" s="1"/>
      <c r="F117" s="188" t="s">
        <v>145</v>
      </c>
      <c r="G117" s="189">
        <f>AVERAGE(G107:G116)</f>
        <v>0.42053341240886022</v>
      </c>
      <c r="H117" s="190"/>
      <c r="I117" s="191"/>
      <c r="J117" s="192">
        <f>D117</f>
        <v>1.4559999999999991</v>
      </c>
      <c r="K117" s="193"/>
      <c r="L117" s="193"/>
      <c r="M117" s="208"/>
      <c r="N117" s="209"/>
      <c r="O117" s="168"/>
      <c r="P117" s="168"/>
      <c r="S117" s="243"/>
      <c r="T117" s="168"/>
      <c r="U117" s="243"/>
      <c r="V117" s="243"/>
      <c r="W117" s="243"/>
      <c r="X117" s="243"/>
      <c r="Y117" s="243"/>
      <c r="Z117" s="243"/>
      <c r="AA117" s="243"/>
    </row>
    <row r="118" spans="1:27" x14ac:dyDescent="0.25">
      <c r="A118" s="1"/>
      <c r="B118" s="1"/>
      <c r="C118" s="1"/>
      <c r="D118" s="1"/>
      <c r="E118" s="1"/>
      <c r="F118" s="263" t="s">
        <v>128</v>
      </c>
      <c r="G118">
        <f>G117/G106</f>
        <v>1.90333203789392</v>
      </c>
      <c r="H118">
        <f>((C117-B117)-(C106-B106))</f>
        <v>-0.90200000000000458</v>
      </c>
      <c r="I118">
        <f>POWER(2,((-1)*(H118)))</f>
        <v>1.8686546937663666</v>
      </c>
      <c r="J118" s="182"/>
      <c r="K118" s="183"/>
      <c r="L118" s="183"/>
      <c r="M118">
        <f>GEOMEAN(L107:L116)</f>
        <v>1.8686546937663615</v>
      </c>
      <c r="N118">
        <f>STDEV(L107:L116)/SQRT(COUNT(L107:L116))</f>
        <v>0.35791298820087436</v>
      </c>
      <c r="O118" s="168"/>
      <c r="P118" s="168"/>
      <c r="S118" s="243"/>
      <c r="T118" s="168"/>
      <c r="U118" s="243"/>
      <c r="V118" s="243"/>
      <c r="W118" s="243"/>
      <c r="X118" s="243"/>
      <c r="Y118" s="243"/>
      <c r="Z118" s="243"/>
      <c r="AA118" s="243"/>
    </row>
    <row r="119" spans="1:27" x14ac:dyDescent="0.25">
      <c r="A119" s="1"/>
      <c r="B119" s="1"/>
      <c r="C119" s="1"/>
      <c r="D119" s="1"/>
      <c r="E119" s="1"/>
      <c r="F119" s="143"/>
      <c r="G119" s="164"/>
      <c r="H119" s="161"/>
      <c r="I119" s="220"/>
      <c r="J119" s="265"/>
      <c r="K119" s="167">
        <f t="shared" ref="K119:K128" si="54">D96-$J$117</f>
        <v>1.399999999999979E-2</v>
      </c>
      <c r="L119" s="167">
        <f t="shared" ref="L119:L128" si="55">POWER(2,((-1)*(K119)))</f>
        <v>0.99034287193302484</v>
      </c>
      <c r="O119" s="168"/>
      <c r="P119" s="168"/>
      <c r="S119" s="243"/>
      <c r="T119" s="168"/>
      <c r="U119" s="243"/>
      <c r="V119" s="243"/>
      <c r="W119" s="243"/>
      <c r="X119" s="243"/>
      <c r="Y119" s="243"/>
      <c r="Z119" s="243"/>
      <c r="AA119" s="243"/>
    </row>
    <row r="120" spans="1:27" x14ac:dyDescent="0.25">
      <c r="A120" s="1"/>
      <c r="B120" s="1"/>
      <c r="C120" s="1"/>
      <c r="D120" s="1"/>
      <c r="E120" s="1"/>
      <c r="F120" s="143"/>
      <c r="G120" s="174"/>
      <c r="H120" s="171"/>
      <c r="I120" s="223"/>
      <c r="J120" s="267"/>
      <c r="K120" s="177">
        <f t="shared" si="54"/>
        <v>1.6939999999999995</v>
      </c>
      <c r="L120" s="177">
        <f t="shared" si="55"/>
        <v>0.30906881523023794</v>
      </c>
      <c r="M120" s="198"/>
      <c r="N120" s="199"/>
      <c r="O120" s="168"/>
      <c r="P120" s="168"/>
      <c r="S120" s="243"/>
      <c r="T120" s="168"/>
      <c r="U120" s="243"/>
      <c r="V120" s="243"/>
      <c r="W120" s="243"/>
    </row>
    <row r="121" spans="1:27" x14ac:dyDescent="0.25">
      <c r="A121" s="1"/>
      <c r="B121" s="1"/>
      <c r="C121" s="1"/>
      <c r="D121" s="1"/>
      <c r="E121" s="1"/>
      <c r="F121" s="143"/>
      <c r="G121" s="174"/>
      <c r="H121" s="171"/>
      <c r="I121" s="223"/>
      <c r="J121" s="267"/>
      <c r="K121" s="177">
        <f t="shared" si="54"/>
        <v>0.29899999999999993</v>
      </c>
      <c r="L121" s="177">
        <f t="shared" si="55"/>
        <v>0.81281560198432001</v>
      </c>
      <c r="M121" s="198"/>
      <c r="N121" s="199"/>
      <c r="O121" s="168"/>
      <c r="P121" s="168"/>
      <c r="S121" s="243"/>
      <c r="T121" s="168"/>
      <c r="U121" s="243"/>
      <c r="V121" s="243"/>
      <c r="W121" s="243"/>
    </row>
    <row r="122" spans="1:27" x14ac:dyDescent="0.25">
      <c r="A122" s="1"/>
      <c r="B122" s="1"/>
      <c r="C122" s="1"/>
      <c r="D122" s="1"/>
      <c r="E122" s="1"/>
      <c r="F122" s="143"/>
      <c r="G122" s="174"/>
      <c r="H122" s="171"/>
      <c r="I122" s="223"/>
      <c r="J122" s="267"/>
      <c r="K122" s="177">
        <f t="shared" si="54"/>
        <v>1.1690000000000009</v>
      </c>
      <c r="L122" s="177">
        <f t="shared" si="55"/>
        <v>0.44472949676894852</v>
      </c>
      <c r="M122" s="198"/>
      <c r="N122" s="199"/>
      <c r="O122" s="168"/>
      <c r="P122" s="168"/>
      <c r="S122" s="243"/>
      <c r="T122" s="168"/>
      <c r="U122" s="243"/>
      <c r="V122" s="243"/>
      <c r="W122" s="243"/>
    </row>
    <row r="123" spans="1:27" x14ac:dyDescent="0.25">
      <c r="A123" s="1"/>
      <c r="B123" s="1"/>
      <c r="C123" s="1"/>
      <c r="D123" s="1"/>
      <c r="E123" s="1"/>
      <c r="F123" s="143"/>
      <c r="G123" s="174"/>
      <c r="H123" s="171"/>
      <c r="I123" s="223"/>
      <c r="J123" s="267"/>
      <c r="K123" s="177">
        <f t="shared" si="54"/>
        <v>-5.9999999999997833E-3</v>
      </c>
      <c r="L123" s="177">
        <f t="shared" si="55"/>
        <v>1.0041675432389729</v>
      </c>
      <c r="M123" s="198"/>
      <c r="N123" s="199"/>
      <c r="O123" s="168"/>
      <c r="P123" s="168"/>
      <c r="S123" s="243"/>
      <c r="T123" s="168"/>
      <c r="U123" s="243"/>
      <c r="V123" s="243"/>
      <c r="W123" s="243"/>
    </row>
    <row r="124" spans="1:27" x14ac:dyDescent="0.25">
      <c r="A124" s="1"/>
      <c r="B124" s="1"/>
      <c r="C124" s="1"/>
      <c r="D124" s="1"/>
      <c r="E124" s="1"/>
      <c r="F124" s="143"/>
      <c r="G124" s="174"/>
      <c r="H124" s="171"/>
      <c r="I124" s="223"/>
      <c r="J124" s="267"/>
      <c r="K124" s="177">
        <f t="shared" si="54"/>
        <v>2.3390000000000026</v>
      </c>
      <c r="L124" s="177">
        <f t="shared" si="55"/>
        <v>0.19764727915098562</v>
      </c>
      <c r="M124" s="198"/>
      <c r="N124" s="199"/>
      <c r="O124" s="168"/>
      <c r="P124" s="168"/>
      <c r="S124" s="243"/>
      <c r="T124" s="168"/>
      <c r="U124" s="243"/>
      <c r="V124" s="243"/>
      <c r="W124" s="243"/>
    </row>
    <row r="125" spans="1:27" x14ac:dyDescent="0.25">
      <c r="A125" s="1"/>
      <c r="B125" s="1"/>
      <c r="C125" s="1"/>
      <c r="D125" s="1"/>
      <c r="E125" s="1"/>
      <c r="F125" s="143"/>
      <c r="G125" s="174"/>
      <c r="H125" s="171"/>
      <c r="I125" s="223"/>
      <c r="J125" s="267"/>
      <c r="K125" s="177">
        <f t="shared" si="54"/>
        <v>0.33900000000000263</v>
      </c>
      <c r="L125" s="177">
        <f t="shared" si="55"/>
        <v>0.79058911660394249</v>
      </c>
      <c r="M125" s="198"/>
      <c r="N125" s="199"/>
      <c r="O125" s="168"/>
      <c r="P125" s="168"/>
      <c r="S125" s="243"/>
      <c r="T125" s="168"/>
      <c r="U125" s="243"/>
      <c r="V125" s="243"/>
      <c r="W125" s="243"/>
    </row>
    <row r="126" spans="1:27" x14ac:dyDescent="0.25">
      <c r="A126" s="1"/>
      <c r="B126" s="1"/>
      <c r="C126" s="1"/>
      <c r="D126" s="1"/>
      <c r="E126" s="1"/>
      <c r="F126" s="143"/>
      <c r="G126" s="174"/>
      <c r="H126" s="171"/>
      <c r="I126" s="223"/>
      <c r="J126" s="267"/>
      <c r="K126" s="177">
        <f t="shared" si="54"/>
        <v>1.6890000000000005</v>
      </c>
      <c r="L126" s="177">
        <f t="shared" si="55"/>
        <v>0.31014182442884713</v>
      </c>
      <c r="M126" s="198"/>
      <c r="N126" s="199"/>
      <c r="O126" s="168"/>
      <c r="P126" s="168"/>
      <c r="S126" s="243"/>
      <c r="T126" s="168"/>
      <c r="U126" s="243"/>
      <c r="V126" s="243"/>
      <c r="W126" s="243"/>
    </row>
    <row r="127" spans="1:27" x14ac:dyDescent="0.25">
      <c r="A127" s="1"/>
      <c r="B127" s="1"/>
      <c r="C127" s="1"/>
      <c r="D127" s="1"/>
      <c r="E127" s="1"/>
      <c r="F127" s="143"/>
      <c r="G127" s="174"/>
      <c r="H127" s="171"/>
      <c r="I127" s="223"/>
      <c r="J127" s="267"/>
      <c r="K127" s="177">
        <f t="shared" si="54"/>
        <v>0.88400000000000079</v>
      </c>
      <c r="L127" s="177">
        <f t="shared" si="55"/>
        <v>0.54186298342238981</v>
      </c>
      <c r="M127" s="198"/>
      <c r="N127" s="199"/>
      <c r="O127" s="168"/>
      <c r="P127" s="168"/>
      <c r="S127" s="243"/>
      <c r="T127" s="168"/>
      <c r="U127" s="243"/>
      <c r="V127" s="243"/>
      <c r="W127" s="243"/>
    </row>
    <row r="128" spans="1:27" x14ac:dyDescent="0.25">
      <c r="A128" s="145"/>
      <c r="B128" s="145"/>
      <c r="C128" s="145"/>
      <c r="F128" s="143"/>
      <c r="G128" s="186"/>
      <c r="H128" s="180"/>
      <c r="I128" s="181"/>
      <c r="J128" s="268"/>
      <c r="K128" s="183">
        <f t="shared" si="54"/>
        <v>0.59900000000000064</v>
      </c>
      <c r="L128" s="183">
        <f t="shared" si="55"/>
        <v>0.66021142050749981</v>
      </c>
      <c r="M128" s="269"/>
      <c r="N128" s="181"/>
      <c r="O128" s="168"/>
      <c r="P128" s="168"/>
      <c r="S128" s="243"/>
      <c r="T128" s="168"/>
      <c r="U128" s="243"/>
      <c r="V128" s="243"/>
      <c r="W128" s="243"/>
    </row>
    <row r="129" spans="1:27" x14ac:dyDescent="0.25">
      <c r="A129" s="145"/>
      <c r="B129" s="145"/>
      <c r="C129" s="145"/>
      <c r="F129" s="143"/>
      <c r="G129" s="189"/>
      <c r="H129" s="225"/>
      <c r="I129" s="226"/>
      <c r="J129" s="270"/>
      <c r="K129" s="193"/>
      <c r="L129" s="193"/>
      <c r="M129">
        <f>(-1)*GEOMEAN(L119:L128)</f>
        <v>-0.53514434921331178</v>
      </c>
      <c r="N129" s="195">
        <f>STDEV(L119:L128)/SQRT(COUNT(L119:L128))</f>
        <v>9.1809898134766463E-2</v>
      </c>
      <c r="O129" s="168"/>
      <c r="P129" s="168"/>
      <c r="S129" s="243"/>
      <c r="T129" s="168"/>
      <c r="U129" s="243"/>
      <c r="V129" s="243"/>
      <c r="W129" s="243"/>
    </row>
    <row r="130" spans="1:27" x14ac:dyDescent="0.25">
      <c r="A130" s="145"/>
      <c r="B130" s="145"/>
      <c r="C130" s="145"/>
      <c r="F130" s="43"/>
      <c r="G130" s="174"/>
      <c r="H130" s="171"/>
      <c r="I130" s="223"/>
      <c r="J130" s="267"/>
      <c r="K130" s="177">
        <f t="shared" ref="K130:K139" si="56">D107-$J$117</f>
        <v>-0.48099999999999765</v>
      </c>
      <c r="L130" s="177">
        <f t="shared" ref="L130:L139" si="57">POWER(2,((-1)*(K130)))</f>
        <v>1.3957107641221642</v>
      </c>
      <c r="M130" s="198"/>
      <c r="N130" s="199"/>
      <c r="O130" s="168"/>
      <c r="P130" s="168"/>
      <c r="S130" s="243"/>
      <c r="T130" s="168"/>
      <c r="U130" s="243"/>
      <c r="V130" s="243"/>
      <c r="W130" s="243"/>
    </row>
    <row r="131" spans="1:27" x14ac:dyDescent="0.25">
      <c r="A131" s="145"/>
      <c r="B131" s="145"/>
      <c r="C131" s="145"/>
      <c r="F131" s="228"/>
      <c r="G131" s="174"/>
      <c r="H131" s="171"/>
      <c r="I131" s="223"/>
      <c r="J131" s="267"/>
      <c r="K131" s="177">
        <f t="shared" si="56"/>
        <v>0.35899999999999865</v>
      </c>
      <c r="L131" s="177">
        <f t="shared" si="57"/>
        <v>0.77970484261132411</v>
      </c>
      <c r="M131" s="198"/>
      <c r="N131" s="199"/>
      <c r="O131" s="168"/>
      <c r="P131" s="168"/>
      <c r="S131" s="243"/>
      <c r="T131" s="168"/>
      <c r="U131" s="243"/>
      <c r="V131" s="243"/>
      <c r="W131" s="243"/>
    </row>
    <row r="132" spans="1:27" x14ac:dyDescent="0.25">
      <c r="A132" s="145"/>
      <c r="B132" s="145"/>
      <c r="C132" s="145"/>
      <c r="F132" s="143"/>
      <c r="G132" s="174"/>
      <c r="H132" s="171"/>
      <c r="I132" s="223"/>
      <c r="J132" s="267"/>
      <c r="K132" s="177">
        <f t="shared" si="56"/>
        <v>1.2639999999999998</v>
      </c>
      <c r="L132" s="177">
        <f t="shared" si="57"/>
        <v>0.41638788544027455</v>
      </c>
      <c r="M132" s="198"/>
      <c r="N132" s="199"/>
      <c r="O132" s="168"/>
      <c r="P132" s="168"/>
      <c r="S132" s="243"/>
      <c r="T132" s="168"/>
      <c r="U132" s="243"/>
      <c r="V132" s="243"/>
      <c r="W132" s="243"/>
    </row>
    <row r="133" spans="1:27" x14ac:dyDescent="0.25">
      <c r="A133" s="145"/>
      <c r="B133" s="145"/>
      <c r="C133" s="145"/>
      <c r="F133" s="1"/>
      <c r="G133" s="174"/>
      <c r="H133" s="171"/>
      <c r="I133" s="223"/>
      <c r="J133" s="267"/>
      <c r="K133" s="177">
        <f t="shared" si="56"/>
        <v>-0.33600000000000163</v>
      </c>
      <c r="L133" s="177">
        <f t="shared" si="57"/>
        <v>1.2622520321121171</v>
      </c>
      <c r="M133" s="198"/>
      <c r="N133" s="199"/>
      <c r="O133" s="168"/>
      <c r="P133" s="168"/>
      <c r="S133" s="243"/>
      <c r="T133" s="168"/>
      <c r="U133" s="243"/>
      <c r="V133" s="243"/>
      <c r="W133" s="243"/>
    </row>
    <row r="134" spans="1:27" x14ac:dyDescent="0.25">
      <c r="A134" s="145"/>
      <c r="B134" s="145"/>
      <c r="C134" s="145"/>
      <c r="G134" s="174"/>
      <c r="H134" s="171"/>
      <c r="I134" s="223"/>
      <c r="K134" s="177">
        <f t="shared" si="56"/>
        <v>-5.9999999999997833E-3</v>
      </c>
      <c r="L134" s="177">
        <f t="shared" si="57"/>
        <v>1.0041675432389729</v>
      </c>
      <c r="M134" s="198"/>
      <c r="N134" s="199"/>
      <c r="O134" s="168"/>
      <c r="P134" s="168"/>
      <c r="S134" s="243"/>
      <c r="T134" s="168"/>
      <c r="U134" s="243"/>
      <c r="V134" s="243"/>
      <c r="W134" s="243"/>
    </row>
    <row r="135" spans="1:27" x14ac:dyDescent="0.25">
      <c r="A135" s="43"/>
      <c r="B135" s="243"/>
      <c r="E135" s="168"/>
      <c r="F135" s="1"/>
      <c r="G135" s="174"/>
      <c r="H135" s="171"/>
      <c r="I135" s="223"/>
      <c r="K135" s="177">
        <f t="shared" si="56"/>
        <v>1.4939999999999967</v>
      </c>
      <c r="L135" s="177">
        <f t="shared" si="57"/>
        <v>0.35502683963585757</v>
      </c>
      <c r="M135" s="198"/>
      <c r="N135" s="199"/>
      <c r="O135" s="168"/>
      <c r="P135" s="168"/>
      <c r="Q135" s="168"/>
      <c r="R135" s="168"/>
      <c r="S135" s="243"/>
      <c r="T135" s="168"/>
      <c r="U135" s="243"/>
      <c r="V135" s="243"/>
      <c r="W135" s="243"/>
      <c r="X135" s="1"/>
      <c r="Y135" s="1"/>
      <c r="Z135" s="1"/>
      <c r="AA135" s="1"/>
    </row>
    <row r="136" spans="1:27" x14ac:dyDescent="0.25">
      <c r="A136" s="1"/>
      <c r="E136" s="168"/>
      <c r="F136" s="1"/>
      <c r="G136" s="174"/>
      <c r="H136" s="171"/>
      <c r="I136" s="223"/>
      <c r="K136" s="177">
        <f t="shared" si="56"/>
        <v>-0.15099999999999936</v>
      </c>
      <c r="L136" s="177">
        <f t="shared" si="57"/>
        <v>1.1103388336286386</v>
      </c>
      <c r="M136" s="198"/>
      <c r="N136" s="199"/>
      <c r="O136" s="168"/>
      <c r="P136" s="168"/>
      <c r="Q136" s="168"/>
      <c r="R136" s="168"/>
      <c r="S136" s="243"/>
      <c r="T136" s="168"/>
      <c r="U136" s="243"/>
      <c r="V136" s="243"/>
      <c r="W136" s="243"/>
      <c r="X136" s="1"/>
      <c r="Y136" s="1"/>
      <c r="Z136" s="1"/>
      <c r="AA136" s="1"/>
    </row>
    <row r="137" spans="1:27" x14ac:dyDescent="0.25">
      <c r="A137" s="43"/>
      <c r="B137" s="168"/>
      <c r="E137" s="168"/>
      <c r="F137" s="168"/>
      <c r="G137" s="174"/>
      <c r="H137" s="171"/>
      <c r="I137" s="223"/>
      <c r="K137" s="177">
        <f t="shared" si="56"/>
        <v>-1.1759999999999979</v>
      </c>
      <c r="L137" s="177">
        <f t="shared" si="57"/>
        <v>2.2594944291402439</v>
      </c>
      <c r="M137" s="198"/>
      <c r="N137" s="199"/>
      <c r="O137" s="168"/>
      <c r="P137" s="168"/>
      <c r="Q137" s="168"/>
      <c r="R137" s="168"/>
      <c r="S137" s="243"/>
      <c r="T137" s="168"/>
      <c r="U137" s="243"/>
      <c r="V137" s="243"/>
      <c r="W137" s="243"/>
      <c r="X137" s="1"/>
      <c r="Y137" s="1"/>
      <c r="Z137" s="1"/>
      <c r="AA137" s="1"/>
    </row>
    <row r="138" spans="1:27" x14ac:dyDescent="0.25">
      <c r="A138" s="43"/>
      <c r="B138" s="156"/>
      <c r="C138" s="148"/>
      <c r="D138" s="156"/>
      <c r="E138" s="148"/>
      <c r="F138" s="148"/>
      <c r="G138" s="174"/>
      <c r="H138" s="171"/>
      <c r="I138" s="223"/>
      <c r="K138" s="177">
        <f t="shared" si="56"/>
        <v>-0.96600000000000064</v>
      </c>
      <c r="L138" s="177">
        <f t="shared" si="57"/>
        <v>1.9534170579244556</v>
      </c>
      <c r="M138" s="198"/>
      <c r="N138" s="199"/>
      <c r="O138" s="156"/>
      <c r="P138" s="156"/>
      <c r="Q138" s="156"/>
      <c r="R138" s="156"/>
      <c r="S138" s="243"/>
      <c r="T138" s="156"/>
      <c r="U138" s="156"/>
      <c r="V138" s="156"/>
      <c r="W138" s="156"/>
      <c r="X138" s="243"/>
      <c r="Y138" s="243"/>
      <c r="Z138" s="243"/>
      <c r="AA138" s="243"/>
    </row>
    <row r="139" spans="1:27" x14ac:dyDescent="0.25">
      <c r="A139" s="43"/>
      <c r="B139" s="44"/>
      <c r="C139" s="44"/>
      <c r="D139" s="44"/>
      <c r="E139" s="44"/>
      <c r="F139" s="44"/>
      <c r="G139" s="179"/>
      <c r="K139" s="177">
        <f t="shared" si="56"/>
        <v>-9.9999999999722533E-4</v>
      </c>
      <c r="L139" s="177">
        <f t="shared" si="57"/>
        <v>1.0006933874625787</v>
      </c>
      <c r="M139" s="198"/>
      <c r="N139" s="199"/>
      <c r="O139" s="168"/>
      <c r="P139" s="168"/>
      <c r="Q139" s="168"/>
      <c r="R139" s="168"/>
      <c r="S139" s="243"/>
      <c r="T139" s="168"/>
      <c r="U139" s="243"/>
      <c r="V139" s="243"/>
      <c r="W139" s="243"/>
      <c r="X139" s="243"/>
      <c r="Y139" s="243"/>
      <c r="Z139" s="243"/>
      <c r="AA139" s="243"/>
    </row>
    <row r="140" spans="1:27" x14ac:dyDescent="0.25">
      <c r="A140" s="43"/>
      <c r="B140" s="44"/>
      <c r="C140" s="44"/>
      <c r="D140" s="44"/>
      <c r="E140" s="44"/>
      <c r="F140" s="44"/>
      <c r="G140" s="189"/>
      <c r="H140" s="225"/>
      <c r="I140" s="226"/>
      <c r="J140" s="225"/>
      <c r="K140" s="193"/>
      <c r="L140" s="193"/>
      <c r="O140" s="168"/>
      <c r="P140" s="168"/>
      <c r="Q140" s="168"/>
      <c r="R140" s="168"/>
      <c r="S140" s="243"/>
      <c r="T140" s="168"/>
      <c r="U140" s="243"/>
      <c r="V140" s="243"/>
      <c r="W140" s="243"/>
      <c r="X140" s="243"/>
      <c r="Y140" s="243"/>
      <c r="Z140" s="243"/>
      <c r="AA140" s="243"/>
    </row>
    <row r="141" spans="1:27" x14ac:dyDescent="0.25">
      <c r="A141" s="43"/>
      <c r="B141" s="44"/>
      <c r="C141" s="44"/>
      <c r="D141" s="44"/>
      <c r="E141" s="44"/>
      <c r="F141" s="44"/>
      <c r="G141">
        <f>(-1)*(G106/G117)</f>
        <v>-0.52539440312606867</v>
      </c>
      <c r="H141">
        <f>((C106-B106)-(C117-B117))</f>
        <v>0.90200000000000458</v>
      </c>
      <c r="I141">
        <f>(-1)*POWER(2,((-1)*(H141)))</f>
        <v>-0.53514434921331033</v>
      </c>
      <c r="J141" s="182"/>
      <c r="K141" s="183"/>
      <c r="L141" s="183"/>
      <c r="M141">
        <f>(-1)*GEOMEAN(L130:L139)</f>
        <v>-0.99999999999999989</v>
      </c>
      <c r="N141">
        <f>STDEV(L130:L139)/SQRT(COUNT(L130:L139))</f>
        <v>0.19153511314574867</v>
      </c>
      <c r="O141" s="168"/>
      <c r="P141" s="168"/>
      <c r="Q141" s="168"/>
      <c r="R141" s="168"/>
      <c r="S141" s="243"/>
      <c r="T141" s="168"/>
      <c r="U141" s="243"/>
      <c r="V141" s="243"/>
      <c r="W141" s="243"/>
      <c r="X141" s="243"/>
      <c r="Y141" s="243"/>
      <c r="Z141" s="243"/>
      <c r="AA141" s="243"/>
    </row>
    <row r="142" spans="1:27" x14ac:dyDescent="0.25">
      <c r="A142" s="43"/>
      <c r="B142" s="44"/>
      <c r="C142" s="44"/>
      <c r="D142" s="44"/>
      <c r="E142" s="44"/>
      <c r="F142" s="44"/>
      <c r="G142" s="44"/>
      <c r="H142" s="44"/>
      <c r="I142" s="168"/>
      <c r="K142" s="243"/>
      <c r="L142" s="243"/>
      <c r="M142" s="243"/>
      <c r="N142" s="243"/>
      <c r="O142" s="168"/>
      <c r="P142" s="168"/>
      <c r="Q142" s="168"/>
      <c r="R142" s="168"/>
      <c r="S142" s="243"/>
      <c r="T142" s="168"/>
      <c r="U142" s="243"/>
      <c r="V142" s="243"/>
      <c r="W142" s="243"/>
      <c r="X142" s="243"/>
      <c r="Y142" s="243"/>
      <c r="Z142" s="243"/>
      <c r="AA142" s="243"/>
    </row>
    <row r="143" spans="1:27" x14ac:dyDescent="0.25">
      <c r="A143" s="43"/>
      <c r="B143" s="44"/>
      <c r="C143" s="44"/>
      <c r="D143" s="44"/>
      <c r="E143" s="44"/>
      <c r="F143" s="44"/>
      <c r="G143" s="44"/>
      <c r="H143" s="44"/>
      <c r="I143" s="168"/>
      <c r="K143" s="243"/>
      <c r="L143" s="243"/>
      <c r="M143" s="243"/>
      <c r="N143" s="243"/>
      <c r="O143" s="168"/>
      <c r="P143" s="168"/>
      <c r="Q143" s="168"/>
      <c r="R143" s="168"/>
      <c r="S143" s="243"/>
      <c r="T143" s="168"/>
      <c r="U143" s="243"/>
      <c r="V143" s="243"/>
      <c r="W143" s="243"/>
      <c r="X143" s="243"/>
      <c r="Y143" s="243"/>
      <c r="Z143" s="243"/>
      <c r="AA143" s="243"/>
    </row>
    <row r="144" spans="1:27" x14ac:dyDescent="0.25">
      <c r="A144" s="43"/>
      <c r="B144" s="44"/>
      <c r="C144" s="44"/>
      <c r="D144" s="44"/>
      <c r="E144" s="44"/>
      <c r="F144" s="44"/>
      <c r="G144" s="44"/>
      <c r="H144" s="44"/>
      <c r="I144" s="168"/>
      <c r="K144" s="243"/>
      <c r="L144" s="243"/>
      <c r="M144" s="243"/>
      <c r="N144" s="243"/>
      <c r="O144" s="168"/>
      <c r="P144" s="168"/>
      <c r="Q144" s="168"/>
      <c r="R144" s="168"/>
      <c r="S144" s="243"/>
      <c r="T144" s="168"/>
      <c r="U144" s="243"/>
      <c r="V144" s="243"/>
      <c r="W144" s="243"/>
      <c r="X144" s="243"/>
      <c r="Y144" s="243"/>
      <c r="Z144" s="243"/>
      <c r="AA144" s="243"/>
    </row>
    <row r="145" spans="1:27" x14ac:dyDescent="0.25">
      <c r="A145" s="43"/>
      <c r="B145" s="44"/>
      <c r="C145" s="44"/>
      <c r="D145" s="44"/>
      <c r="E145" s="44"/>
      <c r="F145" s="44"/>
      <c r="G145" s="44"/>
      <c r="H145" s="44"/>
      <c r="I145" s="243"/>
      <c r="J145" s="243"/>
      <c r="K145" s="243"/>
      <c r="L145" s="243"/>
      <c r="M145" s="243"/>
      <c r="N145" s="243"/>
      <c r="O145" s="168"/>
      <c r="P145" s="168"/>
      <c r="Q145" s="243"/>
      <c r="R145" s="243"/>
      <c r="S145" s="243"/>
      <c r="T145" s="168"/>
      <c r="U145" s="168"/>
      <c r="V145" s="168"/>
      <c r="W145" s="243"/>
      <c r="X145" s="243"/>
      <c r="Y145" s="243"/>
      <c r="Z145" s="243"/>
      <c r="AA145" s="243"/>
    </row>
    <row r="146" spans="1:27" x14ac:dyDescent="0.25">
      <c r="A146" s="43"/>
      <c r="B146" s="44"/>
      <c r="C146" s="44"/>
      <c r="D146" s="44"/>
      <c r="E146" s="44"/>
      <c r="F146" s="44"/>
      <c r="G146" s="44"/>
      <c r="H146" s="44"/>
      <c r="I146" s="168"/>
      <c r="K146" s="243"/>
      <c r="L146" s="243"/>
      <c r="M146" s="168"/>
      <c r="N146" s="168"/>
      <c r="O146" s="168"/>
      <c r="P146" s="168"/>
      <c r="Q146" s="168"/>
      <c r="R146" s="168"/>
      <c r="S146" s="243"/>
      <c r="T146" s="168"/>
      <c r="U146" s="168"/>
      <c r="V146" s="168"/>
      <c r="W146" s="243"/>
      <c r="X146" s="243"/>
      <c r="Y146" s="243"/>
      <c r="Z146" s="243"/>
      <c r="AA146" s="243"/>
    </row>
    <row r="147" spans="1:27" x14ac:dyDescent="0.25">
      <c r="A147" s="43"/>
      <c r="B147" s="44"/>
      <c r="C147" s="44"/>
      <c r="D147" s="44"/>
      <c r="E147" s="44"/>
      <c r="F147" s="44"/>
      <c r="G147" s="44"/>
      <c r="H147" s="44"/>
      <c r="I147" s="168"/>
      <c r="K147" s="243"/>
      <c r="L147" s="243"/>
      <c r="M147" s="243"/>
      <c r="N147" s="243"/>
      <c r="O147" s="168"/>
      <c r="P147" s="168"/>
      <c r="Q147" s="168"/>
      <c r="R147" s="168"/>
      <c r="S147" s="243"/>
      <c r="T147" s="168"/>
      <c r="U147" s="243"/>
      <c r="V147" s="243"/>
      <c r="W147" s="243"/>
      <c r="X147" s="243"/>
      <c r="Y147" s="243"/>
      <c r="Z147" s="243"/>
      <c r="AA147" s="243"/>
    </row>
    <row r="148" spans="1:27" x14ac:dyDescent="0.25">
      <c r="A148" s="43"/>
      <c r="B148" s="44"/>
      <c r="C148" s="44"/>
      <c r="D148" s="44"/>
      <c r="E148" s="44"/>
      <c r="F148" s="44"/>
      <c r="G148" s="44"/>
      <c r="H148" s="44"/>
      <c r="I148" s="168"/>
      <c r="J148" s="168"/>
      <c r="K148" s="243"/>
      <c r="L148" s="243"/>
      <c r="M148" s="243"/>
      <c r="N148" s="243"/>
      <c r="O148" s="168"/>
      <c r="P148" s="168"/>
      <c r="Q148" s="168"/>
      <c r="R148" s="168"/>
      <c r="S148" s="243"/>
      <c r="T148" s="168"/>
      <c r="U148" s="243"/>
      <c r="V148" s="243"/>
      <c r="W148" s="243"/>
      <c r="X148" s="243"/>
      <c r="Y148" s="243"/>
      <c r="Z148" s="243"/>
      <c r="AA148" s="243"/>
    </row>
    <row r="149" spans="1:27" x14ac:dyDescent="0.25">
      <c r="A149" s="43"/>
      <c r="B149" s="44"/>
      <c r="C149" s="44"/>
      <c r="D149" s="44"/>
      <c r="E149" s="44"/>
      <c r="F149" s="44"/>
      <c r="G149" s="44"/>
      <c r="H149" s="44"/>
      <c r="I149" s="168"/>
      <c r="J149" s="168"/>
      <c r="K149" s="243"/>
      <c r="L149" s="243"/>
      <c r="M149" s="243"/>
      <c r="N149" s="243"/>
      <c r="O149" s="168"/>
      <c r="P149" s="168"/>
      <c r="Q149" s="168"/>
      <c r="R149" s="168"/>
      <c r="S149" s="243"/>
      <c r="T149" s="168"/>
      <c r="U149" s="243"/>
      <c r="V149" s="243"/>
      <c r="W149" s="243"/>
      <c r="X149" s="243"/>
      <c r="Y149" s="243"/>
      <c r="Z149" s="243"/>
      <c r="AA149" s="243"/>
    </row>
    <row r="150" spans="1:27" x14ac:dyDescent="0.25">
      <c r="A150" s="43"/>
      <c r="B150" s="44"/>
      <c r="C150" s="44"/>
      <c r="D150" s="44"/>
      <c r="E150" s="44"/>
      <c r="F150" s="44"/>
      <c r="G150" s="44"/>
      <c r="H150" s="44"/>
      <c r="I150" s="168"/>
      <c r="K150" s="243"/>
      <c r="L150" s="243"/>
      <c r="M150" s="243"/>
      <c r="N150" s="243"/>
      <c r="O150" s="168"/>
      <c r="P150" s="168"/>
      <c r="Q150" s="168"/>
      <c r="R150" s="168"/>
      <c r="S150" s="243"/>
      <c r="T150" s="168"/>
      <c r="U150" s="243"/>
      <c r="V150" s="243"/>
      <c r="W150" s="243"/>
      <c r="X150" s="243"/>
      <c r="Y150" s="243"/>
      <c r="Z150" s="243"/>
      <c r="AA150" s="243"/>
    </row>
    <row r="151" spans="1:27" x14ac:dyDescent="0.25">
      <c r="A151" s="43"/>
      <c r="B151" s="44"/>
      <c r="C151" s="44"/>
      <c r="D151" s="44"/>
      <c r="E151" s="44"/>
      <c r="F151" s="44"/>
      <c r="G151" s="44"/>
      <c r="H151" s="44"/>
      <c r="I151" s="168"/>
      <c r="K151" s="243"/>
      <c r="L151" s="243"/>
      <c r="M151" s="243"/>
      <c r="N151" s="243"/>
      <c r="O151" s="168"/>
      <c r="P151" s="168"/>
      <c r="Q151" s="168"/>
      <c r="R151" s="168"/>
      <c r="S151" s="243"/>
      <c r="T151" s="168"/>
      <c r="U151" s="243"/>
      <c r="V151" s="243"/>
      <c r="W151" s="243"/>
      <c r="X151" s="243"/>
      <c r="Y151" s="243"/>
      <c r="Z151" s="243"/>
      <c r="AA151" s="243"/>
    </row>
    <row r="152" spans="1:27" x14ac:dyDescent="0.25">
      <c r="A152" s="43"/>
      <c r="B152" s="44"/>
      <c r="C152" s="44"/>
      <c r="D152" s="44"/>
      <c r="E152" s="44"/>
      <c r="F152" s="44"/>
      <c r="G152" s="44"/>
      <c r="H152" s="44"/>
      <c r="I152" s="168"/>
      <c r="K152" s="243"/>
      <c r="L152" s="243"/>
      <c r="M152" s="243"/>
      <c r="N152" s="243"/>
      <c r="O152" s="168"/>
      <c r="P152" s="168"/>
      <c r="Q152" s="168"/>
      <c r="R152" s="168"/>
      <c r="S152" s="243"/>
      <c r="T152" s="168"/>
      <c r="U152" s="243"/>
      <c r="V152" s="243"/>
      <c r="W152" s="243"/>
      <c r="X152" s="243"/>
      <c r="Y152" s="243"/>
      <c r="Z152" s="243"/>
      <c r="AA152" s="243"/>
    </row>
    <row r="153" spans="1:27" x14ac:dyDescent="0.25">
      <c r="A153" s="43"/>
      <c r="B153" s="44"/>
      <c r="C153" s="44"/>
      <c r="D153" s="44"/>
      <c r="E153" s="44"/>
      <c r="F153" s="44"/>
      <c r="G153" s="44"/>
      <c r="H153" s="44"/>
      <c r="I153" s="168"/>
      <c r="K153" s="243"/>
      <c r="L153" s="243"/>
      <c r="M153" s="243"/>
      <c r="N153" s="243"/>
      <c r="O153" s="168"/>
      <c r="P153" s="168"/>
      <c r="Q153" s="168"/>
      <c r="R153" s="168"/>
      <c r="S153" s="243"/>
      <c r="T153" s="168"/>
      <c r="U153" s="168"/>
      <c r="V153" s="168"/>
      <c r="W153" s="168"/>
      <c r="X153" s="243"/>
      <c r="Y153" s="243"/>
      <c r="Z153" s="243"/>
      <c r="AA153" s="243"/>
    </row>
    <row r="154" spans="1:27" x14ac:dyDescent="0.25">
      <c r="A154" s="43"/>
      <c r="B154" s="47"/>
      <c r="I154" s="168"/>
      <c r="J154" s="168"/>
      <c r="K154" s="168"/>
      <c r="L154" s="243"/>
      <c r="M154" s="243"/>
      <c r="N154" s="243"/>
      <c r="O154" s="168"/>
      <c r="P154" s="168"/>
      <c r="Q154" s="168"/>
      <c r="R154" s="168"/>
      <c r="S154" s="243"/>
      <c r="T154" s="168"/>
      <c r="U154" s="168"/>
      <c r="V154" s="168"/>
      <c r="W154" s="168"/>
      <c r="X154" s="243"/>
      <c r="Y154" s="243"/>
      <c r="Z154" s="243"/>
      <c r="AA154" s="243"/>
    </row>
    <row r="155" spans="1:27" x14ac:dyDescent="0.25">
      <c r="A155" s="243"/>
      <c r="B155" s="243"/>
      <c r="C155" s="243"/>
      <c r="D155" s="243"/>
      <c r="E155" s="243"/>
      <c r="F155" s="243"/>
      <c r="G155" s="243"/>
      <c r="H155" s="243"/>
      <c r="I155" s="243"/>
      <c r="J155" s="168"/>
      <c r="K155" s="168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</row>
    <row r="156" spans="1:27" x14ac:dyDescent="0.25">
      <c r="A156" s="243"/>
      <c r="B156" s="243"/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</row>
    <row r="157" spans="1:27" x14ac:dyDescent="0.25">
      <c r="A157" s="243"/>
      <c r="B157" s="243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</row>
    <row r="158" spans="1:27" x14ac:dyDescent="0.25">
      <c r="A158" s="256"/>
      <c r="B158" s="256"/>
      <c r="C158" s="256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</row>
    <row r="159" spans="1:27" x14ac:dyDescent="0.25">
      <c r="A159" s="145"/>
      <c r="B159" s="145"/>
      <c r="C159" s="145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</row>
    <row r="160" spans="1:27" x14ac:dyDescent="0.25">
      <c r="A160" s="145"/>
      <c r="B160" s="145"/>
      <c r="C160" s="145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</row>
    <row r="161" spans="1:27" x14ac:dyDescent="0.25">
      <c r="A161" s="145"/>
      <c r="B161" s="145"/>
      <c r="C161" s="145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</row>
    <row r="162" spans="1:27" x14ac:dyDescent="0.25">
      <c r="A162" s="145"/>
      <c r="B162" s="145"/>
      <c r="C162" s="145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</row>
    <row r="163" spans="1:27" x14ac:dyDescent="0.25">
      <c r="A163" s="145"/>
      <c r="B163" s="145"/>
      <c r="C163" s="145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</row>
    <row r="164" spans="1:27" x14ac:dyDescent="0.25">
      <c r="A164" s="145"/>
      <c r="B164" s="145"/>
      <c r="C164" s="145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</row>
    <row r="165" spans="1:27" x14ac:dyDescent="0.25">
      <c r="A165" s="145"/>
      <c r="B165" s="145"/>
      <c r="C165" s="145"/>
      <c r="D165" s="243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</row>
    <row r="166" spans="1:27" x14ac:dyDescent="0.25">
      <c r="A166" s="145"/>
      <c r="B166" s="145"/>
      <c r="C166" s="145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</row>
    <row r="167" spans="1:27" x14ac:dyDescent="0.25">
      <c r="A167" s="145"/>
      <c r="B167" s="145"/>
      <c r="C167" s="145"/>
      <c r="D167" s="243"/>
      <c r="E167" s="243"/>
      <c r="F167" s="243"/>
      <c r="G167" s="243"/>
      <c r="H167" s="243"/>
      <c r="I167" s="24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45"/>
      <c r="B168" s="145"/>
      <c r="C168" s="145"/>
      <c r="D168" s="243"/>
      <c r="E168" s="243"/>
      <c r="F168" s="243"/>
      <c r="G168" s="243"/>
      <c r="H168" s="243"/>
      <c r="I168" s="24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275"/>
      <c r="B169" s="275"/>
      <c r="C169" s="275"/>
      <c r="D169" s="243"/>
      <c r="E169" s="243"/>
      <c r="F169" s="243"/>
      <c r="G169" s="243"/>
      <c r="H169" s="243"/>
      <c r="I169" s="24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</sheetData>
  <sheetProtection selectLockedCells="1" selectUnlockedCells="1"/>
  <mergeCells count="4">
    <mergeCell ref="G1:N1"/>
    <mergeCell ref="Q1:X1"/>
    <mergeCell ref="G49:N49"/>
    <mergeCell ref="G94:N9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9"/>
  <sheetViews>
    <sheetView zoomScale="85" zoomScaleNormal="85" workbookViewId="0">
      <selection activeCell="D34" sqref="D34"/>
    </sheetView>
  </sheetViews>
  <sheetFormatPr baseColWidth="10" defaultRowHeight="15" x14ac:dyDescent="0.25"/>
  <cols>
    <col min="2" max="2" width="12.7109375" customWidth="1"/>
  </cols>
  <sheetData>
    <row r="1" spans="1:25" ht="15.75" x14ac:dyDescent="0.25">
      <c r="A1" s="1"/>
      <c r="B1" s="1"/>
      <c r="C1" s="1"/>
      <c r="D1" s="1"/>
      <c r="E1" s="1"/>
      <c r="F1" s="142"/>
      <c r="G1" s="291" t="s">
        <v>132</v>
      </c>
      <c r="H1" s="291"/>
      <c r="I1" s="291"/>
      <c r="J1" s="291"/>
      <c r="K1" s="291"/>
      <c r="L1" s="291"/>
      <c r="M1" s="291"/>
      <c r="N1" s="291"/>
      <c r="O1" s="143"/>
      <c r="P1" s="144"/>
      <c r="Q1" s="292" t="s">
        <v>133</v>
      </c>
      <c r="R1" s="292"/>
      <c r="S1" s="292"/>
      <c r="T1" s="292"/>
      <c r="U1" s="292"/>
      <c r="V1" s="292"/>
      <c r="W1" s="292"/>
      <c r="X1" s="292"/>
      <c r="Y1" s="145"/>
    </row>
    <row r="2" spans="1:25" x14ac:dyDescent="0.25">
      <c r="A2" s="146" t="s">
        <v>134</v>
      </c>
      <c r="B2" s="7" t="s">
        <v>2</v>
      </c>
      <c r="C2" s="10" t="s">
        <v>158</v>
      </c>
      <c r="D2" s="147" t="s">
        <v>136</v>
      </c>
      <c r="E2" s="148"/>
      <c r="F2" s="1"/>
      <c r="G2" s="276" t="s">
        <v>137</v>
      </c>
      <c r="H2" s="277" t="s">
        <v>138</v>
      </c>
      <c r="I2" s="278" t="s">
        <v>139</v>
      </c>
      <c r="J2" s="152" t="s">
        <v>140</v>
      </c>
      <c r="K2" s="153" t="s">
        <v>138</v>
      </c>
      <c r="L2" s="154" t="s">
        <v>139</v>
      </c>
      <c r="M2" s="154" t="s">
        <v>141</v>
      </c>
      <c r="N2" s="155" t="s">
        <v>129</v>
      </c>
      <c r="O2" s="1"/>
      <c r="P2" s="1"/>
      <c r="Q2" s="276" t="s">
        <v>137</v>
      </c>
      <c r="R2" s="277" t="s">
        <v>138</v>
      </c>
      <c r="S2" s="278" t="s">
        <v>139</v>
      </c>
      <c r="T2" s="152" t="s">
        <v>140</v>
      </c>
      <c r="U2" s="153" t="s">
        <v>138</v>
      </c>
      <c r="V2" s="154" t="s">
        <v>139</v>
      </c>
      <c r="W2" s="154" t="s">
        <v>141</v>
      </c>
      <c r="X2" s="155" t="s">
        <v>129</v>
      </c>
      <c r="Y2" s="156"/>
    </row>
    <row r="3" spans="1:25" x14ac:dyDescent="0.25">
      <c r="A3" s="11" t="s">
        <v>8</v>
      </c>
      <c r="B3" s="157">
        <f>qPCR!E5</f>
        <v>25.965</v>
      </c>
      <c r="C3" s="157">
        <f>qPCR!E87</f>
        <v>26.83</v>
      </c>
      <c r="D3" s="157">
        <f t="shared" ref="D3:D11" si="0">C3-B3</f>
        <v>0.86499999999999844</v>
      </c>
      <c r="E3" s="44"/>
      <c r="F3" s="1"/>
      <c r="G3" s="158">
        <f t="shared" ref="G3:G11" si="1">POWER(2,((-1)*(D3)))</f>
        <v>0.54904640689352546</v>
      </c>
      <c r="H3" s="159"/>
      <c r="I3" s="160"/>
      <c r="J3" s="161"/>
      <c r="K3" s="162">
        <f t="shared" ref="K3:K11" si="2">D3-$J$23</f>
        <v>-1.9255000000000022</v>
      </c>
      <c r="L3" s="162">
        <f t="shared" ref="L3:L11" si="3">POWER(2,((-1)*(K3)))</f>
        <v>3.7986847795146197</v>
      </c>
      <c r="M3" s="162"/>
      <c r="N3" s="163"/>
      <c r="O3" s="1"/>
      <c r="P3" s="1"/>
      <c r="Q3" s="164">
        <f t="shared" ref="Q3:Q11" si="4">POWER(2,((-1)*(D3)))</f>
        <v>0.54904640689352546</v>
      </c>
      <c r="R3" s="165"/>
      <c r="S3" s="166"/>
      <c r="T3" s="161"/>
      <c r="U3" s="167">
        <f t="shared" ref="U3:U11" si="5">D3-$T$23</f>
        <v>-1.4489473684210541</v>
      </c>
      <c r="V3" s="162">
        <f t="shared" ref="V3:V21" si="6">POWER(2,((-1)*(U3)))</f>
        <v>2.7300878364437668</v>
      </c>
      <c r="W3" s="162"/>
      <c r="X3" s="163"/>
      <c r="Y3" s="168"/>
    </row>
    <row r="4" spans="1:25" x14ac:dyDescent="0.25">
      <c r="A4" s="16" t="s">
        <v>9</v>
      </c>
      <c r="B4" s="158">
        <f>qPCR!E6</f>
        <v>25.91</v>
      </c>
      <c r="C4" s="158">
        <f>qPCR!E88</f>
        <v>27.484999999999999</v>
      </c>
      <c r="D4" s="158">
        <f t="shared" si="0"/>
        <v>1.5749999999999993</v>
      </c>
      <c r="E4" s="44"/>
      <c r="F4" s="1"/>
      <c r="G4" s="158">
        <f t="shared" si="1"/>
        <v>0.33564312569506605</v>
      </c>
      <c r="H4" s="169"/>
      <c r="I4" s="170"/>
      <c r="J4" s="171"/>
      <c r="K4" s="172">
        <f t="shared" si="2"/>
        <v>-1.2155000000000014</v>
      </c>
      <c r="L4" s="172">
        <f t="shared" si="3"/>
        <v>2.3222125068451929</v>
      </c>
      <c r="M4" s="172"/>
      <c r="N4" s="173"/>
      <c r="O4" s="1"/>
      <c r="P4" s="1"/>
      <c r="Q4" s="174">
        <f t="shared" si="4"/>
        <v>0.33564312569506605</v>
      </c>
      <c r="R4" s="175"/>
      <c r="S4" s="176"/>
      <c r="T4" s="171"/>
      <c r="U4" s="177">
        <f t="shared" si="5"/>
        <v>-0.73894736842105324</v>
      </c>
      <c r="V4" s="172">
        <f t="shared" si="6"/>
        <v>1.6689576752366719</v>
      </c>
      <c r="W4" s="172"/>
      <c r="X4" s="173"/>
      <c r="Y4" s="168"/>
    </row>
    <row r="5" spans="1:25" x14ac:dyDescent="0.25">
      <c r="A5" s="16" t="s">
        <v>10</v>
      </c>
      <c r="B5" s="158">
        <f>qPCR!E7</f>
        <v>25.244999999999997</v>
      </c>
      <c r="C5" s="158">
        <f>qPCR!E89</f>
        <v>26.7</v>
      </c>
      <c r="D5" s="158">
        <f t="shared" si="0"/>
        <v>1.4550000000000018</v>
      </c>
      <c r="E5" s="44"/>
      <c r="F5" s="1"/>
      <c r="G5" s="158">
        <f t="shared" si="1"/>
        <v>0.36475508606004342</v>
      </c>
      <c r="H5" s="169"/>
      <c r="I5" s="170"/>
      <c r="J5" s="171"/>
      <c r="K5" s="172">
        <f t="shared" si="2"/>
        <v>-1.3354999999999988</v>
      </c>
      <c r="L5" s="172">
        <f t="shared" si="3"/>
        <v>2.5236292893826993</v>
      </c>
      <c r="M5" s="172"/>
      <c r="N5" s="173"/>
      <c r="O5" s="1"/>
      <c r="P5" s="1"/>
      <c r="Q5" s="174">
        <f t="shared" si="4"/>
        <v>0.36475508606004342</v>
      </c>
      <c r="R5" s="175"/>
      <c r="S5" s="176"/>
      <c r="T5" s="171"/>
      <c r="U5" s="177">
        <f t="shared" si="5"/>
        <v>-0.85894736842105068</v>
      </c>
      <c r="V5" s="172">
        <f t="shared" si="6"/>
        <v>1.8137144897601309</v>
      </c>
      <c r="W5" s="172"/>
      <c r="X5" s="173"/>
      <c r="Y5" s="168"/>
    </row>
    <row r="6" spans="1:25" x14ac:dyDescent="0.25">
      <c r="A6" s="16" t="s">
        <v>11</v>
      </c>
      <c r="B6" s="158">
        <f>qPCR!E8</f>
        <v>25.130000000000003</v>
      </c>
      <c r="C6" s="158">
        <f>qPCR!E90</f>
        <v>27.15</v>
      </c>
      <c r="D6" s="158">
        <f t="shared" si="0"/>
        <v>2.019999999999996</v>
      </c>
      <c r="E6" s="44"/>
      <c r="F6" s="1"/>
      <c r="G6" s="158">
        <f t="shared" si="1"/>
        <v>0.24655817612334049</v>
      </c>
      <c r="H6" s="169"/>
      <c r="I6" s="170"/>
      <c r="J6" s="171"/>
      <c r="K6" s="172">
        <f t="shared" si="2"/>
        <v>-0.77050000000000463</v>
      </c>
      <c r="L6" s="172">
        <f t="shared" si="3"/>
        <v>1.705860887431778</v>
      </c>
      <c r="M6" s="172"/>
      <c r="N6" s="173"/>
      <c r="O6" s="1"/>
      <c r="P6" s="1"/>
      <c r="Q6" s="174">
        <f t="shared" si="4"/>
        <v>0.24655817612334049</v>
      </c>
      <c r="R6" s="175"/>
      <c r="S6" s="176"/>
      <c r="T6" s="171"/>
      <c r="U6" s="177">
        <f t="shared" si="5"/>
        <v>-0.29394736842105651</v>
      </c>
      <c r="V6" s="172">
        <f t="shared" si="6"/>
        <v>1.2259901333634053</v>
      </c>
      <c r="W6" s="172"/>
      <c r="X6" s="173"/>
      <c r="Y6" s="168"/>
    </row>
    <row r="7" spans="1:25" x14ac:dyDescent="0.25">
      <c r="A7" s="16" t="s">
        <v>12</v>
      </c>
      <c r="B7" s="158">
        <f>qPCR!E9</f>
        <v>25.16</v>
      </c>
      <c r="C7" s="158">
        <f>qPCR!E91</f>
        <v>27.27</v>
      </c>
      <c r="D7" s="158">
        <f t="shared" si="0"/>
        <v>2.1099999999999994</v>
      </c>
      <c r="E7" s="44"/>
      <c r="F7" s="1"/>
      <c r="G7" s="158">
        <f t="shared" si="1"/>
        <v>0.23164701547259281</v>
      </c>
      <c r="H7" s="169"/>
      <c r="I7" s="170"/>
      <c r="J7" s="171"/>
      <c r="K7" s="172">
        <f t="shared" si="2"/>
        <v>-0.68050000000000122</v>
      </c>
      <c r="L7" s="172">
        <f t="shared" si="3"/>
        <v>1.6026951107365541</v>
      </c>
      <c r="M7" s="172"/>
      <c r="N7" s="173"/>
      <c r="O7" s="1"/>
      <c r="P7" s="1"/>
      <c r="Q7" s="174">
        <f t="shared" si="4"/>
        <v>0.23164701547259281</v>
      </c>
      <c r="R7" s="175"/>
      <c r="S7" s="176"/>
      <c r="T7" s="171"/>
      <c r="U7" s="177">
        <f t="shared" si="5"/>
        <v>-0.2039473684210531</v>
      </c>
      <c r="V7" s="172">
        <f t="shared" si="6"/>
        <v>1.1518456206068368</v>
      </c>
      <c r="W7" s="172"/>
      <c r="X7" s="173"/>
      <c r="Y7" s="168"/>
    </row>
    <row r="8" spans="1:25" x14ac:dyDescent="0.25">
      <c r="A8" s="16" t="s">
        <v>13</v>
      </c>
      <c r="B8" s="158">
        <f>qPCR!E10</f>
        <v>25.92</v>
      </c>
      <c r="C8" s="158">
        <f>qPCR!E92</f>
        <v>27.335000000000001</v>
      </c>
      <c r="D8" s="158">
        <f t="shared" si="0"/>
        <v>1.4149999999999991</v>
      </c>
      <c r="E8" s="44"/>
      <c r="F8" s="1"/>
      <c r="G8" s="158">
        <f t="shared" si="1"/>
        <v>0.37500974732145476</v>
      </c>
      <c r="H8" s="169"/>
      <c r="I8" s="170"/>
      <c r="J8" s="171"/>
      <c r="K8" s="172">
        <f t="shared" si="2"/>
        <v>-1.3755000000000015</v>
      </c>
      <c r="L8" s="172">
        <f t="shared" si="3"/>
        <v>2.5945781657685818</v>
      </c>
      <c r="M8" s="172"/>
      <c r="N8" s="173"/>
      <c r="O8" s="1"/>
      <c r="P8" s="1"/>
      <c r="Q8" s="174">
        <f t="shared" si="4"/>
        <v>0.37500974732145476</v>
      </c>
      <c r="R8" s="175"/>
      <c r="S8" s="176"/>
      <c r="T8" s="171"/>
      <c r="U8" s="177">
        <f t="shared" si="5"/>
        <v>-0.89894736842105338</v>
      </c>
      <c r="V8" s="172">
        <f t="shared" si="6"/>
        <v>1.8647049445288468</v>
      </c>
      <c r="W8" s="172"/>
      <c r="X8" s="173"/>
      <c r="Y8" s="168"/>
    </row>
    <row r="9" spans="1:25" x14ac:dyDescent="0.25">
      <c r="A9" s="16" t="s">
        <v>14</v>
      </c>
      <c r="B9" s="158">
        <f>qPCR!E11</f>
        <v>25.725000000000001</v>
      </c>
      <c r="C9" s="158">
        <f>qPCR!E93</f>
        <v>27.68</v>
      </c>
      <c r="D9" s="158">
        <f t="shared" si="0"/>
        <v>1.9549999999999983</v>
      </c>
      <c r="E9" s="44"/>
      <c r="F9" s="1"/>
      <c r="G9" s="158">
        <f t="shared" si="1"/>
        <v>0.25792079482534003</v>
      </c>
      <c r="H9" s="169"/>
      <c r="I9" s="170"/>
      <c r="J9" s="171"/>
      <c r="K9" s="172">
        <f t="shared" si="2"/>
        <v>-0.83550000000000235</v>
      </c>
      <c r="L9" s="172">
        <f t="shared" si="3"/>
        <v>1.784475383723499</v>
      </c>
      <c r="M9" s="172"/>
      <c r="N9" s="173"/>
      <c r="O9" s="1"/>
      <c r="P9" s="1"/>
      <c r="Q9" s="174">
        <f t="shared" si="4"/>
        <v>0.25792079482534003</v>
      </c>
      <c r="R9" s="175"/>
      <c r="S9" s="176"/>
      <c r="T9" s="171"/>
      <c r="U9" s="177">
        <f t="shared" si="5"/>
        <v>-0.35894736842105424</v>
      </c>
      <c r="V9" s="172">
        <f t="shared" si="6"/>
        <v>1.2824898148456909</v>
      </c>
      <c r="W9" s="172"/>
      <c r="X9" s="173"/>
      <c r="Y9" s="168"/>
    </row>
    <row r="10" spans="1:25" x14ac:dyDescent="0.25">
      <c r="A10" s="16" t="s">
        <v>15</v>
      </c>
      <c r="B10" s="158">
        <f>qPCR!E12</f>
        <v>26.105</v>
      </c>
      <c r="C10" s="158">
        <f>qPCR!E94</f>
        <v>27.09</v>
      </c>
      <c r="D10" s="158">
        <f t="shared" si="0"/>
        <v>0.98499999999999943</v>
      </c>
      <c r="E10" s="44"/>
      <c r="F10" s="1"/>
      <c r="G10" s="158">
        <f t="shared" si="1"/>
        <v>0.50522572324338211</v>
      </c>
      <c r="H10" s="169"/>
      <c r="I10" s="170"/>
      <c r="J10" s="171"/>
      <c r="K10" s="172">
        <f t="shared" si="2"/>
        <v>-1.8055000000000012</v>
      </c>
      <c r="L10" s="172">
        <f t="shared" si="3"/>
        <v>3.4955028227260274</v>
      </c>
      <c r="M10" s="172"/>
      <c r="N10" s="173"/>
      <c r="O10" s="1"/>
      <c r="P10" s="1"/>
      <c r="Q10" s="174">
        <f t="shared" si="4"/>
        <v>0.50522572324338211</v>
      </c>
      <c r="R10" s="175"/>
      <c r="S10" s="176"/>
      <c r="T10" s="171"/>
      <c r="U10" s="177">
        <f t="shared" si="5"/>
        <v>-1.3289473684210531</v>
      </c>
      <c r="V10" s="172">
        <f t="shared" si="6"/>
        <v>2.5121931122167367</v>
      </c>
      <c r="W10" s="172"/>
      <c r="X10" s="173"/>
      <c r="Y10" s="168"/>
    </row>
    <row r="11" spans="1:25" x14ac:dyDescent="0.25">
      <c r="A11" s="38" t="s">
        <v>16</v>
      </c>
      <c r="B11" s="178">
        <f>qPCR!E13</f>
        <v>24.664999999999999</v>
      </c>
      <c r="C11" s="178">
        <f>qPCR!E95</f>
        <v>28.344999999999999</v>
      </c>
      <c r="D11" s="178">
        <f t="shared" si="0"/>
        <v>3.6799999999999997</v>
      </c>
      <c r="E11" s="44"/>
      <c r="F11" s="1"/>
      <c r="G11" s="158">
        <f t="shared" si="1"/>
        <v>7.8020659306350756E-2</v>
      </c>
      <c r="H11" s="169"/>
      <c r="I11" s="170"/>
      <c r="J11" s="171"/>
      <c r="K11" s="172">
        <f t="shared" si="2"/>
        <v>0.88949999999999907</v>
      </c>
      <c r="L11" s="172">
        <f t="shared" si="3"/>
        <v>0.53980116666569022</v>
      </c>
      <c r="M11" s="172"/>
      <c r="N11" s="173"/>
      <c r="O11" s="1"/>
      <c r="P11" s="1"/>
      <c r="Q11" s="179">
        <f t="shared" si="4"/>
        <v>7.8020659306350756E-2</v>
      </c>
      <c r="R11" s="180"/>
      <c r="S11" s="181"/>
      <c r="T11" s="182"/>
      <c r="U11" s="183">
        <f t="shared" si="5"/>
        <v>1.3660526315789472</v>
      </c>
      <c r="V11" s="184">
        <f t="shared" si="6"/>
        <v>0.38795127386180733</v>
      </c>
      <c r="W11" s="184"/>
      <c r="X11" s="185"/>
      <c r="Y11" s="168"/>
    </row>
    <row r="12" spans="1:25" x14ac:dyDescent="0.25">
      <c r="A12" s="186" t="s">
        <v>142</v>
      </c>
      <c r="B12" s="187">
        <f>AVERAGE(B3:B11)</f>
        <v>25.536111111111108</v>
      </c>
      <c r="C12" s="187">
        <f>AVERAGE(C3:C11)</f>
        <v>27.320555555555558</v>
      </c>
      <c r="D12" s="187">
        <f>AVERAGE(D3:D11)</f>
        <v>1.7844444444444436</v>
      </c>
      <c r="E12" s="44"/>
      <c r="F12" s="188" t="s">
        <v>143</v>
      </c>
      <c r="G12" s="189">
        <f>AVERAGE(G3:G11)</f>
        <v>0.32709185943789959</v>
      </c>
      <c r="H12" s="190"/>
      <c r="I12" s="191"/>
      <c r="J12" s="192">
        <f>D12</f>
        <v>1.7844444444444436</v>
      </c>
      <c r="K12" s="193"/>
      <c r="L12" s="193"/>
      <c r="M12">
        <f>GEOMEAN(L3:L11)</f>
        <v>2.0084124252894058</v>
      </c>
      <c r="N12" s="195">
        <f>STDEV(L3:L11)/SQRT(COUNT(L3:L11))</f>
        <v>0.33340781086984567</v>
      </c>
      <c r="O12" s="1"/>
      <c r="P12" s="1"/>
      <c r="Q12" s="174">
        <f t="shared" ref="Q12:Q21" si="7">POWER(2,((-1)*(D13)))</f>
        <v>0.24485507439673154</v>
      </c>
      <c r="R12" s="175"/>
      <c r="S12" s="176"/>
      <c r="T12" s="171"/>
      <c r="U12" s="177">
        <f t="shared" ref="U12:U21" si="8">D13-$T$23</f>
        <v>-0.28394736842105139</v>
      </c>
      <c r="V12" s="172">
        <f t="shared" si="6"/>
        <v>1.2175216009230445</v>
      </c>
      <c r="W12" s="172"/>
      <c r="X12" s="173"/>
      <c r="Y12" s="168"/>
    </row>
    <row r="13" spans="1:25" x14ac:dyDescent="0.25">
      <c r="A13" s="21" t="s">
        <v>18</v>
      </c>
      <c r="B13" s="164">
        <f>qPCR!E14</f>
        <v>26.234999999999999</v>
      </c>
      <c r="C13" s="164">
        <f>qPCR!E96</f>
        <v>28.265000000000001</v>
      </c>
      <c r="D13" s="164">
        <f t="shared" ref="D13:D22" si="9">C13-B13</f>
        <v>2.0300000000000011</v>
      </c>
      <c r="E13" s="44"/>
      <c r="F13" s="1"/>
      <c r="G13" s="174">
        <f t="shared" ref="G13:G22" si="10">POWER(2,((-1)*(D13)))</f>
        <v>0.24485507439673154</v>
      </c>
      <c r="H13" s="196"/>
      <c r="I13" s="197"/>
      <c r="J13" s="171"/>
      <c r="K13" s="177">
        <f t="shared" ref="K13:K22" si="11">D13-$J$23</f>
        <v>-0.76049999999999951</v>
      </c>
      <c r="L13" s="177">
        <f t="shared" ref="L13:L22" si="12">POWER(2,((-1)*(K13)))</f>
        <v>1.6940776455680548</v>
      </c>
      <c r="M13" s="198"/>
      <c r="N13" s="199"/>
      <c r="O13" s="1"/>
      <c r="P13" s="1"/>
      <c r="Q13" s="174">
        <f t="shared" si="7"/>
        <v>0.11542278884117423</v>
      </c>
      <c r="R13" s="175"/>
      <c r="S13" s="176"/>
      <c r="T13" s="171"/>
      <c r="U13" s="177">
        <f t="shared" si="8"/>
        <v>0.80105263157894946</v>
      </c>
      <c r="V13" s="172">
        <f t="shared" si="6"/>
        <v>0.57393026874833186</v>
      </c>
      <c r="W13" s="172"/>
      <c r="X13" s="173"/>
      <c r="Y13" s="168"/>
    </row>
    <row r="14" spans="1:25" x14ac:dyDescent="0.25">
      <c r="A14" s="26" t="s">
        <v>19</v>
      </c>
      <c r="B14" s="174">
        <f>qPCR!E15</f>
        <v>24.15</v>
      </c>
      <c r="C14" s="174">
        <f>qPCR!E97</f>
        <v>27.265000000000001</v>
      </c>
      <c r="D14" s="174">
        <f t="shared" si="9"/>
        <v>3.115000000000002</v>
      </c>
      <c r="E14" s="44"/>
      <c r="F14" s="1"/>
      <c r="G14" s="174">
        <f t="shared" si="10"/>
        <v>0.11542278884117423</v>
      </c>
      <c r="H14" s="196"/>
      <c r="I14" s="197"/>
      <c r="J14" s="171"/>
      <c r="K14" s="177">
        <f t="shared" si="11"/>
        <v>0.32450000000000134</v>
      </c>
      <c r="L14" s="177">
        <f t="shared" si="12"/>
        <v>0.79857510344317084</v>
      </c>
      <c r="M14" s="198"/>
      <c r="N14" s="199"/>
      <c r="O14" s="1"/>
      <c r="P14" s="1"/>
      <c r="Q14" s="174">
        <f t="shared" si="7"/>
        <v>0.16840419710821167</v>
      </c>
      <c r="R14" s="175"/>
      <c r="S14" s="176"/>
      <c r="T14" s="171"/>
      <c r="U14" s="177">
        <f t="shared" si="8"/>
        <v>0.2560526315789442</v>
      </c>
      <c r="V14" s="172">
        <f t="shared" si="6"/>
        <v>0.83737593827905055</v>
      </c>
      <c r="W14" s="172"/>
      <c r="X14" s="173"/>
      <c r="Y14" s="168"/>
    </row>
    <row r="15" spans="1:25" x14ac:dyDescent="0.25">
      <c r="A15" s="26" t="s">
        <v>20</v>
      </c>
      <c r="B15" s="174">
        <f>qPCR!E16</f>
        <v>24.69</v>
      </c>
      <c r="C15" s="174">
        <f>qPCR!E98</f>
        <v>27.259999999999998</v>
      </c>
      <c r="D15" s="174">
        <f t="shared" si="9"/>
        <v>2.5699999999999967</v>
      </c>
      <c r="E15" s="44"/>
      <c r="F15" s="1"/>
      <c r="G15" s="174">
        <f t="shared" si="10"/>
        <v>0.16840419710821167</v>
      </c>
      <c r="H15" s="196"/>
      <c r="I15" s="197"/>
      <c r="J15" s="171"/>
      <c r="K15" s="177">
        <f t="shared" si="11"/>
        <v>-0.22050000000000392</v>
      </c>
      <c r="L15" s="177">
        <f t="shared" si="12"/>
        <v>1.1651373223272929</v>
      </c>
      <c r="M15" s="198"/>
      <c r="N15" s="199"/>
      <c r="O15" s="1"/>
      <c r="P15" s="1"/>
      <c r="Q15" s="174">
        <f t="shared" si="7"/>
        <v>9.9787298294581273E-2</v>
      </c>
      <c r="R15" s="175"/>
      <c r="S15" s="176"/>
      <c r="T15" s="171"/>
      <c r="U15" s="177">
        <f t="shared" si="8"/>
        <v>1.0110526315789468</v>
      </c>
      <c r="V15" s="172">
        <f t="shared" si="6"/>
        <v>0.49618408550746274</v>
      </c>
      <c r="W15" s="172"/>
      <c r="X15" s="173"/>
      <c r="Y15" s="168"/>
    </row>
    <row r="16" spans="1:25" x14ac:dyDescent="0.25">
      <c r="A16" s="26" t="s">
        <v>21</v>
      </c>
      <c r="B16" s="174">
        <f>qPCR!E17</f>
        <v>24.6</v>
      </c>
      <c r="C16" s="174">
        <f>qPCR!E99</f>
        <v>27.925000000000001</v>
      </c>
      <c r="D16" s="174">
        <f t="shared" si="9"/>
        <v>3.3249999999999993</v>
      </c>
      <c r="E16" s="44"/>
      <c r="F16" s="1"/>
      <c r="G16" s="174">
        <f t="shared" si="10"/>
        <v>9.9787298294581273E-2</v>
      </c>
      <c r="H16" s="196"/>
      <c r="I16" s="197"/>
      <c r="J16" s="171"/>
      <c r="K16" s="177">
        <f t="shared" si="11"/>
        <v>0.53449999999999864</v>
      </c>
      <c r="L16" s="177">
        <f t="shared" si="12"/>
        <v>0.69039790892215225</v>
      </c>
      <c r="M16" s="198"/>
      <c r="N16" s="199"/>
      <c r="O16" s="1"/>
      <c r="P16" s="1"/>
      <c r="Q16" s="174">
        <f t="shared" si="7"/>
        <v>0.16210494433137582</v>
      </c>
      <c r="R16" s="175"/>
      <c r="S16" s="176"/>
      <c r="T16" s="171"/>
      <c r="U16" s="177">
        <f t="shared" si="8"/>
        <v>0.31105263157895102</v>
      </c>
      <c r="V16" s="172">
        <f t="shared" si="6"/>
        <v>0.80605342497452537</v>
      </c>
      <c r="W16" s="172"/>
      <c r="X16" s="173"/>
      <c r="Y16" s="168"/>
    </row>
    <row r="17" spans="1:25" x14ac:dyDescent="0.25">
      <c r="A17" s="26" t="s">
        <v>22</v>
      </c>
      <c r="B17" s="174">
        <f>qPCR!E18</f>
        <v>25.364999999999998</v>
      </c>
      <c r="C17" s="174">
        <f>qPCR!E100</f>
        <v>27.990000000000002</v>
      </c>
      <c r="D17" s="174">
        <f t="shared" si="9"/>
        <v>2.6250000000000036</v>
      </c>
      <c r="E17" s="44"/>
      <c r="F17" s="1"/>
      <c r="G17" s="174">
        <f t="shared" si="10"/>
        <v>0.16210494433137582</v>
      </c>
      <c r="H17" s="196"/>
      <c r="I17" s="197"/>
      <c r="J17" s="171"/>
      <c r="K17" s="177">
        <f t="shared" si="11"/>
        <v>-0.16549999999999709</v>
      </c>
      <c r="L17" s="177">
        <f t="shared" si="12"/>
        <v>1.121554711922701</v>
      </c>
      <c r="M17" s="198"/>
      <c r="N17" s="199"/>
      <c r="O17" s="1"/>
      <c r="P17" s="1"/>
      <c r="Q17" s="174">
        <f t="shared" si="7"/>
        <v>4.5594385757505441E-2</v>
      </c>
      <c r="R17" s="175"/>
      <c r="S17" s="176"/>
      <c r="T17" s="171"/>
      <c r="U17" s="177">
        <f t="shared" si="8"/>
        <v>2.1410526315789493</v>
      </c>
      <c r="V17" s="172">
        <f t="shared" si="6"/>
        <v>0.2267143112200164</v>
      </c>
      <c r="W17" s="172"/>
      <c r="X17" s="173"/>
      <c r="Y17" s="168"/>
    </row>
    <row r="18" spans="1:25" x14ac:dyDescent="0.25">
      <c r="A18" s="26" t="s">
        <v>23</v>
      </c>
      <c r="B18" s="174">
        <f>qPCR!E19</f>
        <v>23.83</v>
      </c>
      <c r="C18" s="174">
        <f>qPCR!E101</f>
        <v>28.285</v>
      </c>
      <c r="D18" s="174">
        <f t="shared" si="9"/>
        <v>4.4550000000000018</v>
      </c>
      <c r="E18" s="44"/>
      <c r="F18" s="1"/>
      <c r="G18" s="174">
        <f t="shared" si="10"/>
        <v>4.5594385757505441E-2</v>
      </c>
      <c r="H18" s="196"/>
      <c r="I18" s="197"/>
      <c r="J18" s="171"/>
      <c r="K18" s="177">
        <f t="shared" si="11"/>
        <v>1.6645000000000012</v>
      </c>
      <c r="L18" s="177">
        <f t="shared" si="12"/>
        <v>0.31545366117283741</v>
      </c>
      <c r="M18" s="198"/>
      <c r="N18" s="199"/>
      <c r="O18" s="1"/>
      <c r="P18" s="1"/>
      <c r="Q18" s="174">
        <f t="shared" si="7"/>
        <v>0.19277635317599259</v>
      </c>
      <c r="R18" s="175"/>
      <c r="S18" s="176"/>
      <c r="T18" s="171"/>
      <c r="U18" s="177">
        <f t="shared" si="8"/>
        <v>6.1052631578947469E-2</v>
      </c>
      <c r="V18" s="172">
        <f t="shared" si="6"/>
        <v>0.95856446805202</v>
      </c>
      <c r="W18" s="172"/>
      <c r="X18" s="173"/>
      <c r="Y18" s="168"/>
    </row>
    <row r="19" spans="1:25" x14ac:dyDescent="0.25">
      <c r="A19" s="26" t="s">
        <v>24</v>
      </c>
      <c r="B19" s="174">
        <f>qPCR!E20</f>
        <v>25.454999999999998</v>
      </c>
      <c r="C19" s="174">
        <f>qPCR!E102</f>
        <v>27.83</v>
      </c>
      <c r="D19" s="174">
        <f t="shared" si="9"/>
        <v>2.375</v>
      </c>
      <c r="E19" s="44"/>
      <c r="F19" s="1"/>
      <c r="G19" s="174">
        <f t="shared" si="10"/>
        <v>0.19277635317599259</v>
      </c>
      <c r="H19" s="196"/>
      <c r="I19" s="197"/>
      <c r="J19" s="171"/>
      <c r="K19" s="177">
        <f t="shared" si="11"/>
        <v>-0.41550000000000065</v>
      </c>
      <c r="L19" s="177">
        <f t="shared" si="12"/>
        <v>1.3337608432833064</v>
      </c>
      <c r="M19" s="198"/>
      <c r="N19" s="199"/>
      <c r="O19" s="1"/>
      <c r="P19" s="1"/>
      <c r="Q19" s="174">
        <f t="shared" si="7"/>
        <v>0.1672409443482642</v>
      </c>
      <c r="R19" s="175"/>
      <c r="S19" s="176"/>
      <c r="T19" s="171"/>
      <c r="U19" s="177">
        <f t="shared" si="8"/>
        <v>0.26605263157894576</v>
      </c>
      <c r="V19" s="172">
        <f t="shared" si="6"/>
        <v>0.83159176016447078</v>
      </c>
      <c r="W19" s="172"/>
      <c r="X19" s="173"/>
      <c r="Y19" s="168"/>
    </row>
    <row r="20" spans="1:25" x14ac:dyDescent="0.25">
      <c r="A20" s="26" t="s">
        <v>25</v>
      </c>
      <c r="B20" s="174">
        <f>qPCR!E21</f>
        <v>24.82</v>
      </c>
      <c r="C20" s="174">
        <f>qPCR!E103</f>
        <v>27.4</v>
      </c>
      <c r="D20" s="174">
        <f t="shared" si="9"/>
        <v>2.5799999999999983</v>
      </c>
      <c r="E20" s="44"/>
      <c r="F20" s="1"/>
      <c r="G20" s="174">
        <f t="shared" si="10"/>
        <v>0.1672409443482642</v>
      </c>
      <c r="H20" s="196"/>
      <c r="I20" s="197"/>
      <c r="J20" s="171"/>
      <c r="K20" s="177">
        <f t="shared" si="11"/>
        <v>-0.21050000000000235</v>
      </c>
      <c r="L20" s="177">
        <f t="shared" si="12"/>
        <v>1.1570891309568361</v>
      </c>
      <c r="M20" s="198"/>
      <c r="N20" s="199"/>
      <c r="O20" s="1"/>
      <c r="P20" s="1"/>
      <c r="Q20" s="174">
        <f t="shared" si="7"/>
        <v>0.20877197985709212</v>
      </c>
      <c r="R20" s="175"/>
      <c r="S20" s="176"/>
      <c r="T20" s="171"/>
      <c r="U20" s="177">
        <f t="shared" si="8"/>
        <v>-5.3947368421050967E-2</v>
      </c>
      <c r="V20" s="172">
        <f t="shared" si="6"/>
        <v>1.0381013984281691</v>
      </c>
      <c r="W20" s="172"/>
      <c r="X20" s="173"/>
      <c r="Y20" s="168"/>
    </row>
    <row r="21" spans="1:25" x14ac:dyDescent="0.25">
      <c r="A21" s="26" t="s">
        <v>26</v>
      </c>
      <c r="B21" s="174">
        <f>qPCR!E22</f>
        <v>26.004999999999999</v>
      </c>
      <c r="C21" s="174">
        <f>qPCR!E104</f>
        <v>28.265000000000001</v>
      </c>
      <c r="D21" s="174">
        <f t="shared" si="9"/>
        <v>2.2600000000000016</v>
      </c>
      <c r="E21" s="44"/>
      <c r="F21" s="1"/>
      <c r="G21" s="174">
        <f t="shared" si="10"/>
        <v>0.20877197985709212</v>
      </c>
      <c r="H21" s="196"/>
      <c r="I21" s="197"/>
      <c r="J21" s="171"/>
      <c r="K21" s="177">
        <f t="shared" si="11"/>
        <v>-0.53049999999999908</v>
      </c>
      <c r="L21" s="177">
        <f t="shared" si="12"/>
        <v>1.4444297099754331</v>
      </c>
      <c r="M21" s="198"/>
      <c r="N21" s="199"/>
      <c r="O21" s="1"/>
      <c r="P21" s="1"/>
      <c r="Q21" s="174">
        <f t="shared" si="7"/>
        <v>0.16840419710821128</v>
      </c>
      <c r="R21" s="175"/>
      <c r="S21" s="176"/>
      <c r="T21" s="171"/>
      <c r="U21" s="177">
        <f t="shared" si="8"/>
        <v>0.25605263157894775</v>
      </c>
      <c r="V21" s="172">
        <f t="shared" si="6"/>
        <v>0.83737593827904855</v>
      </c>
      <c r="W21" s="172"/>
      <c r="X21" s="173"/>
      <c r="Y21" s="168"/>
    </row>
    <row r="22" spans="1:25" x14ac:dyDescent="0.25">
      <c r="A22" s="85" t="s">
        <v>27</v>
      </c>
      <c r="B22" s="200">
        <f>qPCR!E23</f>
        <v>25.67</v>
      </c>
      <c r="C22" s="200">
        <f>qPCR!E105</f>
        <v>28.240000000000002</v>
      </c>
      <c r="D22" s="200">
        <f t="shared" si="9"/>
        <v>2.5700000000000003</v>
      </c>
      <c r="E22" s="44"/>
      <c r="F22" s="43"/>
      <c r="G22" s="174">
        <f t="shared" si="10"/>
        <v>0.16840419710821128</v>
      </c>
      <c r="H22" s="201"/>
      <c r="I22" s="197"/>
      <c r="J22" s="202"/>
      <c r="K22" s="177">
        <f t="shared" si="11"/>
        <v>-0.22050000000000036</v>
      </c>
      <c r="L22" s="203">
        <f t="shared" si="12"/>
        <v>1.1651373223272901</v>
      </c>
      <c r="M22" s="198"/>
      <c r="N22" s="199"/>
      <c r="O22" s="1"/>
      <c r="P22" s="1"/>
      <c r="Q22" s="204"/>
      <c r="R22" s="205"/>
      <c r="S22" s="206"/>
      <c r="T22" s="205"/>
      <c r="U22" s="207"/>
      <c r="V22" s="207"/>
      <c r="W22" s="207"/>
      <c r="X22" s="206"/>
      <c r="Y22" s="168"/>
    </row>
    <row r="23" spans="1:25" x14ac:dyDescent="0.25">
      <c r="A23" s="186" t="s">
        <v>144</v>
      </c>
      <c r="B23" s="187">
        <f>AVERAGE(B13:B22)</f>
        <v>25.082000000000001</v>
      </c>
      <c r="C23" s="187">
        <f>AVERAGE(C13:C22)</f>
        <v>27.872500000000002</v>
      </c>
      <c r="D23" s="187">
        <f>AVERAGE(D13:D22)</f>
        <v>2.7905000000000006</v>
      </c>
      <c r="E23" s="43"/>
      <c r="F23" s="188" t="s">
        <v>145</v>
      </c>
      <c r="G23" s="189">
        <f>AVERAGE(G13:G22)</f>
        <v>0.15733621632191402</v>
      </c>
      <c r="H23" s="190"/>
      <c r="I23" s="191"/>
      <c r="J23" s="192">
        <f>D23</f>
        <v>2.7905000000000006</v>
      </c>
      <c r="K23" s="193"/>
      <c r="L23" s="193"/>
      <c r="M23" s="208"/>
      <c r="N23" s="209"/>
      <c r="O23" s="1"/>
      <c r="P23" s="188" t="s">
        <v>143</v>
      </c>
      <c r="Q23" s="189">
        <f>AVERAGE(Q3:Q21)</f>
        <v>0.23774678411369668</v>
      </c>
      <c r="R23" s="210"/>
      <c r="S23" s="206"/>
      <c r="T23">
        <f>D24</f>
        <v>2.3139473684210525</v>
      </c>
      <c r="W23">
        <f>GEOMEAN(V3:V21)</f>
        <v>1</v>
      </c>
      <c r="X23">
        <f>STDEV(V3:V21)/SQRT(COUNT(V3:V21))</f>
        <v>0.15520153266254644</v>
      </c>
      <c r="Y23" s="168"/>
    </row>
    <row r="24" spans="1:25" x14ac:dyDescent="0.25">
      <c r="A24" s="146" t="s">
        <v>146</v>
      </c>
      <c r="B24" s="189">
        <f>AVERAGE(B3:B11,B13:B22)</f>
        <v>25.297105263157892</v>
      </c>
      <c r="C24" s="189">
        <f>AVERAGE(C3:C11,C13:C22)</f>
        <v>27.611052631578946</v>
      </c>
      <c r="D24" s="189">
        <f>AVERAGE(D3:D11,D13:D22)</f>
        <v>2.3139473684210525</v>
      </c>
      <c r="E24" s="44"/>
      <c r="F24" s="216" t="s">
        <v>128</v>
      </c>
      <c r="G24">
        <f>G12/G23</f>
        <v>2.0789355882860501</v>
      </c>
      <c r="H24">
        <f>((C12-B12)-(C23-B23))</f>
        <v>-1.0060555555555517</v>
      </c>
      <c r="I24">
        <f>POWER(2,((-1)*(H24)))</f>
        <v>2.0084124252893982</v>
      </c>
      <c r="J24" s="182"/>
      <c r="K24" s="183"/>
      <c r="L24" s="183"/>
      <c r="M24">
        <f>GEOMEAN(L13:L22)</f>
        <v>1</v>
      </c>
      <c r="N24">
        <f>STDEV(L13:L22)/SQRT(COUNT(L13:L22))</f>
        <v>0.12522198469707818</v>
      </c>
      <c r="O24" s="1"/>
      <c r="P24" s="1"/>
      <c r="Q24" s="174">
        <f t="shared" ref="Q24:Q31" si="13">POWER(2,((-1)*(D25)))</f>
        <v>0.37631168685276678</v>
      </c>
      <c r="R24" s="175"/>
      <c r="S24" s="176"/>
      <c r="T24" s="171"/>
      <c r="U24" s="177">
        <f t="shared" ref="U24:U31" si="14">D25-$T$23</f>
        <v>-0.90394736842105239</v>
      </c>
      <c r="V24" s="172">
        <f t="shared" ref="V24:V41" si="15">POWER(2,((-1)*(U24)))</f>
        <v>1.8711787311406762</v>
      </c>
      <c r="W24" s="172"/>
      <c r="X24" s="173"/>
      <c r="Y24" s="168"/>
    </row>
    <row r="25" spans="1:25" x14ac:dyDescent="0.25">
      <c r="A25" s="11" t="s">
        <v>28</v>
      </c>
      <c r="B25" s="157">
        <f>qPCR!E24</f>
        <v>26.66</v>
      </c>
      <c r="C25" s="157">
        <f>qPCR!E106</f>
        <v>28.07</v>
      </c>
      <c r="D25" s="157">
        <f t="shared" ref="D25:D32" si="16">C25-B25</f>
        <v>1.4100000000000001</v>
      </c>
      <c r="E25" s="44"/>
      <c r="F25" s="143"/>
      <c r="G25" s="164"/>
      <c r="H25" s="161"/>
      <c r="I25" s="220"/>
      <c r="J25" s="161"/>
      <c r="K25" s="167">
        <f t="shared" ref="K25:K33" si="17">D3-$J$12</f>
        <v>-0.91944444444444517</v>
      </c>
      <c r="L25" s="167">
        <f t="shared" ref="L25:L33" si="18">POWER(2,((-1)*(K25)))</f>
        <v>1.8913868146216246</v>
      </c>
      <c r="O25" s="1"/>
      <c r="P25" s="1"/>
      <c r="Q25" s="174">
        <f t="shared" si="13"/>
        <v>0.58845336860938491</v>
      </c>
      <c r="R25" s="175"/>
      <c r="S25" s="176"/>
      <c r="T25" s="171"/>
      <c r="U25" s="177">
        <f t="shared" si="14"/>
        <v>-1.5489473684210555</v>
      </c>
      <c r="V25" s="172">
        <f t="shared" si="15"/>
        <v>2.9260356934935565</v>
      </c>
      <c r="W25" s="172"/>
      <c r="X25" s="173"/>
      <c r="Y25" s="168"/>
    </row>
    <row r="26" spans="1:25" x14ac:dyDescent="0.25">
      <c r="A26" s="16" t="s">
        <v>29</v>
      </c>
      <c r="B26" s="158">
        <f>qPCR!E25</f>
        <v>26.340000000000003</v>
      </c>
      <c r="C26" s="158">
        <f>qPCR!E107</f>
        <v>27.105</v>
      </c>
      <c r="D26" s="158">
        <f t="shared" si="16"/>
        <v>0.76499999999999702</v>
      </c>
      <c r="E26" s="44"/>
      <c r="F26" s="143"/>
      <c r="G26" s="174"/>
      <c r="H26" s="171"/>
      <c r="I26" s="223"/>
      <c r="J26" s="171"/>
      <c r="K26" s="177">
        <f t="shared" si="17"/>
        <v>-0.20944444444444432</v>
      </c>
      <c r="L26" s="177">
        <f t="shared" si="18"/>
        <v>1.1562428501260493</v>
      </c>
      <c r="N26" s="199"/>
      <c r="O26" s="1"/>
      <c r="P26" s="1"/>
      <c r="Q26" s="174">
        <f t="shared" si="13"/>
        <v>0.10957571516450404</v>
      </c>
      <c r="R26" s="175"/>
      <c r="S26" s="176"/>
      <c r="T26" s="171"/>
      <c r="U26" s="177">
        <f t="shared" si="14"/>
        <v>0.8760526315789523</v>
      </c>
      <c r="V26" s="172">
        <f t="shared" si="15"/>
        <v>0.5448561786112418</v>
      </c>
      <c r="W26" s="172"/>
      <c r="X26" s="173"/>
      <c r="Y26" s="168"/>
    </row>
    <row r="27" spans="1:25" x14ac:dyDescent="0.25">
      <c r="A27" s="16" t="s">
        <v>30</v>
      </c>
      <c r="B27" s="158">
        <f>qPCR!E26</f>
        <v>24.439999999999998</v>
      </c>
      <c r="C27" s="158">
        <f>qPCR!E108</f>
        <v>27.630000000000003</v>
      </c>
      <c r="D27" s="158">
        <f t="shared" si="16"/>
        <v>3.1900000000000048</v>
      </c>
      <c r="E27" s="44"/>
      <c r="F27" s="143"/>
      <c r="G27" s="174"/>
      <c r="H27" s="171"/>
      <c r="I27" s="223"/>
      <c r="J27" s="171"/>
      <c r="K27" s="177">
        <f t="shared" si="17"/>
        <v>-0.32944444444444176</v>
      </c>
      <c r="L27" s="177">
        <f t="shared" si="18"/>
        <v>1.2565294147784676</v>
      </c>
      <c r="N27" s="199"/>
      <c r="O27" s="1"/>
      <c r="P27" s="1"/>
      <c r="Q27" s="174">
        <f t="shared" si="13"/>
        <v>0.21613430782696619</v>
      </c>
      <c r="R27" s="175"/>
      <c r="S27" s="176"/>
      <c r="T27" s="171"/>
      <c r="U27" s="177">
        <f t="shared" si="14"/>
        <v>-0.10394736842105168</v>
      </c>
      <c r="V27" s="172">
        <f t="shared" si="15"/>
        <v>1.0747099651833665</v>
      </c>
      <c r="W27" s="172"/>
      <c r="X27" s="173"/>
      <c r="Y27" s="168"/>
    </row>
    <row r="28" spans="1:25" x14ac:dyDescent="0.25">
      <c r="A28" s="16" t="s">
        <v>31</v>
      </c>
      <c r="B28" s="158">
        <f>qPCR!E27</f>
        <v>25.63</v>
      </c>
      <c r="C28" s="158">
        <f>qPCR!E109</f>
        <v>27.84</v>
      </c>
      <c r="D28" s="158">
        <f t="shared" si="16"/>
        <v>2.2100000000000009</v>
      </c>
      <c r="E28" s="44"/>
      <c r="F28" s="143"/>
      <c r="G28" s="174"/>
      <c r="H28" s="171"/>
      <c r="I28" s="223"/>
      <c r="J28" s="171"/>
      <c r="K28" s="177">
        <f t="shared" si="17"/>
        <v>0.23555555555555241</v>
      </c>
      <c r="L28" s="177">
        <f t="shared" si="18"/>
        <v>0.84935786392875412</v>
      </c>
      <c r="N28" s="199"/>
      <c r="O28" s="1"/>
      <c r="P28" s="1"/>
      <c r="Q28" s="174">
        <f t="shared" si="13"/>
        <v>6.2716984281843885E-2</v>
      </c>
      <c r="R28" s="175"/>
      <c r="S28" s="176"/>
      <c r="T28" s="171"/>
      <c r="U28" s="177">
        <f t="shared" si="14"/>
        <v>1.6810526315789485</v>
      </c>
      <c r="V28" s="172">
        <f t="shared" si="15"/>
        <v>0.3118550158538812</v>
      </c>
      <c r="W28" s="172"/>
      <c r="X28" s="173"/>
      <c r="Y28" s="168"/>
    </row>
    <row r="29" spans="1:25" x14ac:dyDescent="0.25">
      <c r="A29" s="16" t="s">
        <v>32</v>
      </c>
      <c r="B29" s="158">
        <f>qPCR!E28</f>
        <v>23.47</v>
      </c>
      <c r="C29" s="158">
        <f>qPCR!E110</f>
        <v>27.465</v>
      </c>
      <c r="D29" s="158">
        <f t="shared" si="16"/>
        <v>3.995000000000001</v>
      </c>
      <c r="E29" s="44"/>
      <c r="F29" s="143"/>
      <c r="G29" s="174"/>
      <c r="H29" s="171"/>
      <c r="I29" s="223"/>
      <c r="J29" s="171"/>
      <c r="K29" s="177">
        <f t="shared" si="17"/>
        <v>0.32555555555555582</v>
      </c>
      <c r="L29" s="177">
        <f t="shared" si="18"/>
        <v>0.79799103538488181</v>
      </c>
      <c r="N29" s="199"/>
      <c r="O29" s="1"/>
      <c r="P29" s="1"/>
      <c r="Q29" s="174">
        <f t="shared" si="13"/>
        <v>0.2284578625573509</v>
      </c>
      <c r="R29" s="175"/>
      <c r="S29" s="176"/>
      <c r="T29" s="171"/>
      <c r="U29" s="177">
        <f t="shared" si="14"/>
        <v>-0.18394736842105708</v>
      </c>
      <c r="V29" s="172">
        <f t="shared" si="15"/>
        <v>1.1359878215699155</v>
      </c>
      <c r="W29" s="172"/>
      <c r="X29" s="173"/>
      <c r="Y29" s="168"/>
    </row>
    <row r="30" spans="1:25" x14ac:dyDescent="0.25">
      <c r="A30" s="16" t="s">
        <v>33</v>
      </c>
      <c r="B30" s="158">
        <f>qPCR!E29</f>
        <v>26.325000000000003</v>
      </c>
      <c r="C30" s="158">
        <f>qPCR!E111</f>
        <v>28.454999999999998</v>
      </c>
      <c r="D30" s="158">
        <f t="shared" si="16"/>
        <v>2.1299999999999955</v>
      </c>
      <c r="E30" s="44"/>
      <c r="F30" s="143"/>
      <c r="G30" s="174"/>
      <c r="H30" s="171"/>
      <c r="I30" s="223"/>
      <c r="J30" s="171"/>
      <c r="K30" s="177">
        <f t="shared" si="17"/>
        <v>-0.36944444444444446</v>
      </c>
      <c r="L30" s="177">
        <f t="shared" si="18"/>
        <v>1.2918552649338004</v>
      </c>
      <c r="N30" s="199"/>
      <c r="O30" s="1"/>
      <c r="P30" s="1"/>
      <c r="Q30" s="174">
        <f t="shared" si="13"/>
        <v>0.31208263722540303</v>
      </c>
      <c r="R30" s="175"/>
      <c r="S30" s="176"/>
      <c r="T30" s="171"/>
      <c r="U30" s="177">
        <f t="shared" si="14"/>
        <v>-0.63394736842105281</v>
      </c>
      <c r="V30" s="172">
        <f t="shared" si="15"/>
        <v>1.5518050954472293</v>
      </c>
      <c r="W30" s="172"/>
      <c r="X30" s="173"/>
      <c r="Y30" s="168"/>
    </row>
    <row r="31" spans="1:25" x14ac:dyDescent="0.25">
      <c r="A31" s="16" t="s">
        <v>34</v>
      </c>
      <c r="B31" s="158">
        <f>qPCR!E30</f>
        <v>25.25</v>
      </c>
      <c r="C31" s="158">
        <f>qPCR!E112</f>
        <v>26.93</v>
      </c>
      <c r="D31" s="158">
        <f t="shared" si="16"/>
        <v>1.6799999999999997</v>
      </c>
      <c r="E31" s="44"/>
      <c r="F31" s="143"/>
      <c r="G31" s="174"/>
      <c r="H31" s="171"/>
      <c r="I31" s="223"/>
      <c r="J31" s="171"/>
      <c r="K31" s="177">
        <f t="shared" si="17"/>
        <v>0.17055555555555468</v>
      </c>
      <c r="L31" s="177">
        <f t="shared" si="18"/>
        <v>0.88850046995022069</v>
      </c>
      <c r="N31" s="199"/>
      <c r="O31" s="1"/>
      <c r="P31" s="1"/>
      <c r="Q31" s="174">
        <f t="shared" si="13"/>
        <v>0.29730177875068103</v>
      </c>
      <c r="R31" s="175"/>
      <c r="S31" s="176"/>
      <c r="T31" s="171"/>
      <c r="U31" s="177">
        <f t="shared" si="14"/>
        <v>-0.56394736842105608</v>
      </c>
      <c r="V31" s="172">
        <f t="shared" si="15"/>
        <v>1.478308499481233</v>
      </c>
      <c r="W31" s="172"/>
      <c r="X31" s="173"/>
      <c r="Y31" s="168"/>
    </row>
    <row r="32" spans="1:25" x14ac:dyDescent="0.25">
      <c r="A32" s="38" t="s">
        <v>35</v>
      </c>
      <c r="B32" s="178">
        <f>qPCR!E31</f>
        <v>26.55</v>
      </c>
      <c r="C32" s="178">
        <f>qPCR!E113</f>
        <v>28.299999999999997</v>
      </c>
      <c r="D32" s="178">
        <f t="shared" si="16"/>
        <v>1.7499999999999964</v>
      </c>
      <c r="E32" s="44"/>
      <c r="F32" s="143"/>
      <c r="G32" s="174"/>
      <c r="H32" s="171"/>
      <c r="I32" s="223"/>
      <c r="J32" s="171"/>
      <c r="K32" s="177">
        <f t="shared" si="17"/>
        <v>-0.79944444444444418</v>
      </c>
      <c r="L32" s="177">
        <f t="shared" si="18"/>
        <v>1.7404307893695374</v>
      </c>
      <c r="N32" s="199"/>
      <c r="O32" s="1"/>
      <c r="P32" s="1"/>
      <c r="Q32" s="164">
        <f t="shared" ref="Q32:Q41" si="19">POWER(2,((-1)*(D34)))</f>
        <v>0.14210212165450162</v>
      </c>
      <c r="R32" s="165"/>
      <c r="S32" s="166"/>
      <c r="T32" s="161"/>
      <c r="U32" s="167">
        <f t="shared" ref="U32:U41" si="20">D34-$T$23</f>
        <v>0.50105263157894875</v>
      </c>
      <c r="V32" s="162">
        <f t="shared" si="15"/>
        <v>0.70659104401905559</v>
      </c>
      <c r="W32" s="162"/>
      <c r="X32" s="163"/>
      <c r="Y32" s="168"/>
    </row>
    <row r="33" spans="1:25" x14ac:dyDescent="0.25">
      <c r="A33" s="186" t="s">
        <v>147</v>
      </c>
      <c r="B33" s="187">
        <f>AVERAGE(B25:B32)</f>
        <v>25.583125000000003</v>
      </c>
      <c r="C33" s="187">
        <f>AVERAGE(C25:C32)</f>
        <v>27.724375000000002</v>
      </c>
      <c r="D33" s="187">
        <f>AVERAGE(D25:D32)</f>
        <v>2.1412499999999994</v>
      </c>
      <c r="E33" s="44"/>
      <c r="F33" s="143"/>
      <c r="G33" s="174"/>
      <c r="H33" s="171"/>
      <c r="I33" s="223"/>
      <c r="J33" s="171"/>
      <c r="K33" s="177">
        <f t="shared" si="17"/>
        <v>1.8955555555555561</v>
      </c>
      <c r="L33" s="177">
        <f t="shared" si="18"/>
        <v>0.2687700792270824</v>
      </c>
      <c r="N33" s="199"/>
      <c r="O33" s="1"/>
      <c r="P33" s="1"/>
      <c r="Q33" s="174">
        <f t="shared" si="19"/>
        <v>0.22375626773199364</v>
      </c>
      <c r="R33" s="175"/>
      <c r="S33" s="176"/>
      <c r="T33" s="171"/>
      <c r="U33" s="177">
        <f t="shared" si="20"/>
        <v>-0.15394736842105594</v>
      </c>
      <c r="V33" s="172">
        <f t="shared" si="15"/>
        <v>1.1126095302571306</v>
      </c>
      <c r="W33" s="172"/>
      <c r="X33" s="173"/>
      <c r="Y33" s="168"/>
    </row>
    <row r="34" spans="1:25" x14ac:dyDescent="0.25">
      <c r="A34" s="21" t="s">
        <v>36</v>
      </c>
      <c r="B34" s="164">
        <f>qPCR!E32</f>
        <v>25.965</v>
      </c>
      <c r="C34" s="164">
        <f>qPCR!E114</f>
        <v>28.78</v>
      </c>
      <c r="D34" s="164">
        <f t="shared" ref="D34:D43" si="21">C34-B34</f>
        <v>2.8150000000000013</v>
      </c>
      <c r="E34" s="44"/>
      <c r="F34" s="143"/>
      <c r="G34" s="189"/>
      <c r="H34" s="225"/>
      <c r="I34" s="226"/>
      <c r="J34" s="225"/>
      <c r="K34" s="193"/>
      <c r="L34" s="193"/>
      <c r="M34">
        <f>(-1)*GEOMEAN(L25:L33)</f>
        <v>-1.0000000000000002</v>
      </c>
      <c r="N34" s="195">
        <f>STDEV(L25:L33)/SQRT(COUNT(L25:L33))</f>
        <v>0.16600565036924797</v>
      </c>
      <c r="O34" s="1"/>
      <c r="P34" s="1"/>
      <c r="Q34" s="174">
        <f t="shared" si="19"/>
        <v>7.8020659306350756E-2</v>
      </c>
      <c r="R34" s="175"/>
      <c r="S34" s="176"/>
      <c r="T34" s="171"/>
      <c r="U34" s="177">
        <f t="shared" si="20"/>
        <v>1.3660526315789472</v>
      </c>
      <c r="V34" s="172">
        <f t="shared" si="15"/>
        <v>0.38795127386180733</v>
      </c>
      <c r="W34" s="172"/>
      <c r="X34" s="173"/>
      <c r="Y34" s="168"/>
    </row>
    <row r="35" spans="1:25" x14ac:dyDescent="0.25">
      <c r="A35" s="26" t="s">
        <v>37</v>
      </c>
      <c r="B35" s="174">
        <f>qPCR!E33</f>
        <v>26.225000000000001</v>
      </c>
      <c r="C35" s="174">
        <f>qPCR!E115</f>
        <v>28.384999999999998</v>
      </c>
      <c r="D35" s="174">
        <f t="shared" si="21"/>
        <v>2.1599999999999966</v>
      </c>
      <c r="E35" s="44"/>
      <c r="F35" s="143"/>
      <c r="G35" s="174"/>
      <c r="H35" s="171"/>
      <c r="I35" s="223"/>
      <c r="J35" s="171"/>
      <c r="K35" s="177">
        <f t="shared" ref="K35:K44" si="22">D13-$J$12</f>
        <v>0.24555555555555753</v>
      </c>
      <c r="L35" s="177">
        <f t="shared" ref="L35:L44" si="23">POWER(2,((-1)*(K35)))</f>
        <v>0.84349092060807385</v>
      </c>
      <c r="N35" s="199"/>
      <c r="O35" s="1"/>
      <c r="P35" s="1"/>
      <c r="Q35" s="174">
        <f t="shared" si="19"/>
        <v>0.17924440600197883</v>
      </c>
      <c r="R35" s="175"/>
      <c r="S35" s="176"/>
      <c r="T35" s="171"/>
      <c r="U35" s="177">
        <f t="shared" si="20"/>
        <v>0.16605263157894434</v>
      </c>
      <c r="V35" s="172">
        <f t="shared" si="15"/>
        <v>0.89127798020812632</v>
      </c>
      <c r="W35" s="172"/>
      <c r="X35" s="173"/>
      <c r="Y35" s="168"/>
    </row>
    <row r="36" spans="1:25" x14ac:dyDescent="0.25">
      <c r="A36" s="26" t="s">
        <v>38</v>
      </c>
      <c r="B36" s="174">
        <f>qPCR!E34</f>
        <v>24.625</v>
      </c>
      <c r="C36" s="174">
        <f>qPCR!E116</f>
        <v>28.305</v>
      </c>
      <c r="D36" s="174">
        <f t="shared" si="21"/>
        <v>3.6799999999999997</v>
      </c>
      <c r="E36" s="44"/>
      <c r="F36" s="143"/>
      <c r="G36" s="174"/>
      <c r="H36" s="171"/>
      <c r="I36" s="223"/>
      <c r="J36" s="171"/>
      <c r="K36" s="177">
        <f t="shared" si="22"/>
        <v>1.3305555555555584</v>
      </c>
      <c r="L36" s="177">
        <f t="shared" si="23"/>
        <v>0.39761509806836554</v>
      </c>
      <c r="N36" s="199"/>
      <c r="O36" s="1"/>
      <c r="P36" s="1"/>
      <c r="Q36" s="174">
        <f t="shared" si="19"/>
        <v>0.22221067029164229</v>
      </c>
      <c r="R36" s="175"/>
      <c r="S36" s="176"/>
      <c r="T36" s="171"/>
      <c r="U36" s="177">
        <f t="shared" si="20"/>
        <v>-0.14394736842105083</v>
      </c>
      <c r="V36" s="172">
        <f t="shared" si="15"/>
        <v>1.1049241748500782</v>
      </c>
      <c r="W36" s="172"/>
      <c r="X36" s="173"/>
      <c r="Y36" s="168"/>
    </row>
    <row r="37" spans="1:25" x14ac:dyDescent="0.25">
      <c r="A37" s="26" t="s">
        <v>39</v>
      </c>
      <c r="B37" s="174">
        <f>qPCR!E35</f>
        <v>25.685000000000002</v>
      </c>
      <c r="C37" s="174">
        <f>qPCR!E117</f>
        <v>28.164999999999999</v>
      </c>
      <c r="D37" s="174">
        <f t="shared" si="21"/>
        <v>2.4799999999999969</v>
      </c>
      <c r="E37" s="44"/>
      <c r="F37" s="43"/>
      <c r="G37" s="174"/>
      <c r="H37" s="171"/>
      <c r="I37" s="223"/>
      <c r="J37" s="171"/>
      <c r="K37" s="177">
        <f t="shared" si="22"/>
        <v>0.78555555555555312</v>
      </c>
      <c r="L37" s="177">
        <f t="shared" si="23"/>
        <v>0.58012851725879988</v>
      </c>
      <c r="N37" s="199"/>
      <c r="O37" s="1"/>
      <c r="P37" s="1"/>
      <c r="Q37" s="174">
        <f t="shared" si="19"/>
        <v>0.11703403092931162</v>
      </c>
      <c r="R37" s="175"/>
      <c r="S37" s="176"/>
      <c r="T37" s="171"/>
      <c r="U37" s="177">
        <f t="shared" si="20"/>
        <v>0.78105263157894633</v>
      </c>
      <c r="V37" s="172">
        <f t="shared" si="15"/>
        <v>0.58194203673581146</v>
      </c>
      <c r="W37" s="172"/>
      <c r="X37" s="173"/>
      <c r="Y37" s="168"/>
    </row>
    <row r="38" spans="1:25" x14ac:dyDescent="0.25">
      <c r="A38" s="26" t="s">
        <v>40</v>
      </c>
      <c r="B38" s="174">
        <f>qPCR!E36</f>
        <v>25.945</v>
      </c>
      <c r="C38" s="174">
        <f>qPCR!E118</f>
        <v>28.115000000000002</v>
      </c>
      <c r="D38" s="174">
        <f t="shared" si="21"/>
        <v>2.1700000000000017</v>
      </c>
      <c r="E38" s="44"/>
      <c r="F38" s="43"/>
      <c r="G38" s="174"/>
      <c r="H38" s="171"/>
      <c r="I38" s="223"/>
      <c r="J38" s="171"/>
      <c r="K38" s="177">
        <f t="shared" si="22"/>
        <v>1.5405555555555557</v>
      </c>
      <c r="L38" s="177">
        <f t="shared" si="23"/>
        <v>0.34375305601023071</v>
      </c>
      <c r="N38" s="199"/>
      <c r="O38" s="1"/>
      <c r="P38" s="1"/>
      <c r="Q38" s="174">
        <f t="shared" si="19"/>
        <v>0.22375626773199309</v>
      </c>
      <c r="R38" s="175"/>
      <c r="S38" s="176"/>
      <c r="T38" s="171"/>
      <c r="U38" s="177">
        <f t="shared" si="20"/>
        <v>-0.15394736842105239</v>
      </c>
      <c r="V38" s="172">
        <f t="shared" si="15"/>
        <v>1.1126095302571279</v>
      </c>
      <c r="W38" s="172"/>
      <c r="X38" s="173"/>
      <c r="Y38" s="168"/>
    </row>
    <row r="39" spans="1:25" x14ac:dyDescent="0.25">
      <c r="A39" s="26" t="s">
        <v>41</v>
      </c>
      <c r="B39" s="174">
        <f>qPCR!E37</f>
        <v>24.685000000000002</v>
      </c>
      <c r="C39" s="174">
        <f>qPCR!E119</f>
        <v>27.78</v>
      </c>
      <c r="D39" s="174">
        <f t="shared" si="21"/>
        <v>3.0949999999999989</v>
      </c>
      <c r="E39" s="44"/>
      <c r="F39" s="43"/>
      <c r="G39" s="174"/>
      <c r="H39" s="171"/>
      <c r="I39" s="223"/>
      <c r="J39" s="171"/>
      <c r="K39" s="177">
        <f t="shared" si="22"/>
        <v>0.84055555555555994</v>
      </c>
      <c r="L39" s="177">
        <f t="shared" si="23"/>
        <v>0.5584284869981766</v>
      </c>
      <c r="N39" s="199"/>
      <c r="O39" s="1"/>
      <c r="P39" s="1"/>
      <c r="Q39" s="174">
        <f t="shared" si="19"/>
        <v>0.38689124838559719</v>
      </c>
      <c r="R39" s="175"/>
      <c r="S39" s="176"/>
      <c r="T39" s="171"/>
      <c r="U39" s="177">
        <f t="shared" si="20"/>
        <v>-0.94394736842105154</v>
      </c>
      <c r="V39" s="172">
        <f t="shared" si="15"/>
        <v>1.9237847256304825</v>
      </c>
      <c r="W39" s="172"/>
      <c r="X39" s="173"/>
      <c r="Y39" s="168"/>
    </row>
    <row r="40" spans="1:25" x14ac:dyDescent="0.25">
      <c r="A40" s="26" t="s">
        <v>42</v>
      </c>
      <c r="B40" s="174">
        <f>qPCR!E38</f>
        <v>25.68</v>
      </c>
      <c r="C40" s="174">
        <f>qPCR!E120</f>
        <v>27.84</v>
      </c>
      <c r="D40" s="174">
        <f t="shared" si="21"/>
        <v>2.16</v>
      </c>
      <c r="E40" s="44"/>
      <c r="F40" s="43"/>
      <c r="G40" s="174"/>
      <c r="H40" s="171"/>
      <c r="I40" s="223"/>
      <c r="J40" s="202"/>
      <c r="K40" s="177">
        <f t="shared" si="22"/>
        <v>2.6705555555555582</v>
      </c>
      <c r="L40" s="177">
        <f t="shared" si="23"/>
        <v>0.15706617684730845</v>
      </c>
      <c r="N40" s="199"/>
      <c r="O40" s="1"/>
      <c r="P40" s="1"/>
      <c r="Q40" s="174">
        <f t="shared" si="19"/>
        <v>0.22766745839799493</v>
      </c>
      <c r="R40" s="175"/>
      <c r="S40" s="176"/>
      <c r="T40" s="171"/>
      <c r="U40" s="177">
        <f t="shared" si="20"/>
        <v>-0.17894736842105452</v>
      </c>
      <c r="V40" s="172">
        <f t="shared" si="15"/>
        <v>1.1320576022765387</v>
      </c>
      <c r="W40" s="172"/>
      <c r="X40" s="173"/>
      <c r="Y40" s="168"/>
    </row>
    <row r="41" spans="1:25" x14ac:dyDescent="0.25">
      <c r="A41" s="26" t="s">
        <v>43</v>
      </c>
      <c r="B41" s="174">
        <f>qPCR!E39</f>
        <v>25.945</v>
      </c>
      <c r="C41" s="174">
        <f>qPCR!E121</f>
        <v>27.315000000000001</v>
      </c>
      <c r="D41" s="174">
        <f t="shared" si="21"/>
        <v>1.370000000000001</v>
      </c>
      <c r="E41" s="44"/>
      <c r="F41" s="43"/>
      <c r="G41" s="174"/>
      <c r="H41" s="171"/>
      <c r="I41" s="223"/>
      <c r="J41" s="202"/>
      <c r="K41" s="177">
        <f t="shared" si="22"/>
        <v>0.59055555555555639</v>
      </c>
      <c r="L41" s="177">
        <f t="shared" si="23"/>
        <v>0.66408712995843766</v>
      </c>
      <c r="N41" s="199"/>
      <c r="O41" s="1"/>
      <c r="P41" s="1"/>
      <c r="Q41" s="174">
        <f t="shared" si="19"/>
        <v>0.22687978882929014</v>
      </c>
      <c r="R41" s="175"/>
      <c r="S41" s="176"/>
      <c r="T41" s="171"/>
      <c r="U41" s="177">
        <f t="shared" si="20"/>
        <v>-0.17394736842105196</v>
      </c>
      <c r="V41" s="172">
        <f t="shared" si="15"/>
        <v>1.1281409805089457</v>
      </c>
      <c r="W41" s="172"/>
      <c r="X41" s="173"/>
      <c r="Y41" s="168"/>
    </row>
    <row r="42" spans="1:25" x14ac:dyDescent="0.25">
      <c r="A42" s="26" t="s">
        <v>44</v>
      </c>
      <c r="B42" s="174">
        <f>qPCR!E40</f>
        <v>25.655000000000001</v>
      </c>
      <c r="C42" s="174">
        <f>qPCR!E122</f>
        <v>27.79</v>
      </c>
      <c r="D42" s="174">
        <f t="shared" si="21"/>
        <v>2.134999999999998</v>
      </c>
      <c r="E42" s="44"/>
      <c r="F42" s="228"/>
      <c r="G42" s="174"/>
      <c r="H42" s="171"/>
      <c r="I42" s="223"/>
      <c r="J42" s="202"/>
      <c r="K42" s="177">
        <f t="shared" si="22"/>
        <v>0.79555555555555468</v>
      </c>
      <c r="L42" s="177">
        <f t="shared" si="23"/>
        <v>0.57612127687872849</v>
      </c>
      <c r="N42" s="199"/>
      <c r="O42" s="1"/>
      <c r="P42" s="1"/>
      <c r="Q42" s="49"/>
      <c r="R42" s="205"/>
      <c r="S42" s="206"/>
      <c r="T42" s="205"/>
      <c r="U42" s="207"/>
      <c r="V42" s="207"/>
      <c r="W42" s="207"/>
      <c r="X42" s="206"/>
      <c r="Y42" s="168"/>
    </row>
    <row r="43" spans="1:25" x14ac:dyDescent="0.25">
      <c r="A43" s="85" t="s">
        <v>45</v>
      </c>
      <c r="B43" s="200">
        <f>qPCR!E41</f>
        <v>26.189999999999998</v>
      </c>
      <c r="C43" s="200">
        <f>qPCR!E123</f>
        <v>28.33</v>
      </c>
      <c r="D43" s="200">
        <f t="shared" si="21"/>
        <v>2.1400000000000006</v>
      </c>
      <c r="E43" s="44"/>
      <c r="F43" s="143"/>
      <c r="G43" s="174"/>
      <c r="H43" s="171"/>
      <c r="I43" s="223"/>
      <c r="J43" s="202"/>
      <c r="K43" s="177">
        <f t="shared" si="22"/>
        <v>0.47555555555555795</v>
      </c>
      <c r="L43" s="177">
        <f t="shared" si="23"/>
        <v>0.71918978979991899</v>
      </c>
      <c r="N43" s="199"/>
      <c r="O43" s="1"/>
      <c r="P43" s="146" t="s">
        <v>145</v>
      </c>
      <c r="Q43" s="199">
        <f>AVERAGE(Q24:Q41)</f>
        <v>0.23436651447386417</v>
      </c>
      <c r="R43" s="175"/>
      <c r="S43" s="229"/>
      <c r="T43">
        <f>D45</f>
        <v>2.2963888888888881</v>
      </c>
      <c r="X43" s="173"/>
    </row>
    <row r="44" spans="1:25" x14ac:dyDescent="0.25">
      <c r="A44" s="186" t="s">
        <v>148</v>
      </c>
      <c r="B44" s="187">
        <f>AVERAGE(B34:B43)</f>
        <v>25.660000000000004</v>
      </c>
      <c r="C44" s="187">
        <f>AVERAGE(C34:C43)</f>
        <v>28.080500000000001</v>
      </c>
      <c r="D44" s="187">
        <f>AVERAGE(D34:D43)</f>
        <v>2.4204999999999997</v>
      </c>
      <c r="E44" s="44"/>
      <c r="F44" s="1"/>
      <c r="G44" s="174"/>
      <c r="H44" s="171"/>
      <c r="I44" s="223"/>
      <c r="J44" s="202"/>
      <c r="K44" s="177">
        <f t="shared" si="22"/>
        <v>0.78555555555555667</v>
      </c>
      <c r="L44" s="177">
        <f t="shared" si="23"/>
        <v>0.58012851725879844</v>
      </c>
      <c r="N44" s="199"/>
      <c r="O44" s="1"/>
      <c r="P44" s="216" t="s">
        <v>128</v>
      </c>
      <c r="Q44" s="279">
        <f>Q43/Q23</f>
        <v>0.98578205946114505</v>
      </c>
      <c r="R44" s="280">
        <f>((C45-B45)-(C24-B24))</f>
        <v>-1.755847953216616E-2</v>
      </c>
      <c r="S44">
        <f>POWER(2,((-1)*(R44)))</f>
        <v>1.0122449738394785</v>
      </c>
      <c r="W44">
        <f>GEOMEAN(V24:V41)</f>
        <v>1.0122449738394772</v>
      </c>
      <c r="X44">
        <f>STDEV(V24:V41)/SQRT(COUNT(V24:V41))</f>
        <v>0.14890956916426756</v>
      </c>
    </row>
    <row r="45" spans="1:25" x14ac:dyDescent="0.25">
      <c r="A45" s="146" t="s">
        <v>149</v>
      </c>
      <c r="B45" s="189">
        <f>AVERAGE(B25:B32,B34:B43)</f>
        <v>25.625833333333336</v>
      </c>
      <c r="C45" s="189">
        <f>AVERAGE(C25:C32,C34:C43)</f>
        <v>27.922222222222224</v>
      </c>
      <c r="D45" s="189">
        <f>AVERAGE(D25:D32,D34:D43)</f>
        <v>2.2963888888888881</v>
      </c>
      <c r="E45" s="44"/>
      <c r="F45" s="1"/>
      <c r="G45" s="189"/>
      <c r="H45" s="225"/>
      <c r="I45" s="226"/>
      <c r="J45" s="225"/>
      <c r="K45" s="193"/>
      <c r="L45" s="193"/>
      <c r="O45" s="1"/>
      <c r="P45" s="1"/>
      <c r="Q45" s="164"/>
      <c r="R45" s="165"/>
      <c r="S45" s="166"/>
      <c r="T45" s="161"/>
      <c r="U45" s="167">
        <f t="shared" ref="U45:U53" si="24">D3-$T$43</f>
        <v>-1.4313888888888897</v>
      </c>
      <c r="V45" s="162">
        <f t="shared" ref="V45:V63" si="25">POWER(2,((-1)*(U45)))</f>
        <v>2.6970623781795204</v>
      </c>
      <c r="W45" s="162"/>
      <c r="X45" s="163"/>
    </row>
    <row r="46" spans="1:25" x14ac:dyDescent="0.25">
      <c r="A46" s="43"/>
      <c r="B46" s="44"/>
      <c r="C46" s="44"/>
      <c r="D46" s="44"/>
      <c r="E46" s="44"/>
      <c r="F46" s="1"/>
      <c r="G46" s="279">
        <f>(-1)*G23/G12</f>
        <v>-0.48101538385055798</v>
      </c>
      <c r="H46">
        <f>((C23-B23)-(C12-B12))</f>
        <v>1.0060555555555517</v>
      </c>
      <c r="I46" s="279">
        <f>(-1)*POWER(2,((-1)*(H46)))</f>
        <v>-0.49790570273727863</v>
      </c>
      <c r="J46" s="182"/>
      <c r="K46" s="183"/>
      <c r="L46" s="183"/>
      <c r="M46" s="279">
        <f>(-1)*GEOMEAN(L35:L44)</f>
        <v>-0.49790570273727691</v>
      </c>
      <c r="N46">
        <f>STDEV(L35:L44)/SQRT(COUNT(L35:L44))</f>
        <v>6.2348740288755117E-2</v>
      </c>
      <c r="O46" s="1"/>
      <c r="P46" s="1"/>
      <c r="Q46" s="174"/>
      <c r="R46" s="175"/>
      <c r="S46" s="176"/>
      <c r="T46" s="171"/>
      <c r="U46" s="177">
        <f t="shared" si="24"/>
        <v>-0.72138888888888886</v>
      </c>
      <c r="V46" s="172">
        <f t="shared" si="25"/>
        <v>1.6487685475051188</v>
      </c>
      <c r="W46" s="172"/>
      <c r="X46" s="173"/>
    </row>
    <row r="47" spans="1:25" x14ac:dyDescent="0.25">
      <c r="A47" s="43"/>
      <c r="B47" s="44"/>
      <c r="C47" s="44"/>
      <c r="D47" s="44"/>
      <c r="E47" s="44"/>
      <c r="F47" s="1"/>
      <c r="G47" s="44"/>
      <c r="H47" s="243"/>
      <c r="I47" s="243"/>
      <c r="J47" s="243"/>
      <c r="K47" s="168"/>
      <c r="L47" s="168"/>
      <c r="M47" s="168"/>
      <c r="N47" s="168"/>
      <c r="O47" s="1"/>
      <c r="P47" s="1"/>
      <c r="Q47" s="174"/>
      <c r="R47" s="175"/>
      <c r="S47" s="176"/>
      <c r="T47" s="171"/>
      <c r="U47" s="177">
        <f t="shared" si="24"/>
        <v>-0.8413888888888863</v>
      </c>
      <c r="V47" s="172">
        <f t="shared" si="25"/>
        <v>1.7917742608102605</v>
      </c>
      <c r="W47" s="172"/>
      <c r="X47" s="173"/>
    </row>
    <row r="48" spans="1:25" ht="15.75" x14ac:dyDescent="0.25">
      <c r="A48" s="244" t="s">
        <v>7</v>
      </c>
      <c r="B48" s="245"/>
      <c r="C48" s="148"/>
      <c r="D48" s="156"/>
      <c r="E48" s="14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74"/>
      <c r="R48" s="175"/>
      <c r="S48" s="176"/>
      <c r="T48" s="171"/>
      <c r="U48" s="177">
        <f t="shared" si="24"/>
        <v>-0.27638888888889213</v>
      </c>
      <c r="V48" s="172">
        <f t="shared" si="25"/>
        <v>1.2111595167651819</v>
      </c>
      <c r="W48" s="172"/>
      <c r="X48" s="173"/>
    </row>
    <row r="49" spans="1:24" ht="15.75" x14ac:dyDescent="0.25">
      <c r="A49" s="43"/>
      <c r="B49" s="246"/>
      <c r="C49" s="148"/>
      <c r="D49" s="156"/>
      <c r="E49" s="148"/>
      <c r="F49" s="142"/>
      <c r="G49" s="291" t="s">
        <v>150</v>
      </c>
      <c r="H49" s="291"/>
      <c r="I49" s="291"/>
      <c r="J49" s="291"/>
      <c r="K49" s="291"/>
      <c r="L49" s="291"/>
      <c r="M49" s="291"/>
      <c r="N49" s="291"/>
      <c r="O49" s="1"/>
      <c r="Q49" s="174"/>
      <c r="R49" s="175"/>
      <c r="S49" s="176"/>
      <c r="T49" s="171"/>
      <c r="U49" s="177">
        <f t="shared" si="24"/>
        <v>-0.18638888888888872</v>
      </c>
      <c r="V49" s="172">
        <f t="shared" si="25"/>
        <v>1.137911918927935</v>
      </c>
      <c r="W49" s="172"/>
      <c r="X49" s="173"/>
    </row>
    <row r="50" spans="1:24" x14ac:dyDescent="0.25">
      <c r="A50" s="146" t="s">
        <v>134</v>
      </c>
      <c r="B50" s="7" t="s">
        <v>2</v>
      </c>
      <c r="C50" s="10" t="s">
        <v>158</v>
      </c>
      <c r="D50" s="147" t="s">
        <v>136</v>
      </c>
      <c r="E50" s="148"/>
      <c r="F50" s="1"/>
      <c r="G50" s="276" t="s">
        <v>137</v>
      </c>
      <c r="H50" s="277" t="s">
        <v>138</v>
      </c>
      <c r="I50" s="278" t="s">
        <v>139</v>
      </c>
      <c r="J50" s="152" t="s">
        <v>140</v>
      </c>
      <c r="K50" s="153" t="s">
        <v>138</v>
      </c>
      <c r="L50" s="154" t="s">
        <v>139</v>
      </c>
      <c r="M50" s="154" t="s">
        <v>141</v>
      </c>
      <c r="N50" s="155" t="s">
        <v>129</v>
      </c>
      <c r="O50" s="1"/>
      <c r="Q50" s="174"/>
      <c r="R50" s="175"/>
      <c r="S50" s="176"/>
      <c r="T50" s="171"/>
      <c r="U50" s="177">
        <f t="shared" si="24"/>
        <v>-0.881388888888889</v>
      </c>
      <c r="V50" s="172">
        <f t="shared" si="25"/>
        <v>1.8421478917854852</v>
      </c>
      <c r="W50" s="172"/>
      <c r="X50" s="173"/>
    </row>
    <row r="51" spans="1:24" x14ac:dyDescent="0.25">
      <c r="A51" s="11" t="s">
        <v>8</v>
      </c>
      <c r="B51" s="157">
        <f t="shared" ref="B51:C59" si="26">B3</f>
        <v>25.965</v>
      </c>
      <c r="C51" s="157">
        <f t="shared" si="26"/>
        <v>26.83</v>
      </c>
      <c r="D51">
        <f t="shared" ref="D51:D59" si="27">C51-B51</f>
        <v>0.86499999999999844</v>
      </c>
      <c r="E51" s="44"/>
      <c r="F51" s="1"/>
      <c r="G51" s="158">
        <f t="shared" ref="G51:G59" si="28">POWER(2,((-1)*(D51)))</f>
        <v>0.54904640689352546</v>
      </c>
      <c r="H51" s="159"/>
      <c r="I51" s="160"/>
      <c r="J51" s="161"/>
      <c r="K51" s="167">
        <f t="shared" ref="K51:K59" si="29">D51-$J$60</f>
        <v>-0.91944444444444517</v>
      </c>
      <c r="L51" s="162">
        <f t="shared" ref="L51:L59" si="30">POWER(2,((-1)*(K51)))</f>
        <v>1.8913868146216246</v>
      </c>
      <c r="M51" s="162"/>
      <c r="N51" s="163"/>
      <c r="O51" s="1"/>
      <c r="Q51" s="174"/>
      <c r="R51" s="175"/>
      <c r="S51" s="176"/>
      <c r="T51" s="171"/>
      <c r="U51" s="177">
        <f t="shared" si="24"/>
        <v>-0.34138888888888985</v>
      </c>
      <c r="V51" s="172">
        <f t="shared" si="25"/>
        <v>1.266975730174452</v>
      </c>
      <c r="W51" s="172"/>
      <c r="X51" s="173"/>
    </row>
    <row r="52" spans="1:24" x14ac:dyDescent="0.25">
      <c r="A52" s="16" t="s">
        <v>9</v>
      </c>
      <c r="B52" s="158">
        <f t="shared" si="26"/>
        <v>25.91</v>
      </c>
      <c r="C52" s="158">
        <f t="shared" si="26"/>
        <v>27.484999999999999</v>
      </c>
      <c r="D52">
        <f t="shared" si="27"/>
        <v>1.5749999999999993</v>
      </c>
      <c r="E52" s="44"/>
      <c r="F52" s="1"/>
      <c r="G52" s="158">
        <f t="shared" si="28"/>
        <v>0.33564312569506605</v>
      </c>
      <c r="H52" s="169"/>
      <c r="I52" s="170"/>
      <c r="J52" s="171"/>
      <c r="K52" s="177">
        <f t="shared" si="29"/>
        <v>-0.20944444444444432</v>
      </c>
      <c r="L52" s="172">
        <f t="shared" si="30"/>
        <v>1.1562428501260493</v>
      </c>
      <c r="M52" s="172"/>
      <c r="N52" s="173"/>
      <c r="O52" s="1"/>
      <c r="P52" s="1"/>
      <c r="Q52" s="174"/>
      <c r="R52" s="175"/>
      <c r="S52" s="176"/>
      <c r="T52" s="171"/>
      <c r="U52" s="177">
        <f t="shared" si="24"/>
        <v>-1.3113888888888887</v>
      </c>
      <c r="V52" s="172">
        <f t="shared" si="25"/>
        <v>2.4818034933657493</v>
      </c>
      <c r="W52" s="172"/>
      <c r="X52" s="173"/>
    </row>
    <row r="53" spans="1:24" x14ac:dyDescent="0.25">
      <c r="A53" s="16" t="s">
        <v>10</v>
      </c>
      <c r="B53" s="158">
        <f t="shared" si="26"/>
        <v>25.244999999999997</v>
      </c>
      <c r="C53" s="158">
        <f t="shared" si="26"/>
        <v>26.7</v>
      </c>
      <c r="D53">
        <f t="shared" si="27"/>
        <v>1.4550000000000018</v>
      </c>
      <c r="E53" s="44"/>
      <c r="F53" s="1"/>
      <c r="G53" s="158">
        <f t="shared" si="28"/>
        <v>0.36475508606004342</v>
      </c>
      <c r="H53" s="169"/>
      <c r="I53" s="170"/>
      <c r="J53" s="171"/>
      <c r="K53" s="177">
        <f t="shared" si="29"/>
        <v>-0.32944444444444176</v>
      </c>
      <c r="L53" s="172">
        <f t="shared" si="30"/>
        <v>1.2565294147784676</v>
      </c>
      <c r="M53" s="172"/>
      <c r="N53" s="173"/>
      <c r="O53" s="1"/>
      <c r="P53" s="1"/>
      <c r="Q53" s="179"/>
      <c r="R53" s="180"/>
      <c r="S53" s="181"/>
      <c r="T53" s="182"/>
      <c r="U53" s="183">
        <f t="shared" si="24"/>
        <v>1.3836111111111116</v>
      </c>
      <c r="V53" s="184">
        <f t="shared" si="25"/>
        <v>0.38325828617384572</v>
      </c>
      <c r="W53" s="184"/>
      <c r="X53" s="185"/>
    </row>
    <row r="54" spans="1:24" x14ac:dyDescent="0.25">
      <c r="A54" s="16" t="s">
        <v>11</v>
      </c>
      <c r="B54" s="158">
        <f t="shared" si="26"/>
        <v>25.130000000000003</v>
      </c>
      <c r="C54" s="158">
        <f t="shared" si="26"/>
        <v>27.15</v>
      </c>
      <c r="D54">
        <f t="shared" si="27"/>
        <v>2.019999999999996</v>
      </c>
      <c r="E54" s="44"/>
      <c r="F54" s="1"/>
      <c r="G54" s="158">
        <f t="shared" si="28"/>
        <v>0.24655817612334049</v>
      </c>
      <c r="H54" s="169"/>
      <c r="I54" s="170"/>
      <c r="J54" s="171"/>
      <c r="K54" s="177">
        <f t="shared" si="29"/>
        <v>0.23555555555555241</v>
      </c>
      <c r="L54" s="172">
        <f t="shared" si="30"/>
        <v>0.84935786392875412</v>
      </c>
      <c r="M54" s="172"/>
      <c r="N54" s="173"/>
      <c r="O54" s="156"/>
      <c r="P54" s="1"/>
      <c r="Q54" s="174"/>
      <c r="R54" s="175"/>
      <c r="S54" s="176"/>
      <c r="T54" s="171"/>
      <c r="U54">
        <f t="shared" ref="U54:U63" si="31">D13-$T$43</f>
        <v>-0.26638888888888701</v>
      </c>
      <c r="V54" s="172">
        <f t="shared" si="25"/>
        <v>1.2027934268766447</v>
      </c>
      <c r="W54" s="172"/>
      <c r="X54" s="173"/>
    </row>
    <row r="55" spans="1:24" x14ac:dyDescent="0.25">
      <c r="A55" s="16" t="s">
        <v>12</v>
      </c>
      <c r="B55" s="158">
        <f t="shared" si="26"/>
        <v>25.16</v>
      </c>
      <c r="C55" s="158">
        <f t="shared" si="26"/>
        <v>27.27</v>
      </c>
      <c r="D55">
        <f t="shared" si="27"/>
        <v>2.1099999999999994</v>
      </c>
      <c r="E55" s="44"/>
      <c r="F55" s="1"/>
      <c r="G55" s="158">
        <f t="shared" si="28"/>
        <v>0.23164701547259281</v>
      </c>
      <c r="H55" s="169"/>
      <c r="I55" s="170"/>
      <c r="J55" s="171"/>
      <c r="K55" s="177">
        <f t="shared" si="29"/>
        <v>0.32555555555555582</v>
      </c>
      <c r="L55" s="172">
        <f t="shared" si="30"/>
        <v>0.79799103538488181</v>
      </c>
      <c r="M55" s="172"/>
      <c r="N55" s="173"/>
      <c r="O55" s="156"/>
      <c r="P55" s="1"/>
      <c r="Q55" s="174"/>
      <c r="R55" s="175"/>
      <c r="S55" s="176"/>
      <c r="T55" s="171"/>
      <c r="U55" s="177">
        <f t="shared" si="31"/>
        <v>0.81861111111111384</v>
      </c>
      <c r="V55" s="172">
        <f t="shared" si="25"/>
        <v>0.56698752138170283</v>
      </c>
      <c r="W55" s="172"/>
      <c r="X55" s="173"/>
    </row>
    <row r="56" spans="1:24" x14ac:dyDescent="0.25">
      <c r="A56" s="16" t="s">
        <v>13</v>
      </c>
      <c r="B56" s="158">
        <f t="shared" si="26"/>
        <v>25.92</v>
      </c>
      <c r="C56" s="158">
        <f t="shared" si="26"/>
        <v>27.335000000000001</v>
      </c>
      <c r="D56">
        <f t="shared" si="27"/>
        <v>1.4149999999999991</v>
      </c>
      <c r="E56" s="44"/>
      <c r="F56" s="1"/>
      <c r="G56" s="158">
        <f t="shared" si="28"/>
        <v>0.37500974732145476</v>
      </c>
      <c r="H56" s="169"/>
      <c r="I56" s="170"/>
      <c r="J56" s="171"/>
      <c r="K56" s="177">
        <f t="shared" si="29"/>
        <v>-0.36944444444444446</v>
      </c>
      <c r="L56" s="172">
        <f t="shared" si="30"/>
        <v>1.2918552649338004</v>
      </c>
      <c r="M56" s="172"/>
      <c r="N56" s="173"/>
      <c r="O56" s="156"/>
      <c r="P56" s="1"/>
      <c r="Q56" s="174"/>
      <c r="R56" s="175"/>
      <c r="S56" s="176"/>
      <c r="T56" s="171"/>
      <c r="U56" s="177">
        <f t="shared" si="31"/>
        <v>0.27361111111110858</v>
      </c>
      <c r="V56" s="172">
        <f t="shared" si="25"/>
        <v>0.82724632862621894</v>
      </c>
      <c r="W56" s="172"/>
      <c r="X56" s="173"/>
    </row>
    <row r="57" spans="1:24" x14ac:dyDescent="0.25">
      <c r="A57" s="16" t="s">
        <v>14</v>
      </c>
      <c r="B57" s="158">
        <f t="shared" si="26"/>
        <v>25.725000000000001</v>
      </c>
      <c r="C57" s="158">
        <f t="shared" si="26"/>
        <v>27.68</v>
      </c>
      <c r="D57">
        <f t="shared" si="27"/>
        <v>1.9549999999999983</v>
      </c>
      <c r="E57" s="44"/>
      <c r="F57" s="1"/>
      <c r="G57" s="158">
        <f t="shared" si="28"/>
        <v>0.25792079482534003</v>
      </c>
      <c r="H57" s="169"/>
      <c r="I57" s="170"/>
      <c r="J57" s="171"/>
      <c r="K57" s="177">
        <f t="shared" si="29"/>
        <v>0.17055555555555468</v>
      </c>
      <c r="L57" s="172">
        <f t="shared" si="30"/>
        <v>0.88850046995022069</v>
      </c>
      <c r="M57" s="172"/>
      <c r="N57" s="173"/>
      <c r="O57" s="156"/>
      <c r="P57" s="1"/>
      <c r="Q57" s="174"/>
      <c r="R57" s="175"/>
      <c r="S57" s="176"/>
      <c r="T57" s="171"/>
      <c r="U57" s="177">
        <f t="shared" si="31"/>
        <v>1.0286111111111111</v>
      </c>
      <c r="V57" s="172">
        <f t="shared" si="25"/>
        <v>0.49018182192144732</v>
      </c>
      <c r="W57" s="172"/>
      <c r="X57" s="173"/>
    </row>
    <row r="58" spans="1:24" x14ac:dyDescent="0.25">
      <c r="A58" s="16" t="s">
        <v>15</v>
      </c>
      <c r="B58" s="158">
        <f t="shared" si="26"/>
        <v>26.105</v>
      </c>
      <c r="C58" s="158">
        <f t="shared" si="26"/>
        <v>27.09</v>
      </c>
      <c r="D58">
        <f t="shared" si="27"/>
        <v>0.98499999999999943</v>
      </c>
      <c r="E58" s="44"/>
      <c r="F58" s="1"/>
      <c r="G58" s="158">
        <f t="shared" si="28"/>
        <v>0.50522572324338211</v>
      </c>
      <c r="H58" s="169"/>
      <c r="I58" s="170"/>
      <c r="J58" s="171"/>
      <c r="K58" s="177">
        <f t="shared" si="29"/>
        <v>-0.79944444444444418</v>
      </c>
      <c r="L58" s="172">
        <f t="shared" si="30"/>
        <v>1.7404307893695374</v>
      </c>
      <c r="M58" s="172"/>
      <c r="N58" s="173"/>
      <c r="O58" s="156"/>
      <c r="P58" s="1"/>
      <c r="Q58" s="174"/>
      <c r="R58" s="175"/>
      <c r="S58" s="176"/>
      <c r="T58" s="171"/>
      <c r="U58" s="177">
        <f t="shared" si="31"/>
        <v>0.32861111111111541</v>
      </c>
      <c r="V58" s="172">
        <f t="shared" si="25"/>
        <v>0.79630271901191985</v>
      </c>
      <c r="W58" s="172"/>
      <c r="X58" s="173"/>
    </row>
    <row r="59" spans="1:24" x14ac:dyDescent="0.25">
      <c r="A59" s="38" t="s">
        <v>16</v>
      </c>
      <c r="B59" s="178">
        <f t="shared" si="26"/>
        <v>24.664999999999999</v>
      </c>
      <c r="C59" s="178">
        <f t="shared" si="26"/>
        <v>28.344999999999999</v>
      </c>
      <c r="D59">
        <f t="shared" si="27"/>
        <v>3.6799999999999997</v>
      </c>
      <c r="E59" s="44"/>
      <c r="F59" s="1"/>
      <c r="G59" s="158">
        <f t="shared" si="28"/>
        <v>7.8020659306350756E-2</v>
      </c>
      <c r="H59" s="169"/>
      <c r="I59" s="170"/>
      <c r="J59" s="171"/>
      <c r="K59" s="177">
        <f t="shared" si="29"/>
        <v>1.8955555555555561</v>
      </c>
      <c r="L59" s="172">
        <f t="shared" si="30"/>
        <v>0.2687700792270824</v>
      </c>
      <c r="M59" s="172"/>
      <c r="N59" s="173"/>
      <c r="O59" s="243"/>
      <c r="P59" s="1"/>
      <c r="Q59" s="174"/>
      <c r="R59" s="175"/>
      <c r="S59" s="176"/>
      <c r="T59" s="171"/>
      <c r="U59" s="177">
        <f t="shared" si="31"/>
        <v>2.1586111111111137</v>
      </c>
      <c r="V59" s="172">
        <f t="shared" si="25"/>
        <v>0.22397178260128262</v>
      </c>
      <c r="W59" s="172"/>
      <c r="X59" s="173"/>
    </row>
    <row r="60" spans="1:24" x14ac:dyDescent="0.25">
      <c r="A60" s="251" t="s">
        <v>142</v>
      </c>
      <c r="B60" s="174">
        <f>AVERAGE(B51:B59)</f>
        <v>25.536111111111108</v>
      </c>
      <c r="C60" s="174">
        <f>AVERAGE(C51:C59)</f>
        <v>27.320555555555558</v>
      </c>
      <c r="D60" s="199">
        <f>AVERAGE(D51:D59)</f>
        <v>1.7844444444444436</v>
      </c>
      <c r="E60" s="44"/>
      <c r="F60" s="188" t="s">
        <v>143</v>
      </c>
      <c r="G60" s="189">
        <f>AVERAGE(G51:G59)</f>
        <v>0.32709185943789959</v>
      </c>
      <c r="H60" s="190"/>
      <c r="I60" s="191"/>
      <c r="J60" s="192">
        <f>D60</f>
        <v>1.7844444444444436</v>
      </c>
      <c r="K60" s="193"/>
      <c r="L60" s="193"/>
      <c r="M60">
        <f>GEOMEAN(L51:L59)</f>
        <v>1.0000000000000002</v>
      </c>
      <c r="N60" s="195">
        <f>STDEV(L51:L59)/SQRT(COUNT(L51:L59))</f>
        <v>0.16600565036924797</v>
      </c>
      <c r="O60" s="243"/>
      <c r="P60" s="1"/>
      <c r="Q60" s="174"/>
      <c r="R60" s="175"/>
      <c r="S60" s="176"/>
      <c r="T60" s="171"/>
      <c r="U60" s="177">
        <f t="shared" si="31"/>
        <v>7.8611111111111853E-2</v>
      </c>
      <c r="V60" s="172">
        <f t="shared" si="25"/>
        <v>0.94696885914498996</v>
      </c>
      <c r="W60" s="172"/>
      <c r="X60" s="173"/>
    </row>
    <row r="61" spans="1:24" x14ac:dyDescent="0.25">
      <c r="A61" s="11" t="s">
        <v>28</v>
      </c>
      <c r="B61" s="157">
        <f t="shared" ref="B61:C68" si="32">B25</f>
        <v>26.66</v>
      </c>
      <c r="C61" s="157">
        <f t="shared" si="32"/>
        <v>28.07</v>
      </c>
      <c r="D61">
        <f t="shared" ref="D61:D68" si="33">C61-B61</f>
        <v>1.4100000000000001</v>
      </c>
      <c r="E61" s="44"/>
      <c r="F61" s="1"/>
      <c r="G61" s="158">
        <f t="shared" ref="G61:G68" si="34">POWER(2,((-1)*(D61)))</f>
        <v>0.37631168685276678</v>
      </c>
      <c r="H61" s="196"/>
      <c r="I61" s="197"/>
      <c r="J61" s="171"/>
      <c r="K61" s="177">
        <f t="shared" ref="K61:K68" si="35">D61-$J$60</f>
        <v>-0.37444444444444347</v>
      </c>
      <c r="L61" s="177">
        <f t="shared" ref="L61:L68" si="36">POWER(2,((-1)*(K61)))</f>
        <v>1.2963402615243267</v>
      </c>
      <c r="M61" s="198"/>
      <c r="N61" s="199"/>
      <c r="O61" s="243"/>
      <c r="P61" s="1"/>
      <c r="Q61" s="174"/>
      <c r="R61" s="175"/>
      <c r="S61" s="176"/>
      <c r="T61" s="171"/>
      <c r="U61" s="177">
        <f t="shared" si="31"/>
        <v>0.28361111111111015</v>
      </c>
      <c r="V61" s="172">
        <f t="shared" si="25"/>
        <v>0.82153212083653704</v>
      </c>
      <c r="W61" s="172"/>
      <c r="X61" s="173"/>
    </row>
    <row r="62" spans="1:24" x14ac:dyDescent="0.25">
      <c r="A62" s="16" t="s">
        <v>29</v>
      </c>
      <c r="B62" s="158">
        <f t="shared" si="32"/>
        <v>26.340000000000003</v>
      </c>
      <c r="C62" s="158">
        <f t="shared" si="32"/>
        <v>27.105</v>
      </c>
      <c r="D62">
        <f t="shared" si="33"/>
        <v>0.76499999999999702</v>
      </c>
      <c r="E62" s="44"/>
      <c r="F62" s="1"/>
      <c r="G62" s="158">
        <f t="shared" si="34"/>
        <v>0.58845336860938491</v>
      </c>
      <c r="H62" s="196"/>
      <c r="I62" s="197"/>
      <c r="J62" s="171"/>
      <c r="K62" s="177">
        <f t="shared" si="35"/>
        <v>-1.0194444444444466</v>
      </c>
      <c r="L62" s="177">
        <f t="shared" si="36"/>
        <v>2.0271381953025105</v>
      </c>
      <c r="M62" s="198"/>
      <c r="N62" s="199"/>
      <c r="O62" s="243"/>
      <c r="P62" s="156"/>
      <c r="Q62" s="174"/>
      <c r="R62" s="175"/>
      <c r="S62" s="176"/>
      <c r="T62" s="171"/>
      <c r="U62" s="177">
        <f t="shared" si="31"/>
        <v>-3.6388888888886584E-2</v>
      </c>
      <c r="V62" s="172">
        <f t="shared" si="25"/>
        <v>1.0255436433441774</v>
      </c>
      <c r="W62" s="172"/>
      <c r="X62" s="173"/>
    </row>
    <row r="63" spans="1:24" x14ac:dyDescent="0.25">
      <c r="A63" s="16" t="s">
        <v>30</v>
      </c>
      <c r="B63" s="158">
        <f t="shared" si="32"/>
        <v>24.439999999999998</v>
      </c>
      <c r="C63" s="158">
        <f t="shared" si="32"/>
        <v>27.630000000000003</v>
      </c>
      <c r="D63">
        <f t="shared" si="33"/>
        <v>3.1900000000000048</v>
      </c>
      <c r="E63" s="44"/>
      <c r="F63" s="1"/>
      <c r="G63" s="158">
        <f t="shared" si="34"/>
        <v>0.10957571516450404</v>
      </c>
      <c r="H63" s="196"/>
      <c r="I63" s="197"/>
      <c r="J63" s="171"/>
      <c r="K63" s="177">
        <f t="shared" si="35"/>
        <v>1.4055555555555612</v>
      </c>
      <c r="L63" s="177">
        <f t="shared" si="36"/>
        <v>0.3774727605221701</v>
      </c>
      <c r="M63" s="198"/>
      <c r="N63" s="199"/>
      <c r="O63" s="243"/>
      <c r="P63" s="1"/>
      <c r="Q63" s="174"/>
      <c r="R63" s="175"/>
      <c r="S63" s="176"/>
      <c r="T63" s="171"/>
      <c r="U63" s="177">
        <f t="shared" si="31"/>
        <v>0.27361111111111214</v>
      </c>
      <c r="V63" s="172">
        <f t="shared" si="25"/>
        <v>0.82724632862621683</v>
      </c>
      <c r="W63" s="172"/>
      <c r="X63" s="173"/>
    </row>
    <row r="64" spans="1:24" x14ac:dyDescent="0.25">
      <c r="A64" s="16" t="s">
        <v>31</v>
      </c>
      <c r="B64" s="158">
        <f t="shared" si="32"/>
        <v>25.63</v>
      </c>
      <c r="C64" s="158">
        <f t="shared" si="32"/>
        <v>27.84</v>
      </c>
      <c r="D64">
        <f t="shared" si="33"/>
        <v>2.2100000000000009</v>
      </c>
      <c r="E64" s="44"/>
      <c r="F64" s="1"/>
      <c r="G64" s="158">
        <f t="shared" si="34"/>
        <v>0.21613430782696619</v>
      </c>
      <c r="H64" s="196"/>
      <c r="I64" s="197"/>
      <c r="J64" s="171"/>
      <c r="K64" s="177">
        <f t="shared" si="35"/>
        <v>0.42555555555555724</v>
      </c>
      <c r="L64" s="177">
        <f t="shared" si="36"/>
        <v>0.74455196296470971</v>
      </c>
      <c r="M64" s="198"/>
      <c r="N64" s="199"/>
      <c r="O64" s="243"/>
      <c r="P64" s="1"/>
      <c r="Q64" s="49"/>
      <c r="R64" s="205"/>
      <c r="S64" s="206"/>
      <c r="T64" s="205"/>
      <c r="U64" s="207"/>
      <c r="V64" s="207"/>
      <c r="W64" s="207"/>
      <c r="X64" s="206"/>
    </row>
    <row r="65" spans="1:24" x14ac:dyDescent="0.25">
      <c r="A65" s="16" t="s">
        <v>32</v>
      </c>
      <c r="B65" s="158">
        <f t="shared" si="32"/>
        <v>23.47</v>
      </c>
      <c r="C65" s="158">
        <f t="shared" si="32"/>
        <v>27.465</v>
      </c>
      <c r="D65">
        <f t="shared" si="33"/>
        <v>3.995000000000001</v>
      </c>
      <c r="E65" s="44"/>
      <c r="F65" s="1"/>
      <c r="G65" s="158">
        <f t="shared" si="34"/>
        <v>6.2716984281843885E-2</v>
      </c>
      <c r="H65" s="196"/>
      <c r="I65" s="197"/>
      <c r="J65" s="171"/>
      <c r="K65" s="177">
        <f t="shared" si="35"/>
        <v>2.2105555555555574</v>
      </c>
      <c r="L65" s="177">
        <f t="shared" si="36"/>
        <v>0.2160510944688053</v>
      </c>
      <c r="M65" s="198"/>
      <c r="N65" s="199"/>
      <c r="O65" s="243"/>
      <c r="P65" s="1"/>
      <c r="Q65" s="189"/>
      <c r="R65" s="210"/>
      <c r="S65" s="206"/>
      <c r="W65" s="279">
        <f>(-1)*GEOMEAN(V45:V63)</f>
        <v>-0.9879031517508734</v>
      </c>
      <c r="X65">
        <f>STDEV(V45:V63)/SQRT(COUNT(V45:V63))</f>
        <v>0.15332408327389571</v>
      </c>
    </row>
    <row r="66" spans="1:24" x14ac:dyDescent="0.25">
      <c r="A66" s="16" t="s">
        <v>33</v>
      </c>
      <c r="B66" s="158">
        <f t="shared" si="32"/>
        <v>26.325000000000003</v>
      </c>
      <c r="C66" s="158">
        <f t="shared" si="32"/>
        <v>28.454999999999998</v>
      </c>
      <c r="D66">
        <f t="shared" si="33"/>
        <v>2.1299999999999955</v>
      </c>
      <c r="E66" s="44"/>
      <c r="F66" s="1"/>
      <c r="G66" s="158">
        <f t="shared" si="34"/>
        <v>0.2284578625573509</v>
      </c>
      <c r="H66" s="196"/>
      <c r="I66" s="197"/>
      <c r="J66" s="171"/>
      <c r="K66" s="177">
        <f t="shared" si="35"/>
        <v>0.34555555555555184</v>
      </c>
      <c r="L66" s="177">
        <f t="shared" si="36"/>
        <v>0.78700485698908995</v>
      </c>
      <c r="M66" s="198"/>
      <c r="N66" s="199"/>
      <c r="O66" s="243"/>
      <c r="P66" s="1"/>
      <c r="Q66" s="174"/>
      <c r="R66" s="175"/>
      <c r="S66" s="176"/>
      <c r="T66" s="161"/>
      <c r="U66" s="167">
        <f t="shared" ref="U66:U73" si="37">D25-$T$43</f>
        <v>-0.886388888888888</v>
      </c>
      <c r="V66" s="162">
        <f t="shared" ref="V66:V83" si="38">POWER(2,((-1)*(U66)))</f>
        <v>1.8485433659830741</v>
      </c>
      <c r="W66" s="172"/>
      <c r="X66" s="173"/>
    </row>
    <row r="67" spans="1:24" x14ac:dyDescent="0.25">
      <c r="A67" s="16" t="s">
        <v>34</v>
      </c>
      <c r="B67" s="158">
        <f t="shared" si="32"/>
        <v>25.25</v>
      </c>
      <c r="C67" s="158">
        <f t="shared" si="32"/>
        <v>26.93</v>
      </c>
      <c r="D67">
        <f t="shared" si="33"/>
        <v>1.6799999999999997</v>
      </c>
      <c r="E67" s="44"/>
      <c r="F67" s="43"/>
      <c r="G67" s="158">
        <f t="shared" si="34"/>
        <v>0.31208263722540303</v>
      </c>
      <c r="H67" s="201"/>
      <c r="I67" s="197"/>
      <c r="J67" s="202"/>
      <c r="K67" s="177">
        <f t="shared" si="35"/>
        <v>-0.1044444444444439</v>
      </c>
      <c r="L67" s="203">
        <f t="shared" si="36"/>
        <v>1.0750803169083296</v>
      </c>
      <c r="M67" s="198"/>
      <c r="N67" s="199"/>
      <c r="O67" s="243"/>
      <c r="P67" s="1"/>
      <c r="Q67" s="174"/>
      <c r="R67" s="175"/>
      <c r="S67" s="176"/>
      <c r="T67" s="171"/>
      <c r="U67" s="177">
        <f t="shared" si="37"/>
        <v>-1.5313888888888911</v>
      </c>
      <c r="V67" s="172">
        <f t="shared" si="38"/>
        <v>2.8906398837378369</v>
      </c>
      <c r="W67" s="172"/>
      <c r="X67" s="173"/>
    </row>
    <row r="68" spans="1:24" x14ac:dyDescent="0.25">
      <c r="A68" s="38" t="s">
        <v>35</v>
      </c>
      <c r="B68" s="178">
        <f t="shared" si="32"/>
        <v>26.55</v>
      </c>
      <c r="C68" s="178">
        <f t="shared" si="32"/>
        <v>28.299999999999997</v>
      </c>
      <c r="D68">
        <f t="shared" si="33"/>
        <v>1.7499999999999964</v>
      </c>
      <c r="E68" s="44"/>
      <c r="F68" s="1"/>
      <c r="G68" s="158">
        <f t="shared" si="34"/>
        <v>0.29730177875068103</v>
      </c>
      <c r="H68" s="201"/>
      <c r="I68" s="197"/>
      <c r="J68" s="202"/>
      <c r="K68" s="177">
        <f t="shared" si="35"/>
        <v>-3.4444444444447164E-2</v>
      </c>
      <c r="L68" s="203">
        <f t="shared" si="36"/>
        <v>1.0241623608359951</v>
      </c>
      <c r="M68" s="198"/>
      <c r="N68" s="199"/>
      <c r="O68" s="243"/>
      <c r="P68" s="1"/>
      <c r="Q68" s="174"/>
      <c r="R68" s="175"/>
      <c r="S68" s="176"/>
      <c r="T68" s="171"/>
      <c r="U68" s="177">
        <f t="shared" si="37"/>
        <v>0.89361111111111668</v>
      </c>
      <c r="V68" s="172">
        <f t="shared" si="38"/>
        <v>0.53826513610098259</v>
      </c>
      <c r="W68" s="172"/>
      <c r="X68" s="173"/>
    </row>
    <row r="69" spans="1:24" x14ac:dyDescent="0.25">
      <c r="A69" s="186" t="s">
        <v>147</v>
      </c>
      <c r="B69" s="179">
        <f>AVERAGE(B61:B68)</f>
        <v>25.583125000000003</v>
      </c>
      <c r="C69" s="179">
        <f>AVERAGE(C61:C68)</f>
        <v>27.724375000000002</v>
      </c>
      <c r="D69">
        <f>AVERAGE(D61:D68)</f>
        <v>2.1412499999999994</v>
      </c>
      <c r="E69" s="44"/>
      <c r="F69" s="188" t="s">
        <v>145</v>
      </c>
      <c r="G69" s="189">
        <f>AVERAGE(G61:G68)</f>
        <v>0.27387929265861261</v>
      </c>
      <c r="H69" s="190"/>
      <c r="I69" s="191"/>
      <c r="J69" s="192">
        <f>D69</f>
        <v>2.1412499999999994</v>
      </c>
      <c r="K69" s="193"/>
      <c r="L69" s="193"/>
      <c r="M69" s="208"/>
      <c r="N69" s="209"/>
      <c r="O69" s="243"/>
      <c r="P69" s="1"/>
      <c r="Q69" s="174"/>
      <c r="R69" s="175"/>
      <c r="S69" s="176"/>
      <c r="T69" s="171"/>
      <c r="U69" s="177">
        <f t="shared" si="37"/>
        <v>-8.6388888888887294E-2</v>
      </c>
      <c r="V69" s="172">
        <f t="shared" si="38"/>
        <v>1.0617093618227191</v>
      </c>
      <c r="W69" s="172"/>
      <c r="X69" s="173"/>
    </row>
    <row r="70" spans="1:24" x14ac:dyDescent="0.25">
      <c r="A70" s="1"/>
      <c r="B70" s="1"/>
      <c r="C70" s="1"/>
      <c r="D70" s="1"/>
      <c r="E70" s="44"/>
      <c r="F70" s="216" t="s">
        <v>128</v>
      </c>
      <c r="G70">
        <f>G69/G60</f>
        <v>0.83731613843667141</v>
      </c>
      <c r="H70">
        <f>((C69-B69)-(C60-B60))</f>
        <v>0.3568055555555496</v>
      </c>
      <c r="I70">
        <f>POWER(2,((-1)*(H70)))</f>
        <v>0.78089173302408588</v>
      </c>
      <c r="J70" s="182"/>
      <c r="K70" s="183"/>
      <c r="L70" s="183"/>
      <c r="M70">
        <f>GEOMEAN(L61:L68)</f>
        <v>0.78089173302408255</v>
      </c>
      <c r="N70">
        <f>STDEV(L61:L68)/SQRT(COUNT(L61:L68))</f>
        <v>0.19983151729421519</v>
      </c>
      <c r="O70" s="243"/>
      <c r="P70" s="1"/>
      <c r="Q70" s="174"/>
      <c r="R70" s="175"/>
      <c r="S70" s="176"/>
      <c r="T70" s="171"/>
      <c r="U70" s="177">
        <f t="shared" si="37"/>
        <v>1.6986111111111128</v>
      </c>
      <c r="V70" s="172">
        <f t="shared" si="38"/>
        <v>0.30808255305136789</v>
      </c>
      <c r="W70" s="172"/>
      <c r="X70" s="173"/>
    </row>
    <row r="71" spans="1:24" x14ac:dyDescent="0.25">
      <c r="A71" s="43"/>
      <c r="B71" s="44"/>
      <c r="C71" s="44"/>
      <c r="D71" s="44"/>
      <c r="E71" s="44"/>
      <c r="F71" s="143"/>
      <c r="G71" s="164"/>
      <c r="H71" s="161"/>
      <c r="I71" s="220"/>
      <c r="J71" s="161"/>
      <c r="K71" s="167">
        <f t="shared" ref="K71:K79" si="39">D51-$J$69</f>
        <v>-1.276250000000001</v>
      </c>
      <c r="L71" s="167">
        <f t="shared" ref="L71:L79" si="40">POWER(2,((-1)*(K71)))</f>
        <v>2.4220858470316196</v>
      </c>
      <c r="O71" s="243"/>
      <c r="P71" s="1"/>
      <c r="Q71" s="174"/>
      <c r="R71" s="175"/>
      <c r="S71" s="176"/>
      <c r="T71" s="171"/>
      <c r="U71" s="177">
        <f t="shared" si="37"/>
        <v>-0.16638888888889269</v>
      </c>
      <c r="V71" s="172">
        <f t="shared" si="38"/>
        <v>1.1222459492795285</v>
      </c>
      <c r="W71" s="172"/>
      <c r="X71" s="173"/>
    </row>
    <row r="72" spans="1:24" x14ac:dyDescent="0.25">
      <c r="A72" s="43"/>
      <c r="F72" s="143"/>
      <c r="G72" s="174"/>
      <c r="H72" s="171"/>
      <c r="I72" s="223"/>
      <c r="J72" s="171"/>
      <c r="K72" s="177">
        <f t="shared" si="39"/>
        <v>-0.56625000000000014</v>
      </c>
      <c r="L72" s="177">
        <f t="shared" si="40"/>
        <v>1.4806698563043834</v>
      </c>
      <c r="N72" s="199"/>
      <c r="O72" s="243"/>
      <c r="P72" s="1"/>
      <c r="Q72" s="174"/>
      <c r="R72" s="175"/>
      <c r="S72" s="176"/>
      <c r="T72" s="171"/>
      <c r="U72" s="177">
        <f t="shared" si="37"/>
        <v>-0.61638888888888843</v>
      </c>
      <c r="V72" s="172">
        <f t="shared" si="38"/>
        <v>1.5330331446953827</v>
      </c>
      <c r="W72" s="172"/>
      <c r="X72" s="173"/>
    </row>
    <row r="73" spans="1:24" x14ac:dyDescent="0.25">
      <c r="A73" s="143"/>
      <c r="B73" s="143"/>
      <c r="C73" s="143"/>
      <c r="F73" s="143"/>
      <c r="G73" s="174"/>
      <c r="H73" s="171"/>
      <c r="I73" s="223"/>
      <c r="J73" s="171"/>
      <c r="K73" s="177">
        <f t="shared" si="39"/>
        <v>-0.68624999999999758</v>
      </c>
      <c r="L73" s="177">
        <f t="shared" si="40"/>
        <v>1.6090955527374193</v>
      </c>
      <c r="N73" s="199"/>
      <c r="O73" s="243"/>
      <c r="P73" s="1"/>
      <c r="Q73" s="174"/>
      <c r="R73" s="175"/>
      <c r="S73" s="176"/>
      <c r="T73" s="171"/>
      <c r="U73" s="177">
        <f t="shared" si="37"/>
        <v>-0.5463888888888917</v>
      </c>
      <c r="V73" s="172">
        <f t="shared" si="38"/>
        <v>1.4604256258976145</v>
      </c>
      <c r="W73" s="172"/>
      <c r="X73" s="173"/>
    </row>
    <row r="74" spans="1:24" x14ac:dyDescent="0.25">
      <c r="A74" s="143"/>
      <c r="B74" s="143"/>
      <c r="C74" s="143"/>
      <c r="F74" s="143"/>
      <c r="G74" s="174"/>
      <c r="H74" s="171"/>
      <c r="I74" s="223"/>
      <c r="J74" s="171"/>
      <c r="K74" s="177">
        <f t="shared" si="39"/>
        <v>-0.12125000000000341</v>
      </c>
      <c r="L74" s="177">
        <f t="shared" si="40"/>
        <v>1.0876768545615529</v>
      </c>
      <c r="N74" s="199"/>
      <c r="O74" s="243"/>
      <c r="P74" s="1"/>
      <c r="Q74" s="164"/>
      <c r="R74" s="165"/>
      <c r="S74" s="166"/>
      <c r="T74" s="161"/>
      <c r="U74" s="167">
        <f t="shared" ref="U74:U83" si="41">D34-$T$43</f>
        <v>0.51861111111111313</v>
      </c>
      <c r="V74" s="162">
        <f t="shared" si="38"/>
        <v>0.69804351938536502</v>
      </c>
      <c r="W74" s="162"/>
      <c r="X74" s="163"/>
    </row>
    <row r="75" spans="1:24" x14ac:dyDescent="0.25">
      <c r="A75" s="256"/>
      <c r="B75" s="256"/>
      <c r="C75" s="256"/>
      <c r="F75" s="143"/>
      <c r="G75" s="174"/>
      <c r="H75" s="171"/>
      <c r="I75" s="223"/>
      <c r="J75" s="171"/>
      <c r="K75" s="177">
        <f t="shared" si="39"/>
        <v>-3.125E-2</v>
      </c>
      <c r="L75" s="177">
        <f t="shared" si="40"/>
        <v>1.0218971486541166</v>
      </c>
      <c r="N75" s="199"/>
      <c r="O75" s="243"/>
      <c r="P75" s="1"/>
      <c r="Q75" s="174"/>
      <c r="R75" s="175"/>
      <c r="S75" s="176"/>
      <c r="T75" s="171"/>
      <c r="U75" s="177">
        <f t="shared" si="41"/>
        <v>-0.13638888888889156</v>
      </c>
      <c r="V75" s="172">
        <f t="shared" si="38"/>
        <v>1.0991504616090781</v>
      </c>
      <c r="W75" s="172"/>
      <c r="X75" s="173"/>
    </row>
    <row r="76" spans="1:24" x14ac:dyDescent="0.25">
      <c r="A76" s="145"/>
      <c r="B76" s="145"/>
      <c r="C76" s="145"/>
      <c r="F76" s="143"/>
      <c r="G76" s="174"/>
      <c r="H76" s="171"/>
      <c r="I76" s="223"/>
      <c r="J76" s="171"/>
      <c r="K76" s="177">
        <f t="shared" si="39"/>
        <v>-0.72625000000000028</v>
      </c>
      <c r="L76" s="177">
        <f t="shared" si="40"/>
        <v>1.6543333861801297</v>
      </c>
      <c r="N76" s="199"/>
      <c r="O76" s="243"/>
      <c r="P76" s="1"/>
      <c r="Q76" s="174"/>
      <c r="R76" s="175"/>
      <c r="S76" s="176"/>
      <c r="T76" s="171"/>
      <c r="U76" s="177">
        <f t="shared" si="41"/>
        <v>1.3836111111111116</v>
      </c>
      <c r="V76" s="172">
        <f t="shared" si="38"/>
        <v>0.38325828617384572</v>
      </c>
      <c r="W76" s="172"/>
      <c r="X76" s="173"/>
    </row>
    <row r="77" spans="1:24" x14ac:dyDescent="0.25">
      <c r="A77" s="145"/>
      <c r="B77" s="145"/>
      <c r="C77" s="145"/>
      <c r="F77" s="143"/>
      <c r="G77" s="174"/>
      <c r="H77" s="171"/>
      <c r="I77" s="223"/>
      <c r="J77" s="171"/>
      <c r="K77" s="177">
        <f t="shared" si="39"/>
        <v>-0.18625000000000114</v>
      </c>
      <c r="L77" s="177">
        <f t="shared" si="40"/>
        <v>1.1378023769177479</v>
      </c>
      <c r="N77" s="199"/>
      <c r="O77" s="243"/>
      <c r="P77" s="1"/>
      <c r="Q77" s="174"/>
      <c r="R77" s="175"/>
      <c r="S77" s="176"/>
      <c r="T77" s="171"/>
      <c r="U77" s="177">
        <f t="shared" si="41"/>
        <v>0.18361111111110873</v>
      </c>
      <c r="V77" s="172">
        <f t="shared" si="38"/>
        <v>0.88049632573376058</v>
      </c>
      <c r="W77" s="172"/>
      <c r="X77" s="173"/>
    </row>
    <row r="78" spans="1:24" x14ac:dyDescent="0.25">
      <c r="A78" s="145"/>
      <c r="B78" s="145"/>
      <c r="C78" s="145"/>
      <c r="F78" s="143"/>
      <c r="G78" s="174"/>
      <c r="H78" s="171"/>
      <c r="I78" s="223"/>
      <c r="J78" s="171"/>
      <c r="K78" s="177">
        <f t="shared" si="39"/>
        <v>-1.15625</v>
      </c>
      <c r="L78" s="177">
        <f t="shared" si="40"/>
        <v>2.2287734851917849</v>
      </c>
      <c r="N78" s="199"/>
      <c r="O78" s="243"/>
      <c r="P78" s="1"/>
      <c r="Q78" s="174"/>
      <c r="R78" s="175"/>
      <c r="S78" s="176"/>
      <c r="T78" s="171"/>
      <c r="U78" s="177">
        <f t="shared" si="41"/>
        <v>-0.12638888888888644</v>
      </c>
      <c r="V78" s="172">
        <f t="shared" si="38"/>
        <v>1.0915580747801255</v>
      </c>
      <c r="W78" s="172"/>
      <c r="X78" s="173"/>
    </row>
    <row r="79" spans="1:24" x14ac:dyDescent="0.25">
      <c r="A79" s="145"/>
      <c r="B79" s="145"/>
      <c r="C79" s="145"/>
      <c r="F79" s="143"/>
      <c r="G79" s="174"/>
      <c r="H79" s="171"/>
      <c r="I79" s="223"/>
      <c r="J79" s="171"/>
      <c r="K79" s="177">
        <f t="shared" si="39"/>
        <v>1.5387500000000003</v>
      </c>
      <c r="L79" s="177">
        <f t="shared" si="40"/>
        <v>0.34418353769253385</v>
      </c>
      <c r="N79" s="199"/>
      <c r="O79" s="243"/>
      <c r="P79" s="1"/>
      <c r="Q79" s="174"/>
      <c r="R79" s="175"/>
      <c r="S79" s="176"/>
      <c r="T79" s="171"/>
      <c r="U79" s="177">
        <f t="shared" si="41"/>
        <v>0.79861111111111072</v>
      </c>
      <c r="V79" s="172">
        <f t="shared" si="38"/>
        <v>0.57490237222763063</v>
      </c>
      <c r="W79" s="172"/>
      <c r="X79" s="173"/>
    </row>
    <row r="80" spans="1:24" x14ac:dyDescent="0.25">
      <c r="A80" s="145"/>
      <c r="B80" s="145"/>
      <c r="C80" s="145"/>
      <c r="F80" s="143"/>
      <c r="G80" s="189"/>
      <c r="H80" s="225"/>
      <c r="I80" s="226"/>
      <c r="J80" s="225"/>
      <c r="K80" s="193"/>
      <c r="L80" s="193"/>
      <c r="M80">
        <f>(-1)*GEOMEAN(L71:L79)</f>
        <v>-1.28058725391726</v>
      </c>
      <c r="N80" s="195">
        <f>STDEV(L71:L79)/SQRT(COUNT(L71:L79))</f>
        <v>0.21258471994110381</v>
      </c>
      <c r="O80" s="243"/>
      <c r="P80" s="243"/>
      <c r="Q80" s="174"/>
      <c r="R80" s="175"/>
      <c r="S80" s="176"/>
      <c r="T80" s="171"/>
      <c r="U80" s="177">
        <f t="shared" si="41"/>
        <v>-0.136388888888888</v>
      </c>
      <c r="V80" s="172">
        <f t="shared" si="38"/>
        <v>1.0991504616090753</v>
      </c>
      <c r="W80" s="172"/>
      <c r="X80" s="173"/>
    </row>
    <row r="81" spans="1:24" x14ac:dyDescent="0.25">
      <c r="A81" s="145"/>
      <c r="B81" s="145"/>
      <c r="C81" s="145"/>
      <c r="F81" s="143"/>
      <c r="G81" s="174"/>
      <c r="H81" s="171"/>
      <c r="I81" s="223"/>
      <c r="J81" s="171"/>
      <c r="K81" s="177">
        <f t="shared" ref="K81:K88" si="42">D61-$J$69</f>
        <v>-0.73124999999999929</v>
      </c>
      <c r="L81" s="177">
        <f t="shared" ref="L81:L88" si="43">POWER(2,((-1)*(K81)))</f>
        <v>1.6600768156478201</v>
      </c>
      <c r="N81" s="199"/>
      <c r="O81" s="243"/>
      <c r="P81" s="243"/>
      <c r="Q81" s="174"/>
      <c r="R81" s="175"/>
      <c r="S81" s="176"/>
      <c r="T81" s="171"/>
      <c r="U81" s="177">
        <f t="shared" si="41"/>
        <v>-0.92638888888888715</v>
      </c>
      <c r="V81" s="172">
        <f t="shared" si="38"/>
        <v>1.9005129937405427</v>
      </c>
      <c r="W81" s="172"/>
      <c r="X81" s="173"/>
    </row>
    <row r="82" spans="1:24" x14ac:dyDescent="0.25">
      <c r="A82" s="145"/>
      <c r="B82" s="145"/>
      <c r="C82" s="145"/>
      <c r="F82" s="143"/>
      <c r="G82" s="174"/>
      <c r="H82" s="171"/>
      <c r="I82" s="223"/>
      <c r="J82" s="171"/>
      <c r="K82" s="177">
        <f t="shared" si="42"/>
        <v>-1.3762500000000024</v>
      </c>
      <c r="L82" s="177">
        <f t="shared" si="43"/>
        <v>2.5959273348332319</v>
      </c>
      <c r="N82" s="199"/>
      <c r="O82" s="156"/>
      <c r="P82" s="243"/>
      <c r="Q82" s="174"/>
      <c r="R82" s="175"/>
      <c r="S82" s="176"/>
      <c r="T82" s="171"/>
      <c r="U82" s="177">
        <f t="shared" si="41"/>
        <v>-0.16138888888889014</v>
      </c>
      <c r="V82" s="172">
        <f t="shared" si="38"/>
        <v>1.1183632732525293</v>
      </c>
      <c r="W82" s="172"/>
      <c r="X82" s="173"/>
    </row>
    <row r="83" spans="1:24" x14ac:dyDescent="0.25">
      <c r="A83" s="145"/>
      <c r="B83" s="145"/>
      <c r="C83" s="145"/>
      <c r="F83" s="43"/>
      <c r="G83" s="174"/>
      <c r="H83" s="171"/>
      <c r="I83" s="223"/>
      <c r="J83" s="171"/>
      <c r="K83" s="177">
        <f t="shared" si="42"/>
        <v>1.0487500000000054</v>
      </c>
      <c r="L83" s="177">
        <f t="shared" si="43"/>
        <v>0.48338680582565324</v>
      </c>
      <c r="N83" s="199"/>
      <c r="O83" s="156"/>
      <c r="P83" s="243"/>
      <c r="Q83" s="179"/>
      <c r="R83" s="180"/>
      <c r="S83" s="181"/>
      <c r="T83" s="182"/>
      <c r="U83" s="183">
        <f t="shared" si="41"/>
        <v>-0.15638888888888758</v>
      </c>
      <c r="V83" s="183">
        <f t="shared" si="38"/>
        <v>1.1144940302641082</v>
      </c>
      <c r="W83" s="184"/>
      <c r="X83" s="185"/>
    </row>
    <row r="84" spans="1:24" x14ac:dyDescent="0.25">
      <c r="A84" s="145"/>
      <c r="B84" s="145"/>
      <c r="C84" s="145"/>
      <c r="F84" s="228"/>
      <c r="G84" s="174"/>
      <c r="H84" s="171"/>
      <c r="I84" s="223"/>
      <c r="J84" s="171"/>
      <c r="K84" s="177">
        <f t="shared" si="42"/>
        <v>6.8750000000001421E-2</v>
      </c>
      <c r="L84" s="177">
        <f t="shared" si="43"/>
        <v>0.95346375365168312</v>
      </c>
      <c r="N84" s="199"/>
      <c r="O84" s="156"/>
      <c r="P84" s="156"/>
      <c r="Q84" s="174"/>
      <c r="R84" s="175"/>
      <c r="S84" s="229"/>
      <c r="T84" s="171"/>
      <c r="U84" s="177"/>
      <c r="V84" s="172"/>
      <c r="W84" s="172"/>
      <c r="X84" s="173"/>
    </row>
    <row r="85" spans="1:24" x14ac:dyDescent="0.25">
      <c r="A85" s="145"/>
      <c r="B85" s="145"/>
      <c r="C85" s="145"/>
      <c r="F85" s="143"/>
      <c r="G85" s="174"/>
      <c r="H85" s="171"/>
      <c r="I85" s="223"/>
      <c r="J85" s="171"/>
      <c r="K85" s="177">
        <f t="shared" si="42"/>
        <v>1.8537500000000016</v>
      </c>
      <c r="L85" s="177">
        <f t="shared" si="43"/>
        <v>0.2766722777716259</v>
      </c>
      <c r="N85" s="199"/>
      <c r="O85" s="168"/>
      <c r="P85" s="168"/>
      <c r="Q85" s="281">
        <f>(-1)*Q23/Q43</f>
        <v>-1.0144230059802739</v>
      </c>
      <c r="R85">
        <f>((C24-B24)-(C45-B45))</f>
        <v>1.755847953216616E-2</v>
      </c>
      <c r="S85" s="279">
        <f>(-1)*POWER(2,((-1)*(R85)))</f>
        <v>-0.98790315175087218</v>
      </c>
      <c r="W85">
        <f>(-1)*GEOMEAN(V66:V83)</f>
        <v>-0.99999999999999989</v>
      </c>
      <c r="X85">
        <f>STDEV(V66:V83)/SQRT(COUNT(V66:V83))</f>
        <v>0.14710823270324463</v>
      </c>
    </row>
    <row r="86" spans="1:24" x14ac:dyDescent="0.25">
      <c r="A86" s="145"/>
      <c r="B86" s="145"/>
      <c r="C86" s="145"/>
      <c r="F86" s="1"/>
      <c r="G86" s="174"/>
      <c r="H86" s="171"/>
      <c r="I86" s="223"/>
      <c r="J86" s="202"/>
      <c r="K86" s="177">
        <f t="shared" si="42"/>
        <v>-1.1250000000003979E-2</v>
      </c>
      <c r="L86" s="177">
        <f t="shared" si="43"/>
        <v>1.0078283886312045</v>
      </c>
      <c r="N86" s="199"/>
      <c r="O86" s="168"/>
      <c r="P86" s="168"/>
      <c r="Q86" s="168"/>
      <c r="R86" s="168"/>
      <c r="S86" s="243"/>
      <c r="T86" s="168"/>
      <c r="U86" s="243"/>
      <c r="V86" s="243"/>
      <c r="W86" s="243"/>
      <c r="X86" s="1"/>
    </row>
    <row r="87" spans="1:24" x14ac:dyDescent="0.25">
      <c r="A87" s="145"/>
      <c r="B87" s="145"/>
      <c r="C87" s="145"/>
      <c r="G87" s="174"/>
      <c r="H87" s="202"/>
      <c r="I87" s="199"/>
      <c r="J87" s="202"/>
      <c r="K87" s="177">
        <f t="shared" si="42"/>
        <v>-0.46124999999999972</v>
      </c>
      <c r="L87" s="177">
        <f t="shared" si="43"/>
        <v>1.3767341507701354</v>
      </c>
      <c r="N87" s="199"/>
      <c r="O87" s="168"/>
      <c r="P87" s="168"/>
      <c r="Q87" s="168"/>
      <c r="R87" s="168"/>
      <c r="S87" s="243"/>
      <c r="T87" s="168"/>
      <c r="U87" s="243"/>
      <c r="V87" s="243"/>
      <c r="W87" s="243"/>
      <c r="X87" s="1"/>
    </row>
    <row r="88" spans="1:24" x14ac:dyDescent="0.25">
      <c r="A88" s="1"/>
      <c r="B88" s="1"/>
      <c r="C88" s="1"/>
      <c r="D88" s="1"/>
      <c r="E88" s="1"/>
      <c r="F88" s="1"/>
      <c r="G88" s="174"/>
      <c r="H88" s="202"/>
      <c r="I88" s="199"/>
      <c r="J88" s="202"/>
      <c r="K88" s="177">
        <f t="shared" si="42"/>
        <v>-0.39125000000000298</v>
      </c>
      <c r="L88" s="177">
        <f t="shared" si="43"/>
        <v>1.311529265228385</v>
      </c>
      <c r="N88" s="199"/>
      <c r="O88" s="168"/>
      <c r="P88" s="168"/>
      <c r="Q88" s="168"/>
      <c r="R88" s="168"/>
      <c r="S88" s="243"/>
      <c r="T88" s="168"/>
      <c r="U88" s="243"/>
      <c r="V88" s="243"/>
      <c r="W88" s="243"/>
      <c r="X88" s="1"/>
    </row>
    <row r="89" spans="1:24" x14ac:dyDescent="0.25">
      <c r="A89" s="1"/>
      <c r="B89" s="1"/>
      <c r="C89" s="1"/>
      <c r="D89" s="1"/>
      <c r="E89" s="1"/>
      <c r="F89" s="1"/>
      <c r="G89" s="189"/>
      <c r="H89" s="225"/>
      <c r="I89" s="226"/>
      <c r="J89" s="225"/>
      <c r="K89" s="193"/>
      <c r="L89" s="193"/>
      <c r="O89" s="168"/>
      <c r="P89" s="168"/>
      <c r="Q89" s="168"/>
      <c r="R89" s="168"/>
      <c r="S89" s="243"/>
      <c r="T89" s="168"/>
      <c r="U89" s="243"/>
      <c r="V89" s="243"/>
      <c r="W89" s="243"/>
      <c r="X89" s="1"/>
    </row>
    <row r="90" spans="1:24" x14ac:dyDescent="0.25">
      <c r="A90" s="1"/>
      <c r="B90" s="1"/>
      <c r="C90" s="1"/>
      <c r="D90" s="1"/>
      <c r="E90" s="1"/>
      <c r="F90" s="1"/>
      <c r="G90">
        <f>(-1)*(G60/G69)</f>
        <v>-1.1942920410767084</v>
      </c>
      <c r="H90">
        <f>((C60-B60)-(C69-B69))</f>
        <v>-0.3568055555555496</v>
      </c>
      <c r="I90">
        <f>(-1)*POWER(2,((-1)*(H90)))</f>
        <v>-1.2805872539172545</v>
      </c>
      <c r="J90" s="182"/>
      <c r="K90" s="183"/>
      <c r="L90" s="183"/>
      <c r="M90">
        <f>(-1)*GEOMEAN(L81:L88)</f>
        <v>-1</v>
      </c>
      <c r="N90">
        <f>STDEV(L81:L88)/SQRT(COUNT(L81:L88))</f>
        <v>0.25590169397791823</v>
      </c>
      <c r="O90" s="168"/>
      <c r="P90" s="168"/>
      <c r="Q90" s="168"/>
      <c r="R90" s="168"/>
      <c r="S90" s="43"/>
      <c r="T90" s="168"/>
      <c r="U90" s="243"/>
      <c r="V90" s="243"/>
      <c r="W90" s="243"/>
      <c r="X90" s="1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68"/>
      <c r="P91" s="168"/>
      <c r="Q91" s="168"/>
      <c r="R91" s="168"/>
      <c r="S91" s="243"/>
      <c r="T91" s="168"/>
      <c r="U91" s="243"/>
      <c r="V91" s="243"/>
      <c r="W91" s="243"/>
      <c r="X91" s="1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68"/>
      <c r="P92" s="168"/>
      <c r="Q92" s="168"/>
      <c r="R92" s="168"/>
      <c r="S92" s="243"/>
      <c r="T92" s="168"/>
      <c r="U92" s="243"/>
      <c r="V92" s="243"/>
      <c r="W92" s="243"/>
      <c r="X92" s="1"/>
    </row>
    <row r="93" spans="1:24" ht="15.75" x14ac:dyDescent="0.25">
      <c r="A93" s="244" t="s">
        <v>17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68"/>
      <c r="P93" s="168"/>
      <c r="Q93" s="168"/>
      <c r="R93" s="168"/>
      <c r="S93" s="243"/>
      <c r="T93" s="168"/>
      <c r="U93" s="243"/>
      <c r="V93" s="243"/>
      <c r="W93" s="243"/>
      <c r="X93" s="1"/>
    </row>
    <row r="94" spans="1:24" ht="15.75" x14ac:dyDescent="0.25">
      <c r="A94" s="1"/>
      <c r="B94" s="1"/>
      <c r="C94" s="1"/>
      <c r="D94" s="1"/>
      <c r="E94" s="1"/>
      <c r="F94" s="142"/>
      <c r="G94" s="291" t="s">
        <v>151</v>
      </c>
      <c r="H94" s="291"/>
      <c r="I94" s="291"/>
      <c r="J94" s="291"/>
      <c r="K94" s="291"/>
      <c r="L94" s="291"/>
      <c r="M94" s="291"/>
      <c r="N94" s="291"/>
      <c r="O94" s="168"/>
      <c r="P94" s="168"/>
      <c r="Q94" s="168"/>
      <c r="R94" s="168"/>
      <c r="S94" s="243"/>
      <c r="T94" s="168"/>
      <c r="U94" s="168"/>
      <c r="V94" s="168"/>
      <c r="W94" s="243"/>
      <c r="X94" s="1"/>
    </row>
    <row r="95" spans="1:24" x14ac:dyDescent="0.25">
      <c r="A95" s="146" t="s">
        <v>134</v>
      </c>
      <c r="B95" s="7" t="s">
        <v>2</v>
      </c>
      <c r="C95" s="10" t="s">
        <v>158</v>
      </c>
      <c r="D95" s="147" t="s">
        <v>136</v>
      </c>
      <c r="E95" s="1"/>
      <c r="F95" s="1"/>
      <c r="G95" s="276" t="s">
        <v>137</v>
      </c>
      <c r="H95" s="277" t="s">
        <v>138</v>
      </c>
      <c r="I95" s="278" t="s">
        <v>139</v>
      </c>
      <c r="J95" s="152" t="s">
        <v>140</v>
      </c>
      <c r="K95" s="153" t="s">
        <v>138</v>
      </c>
      <c r="L95" s="154" t="s">
        <v>139</v>
      </c>
      <c r="M95" s="154" t="s">
        <v>141</v>
      </c>
      <c r="N95" s="155" t="s">
        <v>129</v>
      </c>
      <c r="O95" s="168"/>
      <c r="P95" s="168"/>
      <c r="Q95" s="168"/>
      <c r="R95" s="168"/>
      <c r="S95" s="243"/>
      <c r="T95" s="168"/>
      <c r="U95" s="243"/>
      <c r="V95" s="243"/>
      <c r="W95" s="243"/>
      <c r="X95" s="1"/>
    </row>
    <row r="96" spans="1:24" x14ac:dyDescent="0.25">
      <c r="A96" s="21" t="s">
        <v>18</v>
      </c>
      <c r="B96" s="164">
        <f t="shared" ref="B96:C105" si="44">B13</f>
        <v>26.234999999999999</v>
      </c>
      <c r="C96" s="164">
        <f t="shared" si="44"/>
        <v>28.265000000000001</v>
      </c>
      <c r="D96">
        <f t="shared" ref="D96:D105" si="45">C96-B96</f>
        <v>2.0300000000000011</v>
      </c>
      <c r="E96" s="1"/>
      <c r="F96" s="1"/>
      <c r="G96" s="174">
        <f t="shared" ref="G96:G105" si="46">POWER(2,((-1)*(D96)))</f>
        <v>0.24485507439673154</v>
      </c>
      <c r="H96" s="159"/>
      <c r="I96" s="160"/>
      <c r="J96" s="161"/>
      <c r="K96" s="167">
        <f t="shared" ref="K96:K105" si="47">D96-$J$106</f>
        <v>-0.76049999999999951</v>
      </c>
      <c r="L96" s="162">
        <f t="shared" ref="L96:L105" si="48">POWER(2,((-1)*(K96)))</f>
        <v>1.6940776455680548</v>
      </c>
      <c r="M96" s="162"/>
      <c r="N96" s="163"/>
      <c r="O96" s="168"/>
      <c r="P96" s="168"/>
      <c r="Q96" s="168"/>
      <c r="R96" s="168"/>
      <c r="S96" s="243"/>
      <c r="T96" s="168"/>
      <c r="U96" s="243"/>
      <c r="V96" s="243"/>
      <c r="W96" s="243"/>
      <c r="X96" s="1"/>
    </row>
    <row r="97" spans="1:27" x14ac:dyDescent="0.25">
      <c r="A97" s="26" t="s">
        <v>19</v>
      </c>
      <c r="B97" s="174">
        <f t="shared" si="44"/>
        <v>24.15</v>
      </c>
      <c r="C97" s="174">
        <f t="shared" si="44"/>
        <v>27.265000000000001</v>
      </c>
      <c r="D97" s="199">
        <f t="shared" si="45"/>
        <v>3.115000000000002</v>
      </c>
      <c r="E97" s="1"/>
      <c r="F97" s="1"/>
      <c r="G97" s="174">
        <f t="shared" si="46"/>
        <v>0.11542278884117423</v>
      </c>
      <c r="H97" s="169"/>
      <c r="I97" s="170"/>
      <c r="J97" s="171"/>
      <c r="K97" s="177">
        <f t="shared" si="47"/>
        <v>0.32450000000000134</v>
      </c>
      <c r="L97" s="172">
        <f t="shared" si="48"/>
        <v>0.79857510344317084</v>
      </c>
      <c r="M97" s="172"/>
      <c r="N97" s="173"/>
      <c r="O97" s="168"/>
      <c r="P97" s="168"/>
      <c r="Q97" s="168"/>
      <c r="R97" s="168"/>
      <c r="S97" s="243"/>
      <c r="T97" s="168"/>
      <c r="U97" s="243"/>
      <c r="V97" s="243"/>
      <c r="W97" s="243"/>
      <c r="X97" s="1"/>
      <c r="Y97" s="1"/>
      <c r="Z97" s="1"/>
      <c r="AA97" s="1"/>
    </row>
    <row r="98" spans="1:27" x14ac:dyDescent="0.25">
      <c r="A98" s="26" t="s">
        <v>20</v>
      </c>
      <c r="B98" s="174">
        <f t="shared" si="44"/>
        <v>24.69</v>
      </c>
      <c r="C98" s="174">
        <f t="shared" si="44"/>
        <v>27.259999999999998</v>
      </c>
      <c r="D98" s="199">
        <f t="shared" si="45"/>
        <v>2.5699999999999967</v>
      </c>
      <c r="E98" s="1"/>
      <c r="F98" s="1"/>
      <c r="G98" s="174">
        <f t="shared" si="46"/>
        <v>0.16840419710821167</v>
      </c>
      <c r="H98" s="169"/>
      <c r="I98" s="170"/>
      <c r="J98" s="171"/>
      <c r="K98" s="177">
        <f t="shared" si="47"/>
        <v>-0.22050000000000392</v>
      </c>
      <c r="L98" s="172">
        <f t="shared" si="48"/>
        <v>1.1651373223272929</v>
      </c>
      <c r="M98" s="172"/>
      <c r="N98" s="173"/>
      <c r="O98" s="168"/>
      <c r="P98" s="168"/>
      <c r="Q98" s="168"/>
      <c r="R98" s="168"/>
      <c r="S98" s="243"/>
      <c r="T98" s="168"/>
      <c r="U98" s="243"/>
      <c r="V98" s="243"/>
      <c r="W98" s="243"/>
      <c r="X98" s="1"/>
      <c r="Y98" s="1"/>
      <c r="Z98" s="1"/>
      <c r="AA98" s="1"/>
    </row>
    <row r="99" spans="1:27" x14ac:dyDescent="0.25">
      <c r="A99" s="26" t="s">
        <v>21</v>
      </c>
      <c r="B99" s="174">
        <f t="shared" si="44"/>
        <v>24.6</v>
      </c>
      <c r="C99" s="174">
        <f t="shared" si="44"/>
        <v>27.925000000000001</v>
      </c>
      <c r="D99" s="199">
        <f t="shared" si="45"/>
        <v>3.3249999999999993</v>
      </c>
      <c r="E99" s="1"/>
      <c r="F99" s="1"/>
      <c r="G99" s="174">
        <f t="shared" si="46"/>
        <v>9.9787298294581273E-2</v>
      </c>
      <c r="H99" s="169"/>
      <c r="I99" s="170"/>
      <c r="J99" s="171"/>
      <c r="K99" s="177">
        <f t="shared" si="47"/>
        <v>0.53449999999999864</v>
      </c>
      <c r="L99" s="172">
        <f t="shared" si="48"/>
        <v>0.69039790892215225</v>
      </c>
      <c r="M99" s="172"/>
      <c r="N99" s="173"/>
      <c r="O99" s="168"/>
      <c r="P99" s="168"/>
      <c r="Q99" s="168"/>
      <c r="R99" s="168"/>
      <c r="S99" s="243"/>
      <c r="T99" s="168"/>
      <c r="U99" s="243"/>
      <c r="V99" s="243"/>
      <c r="W99" s="243"/>
      <c r="X99" s="1"/>
      <c r="Y99" s="1"/>
      <c r="Z99" s="1"/>
      <c r="AA99" s="1"/>
    </row>
    <row r="100" spans="1:27" x14ac:dyDescent="0.25">
      <c r="A100" s="26" t="s">
        <v>22</v>
      </c>
      <c r="B100" s="174">
        <f t="shared" si="44"/>
        <v>25.364999999999998</v>
      </c>
      <c r="C100" s="174">
        <f t="shared" si="44"/>
        <v>27.990000000000002</v>
      </c>
      <c r="D100" s="199">
        <f t="shared" si="45"/>
        <v>2.6250000000000036</v>
      </c>
      <c r="E100" s="1"/>
      <c r="F100" s="1"/>
      <c r="G100" s="174">
        <f t="shared" si="46"/>
        <v>0.16210494433137582</v>
      </c>
      <c r="H100" s="169"/>
      <c r="I100" s="170"/>
      <c r="J100" s="171"/>
      <c r="K100" s="177">
        <f t="shared" si="47"/>
        <v>-0.16549999999999709</v>
      </c>
      <c r="L100" s="172">
        <f t="shared" si="48"/>
        <v>1.121554711922701</v>
      </c>
      <c r="M100" s="172"/>
      <c r="N100" s="173"/>
      <c r="O100" s="168"/>
      <c r="P100" s="168"/>
      <c r="Q100" s="168"/>
      <c r="R100" s="168"/>
      <c r="S100" s="243"/>
      <c r="T100" s="168"/>
      <c r="U100" s="243"/>
      <c r="V100" s="243"/>
      <c r="W100" s="243"/>
      <c r="X100" s="1"/>
      <c r="Y100" s="1"/>
      <c r="Z100" s="1"/>
      <c r="AA100" s="1"/>
    </row>
    <row r="101" spans="1:27" x14ac:dyDescent="0.25">
      <c r="A101" s="26" t="s">
        <v>23</v>
      </c>
      <c r="B101" s="174">
        <f t="shared" si="44"/>
        <v>23.83</v>
      </c>
      <c r="C101" s="174">
        <f t="shared" si="44"/>
        <v>28.285</v>
      </c>
      <c r="D101" s="199">
        <f t="shared" si="45"/>
        <v>4.4550000000000018</v>
      </c>
      <c r="E101" s="1"/>
      <c r="F101" s="1"/>
      <c r="G101" s="174">
        <f t="shared" si="46"/>
        <v>4.5594385757505441E-2</v>
      </c>
      <c r="H101" s="169"/>
      <c r="I101" s="170"/>
      <c r="J101" s="171"/>
      <c r="K101" s="177">
        <f t="shared" si="47"/>
        <v>1.6645000000000012</v>
      </c>
      <c r="L101" s="172">
        <f t="shared" si="48"/>
        <v>0.31545366117283741</v>
      </c>
      <c r="M101" s="172"/>
      <c r="N101" s="173"/>
      <c r="O101" s="168"/>
      <c r="P101" s="168"/>
      <c r="Q101" s="168"/>
      <c r="R101" s="168"/>
      <c r="S101" s="243"/>
      <c r="T101" s="168"/>
      <c r="U101" s="243"/>
      <c r="V101" s="243"/>
      <c r="W101" s="243"/>
      <c r="X101" s="1"/>
      <c r="Y101" s="1"/>
      <c r="Z101" s="1"/>
      <c r="AA101" s="1"/>
    </row>
    <row r="102" spans="1:27" x14ac:dyDescent="0.25">
      <c r="A102" s="26" t="s">
        <v>24</v>
      </c>
      <c r="B102" s="174">
        <f t="shared" si="44"/>
        <v>25.454999999999998</v>
      </c>
      <c r="C102" s="174">
        <f t="shared" si="44"/>
        <v>27.83</v>
      </c>
      <c r="D102" s="199">
        <f t="shared" si="45"/>
        <v>2.375</v>
      </c>
      <c r="E102" s="1"/>
      <c r="F102" s="1"/>
      <c r="G102" s="174">
        <f t="shared" si="46"/>
        <v>0.19277635317599259</v>
      </c>
      <c r="H102" s="169"/>
      <c r="I102" s="170"/>
      <c r="J102" s="171"/>
      <c r="K102" s="177">
        <f t="shared" si="47"/>
        <v>-0.41550000000000065</v>
      </c>
      <c r="L102" s="172">
        <f t="shared" si="48"/>
        <v>1.3337608432833064</v>
      </c>
      <c r="M102" s="172"/>
      <c r="N102" s="173"/>
      <c r="O102" s="168"/>
      <c r="P102" s="168"/>
      <c r="Q102" s="168"/>
      <c r="R102" s="168"/>
      <c r="S102" s="243"/>
      <c r="T102" s="168"/>
      <c r="U102" s="243"/>
      <c r="V102" s="243"/>
      <c r="W102" s="243"/>
      <c r="X102" s="1"/>
      <c r="Y102" s="1"/>
      <c r="Z102" s="1"/>
      <c r="AA102" s="1"/>
    </row>
    <row r="103" spans="1:27" x14ac:dyDescent="0.25">
      <c r="A103" s="26" t="s">
        <v>25</v>
      </c>
      <c r="B103" s="174">
        <f t="shared" si="44"/>
        <v>24.82</v>
      </c>
      <c r="C103" s="174">
        <f t="shared" si="44"/>
        <v>27.4</v>
      </c>
      <c r="D103" s="199">
        <f t="shared" si="45"/>
        <v>2.5799999999999983</v>
      </c>
      <c r="E103" s="1"/>
      <c r="F103" s="1"/>
      <c r="G103" s="174">
        <f t="shared" si="46"/>
        <v>0.1672409443482642</v>
      </c>
      <c r="H103" s="169"/>
      <c r="I103" s="170"/>
      <c r="J103" s="171"/>
      <c r="K103" s="177">
        <f t="shared" si="47"/>
        <v>-0.21050000000000235</v>
      </c>
      <c r="L103" s="172">
        <f t="shared" si="48"/>
        <v>1.1570891309568361</v>
      </c>
      <c r="M103" s="172"/>
      <c r="N103" s="173"/>
      <c r="O103" s="168"/>
      <c r="P103" s="168"/>
      <c r="Q103" s="168"/>
      <c r="R103" s="168"/>
      <c r="S103" s="243"/>
      <c r="T103" s="168"/>
      <c r="U103" s="243"/>
      <c r="V103" s="243"/>
      <c r="W103" s="243"/>
      <c r="X103" s="1"/>
      <c r="Y103" s="1"/>
      <c r="Z103" s="1"/>
      <c r="AA103" s="1"/>
    </row>
    <row r="104" spans="1:27" x14ac:dyDescent="0.25">
      <c r="A104" s="26" t="s">
        <v>26</v>
      </c>
      <c r="B104" s="174">
        <f t="shared" si="44"/>
        <v>26.004999999999999</v>
      </c>
      <c r="C104" s="174">
        <f t="shared" si="44"/>
        <v>28.265000000000001</v>
      </c>
      <c r="D104" s="199">
        <f t="shared" si="45"/>
        <v>2.2600000000000016</v>
      </c>
      <c r="E104" s="1"/>
      <c r="F104" s="1"/>
      <c r="G104" s="174">
        <f t="shared" si="46"/>
        <v>0.20877197985709212</v>
      </c>
      <c r="H104" s="169"/>
      <c r="I104" s="170"/>
      <c r="J104" s="171"/>
      <c r="K104" s="177">
        <f t="shared" si="47"/>
        <v>-0.53049999999999908</v>
      </c>
      <c r="L104" s="172">
        <f t="shared" si="48"/>
        <v>1.4444297099754331</v>
      </c>
      <c r="M104" s="172"/>
      <c r="N104" s="173"/>
      <c r="O104" s="168"/>
      <c r="P104" s="168"/>
      <c r="Q104" s="168"/>
      <c r="R104" s="168"/>
      <c r="S104" s="243"/>
      <c r="T104" s="168"/>
      <c r="U104" s="243"/>
      <c r="V104" s="243"/>
      <c r="W104" s="243"/>
      <c r="X104" s="1"/>
      <c r="Y104" s="1"/>
      <c r="Z104" s="1"/>
      <c r="AA104" s="1"/>
    </row>
    <row r="105" spans="1:27" x14ac:dyDescent="0.25">
      <c r="A105" s="85" t="s">
        <v>27</v>
      </c>
      <c r="B105" s="200">
        <f t="shared" si="44"/>
        <v>25.67</v>
      </c>
      <c r="C105" s="200">
        <f t="shared" si="44"/>
        <v>28.240000000000002</v>
      </c>
      <c r="D105">
        <f t="shared" si="45"/>
        <v>2.5700000000000003</v>
      </c>
      <c r="E105" s="1"/>
      <c r="F105" s="1"/>
      <c r="G105" s="174">
        <f t="shared" si="46"/>
        <v>0.16840419710821128</v>
      </c>
      <c r="H105" s="175"/>
      <c r="I105" s="176"/>
      <c r="J105" s="175"/>
      <c r="K105" s="172">
        <f t="shared" si="47"/>
        <v>-0.22050000000000036</v>
      </c>
      <c r="L105" s="172">
        <f t="shared" si="48"/>
        <v>1.1651373223272901</v>
      </c>
      <c r="M105" s="260"/>
      <c r="N105" s="176"/>
      <c r="O105" s="168"/>
      <c r="P105" s="168"/>
      <c r="Q105" s="168"/>
      <c r="R105" s="168"/>
      <c r="S105" s="243"/>
      <c r="T105" s="168"/>
      <c r="U105" s="243"/>
      <c r="V105" s="243"/>
      <c r="W105" s="243"/>
      <c r="X105" s="1"/>
      <c r="Y105" s="1"/>
      <c r="Z105" s="1"/>
      <c r="AA105" s="1"/>
    </row>
    <row r="106" spans="1:27" x14ac:dyDescent="0.25">
      <c r="A106" s="186" t="s">
        <v>144</v>
      </c>
      <c r="B106" s="187">
        <f>AVERAGE(B96:B105)</f>
        <v>25.082000000000001</v>
      </c>
      <c r="C106" s="187">
        <f>AVERAGE(C96:C105)</f>
        <v>27.872500000000002</v>
      </c>
      <c r="D106" s="187">
        <f>AVERAGE(D96:D105)</f>
        <v>2.7905000000000006</v>
      </c>
      <c r="E106" s="1"/>
      <c r="F106" s="188" t="s">
        <v>143</v>
      </c>
      <c r="G106" s="189">
        <f>AVERAGE(G96:G105)</f>
        <v>0.15733621632191402</v>
      </c>
      <c r="H106" s="190"/>
      <c r="I106" s="191"/>
      <c r="J106" s="192">
        <f>D106</f>
        <v>2.7905000000000006</v>
      </c>
      <c r="K106" s="193"/>
      <c r="L106" s="193"/>
      <c r="M106">
        <f>GEOMEAN(L96:L105)</f>
        <v>1</v>
      </c>
      <c r="N106" s="195">
        <f>STDEV(L96:L105)/SQRT(COUNT(L96:L105))</f>
        <v>0.12522198469707818</v>
      </c>
      <c r="O106" s="168"/>
      <c r="P106" s="168"/>
      <c r="Q106" s="168"/>
      <c r="R106" s="168"/>
      <c r="S106" s="243"/>
      <c r="T106" s="168"/>
      <c r="U106" s="168"/>
      <c r="V106" s="168"/>
      <c r="W106" s="168"/>
      <c r="X106" s="1"/>
      <c r="Y106" s="1"/>
      <c r="Z106" s="1"/>
      <c r="AA106" s="261"/>
    </row>
    <row r="107" spans="1:27" x14ac:dyDescent="0.25">
      <c r="A107" s="21" t="s">
        <v>36</v>
      </c>
      <c r="B107" s="164">
        <f t="shared" ref="B107:C116" si="49">B34</f>
        <v>25.965</v>
      </c>
      <c r="C107" s="164">
        <f t="shared" si="49"/>
        <v>28.78</v>
      </c>
      <c r="D107">
        <f t="shared" ref="D107:D116" si="50">C107-B107</f>
        <v>2.8150000000000013</v>
      </c>
      <c r="E107" s="1"/>
      <c r="F107" s="1"/>
      <c r="G107" s="174">
        <f t="shared" ref="G107:G116" si="51">POWER(2,((-1)*(D107)))</f>
        <v>0.14210212165450162</v>
      </c>
      <c r="H107" s="196"/>
      <c r="I107" s="197"/>
      <c r="J107" s="171"/>
      <c r="K107" s="177">
        <f t="shared" ref="K107:K116" si="52">D107-$J$106</f>
        <v>2.4500000000000632E-2</v>
      </c>
      <c r="L107" s="177">
        <f t="shared" ref="L107:L116" si="53">POWER(2,((-1)*(K107)))</f>
        <v>0.98316127724039892</v>
      </c>
      <c r="M107" s="198"/>
      <c r="N107" s="199"/>
      <c r="O107" s="1"/>
      <c r="P107" s="1"/>
      <c r="Q107" s="1"/>
      <c r="R107" s="1"/>
      <c r="S107" s="243"/>
      <c r="T107" s="1"/>
      <c r="U107" s="1"/>
      <c r="V107" s="1"/>
      <c r="W107" s="1"/>
      <c r="X107" s="243"/>
      <c r="Y107" s="243"/>
      <c r="Z107" s="243"/>
      <c r="AA107" s="243"/>
    </row>
    <row r="108" spans="1:27" x14ac:dyDescent="0.25">
      <c r="A108" s="26" t="s">
        <v>37</v>
      </c>
      <c r="B108" s="174">
        <f t="shared" si="49"/>
        <v>26.225000000000001</v>
      </c>
      <c r="C108" s="174">
        <f t="shared" si="49"/>
        <v>28.384999999999998</v>
      </c>
      <c r="D108" s="199">
        <f t="shared" si="50"/>
        <v>2.1599999999999966</v>
      </c>
      <c r="E108" s="1"/>
      <c r="F108" s="1"/>
      <c r="G108" s="174">
        <f t="shared" si="51"/>
        <v>0.22375626773199364</v>
      </c>
      <c r="H108" s="196"/>
      <c r="I108" s="197"/>
      <c r="J108" s="171"/>
      <c r="K108" s="177">
        <f t="shared" si="52"/>
        <v>-0.63050000000000406</v>
      </c>
      <c r="L108" s="177">
        <f t="shared" si="53"/>
        <v>1.5481014316506689</v>
      </c>
      <c r="M108" s="198"/>
      <c r="N108" s="199"/>
      <c r="O108" s="1"/>
      <c r="P108" s="1"/>
      <c r="Q108" s="1"/>
      <c r="R108" s="1"/>
      <c r="S108" s="243"/>
      <c r="T108" s="1"/>
      <c r="U108" s="1"/>
      <c r="V108" s="1"/>
      <c r="W108" s="1"/>
      <c r="X108" s="243"/>
      <c r="Y108" s="243"/>
      <c r="Z108" s="243"/>
      <c r="AA108" s="243"/>
    </row>
    <row r="109" spans="1:27" x14ac:dyDescent="0.25">
      <c r="A109" s="26" t="s">
        <v>38</v>
      </c>
      <c r="B109" s="174">
        <f t="shared" si="49"/>
        <v>24.625</v>
      </c>
      <c r="C109" s="174">
        <f t="shared" si="49"/>
        <v>28.305</v>
      </c>
      <c r="D109" s="199">
        <f t="shared" si="50"/>
        <v>3.6799999999999997</v>
      </c>
      <c r="E109" s="1"/>
      <c r="F109" s="1"/>
      <c r="G109" s="174">
        <f t="shared" si="51"/>
        <v>7.8020659306350756E-2</v>
      </c>
      <c r="H109" s="196"/>
      <c r="I109" s="197"/>
      <c r="J109" s="171"/>
      <c r="K109" s="177">
        <f t="shared" si="52"/>
        <v>0.88949999999999907</v>
      </c>
      <c r="L109" s="177">
        <f t="shared" si="53"/>
        <v>0.53980116666569022</v>
      </c>
      <c r="M109" s="198"/>
      <c r="N109" s="199"/>
      <c r="O109" s="168"/>
      <c r="P109" s="168"/>
      <c r="S109" s="243"/>
      <c r="T109" s="168"/>
      <c r="U109" s="243"/>
      <c r="V109" s="243"/>
      <c r="W109" s="243"/>
      <c r="X109" s="243"/>
      <c r="Y109" s="243"/>
      <c r="Z109" s="243"/>
      <c r="AA109" s="243"/>
    </row>
    <row r="110" spans="1:27" x14ac:dyDescent="0.25">
      <c r="A110" s="26" t="s">
        <v>39</v>
      </c>
      <c r="B110" s="174">
        <f t="shared" si="49"/>
        <v>25.685000000000002</v>
      </c>
      <c r="C110" s="174">
        <f t="shared" si="49"/>
        <v>28.164999999999999</v>
      </c>
      <c r="D110" s="199">
        <f t="shared" si="50"/>
        <v>2.4799999999999969</v>
      </c>
      <c r="E110" s="1"/>
      <c r="F110" s="1"/>
      <c r="G110" s="174">
        <f t="shared" si="51"/>
        <v>0.17924440600197883</v>
      </c>
      <c r="H110" s="196"/>
      <c r="I110" s="197"/>
      <c r="J110" s="171"/>
      <c r="K110" s="177">
        <f t="shared" si="52"/>
        <v>-0.31050000000000377</v>
      </c>
      <c r="L110" s="177">
        <f t="shared" si="53"/>
        <v>1.2401374243487198</v>
      </c>
      <c r="M110" s="198"/>
      <c r="N110" s="199"/>
      <c r="O110" s="168"/>
      <c r="P110" s="168"/>
      <c r="S110" s="243"/>
      <c r="T110" s="168"/>
      <c r="U110" s="243"/>
      <c r="V110" s="243"/>
      <c r="W110" s="243"/>
      <c r="X110" s="243"/>
      <c r="Y110" s="243"/>
      <c r="Z110" s="243"/>
      <c r="AA110" s="243"/>
    </row>
    <row r="111" spans="1:27" x14ac:dyDescent="0.25">
      <c r="A111" s="26" t="s">
        <v>40</v>
      </c>
      <c r="B111" s="174">
        <f t="shared" si="49"/>
        <v>25.945</v>
      </c>
      <c r="C111" s="174">
        <f t="shared" si="49"/>
        <v>28.115000000000002</v>
      </c>
      <c r="D111" s="199">
        <f t="shared" si="50"/>
        <v>2.1700000000000017</v>
      </c>
      <c r="E111" s="1"/>
      <c r="F111" s="1"/>
      <c r="G111" s="174">
        <f t="shared" si="51"/>
        <v>0.22221067029164229</v>
      </c>
      <c r="H111" s="196"/>
      <c r="I111" s="197"/>
      <c r="J111" s="171"/>
      <c r="K111" s="177">
        <f t="shared" si="52"/>
        <v>-0.62049999999999894</v>
      </c>
      <c r="L111" s="177">
        <f t="shared" si="53"/>
        <v>1.5374079139476051</v>
      </c>
      <c r="M111" s="198"/>
      <c r="N111" s="199"/>
      <c r="O111" s="168"/>
      <c r="P111" s="168"/>
      <c r="S111" s="243"/>
      <c r="T111" s="168"/>
      <c r="U111" s="243"/>
      <c r="V111" s="243"/>
      <c r="W111" s="243"/>
      <c r="X111" s="243"/>
      <c r="Y111" s="243"/>
      <c r="Z111" s="243"/>
      <c r="AA111" s="243"/>
    </row>
    <row r="112" spans="1:27" x14ac:dyDescent="0.25">
      <c r="A112" s="26" t="s">
        <v>41</v>
      </c>
      <c r="B112" s="174">
        <f t="shared" si="49"/>
        <v>24.685000000000002</v>
      </c>
      <c r="C112" s="174">
        <f t="shared" si="49"/>
        <v>27.78</v>
      </c>
      <c r="D112" s="199">
        <f t="shared" si="50"/>
        <v>3.0949999999999989</v>
      </c>
      <c r="E112" s="1"/>
      <c r="F112" s="1"/>
      <c r="G112" s="174">
        <f t="shared" si="51"/>
        <v>0.11703403092931162</v>
      </c>
      <c r="H112" s="196"/>
      <c r="I112" s="197"/>
      <c r="J112" s="171"/>
      <c r="K112" s="177">
        <f t="shared" si="52"/>
        <v>0.30449999999999822</v>
      </c>
      <c r="L112" s="177">
        <f t="shared" si="53"/>
        <v>0.80972279646050793</v>
      </c>
      <c r="M112" s="198"/>
      <c r="N112" s="199"/>
      <c r="O112" s="168"/>
      <c r="P112" s="168"/>
      <c r="S112" s="243"/>
      <c r="T112" s="168"/>
      <c r="U112" s="243"/>
      <c r="V112" s="243"/>
      <c r="W112" s="243"/>
      <c r="X112" s="243"/>
      <c r="Y112" s="243"/>
      <c r="Z112" s="243"/>
      <c r="AA112" s="243"/>
    </row>
    <row r="113" spans="1:27" x14ac:dyDescent="0.25">
      <c r="A113" s="26" t="s">
        <v>42</v>
      </c>
      <c r="B113" s="174">
        <f t="shared" si="49"/>
        <v>25.68</v>
      </c>
      <c r="C113" s="174">
        <f t="shared" si="49"/>
        <v>27.84</v>
      </c>
      <c r="D113" s="199">
        <f t="shared" si="50"/>
        <v>2.16</v>
      </c>
      <c r="E113" s="1"/>
      <c r="F113" s="1"/>
      <c r="G113" s="174">
        <f t="shared" si="51"/>
        <v>0.22375626773199309</v>
      </c>
      <c r="H113" s="196"/>
      <c r="I113" s="197"/>
      <c r="J113" s="171"/>
      <c r="K113" s="177">
        <f t="shared" si="52"/>
        <v>-0.6305000000000005</v>
      </c>
      <c r="L113" s="177">
        <f t="shared" si="53"/>
        <v>1.5481014316506652</v>
      </c>
      <c r="M113" s="198"/>
      <c r="N113" s="199"/>
      <c r="O113" s="168"/>
      <c r="P113" s="168"/>
      <c r="S113" s="243"/>
      <c r="T113" s="168"/>
      <c r="U113" s="243"/>
      <c r="V113" s="243"/>
      <c r="W113" s="243"/>
      <c r="X113" s="243"/>
      <c r="Y113" s="243"/>
      <c r="Z113" s="243"/>
      <c r="AA113" s="243"/>
    </row>
    <row r="114" spans="1:27" x14ac:dyDescent="0.25">
      <c r="A114" s="26" t="s">
        <v>43</v>
      </c>
      <c r="B114" s="174">
        <f t="shared" si="49"/>
        <v>25.945</v>
      </c>
      <c r="C114" s="174">
        <f t="shared" si="49"/>
        <v>27.315000000000001</v>
      </c>
      <c r="D114" s="199">
        <f t="shared" si="50"/>
        <v>1.370000000000001</v>
      </c>
      <c r="E114" s="1"/>
      <c r="F114" s="1"/>
      <c r="G114" s="174">
        <f t="shared" si="51"/>
        <v>0.38689124838559719</v>
      </c>
      <c r="H114" s="196"/>
      <c r="I114" s="197"/>
      <c r="J114" s="171"/>
      <c r="K114" s="177">
        <f t="shared" si="52"/>
        <v>-1.4204999999999997</v>
      </c>
      <c r="L114" s="177">
        <f t="shared" si="53"/>
        <v>2.6767826510060151</v>
      </c>
      <c r="M114" s="198"/>
      <c r="N114" s="199"/>
      <c r="O114" s="168"/>
      <c r="P114" s="168"/>
      <c r="S114" s="243"/>
      <c r="T114" s="168"/>
      <c r="U114" s="243"/>
      <c r="V114" s="243"/>
      <c r="W114" s="243"/>
      <c r="X114" s="243"/>
      <c r="Y114" s="243"/>
      <c r="Z114" s="243"/>
      <c r="AA114" s="243"/>
    </row>
    <row r="115" spans="1:27" x14ac:dyDescent="0.25">
      <c r="A115" s="26" t="s">
        <v>44</v>
      </c>
      <c r="B115" s="174">
        <f t="shared" si="49"/>
        <v>25.655000000000001</v>
      </c>
      <c r="C115" s="174">
        <f t="shared" si="49"/>
        <v>27.79</v>
      </c>
      <c r="D115" s="199">
        <f t="shared" si="50"/>
        <v>2.134999999999998</v>
      </c>
      <c r="E115" s="1"/>
      <c r="F115" s="1"/>
      <c r="G115" s="174">
        <f t="shared" si="51"/>
        <v>0.22766745839799493</v>
      </c>
      <c r="H115" s="196"/>
      <c r="I115" s="197"/>
      <c r="J115" s="171"/>
      <c r="K115" s="177">
        <f t="shared" si="52"/>
        <v>-0.65550000000000264</v>
      </c>
      <c r="L115" s="177">
        <f t="shared" si="53"/>
        <v>1.5751617680196492</v>
      </c>
      <c r="M115" s="198"/>
      <c r="N115" s="199"/>
      <c r="O115" s="168"/>
      <c r="P115" s="168"/>
      <c r="S115" s="243"/>
      <c r="T115" s="168"/>
      <c r="U115" s="243"/>
      <c r="V115" s="243"/>
      <c r="W115" s="243"/>
      <c r="X115" s="243"/>
      <c r="Y115" s="243"/>
      <c r="Z115" s="243"/>
      <c r="AA115" s="243"/>
    </row>
    <row r="116" spans="1:27" x14ac:dyDescent="0.25">
      <c r="A116" s="85" t="s">
        <v>45</v>
      </c>
      <c r="B116" s="200">
        <f t="shared" si="49"/>
        <v>26.189999999999998</v>
      </c>
      <c r="C116" s="200">
        <f t="shared" si="49"/>
        <v>28.33</v>
      </c>
      <c r="D116">
        <f t="shared" si="50"/>
        <v>2.1400000000000006</v>
      </c>
      <c r="E116" s="1"/>
      <c r="F116" s="1"/>
      <c r="G116" s="174">
        <f t="shared" si="51"/>
        <v>0.22687978882929014</v>
      </c>
      <c r="H116" s="196"/>
      <c r="I116" s="197"/>
      <c r="J116" s="171"/>
      <c r="K116" s="177">
        <f t="shared" si="52"/>
        <v>-0.65050000000000008</v>
      </c>
      <c r="L116" s="177">
        <f t="shared" si="53"/>
        <v>1.5697121222987074</v>
      </c>
      <c r="M116" s="198"/>
      <c r="N116" s="199"/>
      <c r="O116" s="168"/>
      <c r="P116" s="168"/>
      <c r="R116" s="168"/>
      <c r="S116" s="243"/>
      <c r="T116" s="168"/>
      <c r="U116" s="243"/>
      <c r="V116" s="243"/>
      <c r="W116" s="243"/>
      <c r="X116" s="243"/>
      <c r="Y116" s="243"/>
      <c r="Z116" s="243"/>
      <c r="AA116" s="243"/>
    </row>
    <row r="117" spans="1:27" x14ac:dyDescent="0.25">
      <c r="A117" s="186" t="s">
        <v>148</v>
      </c>
      <c r="B117" s="187">
        <f>AVERAGE(B107:B116)</f>
        <v>25.660000000000004</v>
      </c>
      <c r="C117" s="187">
        <f>AVERAGE(C107:C116)</f>
        <v>28.080500000000001</v>
      </c>
      <c r="D117" s="187">
        <f>AVERAGE(D107:D116)</f>
        <v>2.4204999999999997</v>
      </c>
      <c r="E117" s="1"/>
      <c r="F117" s="188" t="s">
        <v>145</v>
      </c>
      <c r="G117" s="189">
        <f>AVERAGE(G107:G116)</f>
        <v>0.20275629192606542</v>
      </c>
      <c r="H117" s="190"/>
      <c r="I117" s="191"/>
      <c r="J117" s="192">
        <f>D117</f>
        <v>2.4204999999999997</v>
      </c>
      <c r="K117" s="193"/>
      <c r="L117" s="193"/>
      <c r="M117" s="208"/>
      <c r="N117" s="209"/>
      <c r="O117" s="168"/>
      <c r="P117" s="168"/>
      <c r="S117" s="243"/>
      <c r="T117" s="168"/>
      <c r="U117" s="243"/>
      <c r="V117" s="243"/>
      <c r="W117" s="243"/>
      <c r="X117" s="243"/>
      <c r="Y117" s="243"/>
      <c r="Z117" s="243"/>
      <c r="AA117" s="243"/>
    </row>
    <row r="118" spans="1:27" x14ac:dyDescent="0.25">
      <c r="A118" s="1"/>
      <c r="B118" s="1"/>
      <c r="C118" s="1"/>
      <c r="D118" s="1"/>
      <c r="E118" s="1"/>
      <c r="F118" s="263" t="s">
        <v>128</v>
      </c>
      <c r="G118">
        <f>G117/G106</f>
        <v>1.2886816313875296</v>
      </c>
      <c r="H118">
        <f>((C117-B117)-(C106-B106))</f>
        <v>-0.37000000000000455</v>
      </c>
      <c r="I118">
        <f>POWER(2,((-1)*(H118)))</f>
        <v>1.2923528306374963</v>
      </c>
      <c r="J118" s="182"/>
      <c r="K118" s="183"/>
      <c r="L118" s="183"/>
      <c r="M118">
        <f>GEOMEAN(L107:L116)</f>
        <v>1.2923528306374932</v>
      </c>
      <c r="N118">
        <f>STDEV(L107:L116)/SQRT(COUNT(L107:L116))</f>
        <v>0.18378754822191201</v>
      </c>
      <c r="O118" s="168"/>
      <c r="P118" s="168"/>
      <c r="S118" s="243"/>
      <c r="T118" s="168"/>
      <c r="U118" s="243"/>
      <c r="V118" s="243"/>
      <c r="W118" s="243"/>
      <c r="X118" s="243"/>
      <c r="Y118" s="243"/>
      <c r="Z118" s="243"/>
      <c r="AA118" s="243"/>
    </row>
    <row r="119" spans="1:27" x14ac:dyDescent="0.25">
      <c r="A119" s="1"/>
      <c r="B119" s="1"/>
      <c r="C119" s="1"/>
      <c r="D119" s="1"/>
      <c r="E119" s="1"/>
      <c r="F119" s="143"/>
      <c r="G119" s="164"/>
      <c r="H119" s="161"/>
      <c r="I119" s="220"/>
      <c r="J119" s="265"/>
      <c r="K119" s="167">
        <f t="shared" ref="K119:K128" si="54">D96-$J$117</f>
        <v>-0.39049999999999851</v>
      </c>
      <c r="L119" s="167">
        <f t="shared" ref="L119:L128" si="55">POWER(2,((-1)*(K119)))</f>
        <v>1.3108476303119161</v>
      </c>
      <c r="O119" s="168"/>
      <c r="P119" s="168"/>
      <c r="S119" s="243"/>
      <c r="T119" s="168"/>
      <c r="U119" s="243"/>
      <c r="V119" s="243"/>
      <c r="W119" s="243"/>
      <c r="X119" s="243"/>
      <c r="Y119" s="243"/>
      <c r="Z119" s="243"/>
      <c r="AA119" s="243"/>
    </row>
    <row r="120" spans="1:27" x14ac:dyDescent="0.25">
      <c r="A120" s="1"/>
      <c r="B120" s="1"/>
      <c r="C120" s="1"/>
      <c r="D120" s="1"/>
      <c r="E120" s="1"/>
      <c r="F120" s="143"/>
      <c r="G120" s="174"/>
      <c r="H120" s="171"/>
      <c r="I120" s="223"/>
      <c r="J120" s="267"/>
      <c r="K120" s="177">
        <f t="shared" si="54"/>
        <v>0.69450000000000234</v>
      </c>
      <c r="L120" s="177">
        <f t="shared" si="55"/>
        <v>0.61792343740157152</v>
      </c>
      <c r="M120" s="198"/>
      <c r="N120" s="199"/>
      <c r="O120" s="168"/>
      <c r="P120" s="168"/>
      <c r="S120" s="243"/>
      <c r="T120" s="168"/>
      <c r="U120" s="243"/>
      <c r="V120" s="243"/>
      <c r="W120" s="243"/>
    </row>
    <row r="121" spans="1:27" x14ac:dyDescent="0.25">
      <c r="A121" s="1"/>
      <c r="B121" s="1"/>
      <c r="C121" s="1"/>
      <c r="D121" s="1"/>
      <c r="E121" s="1"/>
      <c r="F121" s="143"/>
      <c r="G121" s="174"/>
      <c r="H121" s="171"/>
      <c r="I121" s="223"/>
      <c r="J121" s="267"/>
      <c r="K121" s="177">
        <f t="shared" si="54"/>
        <v>0.14949999999999708</v>
      </c>
      <c r="L121" s="177">
        <f t="shared" si="55"/>
        <v>0.90156286635171667</v>
      </c>
      <c r="M121" s="198"/>
      <c r="N121" s="199"/>
      <c r="O121" s="168"/>
      <c r="P121" s="168"/>
      <c r="S121" s="243"/>
      <c r="T121" s="168"/>
      <c r="U121" s="243"/>
      <c r="V121" s="243"/>
      <c r="W121" s="243"/>
    </row>
    <row r="122" spans="1:27" x14ac:dyDescent="0.25">
      <c r="A122" s="1"/>
      <c r="B122" s="1"/>
      <c r="C122" s="1"/>
      <c r="D122" s="1"/>
      <c r="E122" s="1"/>
      <c r="F122" s="143"/>
      <c r="G122" s="174"/>
      <c r="H122" s="171"/>
      <c r="I122" s="223"/>
      <c r="J122" s="267"/>
      <c r="K122" s="177">
        <f t="shared" si="54"/>
        <v>0.90449999999999964</v>
      </c>
      <c r="L122" s="177">
        <f t="shared" si="55"/>
        <v>0.53421781773139465</v>
      </c>
      <c r="M122" s="198"/>
      <c r="N122" s="199"/>
      <c r="O122" s="168"/>
      <c r="P122" s="168"/>
      <c r="S122" s="243"/>
      <c r="T122" s="168"/>
      <c r="U122" s="243"/>
      <c r="V122" s="243"/>
      <c r="W122" s="243"/>
    </row>
    <row r="123" spans="1:27" x14ac:dyDescent="0.25">
      <c r="A123" s="1"/>
      <c r="B123" s="1"/>
      <c r="C123" s="1"/>
      <c r="D123" s="1"/>
      <c r="E123" s="1"/>
      <c r="F123" s="143"/>
      <c r="G123" s="174"/>
      <c r="H123" s="171"/>
      <c r="I123" s="223"/>
      <c r="J123" s="267"/>
      <c r="K123" s="177">
        <f t="shared" si="54"/>
        <v>0.2045000000000039</v>
      </c>
      <c r="L123" s="177">
        <f t="shared" si="55"/>
        <v>0.86783940525704528</v>
      </c>
      <c r="M123" s="198"/>
      <c r="N123" s="199"/>
      <c r="O123" s="168"/>
      <c r="P123" s="168"/>
      <c r="S123" s="243"/>
      <c r="T123" s="168"/>
      <c r="U123" s="243"/>
      <c r="V123" s="243"/>
      <c r="W123" s="243"/>
    </row>
    <row r="124" spans="1:27" x14ac:dyDescent="0.25">
      <c r="A124" s="1"/>
      <c r="B124" s="1"/>
      <c r="C124" s="1"/>
      <c r="D124" s="1"/>
      <c r="E124" s="1"/>
      <c r="F124" s="143"/>
      <c r="G124" s="174"/>
      <c r="H124" s="171"/>
      <c r="I124" s="223"/>
      <c r="J124" s="267"/>
      <c r="K124" s="177">
        <f t="shared" si="54"/>
        <v>2.0345000000000022</v>
      </c>
      <c r="L124" s="177">
        <f t="shared" si="55"/>
        <v>0.24409252155793254</v>
      </c>
      <c r="M124" s="198"/>
      <c r="N124" s="199"/>
      <c r="O124" s="168"/>
      <c r="P124" s="168"/>
      <c r="S124" s="243"/>
      <c r="T124" s="168"/>
      <c r="U124" s="243"/>
      <c r="V124" s="243"/>
      <c r="W124" s="243"/>
    </row>
    <row r="125" spans="1:27" x14ac:dyDescent="0.25">
      <c r="A125" s="1"/>
      <c r="B125" s="1"/>
      <c r="C125" s="1"/>
      <c r="D125" s="1"/>
      <c r="E125" s="1"/>
      <c r="F125" s="143"/>
      <c r="G125" s="174"/>
      <c r="H125" s="171"/>
      <c r="I125" s="223"/>
      <c r="J125" s="267"/>
      <c r="K125" s="177">
        <f t="shared" si="54"/>
        <v>-4.5499999999999652E-2</v>
      </c>
      <c r="L125" s="177">
        <f t="shared" si="55"/>
        <v>1.0320407954114106</v>
      </c>
      <c r="M125" s="198"/>
      <c r="N125" s="199"/>
      <c r="O125" s="168"/>
      <c r="P125" s="168"/>
      <c r="S125" s="243"/>
      <c r="T125" s="168"/>
      <c r="U125" s="243"/>
      <c r="V125" s="243"/>
      <c r="W125" s="243"/>
    </row>
    <row r="126" spans="1:27" x14ac:dyDescent="0.25">
      <c r="A126" s="1"/>
      <c r="B126" s="1"/>
      <c r="C126" s="1"/>
      <c r="D126" s="1"/>
      <c r="E126" s="1"/>
      <c r="F126" s="143"/>
      <c r="G126" s="174"/>
      <c r="H126" s="171"/>
      <c r="I126" s="223"/>
      <c r="J126" s="267"/>
      <c r="K126" s="177">
        <f t="shared" si="54"/>
        <v>0.15949999999999864</v>
      </c>
      <c r="L126" s="177">
        <f t="shared" si="55"/>
        <v>0.89533531673859224</v>
      </c>
      <c r="M126" s="198"/>
      <c r="N126" s="199"/>
      <c r="O126" s="168"/>
      <c r="P126" s="168"/>
      <c r="S126" s="243"/>
      <c r="T126" s="168"/>
      <c r="U126" s="243"/>
      <c r="V126" s="243"/>
      <c r="W126" s="243"/>
    </row>
    <row r="127" spans="1:27" x14ac:dyDescent="0.25">
      <c r="A127" s="1"/>
      <c r="B127" s="1"/>
      <c r="C127" s="1"/>
      <c r="D127" s="1"/>
      <c r="E127" s="1"/>
      <c r="F127" s="143"/>
      <c r="G127" s="174"/>
      <c r="H127" s="171"/>
      <c r="I127" s="223"/>
      <c r="J127" s="267"/>
      <c r="K127" s="177">
        <f t="shared" si="54"/>
        <v>-0.16049999999999809</v>
      </c>
      <c r="L127" s="177">
        <f t="shared" si="55"/>
        <v>1.1176744273952828</v>
      </c>
      <c r="M127" s="198"/>
      <c r="N127" s="199"/>
      <c r="O127" s="168"/>
      <c r="P127" s="168"/>
      <c r="S127" s="243"/>
      <c r="T127" s="168"/>
      <c r="U127" s="243"/>
      <c r="V127" s="243"/>
      <c r="W127" s="243"/>
    </row>
    <row r="128" spans="1:27" x14ac:dyDescent="0.25">
      <c r="A128" s="145"/>
      <c r="B128" s="145"/>
      <c r="C128" s="145"/>
      <c r="F128" s="143"/>
      <c r="G128" s="186"/>
      <c r="H128" s="180"/>
      <c r="I128" s="181"/>
      <c r="J128" s="268"/>
      <c r="K128" s="183">
        <f t="shared" si="54"/>
        <v>0.14950000000000063</v>
      </c>
      <c r="L128" s="183">
        <f t="shared" si="55"/>
        <v>0.90156286635171445</v>
      </c>
      <c r="M128" s="269"/>
      <c r="N128" s="181"/>
      <c r="O128" s="168"/>
      <c r="P128" s="168"/>
      <c r="S128" s="243"/>
      <c r="T128" s="168"/>
      <c r="U128" s="243"/>
      <c r="V128" s="243"/>
      <c r="W128" s="243"/>
    </row>
    <row r="129" spans="1:27" x14ac:dyDescent="0.25">
      <c r="A129" s="145"/>
      <c r="B129" s="145"/>
      <c r="C129" s="145"/>
      <c r="F129" s="143"/>
      <c r="G129" s="189"/>
      <c r="H129" s="225"/>
      <c r="I129" s="226"/>
      <c r="J129" s="270"/>
      <c r="K129" s="193"/>
      <c r="L129" s="193"/>
      <c r="M129">
        <f>(-1)*GEOMEAN(L119:L128)</f>
        <v>-0.77378249677119448</v>
      </c>
      <c r="N129" s="195">
        <f>STDEV(L119:L128)/SQRT(COUNT(L119:L128))</f>
        <v>9.6894579969549338E-2</v>
      </c>
      <c r="O129" s="168"/>
      <c r="P129" s="168"/>
      <c r="S129" s="243"/>
      <c r="T129" s="168"/>
      <c r="U129" s="243"/>
      <c r="V129" s="243"/>
      <c r="W129" s="243"/>
    </row>
    <row r="130" spans="1:27" x14ac:dyDescent="0.25">
      <c r="A130" s="145"/>
      <c r="B130" s="145"/>
      <c r="C130" s="145"/>
      <c r="F130" s="43"/>
      <c r="G130" s="174"/>
      <c r="H130" s="171"/>
      <c r="I130" s="223"/>
      <c r="J130" s="267"/>
      <c r="K130" s="177">
        <f t="shared" ref="K130:K139" si="56">D107-$J$117</f>
        <v>0.39450000000000163</v>
      </c>
      <c r="L130" s="177">
        <f t="shared" ref="L130:L139" si="57">POWER(2,((-1)*(K130)))</f>
        <v>0.76075298783183221</v>
      </c>
      <c r="M130" s="198"/>
      <c r="N130" s="199"/>
      <c r="O130" s="168"/>
      <c r="P130" s="168"/>
      <c r="S130" s="243"/>
      <c r="T130" s="168"/>
      <c r="U130" s="243"/>
      <c r="V130" s="243"/>
      <c r="W130" s="243"/>
    </row>
    <row r="131" spans="1:27" x14ac:dyDescent="0.25">
      <c r="A131" s="145"/>
      <c r="B131" s="145"/>
      <c r="C131" s="145"/>
      <c r="F131" s="228"/>
      <c r="G131" s="174"/>
      <c r="H131" s="171"/>
      <c r="I131" s="223"/>
      <c r="J131" s="267"/>
      <c r="K131" s="177">
        <f t="shared" si="56"/>
        <v>-0.26050000000000306</v>
      </c>
      <c r="L131" s="177">
        <f t="shared" si="57"/>
        <v>1.1978937910377152</v>
      </c>
      <c r="M131" s="198"/>
      <c r="N131" s="199"/>
      <c r="O131" s="168"/>
      <c r="P131" s="168"/>
      <c r="S131" s="243"/>
      <c r="T131" s="168"/>
      <c r="U131" s="243"/>
      <c r="V131" s="243"/>
      <c r="W131" s="243"/>
    </row>
    <row r="132" spans="1:27" x14ac:dyDescent="0.25">
      <c r="A132" s="145"/>
      <c r="B132" s="145"/>
      <c r="C132" s="145"/>
      <c r="F132" s="143"/>
      <c r="G132" s="174"/>
      <c r="H132" s="171"/>
      <c r="I132" s="223"/>
      <c r="J132" s="267"/>
      <c r="K132" s="177">
        <f t="shared" si="56"/>
        <v>1.2595000000000001</v>
      </c>
      <c r="L132" s="177">
        <f t="shared" si="57"/>
        <v>0.41768869450258145</v>
      </c>
      <c r="M132" s="198"/>
      <c r="N132" s="199"/>
      <c r="O132" s="168"/>
      <c r="P132" s="168"/>
      <c r="S132" s="243"/>
      <c r="T132" s="168"/>
      <c r="U132" s="243"/>
      <c r="V132" s="243"/>
      <c r="W132" s="243"/>
    </row>
    <row r="133" spans="1:27" x14ac:dyDescent="0.25">
      <c r="A133" s="145"/>
      <c r="B133" s="145"/>
      <c r="C133" s="145"/>
      <c r="F133" s="1"/>
      <c r="G133" s="174"/>
      <c r="H133" s="171"/>
      <c r="I133" s="223"/>
      <c r="J133" s="267"/>
      <c r="K133" s="177">
        <f t="shared" si="56"/>
        <v>5.9499999999997222E-2</v>
      </c>
      <c r="L133" s="177">
        <f t="shared" si="57"/>
        <v>0.95959663255195071</v>
      </c>
      <c r="M133" s="198"/>
      <c r="N133" s="199"/>
      <c r="O133" s="168"/>
      <c r="P133" s="168"/>
      <c r="S133" s="243"/>
      <c r="T133" s="168"/>
      <c r="U133" s="243"/>
      <c r="V133" s="243"/>
      <c r="W133" s="243"/>
    </row>
    <row r="134" spans="1:27" x14ac:dyDescent="0.25">
      <c r="A134" s="145"/>
      <c r="B134" s="145"/>
      <c r="C134" s="145"/>
      <c r="G134" s="174"/>
      <c r="H134" s="171"/>
      <c r="I134" s="223"/>
      <c r="K134" s="177">
        <f t="shared" si="56"/>
        <v>-0.25049999999999795</v>
      </c>
      <c r="L134" s="177">
        <f t="shared" si="57"/>
        <v>1.1896193342101715</v>
      </c>
      <c r="M134" s="198"/>
      <c r="N134" s="199"/>
      <c r="O134" s="168"/>
      <c r="P134" s="168"/>
      <c r="S134" s="243"/>
      <c r="T134" s="168"/>
      <c r="U134" s="243"/>
      <c r="V134" s="243"/>
      <c r="W134" s="243"/>
    </row>
    <row r="135" spans="1:27" x14ac:dyDescent="0.25">
      <c r="A135" s="43"/>
      <c r="B135" s="243"/>
      <c r="E135" s="168"/>
      <c r="F135" s="1"/>
      <c r="G135" s="174"/>
      <c r="H135" s="171"/>
      <c r="I135" s="223"/>
      <c r="K135" s="177">
        <f t="shared" si="56"/>
        <v>0.67449999999999921</v>
      </c>
      <c r="L135" s="177">
        <f t="shared" si="57"/>
        <v>0.62654932713776557</v>
      </c>
      <c r="M135" s="198"/>
      <c r="N135" s="199"/>
      <c r="O135" s="168"/>
      <c r="P135" s="168"/>
      <c r="Q135" s="168"/>
      <c r="R135" s="168"/>
      <c r="S135" s="243"/>
      <c r="T135" s="168"/>
      <c r="U135" s="243"/>
      <c r="V135" s="243"/>
      <c r="W135" s="243"/>
      <c r="X135" s="1"/>
      <c r="Y135" s="1"/>
      <c r="Z135" s="1"/>
      <c r="AA135" s="1"/>
    </row>
    <row r="136" spans="1:27" x14ac:dyDescent="0.25">
      <c r="A136" s="1"/>
      <c r="E136" s="168"/>
      <c r="F136" s="1"/>
      <c r="G136" s="174"/>
      <c r="H136" s="171"/>
      <c r="I136" s="223"/>
      <c r="K136" s="177">
        <f t="shared" si="56"/>
        <v>-0.26049999999999951</v>
      </c>
      <c r="L136" s="177">
        <f t="shared" si="57"/>
        <v>1.1978937910377123</v>
      </c>
      <c r="M136" s="198"/>
      <c r="N136" s="199"/>
      <c r="O136" s="168"/>
      <c r="P136" s="168"/>
      <c r="Q136" s="168"/>
      <c r="R136" s="168"/>
      <c r="S136" s="243"/>
      <c r="T136" s="168"/>
      <c r="U136" s="243"/>
      <c r="V136" s="243"/>
      <c r="W136" s="243"/>
      <c r="X136" s="1"/>
      <c r="Y136" s="1"/>
      <c r="Z136" s="1"/>
      <c r="AA136" s="1"/>
    </row>
    <row r="137" spans="1:27" x14ac:dyDescent="0.25">
      <c r="A137" s="43"/>
      <c r="B137" s="168"/>
      <c r="E137" s="168"/>
      <c r="F137" s="168"/>
      <c r="G137" s="174"/>
      <c r="H137" s="171"/>
      <c r="I137" s="223"/>
      <c r="K137" s="177">
        <f t="shared" si="56"/>
        <v>-1.0504999999999987</v>
      </c>
      <c r="L137" s="177">
        <f t="shared" si="57"/>
        <v>2.0712475630092508</v>
      </c>
      <c r="M137" s="198"/>
      <c r="N137" s="199"/>
      <c r="O137" s="168"/>
      <c r="P137" s="168"/>
      <c r="Q137" s="168"/>
      <c r="R137" s="168"/>
      <c r="S137" s="243"/>
      <c r="T137" s="168"/>
      <c r="U137" s="243"/>
      <c r="V137" s="243"/>
      <c r="W137" s="243"/>
      <c r="X137" s="1"/>
      <c r="Y137" s="1"/>
      <c r="Z137" s="1"/>
      <c r="AA137" s="1"/>
    </row>
    <row r="138" spans="1:27" x14ac:dyDescent="0.25">
      <c r="A138" s="43"/>
      <c r="B138" s="156"/>
      <c r="C138" s="148"/>
      <c r="D138" s="156"/>
      <c r="E138" s="148"/>
      <c r="F138" s="148"/>
      <c r="G138" s="174"/>
      <c r="H138" s="171"/>
      <c r="I138" s="223"/>
      <c r="K138" s="177">
        <f t="shared" si="56"/>
        <v>-0.28550000000000164</v>
      </c>
      <c r="L138" s="177">
        <f t="shared" si="57"/>
        <v>1.2188326056767731</v>
      </c>
      <c r="M138" s="198"/>
      <c r="N138" s="199"/>
      <c r="O138" s="156"/>
      <c r="P138" s="156"/>
      <c r="Q138" s="156"/>
      <c r="R138" s="156"/>
      <c r="S138" s="243"/>
      <c r="T138" s="156"/>
      <c r="U138" s="156"/>
      <c r="V138" s="156"/>
      <c r="W138" s="156"/>
      <c r="X138" s="243"/>
      <c r="Y138" s="243"/>
      <c r="Z138" s="243"/>
      <c r="AA138" s="243"/>
    </row>
    <row r="139" spans="1:27" x14ac:dyDescent="0.25">
      <c r="A139" s="43"/>
      <c r="B139" s="44"/>
      <c r="C139" s="44"/>
      <c r="D139" s="44"/>
      <c r="E139" s="44"/>
      <c r="F139" s="44"/>
      <c r="G139" s="179"/>
      <c r="K139" s="177">
        <f t="shared" si="56"/>
        <v>-0.28049999999999908</v>
      </c>
      <c r="L139" s="177">
        <f t="shared" si="57"/>
        <v>1.2146157652043041</v>
      </c>
      <c r="M139" s="198"/>
      <c r="N139" s="199"/>
      <c r="O139" s="168"/>
      <c r="P139" s="168"/>
      <c r="Q139" s="168"/>
      <c r="R139" s="168"/>
      <c r="S139" s="243"/>
      <c r="T139" s="168"/>
      <c r="U139" s="243"/>
      <c r="V139" s="243"/>
      <c r="W139" s="243"/>
      <c r="X139" s="243"/>
      <c r="Y139" s="243"/>
      <c r="Z139" s="243"/>
      <c r="AA139" s="243"/>
    </row>
    <row r="140" spans="1:27" x14ac:dyDescent="0.25">
      <c r="A140" s="43"/>
      <c r="B140" s="44"/>
      <c r="C140" s="44"/>
      <c r="D140" s="44"/>
      <c r="E140" s="44"/>
      <c r="F140" s="44"/>
      <c r="G140" s="189"/>
      <c r="H140" s="225"/>
      <c r="I140" s="226"/>
      <c r="J140" s="225"/>
      <c r="K140" s="193"/>
      <c r="L140" s="193"/>
      <c r="O140" s="168"/>
      <c r="P140" s="168"/>
      <c r="Q140" s="168"/>
      <c r="R140" s="168"/>
      <c r="S140" s="243"/>
      <c r="T140" s="168"/>
      <c r="U140" s="243"/>
      <c r="V140" s="243"/>
      <c r="W140" s="243"/>
      <c r="X140" s="243"/>
      <c r="Y140" s="243"/>
      <c r="Z140" s="243"/>
      <c r="AA140" s="243"/>
    </row>
    <row r="141" spans="1:27" x14ac:dyDescent="0.25">
      <c r="A141" s="43"/>
      <c r="B141" s="44"/>
      <c r="C141" s="44"/>
      <c r="D141" s="44"/>
      <c r="E141" s="44"/>
      <c r="F141" s="44"/>
      <c r="G141">
        <f>(-1)*(G106/G117)</f>
        <v>-0.77598685016041957</v>
      </c>
      <c r="H141">
        <f>((C106-B106)-(C117-B117))</f>
        <v>0.37000000000000455</v>
      </c>
      <c r="I141">
        <f>(-1)*POWER(2,((-1)*(H141)))</f>
        <v>-0.77378249677119249</v>
      </c>
      <c r="J141" s="182"/>
      <c r="K141" s="183"/>
      <c r="L141" s="183"/>
      <c r="M141">
        <f>(-1)*GEOMEAN(L130:L139)</f>
        <v>-1</v>
      </c>
      <c r="N141">
        <f>STDEV(L130:L139)/SQRT(COUNT(L130:L139))</f>
        <v>0.14221158793860739</v>
      </c>
      <c r="O141" s="168"/>
      <c r="P141" s="168"/>
      <c r="Q141" s="168"/>
      <c r="R141" s="168"/>
      <c r="S141" s="243"/>
      <c r="T141" s="168"/>
      <c r="U141" s="243"/>
      <c r="V141" s="243"/>
      <c r="W141" s="243"/>
      <c r="X141" s="243"/>
      <c r="Y141" s="243"/>
      <c r="Z141" s="243"/>
      <c r="AA141" s="243"/>
    </row>
    <row r="142" spans="1:27" x14ac:dyDescent="0.25">
      <c r="A142" s="43"/>
      <c r="B142" s="44"/>
      <c r="C142" s="44"/>
      <c r="D142" s="44"/>
      <c r="E142" s="44"/>
      <c r="F142" s="44"/>
      <c r="G142" s="44"/>
      <c r="H142" s="44"/>
      <c r="I142" s="168"/>
      <c r="K142" s="243"/>
      <c r="L142" s="243"/>
      <c r="M142" s="243"/>
      <c r="N142" s="243"/>
      <c r="O142" s="168"/>
      <c r="P142" s="168"/>
      <c r="Q142" s="168"/>
      <c r="R142" s="168"/>
      <c r="S142" s="243"/>
      <c r="T142" s="168"/>
      <c r="U142" s="243"/>
      <c r="V142" s="243"/>
      <c r="W142" s="243"/>
      <c r="X142" s="243"/>
      <c r="Y142" s="243"/>
      <c r="Z142" s="243"/>
      <c r="AA142" s="243"/>
    </row>
    <row r="143" spans="1:27" x14ac:dyDescent="0.25">
      <c r="A143" s="43"/>
      <c r="B143" s="44"/>
      <c r="C143" s="44"/>
      <c r="D143" s="44"/>
      <c r="E143" s="44"/>
      <c r="F143" s="44"/>
      <c r="G143" s="44"/>
      <c r="H143" s="44"/>
      <c r="I143" s="168"/>
      <c r="K143" s="243"/>
      <c r="L143" s="243"/>
      <c r="M143" s="243"/>
      <c r="N143" s="243"/>
      <c r="O143" s="168"/>
      <c r="P143" s="168"/>
      <c r="Q143" s="168"/>
      <c r="R143" s="168"/>
      <c r="S143" s="243"/>
      <c r="T143" s="168"/>
      <c r="U143" s="243"/>
      <c r="V143" s="243"/>
      <c r="W143" s="243"/>
      <c r="X143" s="243"/>
      <c r="Y143" s="243"/>
      <c r="Z143" s="243"/>
      <c r="AA143" s="243"/>
    </row>
    <row r="144" spans="1:27" x14ac:dyDescent="0.25">
      <c r="A144" s="43"/>
      <c r="B144" s="44"/>
      <c r="C144" s="44"/>
      <c r="D144" s="44"/>
      <c r="E144" s="44"/>
      <c r="F144" s="44"/>
      <c r="G144" s="44"/>
      <c r="H144" s="44"/>
      <c r="I144" s="168"/>
      <c r="K144" s="243"/>
      <c r="L144" s="243"/>
      <c r="M144" s="243"/>
      <c r="N144" s="243"/>
      <c r="O144" s="168"/>
      <c r="P144" s="168"/>
      <c r="Q144" s="168"/>
      <c r="R144" s="168"/>
      <c r="S144" s="243"/>
      <c r="T144" s="168"/>
      <c r="U144" s="243"/>
      <c r="V144" s="243"/>
      <c r="W144" s="243"/>
      <c r="X144" s="243"/>
      <c r="Y144" s="243"/>
      <c r="Z144" s="243"/>
      <c r="AA144" s="243"/>
    </row>
    <row r="145" spans="1:27" x14ac:dyDescent="0.25">
      <c r="A145" s="43"/>
      <c r="B145" s="44"/>
      <c r="C145" s="44"/>
      <c r="D145" s="44"/>
      <c r="E145" s="44"/>
      <c r="F145" s="44"/>
      <c r="G145" s="44"/>
      <c r="H145" s="44"/>
      <c r="I145" s="243"/>
      <c r="J145" s="243"/>
      <c r="K145" s="243"/>
      <c r="L145" s="243"/>
      <c r="M145" s="243"/>
      <c r="N145" s="243"/>
      <c r="O145" s="168"/>
      <c r="P145" s="168"/>
      <c r="Q145" s="243"/>
      <c r="R145" s="243"/>
      <c r="S145" s="243"/>
      <c r="T145" s="168"/>
      <c r="U145" s="168"/>
      <c r="V145" s="168"/>
      <c r="W145" s="243"/>
      <c r="X145" s="243"/>
      <c r="Y145" s="243"/>
      <c r="Z145" s="243"/>
      <c r="AA145" s="243"/>
    </row>
    <row r="146" spans="1:27" x14ac:dyDescent="0.25">
      <c r="A146" s="43"/>
      <c r="B146" s="44"/>
      <c r="C146" s="44"/>
      <c r="D146" s="44"/>
      <c r="E146" s="44"/>
      <c r="F146" s="44"/>
      <c r="G146" s="44"/>
      <c r="H146" s="44"/>
      <c r="I146" s="168"/>
      <c r="K146" s="243"/>
      <c r="L146" s="243"/>
      <c r="M146" s="168"/>
      <c r="N146" s="168"/>
      <c r="O146" s="168"/>
      <c r="P146" s="168"/>
      <c r="Q146" s="168"/>
      <c r="R146" s="168"/>
      <c r="S146" s="243"/>
      <c r="T146" s="168"/>
      <c r="U146" s="168"/>
      <c r="V146" s="168"/>
      <c r="W146" s="243"/>
      <c r="X146" s="243"/>
      <c r="Y146" s="243"/>
      <c r="Z146" s="243"/>
      <c r="AA146" s="243"/>
    </row>
    <row r="147" spans="1:27" x14ac:dyDescent="0.25">
      <c r="A147" s="43"/>
      <c r="B147" s="44"/>
      <c r="C147" s="44"/>
      <c r="D147" s="44"/>
      <c r="E147" s="44"/>
      <c r="F147" s="44"/>
      <c r="G147" s="44"/>
      <c r="H147" s="44"/>
      <c r="I147" s="168"/>
      <c r="K147" s="243"/>
      <c r="L147" s="243"/>
      <c r="M147" s="243"/>
      <c r="N147" s="243"/>
      <c r="O147" s="168"/>
      <c r="P147" s="168"/>
      <c r="Q147" s="168"/>
      <c r="R147" s="168"/>
      <c r="S147" s="243"/>
      <c r="T147" s="168"/>
      <c r="U147" s="243"/>
      <c r="V147" s="243"/>
      <c r="W147" s="243"/>
      <c r="X147" s="243"/>
      <c r="Y147" s="243"/>
      <c r="Z147" s="243"/>
      <c r="AA147" s="243"/>
    </row>
    <row r="148" spans="1:27" x14ac:dyDescent="0.25">
      <c r="A148" s="43"/>
      <c r="B148" s="44"/>
      <c r="C148" s="44"/>
      <c r="D148" s="44"/>
      <c r="E148" s="44"/>
      <c r="F148" s="44"/>
      <c r="G148" s="44"/>
      <c r="H148" s="44"/>
      <c r="I148" s="168"/>
      <c r="J148" s="168"/>
      <c r="K148" s="243"/>
      <c r="L148" s="243"/>
      <c r="M148" s="243"/>
      <c r="N148" s="243"/>
      <c r="O148" s="168"/>
      <c r="P148" s="168"/>
      <c r="Q148" s="168"/>
      <c r="R148" s="168"/>
      <c r="S148" s="243"/>
      <c r="T148" s="168"/>
      <c r="U148" s="243"/>
      <c r="V148" s="243"/>
      <c r="W148" s="243"/>
      <c r="X148" s="243"/>
      <c r="Y148" s="243"/>
      <c r="Z148" s="243"/>
      <c r="AA148" s="243"/>
    </row>
    <row r="149" spans="1:27" x14ac:dyDescent="0.25">
      <c r="A149" s="43"/>
      <c r="B149" s="44"/>
      <c r="C149" s="44"/>
      <c r="D149" s="44"/>
      <c r="E149" s="44"/>
      <c r="F149" s="44"/>
      <c r="G149" s="44"/>
      <c r="H149" s="44"/>
      <c r="I149" s="168"/>
      <c r="J149" s="168"/>
      <c r="K149" s="243"/>
      <c r="L149" s="243"/>
      <c r="M149" s="243"/>
      <c r="N149" s="243"/>
      <c r="O149" s="168"/>
      <c r="P149" s="168"/>
      <c r="Q149" s="168"/>
      <c r="R149" s="168"/>
      <c r="S149" s="243"/>
      <c r="T149" s="168"/>
      <c r="U149" s="243"/>
      <c r="V149" s="243"/>
      <c r="W149" s="243"/>
      <c r="X149" s="243"/>
      <c r="Y149" s="243"/>
      <c r="Z149" s="243"/>
      <c r="AA149" s="243"/>
    </row>
    <row r="150" spans="1:27" x14ac:dyDescent="0.25">
      <c r="A150" s="43"/>
      <c r="B150" s="44"/>
      <c r="C150" s="44"/>
      <c r="D150" s="44"/>
      <c r="E150" s="44"/>
      <c r="F150" s="44"/>
      <c r="G150" s="44"/>
      <c r="H150" s="44"/>
      <c r="I150" s="168"/>
      <c r="K150" s="243"/>
      <c r="L150" s="243"/>
      <c r="M150" s="243"/>
      <c r="N150" s="243"/>
      <c r="O150" s="168"/>
      <c r="P150" s="168"/>
      <c r="Q150" s="168"/>
      <c r="R150" s="168"/>
      <c r="S150" s="243"/>
      <c r="T150" s="168"/>
      <c r="U150" s="243"/>
      <c r="V150" s="243"/>
      <c r="W150" s="243"/>
      <c r="X150" s="243"/>
      <c r="Y150" s="243"/>
      <c r="Z150" s="243"/>
      <c r="AA150" s="243"/>
    </row>
    <row r="151" spans="1:27" x14ac:dyDescent="0.25">
      <c r="A151" s="43"/>
      <c r="B151" s="44"/>
      <c r="C151" s="44"/>
      <c r="D151" s="44"/>
      <c r="E151" s="44"/>
      <c r="F151" s="44"/>
      <c r="G151" s="44"/>
      <c r="H151" s="44"/>
      <c r="I151" s="168"/>
      <c r="K151" s="243"/>
      <c r="L151" s="243"/>
      <c r="M151" s="243"/>
      <c r="N151" s="243"/>
      <c r="O151" s="168"/>
      <c r="P151" s="168"/>
      <c r="Q151" s="168"/>
      <c r="R151" s="168"/>
      <c r="S151" s="243"/>
      <c r="T151" s="168"/>
      <c r="U151" s="243"/>
      <c r="V151" s="243"/>
      <c r="W151" s="243"/>
      <c r="X151" s="243"/>
      <c r="Y151" s="243"/>
      <c r="Z151" s="243"/>
      <c r="AA151" s="243"/>
    </row>
    <row r="152" spans="1:27" x14ac:dyDescent="0.25">
      <c r="A152" s="43"/>
      <c r="B152" s="44"/>
      <c r="C152" s="44"/>
      <c r="D152" s="44"/>
      <c r="E152" s="44"/>
      <c r="F152" s="44"/>
      <c r="G152" s="44"/>
      <c r="H152" s="44"/>
      <c r="I152" s="168"/>
      <c r="K152" s="243"/>
      <c r="L152" s="243"/>
      <c r="M152" s="243"/>
      <c r="N152" s="243"/>
      <c r="O152" s="168"/>
      <c r="P152" s="168"/>
      <c r="Q152" s="168"/>
      <c r="R152" s="168"/>
      <c r="S152" s="243"/>
      <c r="T152" s="168"/>
      <c r="U152" s="243"/>
      <c r="V152" s="243"/>
      <c r="W152" s="243"/>
      <c r="X152" s="243"/>
      <c r="Y152" s="243"/>
      <c r="Z152" s="243"/>
      <c r="AA152" s="243"/>
    </row>
    <row r="153" spans="1:27" x14ac:dyDescent="0.25">
      <c r="A153" s="43"/>
      <c r="B153" s="44"/>
      <c r="C153" s="44"/>
      <c r="D153" s="44"/>
      <c r="E153" s="44"/>
      <c r="F153" s="44"/>
      <c r="G153" s="44"/>
      <c r="H153" s="44"/>
      <c r="I153" s="168"/>
      <c r="K153" s="243"/>
      <c r="L153" s="243"/>
      <c r="M153" s="243"/>
      <c r="N153" s="243"/>
      <c r="O153" s="168"/>
      <c r="P153" s="168"/>
      <c r="Q153" s="168"/>
      <c r="R153" s="168"/>
      <c r="S153" s="243"/>
      <c r="T153" s="168"/>
      <c r="U153" s="168"/>
      <c r="V153" s="168"/>
      <c r="W153" s="168"/>
      <c r="X153" s="243"/>
      <c r="Y153" s="243"/>
      <c r="Z153" s="243"/>
      <c r="AA153" s="243"/>
    </row>
    <row r="154" spans="1:27" x14ac:dyDescent="0.25">
      <c r="A154" s="43"/>
      <c r="B154" s="47"/>
      <c r="I154" s="168"/>
      <c r="J154" s="168"/>
      <c r="K154" s="168"/>
      <c r="L154" s="243"/>
      <c r="M154" s="243"/>
      <c r="N154" s="243"/>
      <c r="O154" s="168"/>
      <c r="P154" s="168"/>
      <c r="Q154" s="168"/>
      <c r="R154" s="168"/>
      <c r="S154" s="243"/>
      <c r="T154" s="168"/>
      <c r="U154" s="168"/>
      <c r="V154" s="168"/>
      <c r="W154" s="168"/>
      <c r="X154" s="243"/>
      <c r="Y154" s="243"/>
      <c r="Z154" s="243"/>
      <c r="AA154" s="243"/>
    </row>
    <row r="155" spans="1:27" x14ac:dyDescent="0.25">
      <c r="A155" s="243"/>
      <c r="B155" s="243"/>
      <c r="C155" s="243"/>
      <c r="D155" s="243"/>
      <c r="E155" s="243"/>
      <c r="F155" s="243"/>
      <c r="G155" s="243"/>
      <c r="H155" s="243"/>
      <c r="I155" s="243"/>
      <c r="J155" s="168"/>
      <c r="K155" s="168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</row>
    <row r="156" spans="1:27" x14ac:dyDescent="0.25">
      <c r="A156" s="243"/>
      <c r="B156" s="243"/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</row>
    <row r="157" spans="1:27" x14ac:dyDescent="0.25">
      <c r="A157" s="243"/>
      <c r="B157" s="243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</row>
    <row r="158" spans="1:27" x14ac:dyDescent="0.25">
      <c r="A158" s="256"/>
      <c r="B158" s="256"/>
      <c r="C158" s="256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</row>
    <row r="159" spans="1:27" x14ac:dyDescent="0.25">
      <c r="A159" s="145"/>
      <c r="B159" s="145"/>
      <c r="C159" s="145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</row>
    <row r="160" spans="1:27" x14ac:dyDescent="0.25">
      <c r="A160" s="145"/>
      <c r="B160" s="145"/>
      <c r="C160" s="145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</row>
    <row r="161" spans="1:27" x14ac:dyDescent="0.25">
      <c r="A161" s="145"/>
      <c r="B161" s="145"/>
      <c r="C161" s="145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</row>
    <row r="162" spans="1:27" x14ac:dyDescent="0.25">
      <c r="A162" s="145"/>
      <c r="B162" s="145"/>
      <c r="C162" s="145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</row>
    <row r="163" spans="1:27" x14ac:dyDescent="0.25">
      <c r="A163" s="145"/>
      <c r="B163" s="145"/>
      <c r="C163" s="145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</row>
    <row r="164" spans="1:27" x14ac:dyDescent="0.25">
      <c r="A164" s="145"/>
      <c r="B164" s="145"/>
      <c r="C164" s="145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</row>
    <row r="165" spans="1:27" x14ac:dyDescent="0.25">
      <c r="A165" s="145"/>
      <c r="B165" s="145"/>
      <c r="C165" s="145"/>
      <c r="D165" s="243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</row>
    <row r="166" spans="1:27" x14ac:dyDescent="0.25">
      <c r="A166" s="145"/>
      <c r="B166" s="145"/>
      <c r="C166" s="145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</row>
    <row r="167" spans="1:27" x14ac:dyDescent="0.25">
      <c r="A167" s="145"/>
      <c r="B167" s="145"/>
      <c r="C167" s="145"/>
      <c r="D167" s="243"/>
      <c r="E167" s="243"/>
      <c r="F167" s="243"/>
      <c r="G167" s="243"/>
      <c r="H167" s="243"/>
      <c r="I167" s="24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45"/>
      <c r="B168" s="145"/>
      <c r="C168" s="145"/>
      <c r="D168" s="243"/>
      <c r="E168" s="243"/>
      <c r="F168" s="243"/>
      <c r="G168" s="243"/>
      <c r="H168" s="243"/>
      <c r="I168" s="24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275"/>
      <c r="B169" s="275"/>
      <c r="C169" s="275"/>
      <c r="D169" s="243"/>
      <c r="E169" s="243"/>
      <c r="F169" s="243"/>
      <c r="G169" s="243"/>
      <c r="H169" s="243"/>
      <c r="I169" s="24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</sheetData>
  <sheetProtection selectLockedCells="1" selectUnlockedCells="1"/>
  <mergeCells count="4">
    <mergeCell ref="G1:N1"/>
    <mergeCell ref="Q1:X1"/>
    <mergeCell ref="G49:N49"/>
    <mergeCell ref="G94:N9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9"/>
  <sheetViews>
    <sheetView zoomScale="85" zoomScaleNormal="85" workbookViewId="0">
      <selection activeCell="D24" sqref="D24"/>
    </sheetView>
  </sheetViews>
  <sheetFormatPr baseColWidth="10" defaultRowHeight="15" x14ac:dyDescent="0.25"/>
  <cols>
    <col min="2" max="2" width="12.7109375" customWidth="1"/>
  </cols>
  <sheetData>
    <row r="1" spans="1:25" ht="15.75" x14ac:dyDescent="0.25">
      <c r="A1" s="1"/>
      <c r="B1" s="1"/>
      <c r="C1" s="1"/>
      <c r="D1" s="1"/>
      <c r="E1" s="1"/>
      <c r="F1" s="142"/>
      <c r="G1" s="291" t="s">
        <v>132</v>
      </c>
      <c r="H1" s="291"/>
      <c r="I1" s="291"/>
      <c r="J1" s="291"/>
      <c r="K1" s="291"/>
      <c r="L1" s="291"/>
      <c r="M1" s="291"/>
      <c r="N1" s="291"/>
      <c r="O1" s="143"/>
      <c r="P1" s="144"/>
      <c r="Q1" s="292" t="s">
        <v>133</v>
      </c>
      <c r="R1" s="292"/>
      <c r="S1" s="292"/>
      <c r="T1" s="292"/>
      <c r="U1" s="292"/>
      <c r="V1" s="292"/>
      <c r="W1" s="292"/>
      <c r="X1" s="292"/>
      <c r="Y1" s="145"/>
    </row>
    <row r="2" spans="1:25" x14ac:dyDescent="0.25">
      <c r="A2" s="146" t="s">
        <v>134</v>
      </c>
      <c r="B2" s="7" t="s">
        <v>2</v>
      </c>
      <c r="C2" s="10" t="s">
        <v>159</v>
      </c>
      <c r="D2" s="147" t="s">
        <v>136</v>
      </c>
      <c r="F2" s="1"/>
      <c r="G2" s="276" t="s">
        <v>137</v>
      </c>
      <c r="H2" s="277" t="s">
        <v>138</v>
      </c>
      <c r="I2" s="278" t="s">
        <v>139</v>
      </c>
      <c r="J2" s="152" t="s">
        <v>140</v>
      </c>
      <c r="K2" s="153" t="s">
        <v>138</v>
      </c>
      <c r="L2" s="154" t="s">
        <v>139</v>
      </c>
      <c r="M2" s="154" t="s">
        <v>141</v>
      </c>
      <c r="N2" s="155" t="s">
        <v>129</v>
      </c>
      <c r="O2" s="1"/>
      <c r="P2" s="1"/>
      <c r="Q2" s="276" t="s">
        <v>137</v>
      </c>
      <c r="R2" s="277" t="s">
        <v>138</v>
      </c>
      <c r="S2" s="278" t="s">
        <v>139</v>
      </c>
      <c r="T2" s="152" t="s">
        <v>140</v>
      </c>
      <c r="U2" s="153" t="s">
        <v>138</v>
      </c>
      <c r="V2" s="154" t="s">
        <v>139</v>
      </c>
      <c r="W2" s="154" t="s">
        <v>141</v>
      </c>
      <c r="X2" s="155" t="s">
        <v>129</v>
      </c>
      <c r="Y2" s="156"/>
    </row>
    <row r="3" spans="1:25" x14ac:dyDescent="0.25">
      <c r="A3" s="11" t="s">
        <v>8</v>
      </c>
      <c r="B3">
        <f>qPCR!E5</f>
        <v>25.965</v>
      </c>
      <c r="C3">
        <f>qPCR!H87</f>
        <v>28.66</v>
      </c>
      <c r="D3">
        <f t="shared" ref="D3:D10" si="0">C3-B3</f>
        <v>2.6950000000000003</v>
      </c>
      <c r="F3" s="1"/>
      <c r="G3">
        <f t="shared" ref="G3:G11" si="1">POWER(2,((-1)*(D3)))</f>
        <v>0.15442732964086611</v>
      </c>
      <c r="H3" s="159"/>
      <c r="I3" s="160"/>
      <c r="J3" s="161"/>
      <c r="K3">
        <f t="shared" ref="K3:K10" si="2">D3-$J$23</f>
        <v>-2.2250000000000005</v>
      </c>
      <c r="L3">
        <f t="shared" ref="L3:L10" si="3">POWER(2,((-1)*(K3)))</f>
        <v>4.6751089942449839</v>
      </c>
      <c r="O3" s="1"/>
      <c r="P3" s="1"/>
      <c r="Q3">
        <f t="shared" ref="Q3:Q11" si="4">POWER(2,((-1)*(D3)))</f>
        <v>0.15442732964086611</v>
      </c>
      <c r="R3" s="165"/>
      <c r="S3" s="166"/>
      <c r="T3" s="161"/>
      <c r="U3">
        <f t="shared" ref="U3:U10" si="5">D3-$T$23</f>
        <v>-1.1983333333333337</v>
      </c>
      <c r="V3">
        <f t="shared" ref="V3:V10" si="6">POWER(2,((-1)*(U3)))</f>
        <v>2.2947441856935904</v>
      </c>
    </row>
    <row r="4" spans="1:25" x14ac:dyDescent="0.25">
      <c r="A4" s="16" t="s">
        <v>9</v>
      </c>
      <c r="B4">
        <f>qPCR!E6</f>
        <v>25.91</v>
      </c>
      <c r="C4">
        <f>qPCR!H88</f>
        <v>27.905000000000001</v>
      </c>
      <c r="D4">
        <f t="shared" si="0"/>
        <v>1.995000000000001</v>
      </c>
      <c r="F4" s="1"/>
      <c r="G4">
        <f t="shared" si="1"/>
        <v>0.25086793712737554</v>
      </c>
      <c r="H4" s="169"/>
      <c r="I4" s="170"/>
      <c r="J4" s="171"/>
      <c r="K4">
        <f t="shared" si="2"/>
        <v>-2.9249999999999998</v>
      </c>
      <c r="L4">
        <f t="shared" si="3"/>
        <v>7.5947369676041507</v>
      </c>
      <c r="O4" s="1"/>
      <c r="P4" s="1"/>
      <c r="Q4">
        <f t="shared" si="4"/>
        <v>0.25086793712737554</v>
      </c>
      <c r="R4" s="175"/>
      <c r="S4" s="176"/>
      <c r="T4" s="171"/>
      <c r="U4">
        <f t="shared" si="5"/>
        <v>-1.898333333333333</v>
      </c>
      <c r="V4">
        <f t="shared" si="6"/>
        <v>3.7278229277083117</v>
      </c>
    </row>
    <row r="5" spans="1:25" x14ac:dyDescent="0.25">
      <c r="A5" s="16" t="s">
        <v>10</v>
      </c>
      <c r="B5">
        <f>qPCR!E7</f>
        <v>25.244999999999997</v>
      </c>
      <c r="C5">
        <f>qPCR!H89</f>
        <v>27.565000000000001</v>
      </c>
      <c r="D5">
        <f t="shared" si="0"/>
        <v>2.3200000000000038</v>
      </c>
      <c r="F5" s="1"/>
      <c r="G5">
        <f t="shared" si="1"/>
        <v>0.20026746939740503</v>
      </c>
      <c r="H5" s="169"/>
      <c r="I5" s="170"/>
      <c r="J5" s="171"/>
      <c r="K5">
        <f t="shared" si="2"/>
        <v>-2.599999999999997</v>
      </c>
      <c r="L5">
        <f t="shared" si="3"/>
        <v>6.0628662660415786</v>
      </c>
      <c r="O5" s="1"/>
      <c r="P5" s="1"/>
      <c r="Q5">
        <f t="shared" si="4"/>
        <v>0.20026746939740503</v>
      </c>
      <c r="R5" s="175"/>
      <c r="S5" s="176"/>
      <c r="T5" s="171"/>
      <c r="U5">
        <f t="shared" si="5"/>
        <v>-1.5733333333333301</v>
      </c>
      <c r="V5">
        <f t="shared" si="6"/>
        <v>2.9759150278128623</v>
      </c>
    </row>
    <row r="6" spans="1:25" x14ac:dyDescent="0.25">
      <c r="A6" s="16" t="s">
        <v>11</v>
      </c>
      <c r="B6">
        <f>qPCR!E8</f>
        <v>25.130000000000003</v>
      </c>
      <c r="C6">
        <f>qPCR!H90</f>
        <v>27.905000000000001</v>
      </c>
      <c r="D6">
        <f t="shared" si="0"/>
        <v>2.7749999999999986</v>
      </c>
      <c r="F6" s="1"/>
      <c r="G6">
        <f t="shared" si="1"/>
        <v>0.14609715607015586</v>
      </c>
      <c r="H6" s="169"/>
      <c r="I6" s="170"/>
      <c r="J6" s="171"/>
      <c r="K6">
        <f t="shared" si="2"/>
        <v>-2.1450000000000022</v>
      </c>
      <c r="L6">
        <f t="shared" si="3"/>
        <v>4.4229226132810826</v>
      </c>
      <c r="O6" s="1"/>
      <c r="P6" s="1"/>
      <c r="Q6">
        <f t="shared" si="4"/>
        <v>0.14609715607015586</v>
      </c>
      <c r="R6" s="175"/>
      <c r="S6" s="176"/>
      <c r="T6" s="171"/>
      <c r="U6">
        <f t="shared" si="5"/>
        <v>-1.1183333333333354</v>
      </c>
      <c r="V6">
        <f t="shared" si="6"/>
        <v>2.1709602841545244</v>
      </c>
    </row>
    <row r="7" spans="1:25" x14ac:dyDescent="0.25">
      <c r="A7" s="16" t="s">
        <v>12</v>
      </c>
      <c r="B7">
        <f>qPCR!E9</f>
        <v>25.16</v>
      </c>
      <c r="C7">
        <f>qPCR!H91</f>
        <v>27.83</v>
      </c>
      <c r="D7">
        <f t="shared" si="0"/>
        <v>2.6699999999999982</v>
      </c>
      <c r="F7" s="1"/>
      <c r="G7">
        <f t="shared" si="1"/>
        <v>0.15712667181522877</v>
      </c>
      <c r="H7" s="169"/>
      <c r="I7" s="170"/>
      <c r="J7" s="171"/>
      <c r="K7">
        <f t="shared" si="2"/>
        <v>-2.2500000000000027</v>
      </c>
      <c r="L7">
        <f t="shared" si="3"/>
        <v>4.756828460010893</v>
      </c>
      <c r="O7" s="1"/>
      <c r="P7" s="1"/>
      <c r="Q7">
        <f t="shared" si="4"/>
        <v>0.15712667181522877</v>
      </c>
      <c r="R7" s="175"/>
      <c r="S7" s="176"/>
      <c r="T7" s="171"/>
      <c r="U7">
        <f t="shared" si="5"/>
        <v>-1.2233333333333358</v>
      </c>
      <c r="V7">
        <f t="shared" si="6"/>
        <v>2.3348556075139473</v>
      </c>
    </row>
    <row r="8" spans="1:25" x14ac:dyDescent="0.25">
      <c r="A8" s="16" t="s">
        <v>13</v>
      </c>
      <c r="B8">
        <f>qPCR!E10</f>
        <v>25.92</v>
      </c>
      <c r="C8">
        <f>qPCR!H92</f>
        <v>28.58</v>
      </c>
      <c r="D8">
        <f t="shared" si="0"/>
        <v>2.6599999999999966</v>
      </c>
      <c r="F8" s="1"/>
      <c r="G8">
        <f t="shared" si="1"/>
        <v>0.15821957424628538</v>
      </c>
      <c r="H8" s="169"/>
      <c r="I8" s="170"/>
      <c r="J8" s="171"/>
      <c r="K8">
        <f t="shared" si="2"/>
        <v>-2.2600000000000042</v>
      </c>
      <c r="L8">
        <f t="shared" si="3"/>
        <v>4.7899148184757285</v>
      </c>
      <c r="O8" s="1"/>
      <c r="P8" s="1"/>
      <c r="Q8">
        <f t="shared" si="4"/>
        <v>0.15821957424628538</v>
      </c>
      <c r="R8" s="175"/>
      <c r="S8" s="176"/>
      <c r="T8" s="171"/>
      <c r="U8">
        <f t="shared" si="5"/>
        <v>-1.2333333333333374</v>
      </c>
      <c r="V8">
        <f t="shared" si="6"/>
        <v>2.3510958125672241</v>
      </c>
    </row>
    <row r="9" spans="1:25" x14ac:dyDescent="0.25">
      <c r="A9" s="16" t="s">
        <v>14</v>
      </c>
      <c r="B9">
        <f>qPCR!E11</f>
        <v>25.725000000000001</v>
      </c>
      <c r="C9">
        <f>qPCR!H93</f>
        <v>29.29</v>
      </c>
      <c r="D9">
        <f t="shared" si="0"/>
        <v>3.5649999999999977</v>
      </c>
      <c r="F9" s="1"/>
      <c r="G9">
        <f t="shared" si="1"/>
        <v>8.4494427064257999E-2</v>
      </c>
      <c r="H9" s="169"/>
      <c r="I9" s="170"/>
      <c r="J9" s="171"/>
      <c r="K9">
        <f t="shared" si="2"/>
        <v>-1.3550000000000031</v>
      </c>
      <c r="L9">
        <f t="shared" si="3"/>
        <v>2.5579711625548631</v>
      </c>
      <c r="O9" s="1"/>
      <c r="P9" s="1"/>
      <c r="Q9">
        <f t="shared" si="4"/>
        <v>8.4494427064257999E-2</v>
      </c>
      <c r="R9" s="175"/>
      <c r="S9" s="176"/>
      <c r="T9" s="171"/>
      <c r="U9">
        <f t="shared" si="5"/>
        <v>-0.32833333333333625</v>
      </c>
      <c r="V9">
        <f t="shared" si="6"/>
        <v>1.2555620542046027</v>
      </c>
    </row>
    <row r="10" spans="1:25" x14ac:dyDescent="0.25">
      <c r="A10" s="16" t="s">
        <v>15</v>
      </c>
      <c r="B10">
        <f>qPCR!E12</f>
        <v>26.105</v>
      </c>
      <c r="C10">
        <f>qPCR!H94</f>
        <v>28.305</v>
      </c>
      <c r="D10">
        <f t="shared" si="0"/>
        <v>2.1999999999999993</v>
      </c>
      <c r="F10" s="1"/>
      <c r="G10">
        <f t="shared" si="1"/>
        <v>0.21763764082403114</v>
      </c>
      <c r="H10" s="169"/>
      <c r="I10" s="170"/>
      <c r="J10" s="171"/>
      <c r="K10">
        <f t="shared" si="2"/>
        <v>-2.7200000000000015</v>
      </c>
      <c r="L10">
        <f t="shared" si="3"/>
        <v>6.588728138140592</v>
      </c>
      <c r="O10" s="1"/>
      <c r="P10" s="1"/>
      <c r="Q10">
        <f t="shared" si="4"/>
        <v>0.21763764082403114</v>
      </c>
      <c r="R10" s="175"/>
      <c r="S10" s="176"/>
      <c r="T10" s="171"/>
      <c r="U10">
        <f t="shared" si="5"/>
        <v>-1.6933333333333347</v>
      </c>
      <c r="V10">
        <f t="shared" si="6"/>
        <v>3.2340306086394515</v>
      </c>
    </row>
    <row r="11" spans="1:25" x14ac:dyDescent="0.25">
      <c r="A11" s="38" t="s">
        <v>16</v>
      </c>
      <c r="B11">
        <f>qPCR!E13</f>
        <v>24.664999999999999</v>
      </c>
      <c r="C11">
        <f>qPCR!H95</f>
        <v>31.035</v>
      </c>
      <c r="F11" s="1"/>
      <c r="G11">
        <f t="shared" si="1"/>
        <v>1</v>
      </c>
      <c r="H11" s="169"/>
      <c r="I11" s="170"/>
      <c r="J11" s="171"/>
      <c r="O11" s="1"/>
      <c r="P11" s="1"/>
      <c r="Q11">
        <f t="shared" si="4"/>
        <v>1</v>
      </c>
      <c r="R11" s="180"/>
      <c r="S11" s="181"/>
      <c r="T11" s="182"/>
    </row>
    <row r="12" spans="1:25" x14ac:dyDescent="0.25">
      <c r="A12" s="186" t="s">
        <v>142</v>
      </c>
      <c r="B12">
        <f>AVERAGE(B3:B11)</f>
        <v>25.536111111111108</v>
      </c>
      <c r="C12">
        <f>AVERAGE(C3:C11)</f>
        <v>28.563888888888886</v>
      </c>
      <c r="D12">
        <f>AVERAGE(D3:D11)</f>
        <v>2.6099999999999994</v>
      </c>
      <c r="F12" s="188" t="s">
        <v>143</v>
      </c>
      <c r="G12">
        <f>AVERAGE(G3:G11)</f>
        <v>0.26323757846506735</v>
      </c>
      <c r="H12" s="190"/>
      <c r="I12" s="191"/>
      <c r="J12">
        <f>D12</f>
        <v>2.6099999999999994</v>
      </c>
      <c r="M12">
        <f>GEOMEAN(L3:L11)</f>
        <v>4.9588307997559511</v>
      </c>
      <c r="N12">
        <f>STDEV(L3:L11)/SQRT(COUNT(L3:L11))</f>
        <v>0.54493231978746726</v>
      </c>
      <c r="O12" s="1"/>
      <c r="P12" s="1"/>
      <c r="Q12">
        <f t="shared" ref="Q12:Q21" si="7">POWER(2,((-1)*(D13)))</f>
        <v>3.6271997324491254E-2</v>
      </c>
      <c r="R12" s="175"/>
      <c r="S12" s="176"/>
      <c r="T12" s="171"/>
      <c r="U12">
        <f t="shared" ref="U12:U21" si="8">D13-$T$23</f>
        <v>0.89166666666666616</v>
      </c>
      <c r="V12">
        <f t="shared" ref="V12:V21" si="9">POWER(2,((-1)*(U12)))</f>
        <v>0.53899109152142777</v>
      </c>
    </row>
    <row r="13" spans="1:25" x14ac:dyDescent="0.25">
      <c r="A13" s="21" t="s">
        <v>18</v>
      </c>
      <c r="B13">
        <f>qPCR!E14</f>
        <v>26.234999999999999</v>
      </c>
      <c r="C13">
        <f>qPCR!H96</f>
        <v>31.02</v>
      </c>
      <c r="D13">
        <f t="shared" ref="D13:D22" si="10">C13-B13</f>
        <v>4.7850000000000001</v>
      </c>
      <c r="F13" s="1"/>
      <c r="G13">
        <f t="shared" ref="G13:G22" si="11">POWER(2,((-1)*(D13)))</f>
        <v>3.6271997324491254E-2</v>
      </c>
      <c r="H13" s="196"/>
      <c r="I13" s="197"/>
      <c r="J13" s="171"/>
      <c r="K13">
        <f t="shared" ref="K13:K22" si="12">D13-$J$23</f>
        <v>-0.13500000000000068</v>
      </c>
      <c r="L13">
        <f t="shared" ref="L13:L22" si="13">POWER(2,((-1)*(K13)))</f>
        <v>1.0980928137870503</v>
      </c>
      <c r="O13" s="1"/>
      <c r="P13" s="1"/>
      <c r="Q13">
        <f t="shared" si="7"/>
        <v>1.1477879947486783E-2</v>
      </c>
      <c r="R13" s="175"/>
      <c r="S13" s="176"/>
      <c r="T13" s="171"/>
      <c r="U13">
        <f t="shared" si="8"/>
        <v>2.5516666666666663</v>
      </c>
      <c r="V13">
        <f t="shared" si="9"/>
        <v>0.17055788204612146</v>
      </c>
    </row>
    <row r="14" spans="1:25" x14ac:dyDescent="0.25">
      <c r="A14" s="26" t="s">
        <v>19</v>
      </c>
      <c r="B14">
        <f>qPCR!E15</f>
        <v>24.15</v>
      </c>
      <c r="C14">
        <f>qPCR!H97</f>
        <v>30.594999999999999</v>
      </c>
      <c r="D14">
        <f t="shared" si="10"/>
        <v>6.4450000000000003</v>
      </c>
      <c r="F14" s="1"/>
      <c r="G14">
        <f t="shared" si="11"/>
        <v>1.1477879947486783E-2</v>
      </c>
      <c r="H14" s="196"/>
      <c r="I14" s="197"/>
      <c r="J14" s="171"/>
      <c r="K14">
        <f t="shared" si="12"/>
        <v>1.5249999999999995</v>
      </c>
      <c r="L14">
        <f t="shared" si="13"/>
        <v>0.34747955496058436</v>
      </c>
      <c r="O14" s="1"/>
      <c r="P14" s="1"/>
      <c r="Q14">
        <f t="shared" si="7"/>
        <v>6.5380308737033141E-2</v>
      </c>
      <c r="R14" s="175"/>
      <c r="S14" s="176"/>
      <c r="T14" s="171"/>
      <c r="U14">
        <f t="shared" si="8"/>
        <v>4.1666666666664742E-2</v>
      </c>
      <c r="V14">
        <f t="shared" si="9"/>
        <v>0.97153194115360708</v>
      </c>
    </row>
    <row r="15" spans="1:25" x14ac:dyDescent="0.25">
      <c r="A15" s="26" t="s">
        <v>20</v>
      </c>
      <c r="B15">
        <f>qPCR!E16</f>
        <v>24.69</v>
      </c>
      <c r="C15">
        <f>qPCR!H98</f>
        <v>28.625</v>
      </c>
      <c r="D15">
        <f t="shared" si="10"/>
        <v>3.9349999999999987</v>
      </c>
      <c r="F15" s="1"/>
      <c r="G15">
        <f t="shared" si="11"/>
        <v>6.5380308737033141E-2</v>
      </c>
      <c r="H15" s="196"/>
      <c r="I15" s="197"/>
      <c r="J15" s="171"/>
      <c r="K15">
        <f t="shared" si="12"/>
        <v>-0.9850000000000021</v>
      </c>
      <c r="L15">
        <f t="shared" si="13"/>
        <v>1.9793133128304168</v>
      </c>
      <c r="O15" s="1"/>
      <c r="P15" s="1"/>
      <c r="Q15">
        <f t="shared" si="7"/>
        <v>6.7218399403586149E-2</v>
      </c>
      <c r="R15" s="175"/>
      <c r="S15" s="176"/>
      <c r="T15" s="171"/>
      <c r="U15">
        <f t="shared" si="8"/>
        <v>1.6666666666655949E-3</v>
      </c>
      <c r="V15">
        <f t="shared" si="9"/>
        <v>0.99884542173803104</v>
      </c>
    </row>
    <row r="16" spans="1:25" x14ac:dyDescent="0.25">
      <c r="A16" s="26" t="s">
        <v>21</v>
      </c>
      <c r="B16">
        <f>qPCR!E17</f>
        <v>24.6</v>
      </c>
      <c r="C16">
        <f>qPCR!H99</f>
        <v>28.495000000000001</v>
      </c>
      <c r="D16">
        <f t="shared" si="10"/>
        <v>3.8949999999999996</v>
      </c>
      <c r="F16" s="1"/>
      <c r="G16">
        <f t="shared" si="11"/>
        <v>6.7218399403586149E-2</v>
      </c>
      <c r="H16" s="196"/>
      <c r="I16" s="197"/>
      <c r="J16" s="171"/>
      <c r="K16">
        <f t="shared" si="12"/>
        <v>-1.0250000000000012</v>
      </c>
      <c r="L16">
        <f t="shared" si="13"/>
        <v>2.0349593842053744</v>
      </c>
      <c r="O16" s="1"/>
      <c r="P16" s="1"/>
      <c r="Q16">
        <f t="shared" si="7"/>
        <v>1.4731008373722486E-2</v>
      </c>
      <c r="R16" s="175"/>
      <c r="S16" s="176"/>
      <c r="T16" s="171"/>
      <c r="U16">
        <f t="shared" si="8"/>
        <v>2.1916666666666669</v>
      </c>
      <c r="V16">
        <f t="shared" si="9"/>
        <v>0.2188984028514713</v>
      </c>
    </row>
    <row r="17" spans="1:24" x14ac:dyDescent="0.25">
      <c r="A17" s="26" t="s">
        <v>22</v>
      </c>
      <c r="B17">
        <f>qPCR!E18</f>
        <v>25.364999999999998</v>
      </c>
      <c r="C17">
        <f>qPCR!H100</f>
        <v>31.45</v>
      </c>
      <c r="D17">
        <f t="shared" si="10"/>
        <v>6.0850000000000009</v>
      </c>
      <c r="F17" s="1"/>
      <c r="G17">
        <f t="shared" si="11"/>
        <v>1.4731008373722486E-2</v>
      </c>
      <c r="H17" s="196"/>
      <c r="I17" s="197"/>
      <c r="J17" s="171"/>
      <c r="K17">
        <f t="shared" si="12"/>
        <v>1.165</v>
      </c>
      <c r="L17">
        <f t="shared" si="13"/>
        <v>0.44596425971004633</v>
      </c>
      <c r="O17" s="1"/>
      <c r="P17" s="1"/>
      <c r="Q17">
        <f t="shared" si="7"/>
        <v>3.2464346978051999E-2</v>
      </c>
      <c r="R17" s="175"/>
      <c r="S17" s="176"/>
      <c r="T17" s="171"/>
      <c r="U17">
        <f t="shared" si="8"/>
        <v>1.0516666666666663</v>
      </c>
      <c r="V17">
        <f t="shared" si="9"/>
        <v>0.48241053991851113</v>
      </c>
    </row>
    <row r="18" spans="1:24" x14ac:dyDescent="0.25">
      <c r="A18" s="26" t="s">
        <v>23</v>
      </c>
      <c r="B18">
        <f>qPCR!E19</f>
        <v>23.83</v>
      </c>
      <c r="C18">
        <f>qPCR!H101</f>
        <v>28.774999999999999</v>
      </c>
      <c r="D18">
        <f t="shared" si="10"/>
        <v>4.9450000000000003</v>
      </c>
      <c r="F18" s="1"/>
      <c r="G18">
        <f t="shared" si="11"/>
        <v>3.2464346978051999E-2</v>
      </c>
      <c r="H18" s="196"/>
      <c r="I18" s="197"/>
      <c r="J18" s="171"/>
      <c r="K18">
        <f t="shared" si="12"/>
        <v>2.4999999999999467E-2</v>
      </c>
      <c r="L18">
        <f t="shared" si="13"/>
        <v>0.98282059854525139</v>
      </c>
      <c r="O18" s="1"/>
      <c r="P18" s="1"/>
      <c r="Q18">
        <f t="shared" si="7"/>
        <v>8.9312133733818355E-2</v>
      </c>
      <c r="R18" s="175"/>
      <c r="S18" s="176"/>
      <c r="T18" s="171"/>
      <c r="U18">
        <f t="shared" si="8"/>
        <v>-0.40833333333333455</v>
      </c>
      <c r="V18">
        <f t="shared" si="9"/>
        <v>1.3271517423385693</v>
      </c>
    </row>
    <row r="19" spans="1:24" x14ac:dyDescent="0.25">
      <c r="A19" s="26" t="s">
        <v>24</v>
      </c>
      <c r="B19">
        <f>qPCR!E20</f>
        <v>25.454999999999998</v>
      </c>
      <c r="C19">
        <f>qPCR!H102</f>
        <v>28.939999999999998</v>
      </c>
      <c r="D19">
        <f t="shared" si="10"/>
        <v>3.4849999999999994</v>
      </c>
      <c r="F19" s="1"/>
      <c r="G19">
        <f t="shared" si="11"/>
        <v>8.9312133733818355E-2</v>
      </c>
      <c r="H19" s="196"/>
      <c r="I19" s="197"/>
      <c r="J19" s="171"/>
      <c r="K19">
        <f t="shared" si="12"/>
        <v>-1.4350000000000014</v>
      </c>
      <c r="L19">
        <f t="shared" si="13"/>
        <v>2.7038216660562542</v>
      </c>
      <c r="O19" s="1"/>
      <c r="P19" s="1"/>
      <c r="Q19">
        <f t="shared" si="7"/>
        <v>1.2132326171891233E-2</v>
      </c>
      <c r="R19" s="175"/>
      <c r="S19" s="176"/>
      <c r="T19" s="171"/>
      <c r="U19">
        <f t="shared" si="8"/>
        <v>2.471666666666668</v>
      </c>
      <c r="V19">
        <f t="shared" si="9"/>
        <v>0.18028275828269011</v>
      </c>
    </row>
    <row r="20" spans="1:24" x14ac:dyDescent="0.25">
      <c r="A20" s="26" t="s">
        <v>25</v>
      </c>
      <c r="B20">
        <f>qPCR!E21</f>
        <v>24.82</v>
      </c>
      <c r="C20">
        <f>qPCR!H103</f>
        <v>31.185000000000002</v>
      </c>
      <c r="D20">
        <f t="shared" si="10"/>
        <v>6.365000000000002</v>
      </c>
      <c r="F20" s="1"/>
      <c r="G20">
        <f t="shared" si="11"/>
        <v>1.2132326171891233E-2</v>
      </c>
      <c r="H20" s="196"/>
      <c r="I20" s="197"/>
      <c r="J20" s="171"/>
      <c r="K20">
        <f t="shared" si="12"/>
        <v>1.4450000000000012</v>
      </c>
      <c r="L20">
        <f t="shared" si="13"/>
        <v>0.3672921583195769</v>
      </c>
      <c r="O20" s="1"/>
      <c r="P20" s="1"/>
      <c r="Q20">
        <f t="shared" si="7"/>
        <v>9.2141826080693739E-2</v>
      </c>
      <c r="R20" s="175"/>
      <c r="S20" s="176"/>
      <c r="T20" s="171"/>
      <c r="U20">
        <f t="shared" si="8"/>
        <v>-0.4533333333333327</v>
      </c>
      <c r="V20">
        <f t="shared" si="9"/>
        <v>1.3692001289511913</v>
      </c>
    </row>
    <row r="21" spans="1:24" x14ac:dyDescent="0.25">
      <c r="A21" s="26" t="s">
        <v>26</v>
      </c>
      <c r="B21">
        <f>qPCR!E22</f>
        <v>26.004999999999999</v>
      </c>
      <c r="C21">
        <f>qPCR!H104</f>
        <v>29.445</v>
      </c>
      <c r="D21">
        <f t="shared" si="10"/>
        <v>3.4400000000000013</v>
      </c>
      <c r="F21" s="1"/>
      <c r="G21">
        <f t="shared" si="11"/>
        <v>9.2141826080693739E-2</v>
      </c>
      <c r="H21" s="196"/>
      <c r="I21" s="197"/>
      <c r="J21" s="171"/>
      <c r="K21">
        <f t="shared" si="12"/>
        <v>-1.4799999999999995</v>
      </c>
      <c r="L21">
        <f t="shared" si="13"/>
        <v>2.7894873327008098</v>
      </c>
      <c r="O21" s="1"/>
      <c r="P21" s="1"/>
      <c r="Q21">
        <f t="shared" si="7"/>
        <v>1.7701310707746852E-2</v>
      </c>
      <c r="R21" s="175"/>
      <c r="S21" s="176"/>
      <c r="T21" s="171"/>
      <c r="U21">
        <f t="shared" si="8"/>
        <v>1.9266666666666663</v>
      </c>
      <c r="V21">
        <f t="shared" si="9"/>
        <v>0.26303621205017919</v>
      </c>
    </row>
    <row r="22" spans="1:24" x14ac:dyDescent="0.25">
      <c r="A22" s="85" t="s">
        <v>27</v>
      </c>
      <c r="B22">
        <f>qPCR!E23</f>
        <v>25.67</v>
      </c>
      <c r="C22">
        <f>qPCR!H105</f>
        <v>31.490000000000002</v>
      </c>
      <c r="D22">
        <f t="shared" si="10"/>
        <v>5.82</v>
      </c>
      <c r="F22" s="43"/>
      <c r="G22">
        <f t="shared" si="11"/>
        <v>1.7701310707746852E-2</v>
      </c>
      <c r="I22" s="197"/>
      <c r="K22">
        <f t="shared" si="12"/>
        <v>0.89999999999999947</v>
      </c>
      <c r="L22">
        <f t="shared" si="13"/>
        <v>0.53588673126814679</v>
      </c>
      <c r="O22" s="1"/>
      <c r="P22" s="1"/>
      <c r="R22" s="205"/>
      <c r="S22" s="206"/>
      <c r="T22" s="205"/>
      <c r="U22" s="207"/>
      <c r="V22" s="207"/>
      <c r="W22" s="207"/>
      <c r="X22" s="206"/>
    </row>
    <row r="23" spans="1:24" x14ac:dyDescent="0.25">
      <c r="A23" s="186" t="s">
        <v>144</v>
      </c>
      <c r="B23">
        <f>AVERAGE(B13:B22)</f>
        <v>25.082000000000001</v>
      </c>
      <c r="C23">
        <f>AVERAGE(C13:C22)</f>
        <v>30.002000000000002</v>
      </c>
      <c r="D23">
        <f>AVERAGE(D13:D22)</f>
        <v>4.9200000000000008</v>
      </c>
      <c r="E23" s="43"/>
      <c r="F23" s="188" t="s">
        <v>145</v>
      </c>
      <c r="G23">
        <f>AVERAGE(G13:G22)</f>
        <v>4.3883153745852201E-2</v>
      </c>
      <c r="H23" s="190"/>
      <c r="I23" s="191"/>
      <c r="J23">
        <f>D23</f>
        <v>4.9200000000000008</v>
      </c>
      <c r="M23" s="208"/>
      <c r="N23" s="209"/>
      <c r="O23" s="1"/>
      <c r="P23" s="188" t="s">
        <v>143</v>
      </c>
      <c r="Q23">
        <f>AVERAGE(Q3:Q21)</f>
        <v>0.14778788124442777</v>
      </c>
      <c r="S23" s="206"/>
      <c r="T23">
        <f>D24</f>
        <v>3.893333333333334</v>
      </c>
      <c r="W23">
        <f>GEOMEAN(V3:V21)</f>
        <v>1.0000000000000004</v>
      </c>
      <c r="X23">
        <f>STDEV(V3:V21)/SQRT(COUNT(V3:V21))</f>
        <v>0.26768862801725563</v>
      </c>
    </row>
    <row r="24" spans="1:24" x14ac:dyDescent="0.25">
      <c r="A24" s="146" t="s">
        <v>146</v>
      </c>
      <c r="B24">
        <f>AVERAGE(B3:B11,B13:B22)</f>
        <v>25.297105263157892</v>
      </c>
      <c r="C24">
        <f>AVERAGE(C3:C11,C13:C22)</f>
        <v>29.320789473684204</v>
      </c>
      <c r="D24">
        <f>AVERAGE(D3:D11,D13:D22)</f>
        <v>3.893333333333334</v>
      </c>
      <c r="F24" s="216" t="s">
        <v>128</v>
      </c>
      <c r="G24">
        <f>G12/G23</f>
        <v>5.9986021057100603</v>
      </c>
      <c r="H24">
        <f>((C12-B12)-(C23-B23))</f>
        <v>-1.8922222222222231</v>
      </c>
      <c r="I24">
        <f>POWER(2,((-1)*(H24)))</f>
        <v>3.7120656413695472</v>
      </c>
      <c r="J24" s="182"/>
      <c r="M24">
        <f>GEOMEAN(L13:L22)</f>
        <v>1.0000000000000004</v>
      </c>
      <c r="N24">
        <f>STDEV(L13:L22)/SQRT(COUNT(L13:L22))</f>
        <v>0.30577124664868205</v>
      </c>
      <c r="O24" s="1"/>
      <c r="P24" s="1"/>
      <c r="Q24">
        <f t="shared" ref="Q24:Q31" si="14">POWER(2,((-1)*(D25)))</f>
        <v>0.16154410382968665</v>
      </c>
      <c r="R24" s="175"/>
      <c r="S24" s="176"/>
      <c r="T24" s="171"/>
      <c r="U24">
        <f t="shared" ref="U24:U31" si="15">D25-$T$23</f>
        <v>-1.263333333333335</v>
      </c>
      <c r="V24">
        <f t="shared" ref="V24:V41" si="16">POWER(2,((-1)*(U24)))</f>
        <v>2.4004973333305379</v>
      </c>
    </row>
    <row r="25" spans="1:24" x14ac:dyDescent="0.25">
      <c r="A25" s="11" t="s">
        <v>28</v>
      </c>
      <c r="B25">
        <f>qPCR!E24</f>
        <v>26.66</v>
      </c>
      <c r="C25">
        <f>qPCR!H106</f>
        <v>29.29</v>
      </c>
      <c r="D25">
        <f t="shared" ref="D25:D32" si="17">C25-B25</f>
        <v>2.629999999999999</v>
      </c>
      <c r="F25" s="143"/>
      <c r="H25" s="161"/>
      <c r="I25" s="220"/>
      <c r="J25" s="161"/>
      <c r="K25">
        <f t="shared" ref="K25:K32" si="18">D3-$J$12</f>
        <v>8.5000000000000853E-2</v>
      </c>
      <c r="L25">
        <f t="shared" ref="L25:L32" si="19">POWER(2,((-1)*(K25)))</f>
        <v>0.94278453591823907</v>
      </c>
      <c r="O25" s="1"/>
      <c r="P25" s="1"/>
      <c r="Q25">
        <f t="shared" si="14"/>
        <v>0.29219431214031166</v>
      </c>
      <c r="R25" s="175"/>
      <c r="S25" s="176"/>
      <c r="T25" s="171"/>
      <c r="U25">
        <f t="shared" si="15"/>
        <v>-2.1183333333333354</v>
      </c>
      <c r="V25">
        <f t="shared" si="16"/>
        <v>4.3419205683090496</v>
      </c>
    </row>
    <row r="26" spans="1:24" x14ac:dyDescent="0.25">
      <c r="A26" s="16" t="s">
        <v>29</v>
      </c>
      <c r="B26">
        <f>qPCR!E25</f>
        <v>26.340000000000003</v>
      </c>
      <c r="C26">
        <f>qPCR!H107</f>
        <v>28.115000000000002</v>
      </c>
      <c r="D26">
        <f t="shared" si="17"/>
        <v>1.7749999999999986</v>
      </c>
      <c r="F26" s="143"/>
      <c r="H26" s="171"/>
      <c r="I26" s="223"/>
      <c r="J26" s="171"/>
      <c r="K26">
        <f t="shared" si="18"/>
        <v>-0.61499999999999844</v>
      </c>
      <c r="L26">
        <f t="shared" si="19"/>
        <v>1.5315579970943811</v>
      </c>
      <c r="O26" s="1"/>
      <c r="P26" s="1"/>
      <c r="Q26">
        <f t="shared" si="14"/>
        <v>5.6992982196881654E-3</v>
      </c>
      <c r="R26" s="175"/>
      <c r="S26" s="176"/>
      <c r="T26" s="171"/>
      <c r="U26">
        <f t="shared" si="15"/>
        <v>3.5616666666666714</v>
      </c>
      <c r="V26">
        <f t="shared" si="16"/>
        <v>8.4689876348818888E-2</v>
      </c>
    </row>
    <row r="27" spans="1:24" x14ac:dyDescent="0.25">
      <c r="A27" s="16" t="s">
        <v>30</v>
      </c>
      <c r="B27">
        <f>qPCR!E26</f>
        <v>24.439999999999998</v>
      </c>
      <c r="C27">
        <f>qPCR!H108</f>
        <v>31.895000000000003</v>
      </c>
      <c r="D27">
        <f t="shared" si="17"/>
        <v>7.4550000000000054</v>
      </c>
      <c r="F27" s="143"/>
      <c r="H27" s="171"/>
      <c r="I27" s="223"/>
      <c r="J27" s="171"/>
      <c r="K27">
        <f t="shared" si="18"/>
        <v>-0.28999999999999559</v>
      </c>
      <c r="L27">
        <f t="shared" si="19"/>
        <v>1.2226402776920648</v>
      </c>
      <c r="O27" s="1"/>
      <c r="P27" s="1"/>
      <c r="Q27">
        <f t="shared" si="14"/>
        <v>0.32533546386048318</v>
      </c>
      <c r="R27" s="175"/>
      <c r="S27" s="176"/>
      <c r="T27" s="171"/>
      <c r="U27">
        <f t="shared" si="15"/>
        <v>-2.273333333333333</v>
      </c>
      <c r="V27">
        <f t="shared" si="16"/>
        <v>4.8343882253870705</v>
      </c>
    </row>
    <row r="28" spans="1:24" x14ac:dyDescent="0.25">
      <c r="A28" s="16" t="s">
        <v>31</v>
      </c>
      <c r="B28">
        <f>qPCR!E27</f>
        <v>25.63</v>
      </c>
      <c r="C28">
        <f>qPCR!H109</f>
        <v>27.25</v>
      </c>
      <c r="D28">
        <f t="shared" si="17"/>
        <v>1.620000000000001</v>
      </c>
      <c r="F28" s="143"/>
      <c r="H28" s="171"/>
      <c r="I28" s="223"/>
      <c r="J28" s="171"/>
      <c r="K28">
        <f t="shared" si="18"/>
        <v>0.16499999999999915</v>
      </c>
      <c r="L28">
        <f t="shared" si="19"/>
        <v>0.89192851942009321</v>
      </c>
      <c r="O28" s="1"/>
      <c r="P28" s="1"/>
      <c r="Q28">
        <f t="shared" si="14"/>
        <v>1.5570941606685403E-2</v>
      </c>
      <c r="R28" s="175"/>
      <c r="S28" s="176"/>
      <c r="T28" s="171"/>
      <c r="U28">
        <f t="shared" si="15"/>
        <v>2.1116666666666686</v>
      </c>
      <c r="V28">
        <f t="shared" si="16"/>
        <v>0.2313795608640776</v>
      </c>
    </row>
    <row r="29" spans="1:24" x14ac:dyDescent="0.25">
      <c r="A29" s="16" t="s">
        <v>32</v>
      </c>
      <c r="B29">
        <f>qPCR!E28</f>
        <v>23.47</v>
      </c>
      <c r="C29">
        <f>qPCR!H110</f>
        <v>29.475000000000001</v>
      </c>
      <c r="D29">
        <f t="shared" si="17"/>
        <v>6.0050000000000026</v>
      </c>
      <c r="F29" s="143"/>
      <c r="H29" s="171"/>
      <c r="I29" s="223"/>
      <c r="J29" s="171"/>
      <c r="K29">
        <f t="shared" si="18"/>
        <v>5.9999999999998721E-2</v>
      </c>
      <c r="L29">
        <f t="shared" si="19"/>
        <v>0.95926411932526523</v>
      </c>
      <c r="O29" s="1"/>
      <c r="P29" s="1"/>
      <c r="Q29">
        <f t="shared" si="14"/>
        <v>8.8082547196376496E-2</v>
      </c>
      <c r="R29" s="175"/>
      <c r="S29" s="176"/>
      <c r="T29" s="171"/>
      <c r="U29">
        <f t="shared" si="15"/>
        <v>-0.38833333333333853</v>
      </c>
      <c r="V29">
        <f t="shared" si="16"/>
        <v>1.3088804521196444</v>
      </c>
    </row>
    <row r="30" spans="1:24" x14ac:dyDescent="0.25">
      <c r="A30" s="16" t="s">
        <v>33</v>
      </c>
      <c r="B30">
        <f>qPCR!E29</f>
        <v>26.325000000000003</v>
      </c>
      <c r="C30">
        <f>qPCR!H111</f>
        <v>29.83</v>
      </c>
      <c r="D30">
        <f t="shared" si="17"/>
        <v>3.5049999999999955</v>
      </c>
      <c r="F30" s="143"/>
      <c r="H30" s="171"/>
      <c r="I30" s="223"/>
      <c r="J30" s="171"/>
      <c r="K30">
        <f t="shared" si="18"/>
        <v>4.9999999999997158E-2</v>
      </c>
      <c r="L30">
        <f t="shared" si="19"/>
        <v>0.9659363289248476</v>
      </c>
      <c r="O30" s="1"/>
      <c r="P30" s="1"/>
      <c r="Q30">
        <f t="shared" si="14"/>
        <v>0.10013373469870276</v>
      </c>
      <c r="R30" s="175"/>
      <c r="S30" s="176"/>
      <c r="T30" s="171"/>
      <c r="U30">
        <f t="shared" si="15"/>
        <v>-0.57333333333333369</v>
      </c>
      <c r="V30">
        <f t="shared" si="16"/>
        <v>1.4879575139064347</v>
      </c>
    </row>
    <row r="31" spans="1:24" x14ac:dyDescent="0.25">
      <c r="A31" s="16" t="s">
        <v>34</v>
      </c>
      <c r="B31">
        <f>qPCR!E30</f>
        <v>25.25</v>
      </c>
      <c r="C31">
        <f>qPCR!H112</f>
        <v>28.57</v>
      </c>
      <c r="D31">
        <f t="shared" si="17"/>
        <v>3.3200000000000003</v>
      </c>
      <c r="F31" s="143"/>
      <c r="H31" s="171"/>
      <c r="I31" s="223"/>
      <c r="J31" s="171"/>
      <c r="K31">
        <f t="shared" si="18"/>
        <v>0.95499999999999829</v>
      </c>
      <c r="L31">
        <f t="shared" si="19"/>
        <v>0.51584158965068005</v>
      </c>
      <c r="O31" s="1"/>
      <c r="P31" s="1"/>
      <c r="Q31">
        <f t="shared" si="14"/>
        <v>0.18750487366072741</v>
      </c>
      <c r="R31" s="175"/>
      <c r="S31" s="176"/>
      <c r="T31" s="171"/>
      <c r="U31">
        <f t="shared" si="15"/>
        <v>-1.4783333333333348</v>
      </c>
      <c r="V31">
        <f t="shared" si="16"/>
        <v>2.786266651264437</v>
      </c>
    </row>
    <row r="32" spans="1:24" x14ac:dyDescent="0.25">
      <c r="A32" s="38" t="s">
        <v>35</v>
      </c>
      <c r="B32">
        <f>qPCR!E31</f>
        <v>26.55</v>
      </c>
      <c r="C32">
        <f>qPCR!H113</f>
        <v>28.965</v>
      </c>
      <c r="D32">
        <f t="shared" si="17"/>
        <v>2.4149999999999991</v>
      </c>
      <c r="F32" s="143"/>
      <c r="H32" s="171"/>
      <c r="I32" s="223"/>
      <c r="J32" s="171"/>
      <c r="K32">
        <f t="shared" si="18"/>
        <v>-0.41000000000000014</v>
      </c>
      <c r="L32">
        <f t="shared" si="19"/>
        <v>1.3286858140965117</v>
      </c>
      <c r="O32" s="1"/>
      <c r="P32" s="1"/>
      <c r="Q32">
        <f t="shared" ref="Q32:Q41" si="20">POWER(2,((-1)*(D34)))</f>
        <v>5.0590138534213049E-2</v>
      </c>
      <c r="R32" s="165"/>
      <c r="S32" s="166"/>
      <c r="T32" s="161"/>
      <c r="U32">
        <f t="shared" ref="U32:U41" si="21">D34-$T$23</f>
        <v>0.41166666666666574</v>
      </c>
      <c r="V32">
        <f t="shared" si="16"/>
        <v>0.75175441111880326</v>
      </c>
    </row>
    <row r="33" spans="1:24" x14ac:dyDescent="0.25">
      <c r="A33" s="186" t="s">
        <v>147</v>
      </c>
      <c r="B33">
        <f>AVERAGE(B25:B32)</f>
        <v>25.583125000000003</v>
      </c>
      <c r="C33">
        <f>AVERAGE(C25:C32)</f>
        <v>29.173750000000002</v>
      </c>
      <c r="D33">
        <f>AVERAGE(D25:D32)</f>
        <v>3.5906250000000002</v>
      </c>
      <c r="F33" s="143"/>
      <c r="H33" s="171"/>
      <c r="I33" s="223"/>
      <c r="J33" s="171"/>
      <c r="O33" s="1"/>
      <c r="P33" s="1"/>
      <c r="Q33">
        <f t="shared" si="20"/>
        <v>1.2216713173884298E-2</v>
      </c>
      <c r="R33" s="175"/>
      <c r="S33" s="176"/>
      <c r="T33" s="171"/>
      <c r="U33">
        <f t="shared" si="21"/>
        <v>2.4616666666666629</v>
      </c>
      <c r="V33">
        <f t="shared" si="16"/>
        <v>0.18153672403228938</v>
      </c>
    </row>
    <row r="34" spans="1:24" x14ac:dyDescent="0.25">
      <c r="A34" s="21" t="s">
        <v>36</v>
      </c>
      <c r="B34">
        <f>qPCR!E32</f>
        <v>25.965</v>
      </c>
      <c r="C34">
        <f>qPCR!H114</f>
        <v>30.27</v>
      </c>
      <c r="D34">
        <f t="shared" ref="D34:D43" si="22">C34-B34</f>
        <v>4.3049999999999997</v>
      </c>
      <c r="F34" s="143"/>
      <c r="H34" s="225"/>
      <c r="I34" s="226"/>
      <c r="J34" s="225"/>
      <c r="M34">
        <f>(-1)*GEOMEAN(L25:L33)</f>
        <v>-1</v>
      </c>
      <c r="N34">
        <f>STDEV(L25:L33)/SQRT(COUNT(L25:L33))</f>
        <v>0.10989129127258922</v>
      </c>
      <c r="O34" s="1"/>
      <c r="P34" s="1"/>
      <c r="Q34">
        <f t="shared" si="20"/>
        <v>1.0635266535152137E-2</v>
      </c>
      <c r="R34" s="175"/>
      <c r="S34" s="176"/>
      <c r="T34" s="171"/>
      <c r="U34">
        <f t="shared" si="21"/>
        <v>2.6616666666666657</v>
      </c>
      <c r="V34">
        <f t="shared" si="16"/>
        <v>0.15803689736524223</v>
      </c>
    </row>
    <row r="35" spans="1:24" x14ac:dyDescent="0.25">
      <c r="A35" s="26" t="s">
        <v>37</v>
      </c>
      <c r="B35">
        <f>qPCR!E33</f>
        <v>26.225000000000001</v>
      </c>
      <c r="C35">
        <f>qPCR!H115</f>
        <v>32.58</v>
      </c>
      <c r="D35">
        <f t="shared" si="22"/>
        <v>6.3549999999999969</v>
      </c>
      <c r="F35" s="143"/>
      <c r="H35" s="171"/>
      <c r="I35" s="223"/>
      <c r="J35" s="171"/>
      <c r="K35">
        <f t="shared" ref="K35:K44" si="23">D13-$J$12</f>
        <v>2.1750000000000007</v>
      </c>
      <c r="L35">
        <f t="shared" ref="L35:L44" si="24">POWER(2,((-1)*(K35)))</f>
        <v>0.22144187977559004</v>
      </c>
      <c r="O35" s="1"/>
      <c r="P35" s="1"/>
      <c r="Q35">
        <f t="shared" si="20"/>
        <v>4.5279442329840089E-2</v>
      </c>
      <c r="R35" s="175"/>
      <c r="S35" s="176"/>
      <c r="T35" s="171"/>
      <c r="U35">
        <f t="shared" si="21"/>
        <v>0.57166666666666233</v>
      </c>
      <c r="V35">
        <f t="shared" si="16"/>
        <v>0.67283904513202475</v>
      </c>
    </row>
    <row r="36" spans="1:24" x14ac:dyDescent="0.25">
      <c r="A36" s="26" t="s">
        <v>38</v>
      </c>
      <c r="B36">
        <f>qPCR!E34</f>
        <v>24.625</v>
      </c>
      <c r="C36">
        <f>qPCR!H116</f>
        <v>31.18</v>
      </c>
      <c r="D36">
        <f t="shared" si="22"/>
        <v>6.5549999999999997</v>
      </c>
      <c r="F36" s="143"/>
      <c r="H36" s="171"/>
      <c r="I36" s="223"/>
      <c r="J36" s="171"/>
      <c r="K36">
        <f t="shared" si="23"/>
        <v>3.8350000000000009</v>
      </c>
      <c r="L36">
        <f t="shared" si="24"/>
        <v>7.0072879876781777E-2</v>
      </c>
      <c r="O36" s="1"/>
      <c r="P36" s="1"/>
      <c r="Q36">
        <f t="shared" si="20"/>
        <v>6.3153215405422763E-2</v>
      </c>
      <c r="R36" s="175"/>
      <c r="S36" s="176"/>
      <c r="T36" s="171"/>
      <c r="U36">
        <f t="shared" si="21"/>
        <v>9.1666666666665453E-2</v>
      </c>
      <c r="V36">
        <f t="shared" si="16"/>
        <v>0.93843799667114403</v>
      </c>
    </row>
    <row r="37" spans="1:24" x14ac:dyDescent="0.25">
      <c r="A37" s="26" t="s">
        <v>39</v>
      </c>
      <c r="B37">
        <f>qPCR!E35</f>
        <v>25.685000000000002</v>
      </c>
      <c r="C37">
        <f>qPCR!H117</f>
        <v>30.15</v>
      </c>
      <c r="D37">
        <f t="shared" si="22"/>
        <v>4.4649999999999963</v>
      </c>
      <c r="F37" s="43"/>
      <c r="H37" s="171"/>
      <c r="I37" s="223"/>
      <c r="J37" s="171"/>
      <c r="K37">
        <f t="shared" si="23"/>
        <v>1.3249999999999993</v>
      </c>
      <c r="L37">
        <f t="shared" si="24"/>
        <v>0.39914919317832515</v>
      </c>
      <c r="O37" s="1"/>
      <c r="P37" s="1"/>
      <c r="Q37">
        <f t="shared" si="20"/>
        <v>9.0994811442848267E-3</v>
      </c>
      <c r="R37" s="175"/>
      <c r="S37" s="176"/>
      <c r="T37" s="171"/>
      <c r="U37">
        <f t="shared" si="21"/>
        <v>2.8866666666666636</v>
      </c>
      <c r="V37">
        <f t="shared" si="16"/>
        <v>0.13521558326001337</v>
      </c>
    </row>
    <row r="38" spans="1:24" x14ac:dyDescent="0.25">
      <c r="A38" s="26" t="s">
        <v>40</v>
      </c>
      <c r="B38">
        <f>qPCR!E36</f>
        <v>25.945</v>
      </c>
      <c r="C38">
        <f>qPCR!H118</f>
        <v>29.93</v>
      </c>
      <c r="D38">
        <f t="shared" si="22"/>
        <v>3.9849999999999994</v>
      </c>
      <c r="F38" s="43"/>
      <c r="H38" s="171"/>
      <c r="I38" s="223"/>
      <c r="J38" s="171"/>
      <c r="K38">
        <f t="shared" si="23"/>
        <v>1.2850000000000001</v>
      </c>
      <c r="L38">
        <f t="shared" si="24"/>
        <v>0.4103708044052492</v>
      </c>
      <c r="O38" s="1"/>
      <c r="P38" s="1"/>
      <c r="Q38">
        <f t="shared" si="20"/>
        <v>2.2797192878752766E-2</v>
      </c>
      <c r="R38" s="175"/>
      <c r="S38" s="176"/>
      <c r="T38" s="171"/>
      <c r="U38">
        <f t="shared" si="21"/>
        <v>1.5616666666666643</v>
      </c>
      <c r="V38">
        <f t="shared" si="16"/>
        <v>0.33875950539527722</v>
      </c>
    </row>
    <row r="39" spans="1:24" x14ac:dyDescent="0.25">
      <c r="A39" s="26" t="s">
        <v>41</v>
      </c>
      <c r="B39">
        <f>qPCR!E37</f>
        <v>24.685000000000002</v>
      </c>
      <c r="C39">
        <f>qPCR!H119</f>
        <v>31.465</v>
      </c>
      <c r="D39">
        <f t="shared" si="22"/>
        <v>6.7799999999999976</v>
      </c>
      <c r="F39" s="43"/>
      <c r="H39" s="171"/>
      <c r="I39" s="223"/>
      <c r="J39" s="171"/>
      <c r="K39">
        <f t="shared" si="23"/>
        <v>3.4750000000000014</v>
      </c>
      <c r="L39">
        <f t="shared" si="24"/>
        <v>8.993334875067617E-2</v>
      </c>
      <c r="O39" s="1"/>
      <c r="P39" s="1"/>
      <c r="Q39">
        <f t="shared" si="20"/>
        <v>5.9954007457828931E-2</v>
      </c>
      <c r="R39" s="175"/>
      <c r="S39" s="176"/>
      <c r="T39" s="171"/>
      <c r="U39">
        <f t="shared" si="21"/>
        <v>0.16666666666666829</v>
      </c>
      <c r="V39">
        <f t="shared" si="16"/>
        <v>0.89089871814033816</v>
      </c>
    </row>
    <row r="40" spans="1:24" x14ac:dyDescent="0.25">
      <c r="A40" s="26" t="s">
        <v>42</v>
      </c>
      <c r="B40">
        <f>qPCR!E38</f>
        <v>25.68</v>
      </c>
      <c r="C40">
        <f>qPCR!H120</f>
        <v>31.134999999999998</v>
      </c>
      <c r="D40">
        <f t="shared" si="22"/>
        <v>5.4549999999999983</v>
      </c>
      <c r="F40" s="43"/>
      <c r="H40" s="171"/>
      <c r="I40" s="223"/>
      <c r="K40">
        <f t="shared" si="23"/>
        <v>2.3350000000000009</v>
      </c>
      <c r="L40">
        <f t="shared" si="24"/>
        <v>0.19819603415257103</v>
      </c>
      <c r="O40" s="1"/>
      <c r="P40" s="1"/>
      <c r="Q40">
        <f t="shared" si="20"/>
        <v>0.13584185781575736</v>
      </c>
      <c r="R40" s="175"/>
      <c r="S40" s="176"/>
      <c r="T40" s="171"/>
      <c r="U40">
        <f t="shared" si="21"/>
        <v>-1.013333333333335</v>
      </c>
      <c r="V40">
        <f t="shared" si="16"/>
        <v>2.0185696024237507</v>
      </c>
    </row>
    <row r="41" spans="1:24" x14ac:dyDescent="0.25">
      <c r="A41" s="26" t="s">
        <v>43</v>
      </c>
      <c r="B41">
        <f>qPCR!E39</f>
        <v>25.945</v>
      </c>
      <c r="C41">
        <f>qPCR!H121</f>
        <v>30.005000000000003</v>
      </c>
      <c r="D41">
        <f t="shared" si="22"/>
        <v>4.0600000000000023</v>
      </c>
      <c r="F41" s="43"/>
      <c r="H41" s="171"/>
      <c r="I41" s="223"/>
      <c r="K41">
        <f t="shared" si="23"/>
        <v>0.875</v>
      </c>
      <c r="L41">
        <f t="shared" si="24"/>
        <v>0.54525386633262884</v>
      </c>
      <c r="O41" s="1"/>
      <c r="P41" s="1"/>
      <c r="Q41">
        <f t="shared" si="20"/>
        <v>2.720470510300383E-2</v>
      </c>
      <c r="R41" s="175"/>
      <c r="S41" s="176"/>
      <c r="T41" s="171"/>
      <c r="U41">
        <f t="shared" si="21"/>
        <v>1.3066666666666689</v>
      </c>
      <c r="V41">
        <f t="shared" si="16"/>
        <v>0.40425382607993049</v>
      </c>
    </row>
    <row r="42" spans="1:24" x14ac:dyDescent="0.25">
      <c r="A42" s="26" t="s">
        <v>44</v>
      </c>
      <c r="B42">
        <f>qPCR!E40</f>
        <v>25.655000000000001</v>
      </c>
      <c r="C42">
        <f>qPCR!H122</f>
        <v>28.535</v>
      </c>
      <c r="D42">
        <f t="shared" si="22"/>
        <v>2.879999999999999</v>
      </c>
      <c r="F42" s="228"/>
      <c r="H42" s="171"/>
      <c r="I42" s="223"/>
      <c r="K42">
        <f t="shared" si="23"/>
        <v>3.7550000000000026</v>
      </c>
      <c r="L42">
        <f t="shared" si="24"/>
        <v>7.4068298183848746E-2</v>
      </c>
      <c r="O42" s="1"/>
      <c r="P42" s="1"/>
      <c r="Q42" s="49"/>
      <c r="R42" s="205"/>
      <c r="S42" s="206"/>
      <c r="T42" s="205"/>
      <c r="U42" s="207"/>
      <c r="V42" s="207"/>
      <c r="W42" s="207"/>
      <c r="X42" s="206"/>
    </row>
    <row r="43" spans="1:24" x14ac:dyDescent="0.25">
      <c r="A43" s="85" t="s">
        <v>45</v>
      </c>
      <c r="B43">
        <f>qPCR!E41</f>
        <v>26.189999999999998</v>
      </c>
      <c r="C43">
        <f>qPCR!H123</f>
        <v>31.39</v>
      </c>
      <c r="D43">
        <f t="shared" si="22"/>
        <v>5.2000000000000028</v>
      </c>
      <c r="F43" s="143"/>
      <c r="H43" s="171"/>
      <c r="I43" s="223"/>
      <c r="K43">
        <f t="shared" si="23"/>
        <v>0.83000000000000185</v>
      </c>
      <c r="L43">
        <f t="shared" si="24"/>
        <v>0.56252924234440393</v>
      </c>
      <c r="O43" s="1"/>
      <c r="P43" s="146" t="s">
        <v>145</v>
      </c>
      <c r="Q43">
        <f>AVERAGE(Q24:Q41)</f>
        <v>8.9602071977266773E-2</v>
      </c>
      <c r="R43" s="175"/>
      <c r="S43" s="229"/>
      <c r="T43">
        <f>D45</f>
        <v>4.3758333333333326</v>
      </c>
    </row>
    <row r="44" spans="1:24" x14ac:dyDescent="0.25">
      <c r="A44" s="186" t="s">
        <v>148</v>
      </c>
      <c r="B44">
        <f>AVERAGE(B34:B43)</f>
        <v>25.660000000000004</v>
      </c>
      <c r="C44">
        <f>AVERAGE(C34:C43)</f>
        <v>30.663999999999998</v>
      </c>
      <c r="D44">
        <f>AVERAGE(D34:D43)</f>
        <v>5.0039999999999996</v>
      </c>
      <c r="F44" s="1"/>
      <c r="H44" s="171"/>
      <c r="I44" s="223"/>
      <c r="K44">
        <f t="shared" si="23"/>
        <v>3.2100000000000009</v>
      </c>
      <c r="L44">
        <f t="shared" si="24"/>
        <v>0.10806715391348309</v>
      </c>
      <c r="O44" s="1"/>
      <c r="P44" s="216" t="s">
        <v>128</v>
      </c>
      <c r="Q44" s="279">
        <f>Q43/Q23</f>
        <v>0.60628835884772625</v>
      </c>
      <c r="R44" s="280">
        <f>((C45-B45)-(C24-B24))</f>
        <v>0.35214912280701682</v>
      </c>
      <c r="S44" s="279">
        <f>POWER(2,((-1)*(R44)))</f>
        <v>0.78341620568974246</v>
      </c>
      <c r="W44" s="279">
        <f>GEOMEAN(V24:V41)</f>
        <v>0.71573627232130799</v>
      </c>
      <c r="X44">
        <f>STDEV(V24:V41)/SQRT(COUNT(V24:V41))</f>
        <v>0.33794954606433703</v>
      </c>
    </row>
    <row r="45" spans="1:24" x14ac:dyDescent="0.25">
      <c r="A45" s="146" t="s">
        <v>149</v>
      </c>
      <c r="B45">
        <f>AVERAGE(B25:B32,B34:B43)</f>
        <v>25.625833333333336</v>
      </c>
      <c r="C45">
        <f>AVERAGE(C25:C32,C34:C43)</f>
        <v>30.001666666666665</v>
      </c>
      <c r="D45">
        <f>AVERAGE(D25:D32,D34:D43)</f>
        <v>4.3758333333333326</v>
      </c>
      <c r="F45" s="1"/>
      <c r="H45" s="225"/>
      <c r="I45" s="226"/>
      <c r="J45" s="225"/>
      <c r="O45" s="1"/>
      <c r="P45" s="1"/>
      <c r="R45" s="165"/>
      <c r="S45" s="166"/>
      <c r="T45" s="161"/>
      <c r="U45">
        <f t="shared" ref="U45:U53" si="25">D3-$T$43</f>
        <v>-1.6808333333333323</v>
      </c>
      <c r="V45">
        <f t="shared" ref="V45:V63" si="26">POWER(2,((-1)*(U45)))</f>
        <v>3.2061309094356401</v>
      </c>
    </row>
    <row r="46" spans="1:24" x14ac:dyDescent="0.25">
      <c r="A46" s="43"/>
      <c r="F46" s="1"/>
      <c r="G46" s="279">
        <f>(-1)*G23/G12</f>
        <v>-0.16670550611251603</v>
      </c>
      <c r="H46">
        <f>((C23-B23)-(C12-B12))</f>
        <v>1.8922222222222231</v>
      </c>
      <c r="I46" s="279">
        <f>(-1)*POWER(2,((-1)*(H46)))</f>
        <v>-0.26939178791866819</v>
      </c>
      <c r="J46" s="182"/>
      <c r="M46" s="279">
        <f>(-1)*GEOMEAN(L35:L44)</f>
        <v>-0.20166043980553147</v>
      </c>
      <c r="N46">
        <f>STDEV(L35:L44)/SQRT(COUNT(L35:L44))</f>
        <v>6.1661964079058856E-2</v>
      </c>
      <c r="O46" s="1"/>
      <c r="P46" s="1"/>
      <c r="R46" s="175"/>
      <c r="S46" s="176"/>
      <c r="T46" s="171"/>
      <c r="U46">
        <f t="shared" si="25"/>
        <v>-2.3808333333333316</v>
      </c>
      <c r="V46">
        <f t="shared" si="26"/>
        <v>5.2083750284417878</v>
      </c>
    </row>
    <row r="47" spans="1:24" x14ac:dyDescent="0.25">
      <c r="A47" s="43"/>
      <c r="F47" s="1"/>
      <c r="H47" s="243"/>
      <c r="I47" s="243"/>
      <c r="J47" s="243"/>
      <c r="O47" s="1"/>
      <c r="P47" s="1"/>
      <c r="R47" s="175"/>
      <c r="S47" s="176"/>
      <c r="T47" s="171"/>
      <c r="U47">
        <f t="shared" si="25"/>
        <v>-2.0558333333333287</v>
      </c>
      <c r="V47">
        <f t="shared" si="26"/>
        <v>4.1578373807453408</v>
      </c>
    </row>
    <row r="48" spans="1:24" ht="15.75" x14ac:dyDescent="0.25">
      <c r="A48" s="244" t="s">
        <v>7</v>
      </c>
      <c r="B48" s="245"/>
      <c r="D48" s="15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R48" s="175"/>
      <c r="S48" s="176"/>
      <c r="T48" s="171"/>
      <c r="U48">
        <f t="shared" si="25"/>
        <v>-1.600833333333334</v>
      </c>
      <c r="V48">
        <f t="shared" si="26"/>
        <v>3.0331846632748798</v>
      </c>
    </row>
    <row r="49" spans="1:24" ht="15.75" x14ac:dyDescent="0.25">
      <c r="A49" s="43"/>
      <c r="B49" s="246"/>
      <c r="D49" s="156"/>
      <c r="F49" s="142"/>
      <c r="G49" s="291" t="s">
        <v>150</v>
      </c>
      <c r="H49" s="291"/>
      <c r="I49" s="291"/>
      <c r="J49" s="291"/>
      <c r="K49" s="291"/>
      <c r="L49" s="291"/>
      <c r="M49" s="291"/>
      <c r="N49" s="291"/>
      <c r="O49" s="1"/>
      <c r="R49" s="175"/>
      <c r="S49" s="176"/>
      <c r="T49" s="171"/>
      <c r="U49">
        <f t="shared" si="25"/>
        <v>-1.7058333333333344</v>
      </c>
      <c r="V49">
        <f t="shared" si="26"/>
        <v>3.2621730905734854</v>
      </c>
    </row>
    <row r="50" spans="1:24" x14ac:dyDescent="0.25">
      <c r="A50" s="146" t="s">
        <v>134</v>
      </c>
      <c r="B50" s="7" t="s">
        <v>2</v>
      </c>
      <c r="C50" s="10" t="s">
        <v>159</v>
      </c>
      <c r="D50" s="147" t="s">
        <v>136</v>
      </c>
      <c r="F50" s="1"/>
      <c r="G50" s="276" t="s">
        <v>137</v>
      </c>
      <c r="H50" s="277" t="s">
        <v>138</v>
      </c>
      <c r="I50" s="278" t="s">
        <v>139</v>
      </c>
      <c r="J50" s="152" t="s">
        <v>140</v>
      </c>
      <c r="K50" s="153" t="s">
        <v>138</v>
      </c>
      <c r="L50" s="154" t="s">
        <v>139</v>
      </c>
      <c r="M50" s="154" t="s">
        <v>141</v>
      </c>
      <c r="N50" s="155" t="s">
        <v>129</v>
      </c>
      <c r="O50" s="1"/>
      <c r="R50" s="175"/>
      <c r="S50" s="176"/>
      <c r="T50" s="171"/>
      <c r="U50">
        <f t="shared" si="25"/>
        <v>-1.715833333333336</v>
      </c>
      <c r="V50">
        <f t="shared" si="26"/>
        <v>3.2848632987986539</v>
      </c>
    </row>
    <row r="51" spans="1:24" x14ac:dyDescent="0.25">
      <c r="A51" s="11" t="s">
        <v>8</v>
      </c>
      <c r="B51">
        <f t="shared" ref="B51:C59" si="27">B3</f>
        <v>25.965</v>
      </c>
      <c r="C51">
        <f t="shared" si="27"/>
        <v>28.66</v>
      </c>
      <c r="D51">
        <f t="shared" ref="D51:D59" si="28">C51-B51</f>
        <v>2.6950000000000003</v>
      </c>
      <c r="F51" s="1"/>
      <c r="G51">
        <f t="shared" ref="G51:G59" si="29">POWER(2,((-1)*(D51)))</f>
        <v>0.15442732964086611</v>
      </c>
      <c r="H51" s="159"/>
      <c r="I51" s="160"/>
      <c r="J51" s="161"/>
      <c r="K51">
        <f t="shared" ref="K51:K59" si="30">D51-$J$60</f>
        <v>-0.33277777777777695</v>
      </c>
      <c r="L51">
        <f t="shared" ref="L51:L59" si="31">POWER(2,((-1)*(K51)))</f>
        <v>1.2594359706743024</v>
      </c>
      <c r="O51" s="1"/>
      <c r="R51" s="175"/>
      <c r="S51" s="176"/>
      <c r="T51" s="171"/>
      <c r="U51">
        <f t="shared" si="25"/>
        <v>-0.81083333333333485</v>
      </c>
      <c r="V51">
        <f t="shared" si="26"/>
        <v>1.7542244298063967</v>
      </c>
    </row>
    <row r="52" spans="1:24" x14ac:dyDescent="0.25">
      <c r="A52" s="16" t="s">
        <v>9</v>
      </c>
      <c r="B52">
        <f t="shared" si="27"/>
        <v>25.91</v>
      </c>
      <c r="C52">
        <f t="shared" si="27"/>
        <v>27.905000000000001</v>
      </c>
      <c r="D52">
        <f t="shared" si="28"/>
        <v>1.995000000000001</v>
      </c>
      <c r="F52" s="1"/>
      <c r="G52">
        <f t="shared" si="29"/>
        <v>0.25086793712737554</v>
      </c>
      <c r="H52" s="169"/>
      <c r="I52" s="170"/>
      <c r="J52" s="171"/>
      <c r="K52">
        <f t="shared" si="30"/>
        <v>-1.0327777777777762</v>
      </c>
      <c r="L52">
        <f t="shared" si="31"/>
        <v>2.0459597704748864</v>
      </c>
      <c r="O52" s="1"/>
      <c r="P52" s="1"/>
      <c r="R52" s="175"/>
      <c r="S52" s="176"/>
      <c r="T52" s="171"/>
      <c r="U52">
        <f t="shared" si="25"/>
        <v>-2.1758333333333333</v>
      </c>
      <c r="V52">
        <f t="shared" si="26"/>
        <v>4.5184668343700078</v>
      </c>
    </row>
    <row r="53" spans="1:24" x14ac:dyDescent="0.25">
      <c r="A53" s="16" t="s">
        <v>10</v>
      </c>
      <c r="B53">
        <f t="shared" si="27"/>
        <v>25.244999999999997</v>
      </c>
      <c r="C53">
        <f t="shared" si="27"/>
        <v>27.565000000000001</v>
      </c>
      <c r="D53">
        <f t="shared" si="28"/>
        <v>2.3200000000000038</v>
      </c>
      <c r="F53" s="1"/>
      <c r="G53">
        <f t="shared" si="29"/>
        <v>0.20026746939740503</v>
      </c>
      <c r="H53" s="169"/>
      <c r="I53" s="170"/>
      <c r="J53" s="171"/>
      <c r="K53">
        <f t="shared" si="30"/>
        <v>-0.7077777777777734</v>
      </c>
      <c r="L53">
        <f t="shared" si="31"/>
        <v>1.6332863833207205</v>
      </c>
      <c r="O53" s="1"/>
      <c r="P53" s="1"/>
      <c r="R53" s="180"/>
      <c r="S53" s="181"/>
      <c r="T53" s="182"/>
      <c r="U53">
        <f t="shared" si="25"/>
        <v>-4.3758333333333326</v>
      </c>
      <c r="V53">
        <f t="shared" si="26"/>
        <v>20.761421678997941</v>
      </c>
    </row>
    <row r="54" spans="1:24" x14ac:dyDescent="0.25">
      <c r="A54" s="16" t="s">
        <v>11</v>
      </c>
      <c r="B54">
        <f t="shared" si="27"/>
        <v>25.130000000000003</v>
      </c>
      <c r="C54">
        <f t="shared" si="27"/>
        <v>27.905000000000001</v>
      </c>
      <c r="D54">
        <f t="shared" si="28"/>
        <v>2.7749999999999986</v>
      </c>
      <c r="F54" s="1"/>
      <c r="G54">
        <f t="shared" si="29"/>
        <v>0.14609715607015586</v>
      </c>
      <c r="H54" s="169"/>
      <c r="I54" s="170"/>
      <c r="J54" s="171"/>
      <c r="K54">
        <f t="shared" si="30"/>
        <v>-0.25277777777777866</v>
      </c>
      <c r="L54">
        <f t="shared" si="31"/>
        <v>1.1914990306176987</v>
      </c>
      <c r="O54" s="156"/>
      <c r="P54" s="1"/>
      <c r="R54" s="175"/>
      <c r="S54" s="176"/>
      <c r="T54" s="171"/>
      <c r="U54">
        <f t="shared" ref="U54:U63" si="32">D13-$T$43</f>
        <v>0.40916666666666757</v>
      </c>
      <c r="V54">
        <f t="shared" si="26"/>
        <v>0.75305823159324814</v>
      </c>
    </row>
    <row r="55" spans="1:24" x14ac:dyDescent="0.25">
      <c r="A55" s="16" t="s">
        <v>12</v>
      </c>
      <c r="B55">
        <f t="shared" si="27"/>
        <v>25.16</v>
      </c>
      <c r="C55">
        <f t="shared" si="27"/>
        <v>27.83</v>
      </c>
      <c r="D55">
        <f t="shared" si="28"/>
        <v>2.6699999999999982</v>
      </c>
      <c r="F55" s="1"/>
      <c r="G55">
        <f t="shared" si="29"/>
        <v>0.15712667181522877</v>
      </c>
      <c r="H55" s="169"/>
      <c r="I55" s="170"/>
      <c r="J55" s="171"/>
      <c r="K55">
        <f t="shared" si="30"/>
        <v>-0.35777777777777908</v>
      </c>
      <c r="L55">
        <f t="shared" si="31"/>
        <v>1.2814505236647391</v>
      </c>
      <c r="O55" s="156"/>
      <c r="P55" s="1"/>
      <c r="R55" s="175"/>
      <c r="S55" s="176"/>
      <c r="T55" s="171"/>
      <c r="U55">
        <f t="shared" si="32"/>
        <v>2.0691666666666677</v>
      </c>
      <c r="V55">
        <f t="shared" si="26"/>
        <v>0.23829710557068798</v>
      </c>
    </row>
    <row r="56" spans="1:24" x14ac:dyDescent="0.25">
      <c r="A56" s="16" t="s">
        <v>13</v>
      </c>
      <c r="B56">
        <f t="shared" si="27"/>
        <v>25.92</v>
      </c>
      <c r="C56">
        <f t="shared" si="27"/>
        <v>28.58</v>
      </c>
      <c r="D56">
        <f t="shared" si="28"/>
        <v>2.6599999999999966</v>
      </c>
      <c r="F56" s="1"/>
      <c r="G56">
        <f t="shared" si="29"/>
        <v>0.15821957424628538</v>
      </c>
      <c r="H56" s="169"/>
      <c r="I56" s="170"/>
      <c r="J56" s="171"/>
      <c r="K56">
        <f t="shared" si="30"/>
        <v>-0.36777777777778065</v>
      </c>
      <c r="L56">
        <f t="shared" si="31"/>
        <v>1.2903637169272992</v>
      </c>
      <c r="O56" s="156"/>
      <c r="P56" s="1"/>
      <c r="R56" s="175"/>
      <c r="S56" s="176"/>
      <c r="T56" s="171"/>
      <c r="U56">
        <f t="shared" si="32"/>
        <v>-0.44083333333333385</v>
      </c>
      <c r="V56">
        <f t="shared" si="26"/>
        <v>1.3573881591926185</v>
      </c>
    </row>
    <row r="57" spans="1:24" x14ac:dyDescent="0.25">
      <c r="A57" s="16" t="s">
        <v>14</v>
      </c>
      <c r="B57">
        <f t="shared" si="27"/>
        <v>25.725000000000001</v>
      </c>
      <c r="C57">
        <f t="shared" si="27"/>
        <v>29.29</v>
      </c>
      <c r="D57">
        <f t="shared" si="28"/>
        <v>3.5649999999999977</v>
      </c>
      <c r="F57" s="1"/>
      <c r="G57">
        <f t="shared" si="29"/>
        <v>8.4494427064257999E-2</v>
      </c>
      <c r="H57" s="169"/>
      <c r="I57" s="170"/>
      <c r="J57" s="171"/>
      <c r="K57">
        <f t="shared" si="30"/>
        <v>0.53722222222222049</v>
      </c>
      <c r="L57">
        <f t="shared" si="31"/>
        <v>0.68909642492504852</v>
      </c>
      <c r="O57" s="156"/>
      <c r="P57" s="1"/>
      <c r="R57" s="175"/>
      <c r="S57" s="176"/>
      <c r="T57" s="171"/>
      <c r="U57">
        <f t="shared" si="32"/>
        <v>-0.480833333333333</v>
      </c>
      <c r="V57">
        <f t="shared" si="26"/>
        <v>1.3955495346051561</v>
      </c>
    </row>
    <row r="58" spans="1:24" x14ac:dyDescent="0.25">
      <c r="A58" s="16" t="s">
        <v>15</v>
      </c>
      <c r="B58">
        <f t="shared" si="27"/>
        <v>26.105</v>
      </c>
      <c r="C58">
        <f t="shared" si="27"/>
        <v>28.305</v>
      </c>
      <c r="D58">
        <f t="shared" si="28"/>
        <v>2.1999999999999993</v>
      </c>
      <c r="F58" s="1"/>
      <c r="G58">
        <f t="shared" si="29"/>
        <v>0.21763764082403114</v>
      </c>
      <c r="H58" s="169"/>
      <c r="I58" s="170"/>
      <c r="J58" s="171"/>
      <c r="K58">
        <f t="shared" si="30"/>
        <v>-0.82777777777777795</v>
      </c>
      <c r="L58">
        <f t="shared" si="31"/>
        <v>1.7749492532437314</v>
      </c>
      <c r="O58" s="156"/>
      <c r="P58" s="1"/>
      <c r="R58" s="175"/>
      <c r="S58" s="176"/>
      <c r="T58" s="171"/>
      <c r="U58">
        <f t="shared" si="32"/>
        <v>1.7091666666666683</v>
      </c>
      <c r="V58">
        <f t="shared" si="26"/>
        <v>0.30583667660370223</v>
      </c>
    </row>
    <row r="59" spans="1:24" x14ac:dyDescent="0.25">
      <c r="A59" s="38" t="s">
        <v>16</v>
      </c>
      <c r="B59">
        <f t="shared" si="27"/>
        <v>24.664999999999999</v>
      </c>
      <c r="C59">
        <f t="shared" si="27"/>
        <v>31.035</v>
      </c>
      <c r="D59">
        <f t="shared" si="28"/>
        <v>6.370000000000001</v>
      </c>
      <c r="F59" s="1"/>
      <c r="G59">
        <f t="shared" si="29"/>
        <v>1.2090351512049912E-2</v>
      </c>
      <c r="H59" s="169"/>
      <c r="I59" s="170"/>
      <c r="J59" s="171"/>
      <c r="K59">
        <f t="shared" si="30"/>
        <v>3.3422222222222238</v>
      </c>
      <c r="L59">
        <f t="shared" si="31"/>
        <v>9.8603165824234895E-2</v>
      </c>
      <c r="O59" s="243"/>
      <c r="P59" s="1"/>
      <c r="R59" s="175"/>
      <c r="S59" s="176"/>
      <c r="T59" s="171"/>
      <c r="U59">
        <f t="shared" si="32"/>
        <v>0.56916666666666771</v>
      </c>
      <c r="V59">
        <f t="shared" si="26"/>
        <v>0.67400599714464038</v>
      </c>
    </row>
    <row r="60" spans="1:24" x14ac:dyDescent="0.25">
      <c r="A60" s="251" t="s">
        <v>142</v>
      </c>
      <c r="B60">
        <f>AVERAGE(B51:B59)</f>
        <v>25.536111111111108</v>
      </c>
      <c r="C60">
        <f>AVERAGE(C51:C59)</f>
        <v>28.563888888888886</v>
      </c>
      <c r="D60">
        <f>AVERAGE(D51:D59)</f>
        <v>3.0277777777777772</v>
      </c>
      <c r="F60" s="188" t="s">
        <v>143</v>
      </c>
      <c r="G60">
        <f>AVERAGE(G51:G59)</f>
        <v>0.15346983974418396</v>
      </c>
      <c r="H60" s="190"/>
      <c r="I60" s="191"/>
      <c r="J60">
        <f>D60</f>
        <v>3.0277777777777772</v>
      </c>
      <c r="M60">
        <f>GEOMEAN(L51:L59)</f>
        <v>1</v>
      </c>
      <c r="N60">
        <f>STDEV(L51:L59)/SQRT(COUNT(L51:L59))</f>
        <v>0.19373756427709823</v>
      </c>
      <c r="O60" s="243"/>
      <c r="P60" s="1"/>
      <c r="R60" s="175"/>
      <c r="S60" s="176"/>
      <c r="T60" s="171"/>
      <c r="U60">
        <f t="shared" si="32"/>
        <v>-0.89083333333333314</v>
      </c>
      <c r="V60">
        <f t="shared" si="26"/>
        <v>1.8542468694988601</v>
      </c>
    </row>
    <row r="61" spans="1:24" x14ac:dyDescent="0.25">
      <c r="A61" s="11" t="s">
        <v>28</v>
      </c>
      <c r="B61">
        <f t="shared" ref="B61:C68" si="33">B25</f>
        <v>26.66</v>
      </c>
      <c r="C61">
        <f t="shared" si="33"/>
        <v>29.29</v>
      </c>
      <c r="D61">
        <f t="shared" ref="D61:D68" si="34">C61-B61</f>
        <v>2.629999999999999</v>
      </c>
      <c r="F61" s="1"/>
      <c r="G61">
        <f t="shared" ref="G61:G68" si="35">POWER(2,((-1)*(D61)))</f>
        <v>0.16154410382968665</v>
      </c>
      <c r="H61" s="196"/>
      <c r="I61" s="197"/>
      <c r="J61" s="171"/>
      <c r="K61">
        <f t="shared" ref="K61:K68" si="36">D61-$J$60</f>
        <v>-0.39777777777777823</v>
      </c>
      <c r="L61">
        <f t="shared" ref="L61:L68" si="37">POWER(2,((-1)*(K61)))</f>
        <v>1.3174770015553745</v>
      </c>
      <c r="O61" s="243"/>
      <c r="P61" s="1"/>
      <c r="R61" s="175"/>
      <c r="S61" s="176"/>
      <c r="T61" s="171"/>
      <c r="U61">
        <f t="shared" si="32"/>
        <v>1.9891666666666694</v>
      </c>
      <c r="V61">
        <f t="shared" si="26"/>
        <v>0.2518843396017767</v>
      </c>
    </row>
    <row r="62" spans="1:24" x14ac:dyDescent="0.25">
      <c r="A62" s="16" t="s">
        <v>29</v>
      </c>
      <c r="B62">
        <f t="shared" si="33"/>
        <v>26.340000000000003</v>
      </c>
      <c r="C62">
        <f t="shared" si="33"/>
        <v>28.115000000000002</v>
      </c>
      <c r="D62">
        <f t="shared" si="34"/>
        <v>1.7749999999999986</v>
      </c>
      <c r="F62" s="1"/>
      <c r="G62">
        <f t="shared" si="35"/>
        <v>0.29219431214031166</v>
      </c>
      <c r="H62" s="196"/>
      <c r="I62" s="197"/>
      <c r="J62" s="171"/>
      <c r="K62">
        <f t="shared" si="36"/>
        <v>-1.2527777777777787</v>
      </c>
      <c r="L62">
        <f t="shared" si="37"/>
        <v>2.3829980612353974</v>
      </c>
      <c r="O62" s="243"/>
      <c r="P62" s="156"/>
      <c r="R62" s="175"/>
      <c r="S62" s="176"/>
      <c r="T62" s="171"/>
      <c r="U62">
        <f t="shared" si="32"/>
        <v>-0.9358333333333313</v>
      </c>
      <c r="V62">
        <f t="shared" si="26"/>
        <v>1.9129953055341733</v>
      </c>
    </row>
    <row r="63" spans="1:24" x14ac:dyDescent="0.25">
      <c r="A63" s="16" t="s">
        <v>30</v>
      </c>
      <c r="B63">
        <f t="shared" si="33"/>
        <v>24.439999999999998</v>
      </c>
      <c r="C63">
        <f t="shared" si="33"/>
        <v>31.895000000000003</v>
      </c>
      <c r="D63">
        <f t="shared" si="34"/>
        <v>7.4550000000000054</v>
      </c>
      <c r="F63" s="1"/>
      <c r="G63">
        <f t="shared" si="35"/>
        <v>5.6992982196881654E-3</v>
      </c>
      <c r="H63" s="196"/>
      <c r="I63" s="197"/>
      <c r="J63" s="171"/>
      <c r="K63">
        <f t="shared" si="36"/>
        <v>4.4272222222222286</v>
      </c>
      <c r="L63">
        <f t="shared" si="37"/>
        <v>4.6480769965835084E-2</v>
      </c>
      <c r="O63" s="243"/>
      <c r="P63" s="1"/>
      <c r="R63" s="175"/>
      <c r="S63" s="176"/>
      <c r="T63" s="171"/>
      <c r="U63">
        <f t="shared" si="32"/>
        <v>1.4441666666666677</v>
      </c>
      <c r="V63">
        <f t="shared" si="26"/>
        <v>0.36750437587449397</v>
      </c>
    </row>
    <row r="64" spans="1:24" x14ac:dyDescent="0.25">
      <c r="A64" s="16" t="s">
        <v>31</v>
      </c>
      <c r="B64">
        <f t="shared" si="33"/>
        <v>25.63</v>
      </c>
      <c r="C64">
        <f t="shared" si="33"/>
        <v>27.25</v>
      </c>
      <c r="D64">
        <f t="shared" si="34"/>
        <v>1.620000000000001</v>
      </c>
      <c r="F64" s="1"/>
      <c r="G64">
        <f t="shared" si="35"/>
        <v>0.32533546386048318</v>
      </c>
      <c r="H64" s="196"/>
      <c r="I64" s="197"/>
      <c r="J64" s="171"/>
      <c r="K64">
        <f t="shared" si="36"/>
        <v>-1.4077777777777762</v>
      </c>
      <c r="L64">
        <f t="shared" si="37"/>
        <v>2.6532815575765336</v>
      </c>
      <c r="O64" s="243"/>
      <c r="P64" s="1"/>
      <c r="Q64" s="49"/>
      <c r="R64" s="205"/>
      <c r="S64" s="206"/>
      <c r="T64" s="205"/>
      <c r="U64" s="207"/>
      <c r="V64" s="207"/>
      <c r="W64" s="207"/>
      <c r="X64" s="206"/>
    </row>
    <row r="65" spans="1:24" x14ac:dyDescent="0.25">
      <c r="A65" s="16" t="s">
        <v>32</v>
      </c>
      <c r="B65">
        <f t="shared" si="33"/>
        <v>23.47</v>
      </c>
      <c r="C65">
        <f t="shared" si="33"/>
        <v>29.475000000000001</v>
      </c>
      <c r="D65">
        <f t="shared" si="34"/>
        <v>6.0050000000000026</v>
      </c>
      <c r="F65" s="1"/>
      <c r="G65">
        <f t="shared" si="35"/>
        <v>1.5570941606685403E-2</v>
      </c>
      <c r="H65" s="196"/>
      <c r="I65" s="197"/>
      <c r="J65" s="171"/>
      <c r="K65">
        <f t="shared" si="36"/>
        <v>2.9772222222222253</v>
      </c>
      <c r="L65">
        <f t="shared" si="37"/>
        <v>0.126989205876543</v>
      </c>
      <c r="O65" s="243"/>
      <c r="P65" s="1"/>
      <c r="S65" s="206"/>
      <c r="W65" s="281">
        <f>(-1)*GEOMEAN(V45:V63)</f>
        <v>-1.6103924132741183</v>
      </c>
      <c r="X65">
        <f>STDEV(V45:V63)/SQRT(COUNT(V45:V63))</f>
        <v>1.044676889368946</v>
      </c>
    </row>
    <row r="66" spans="1:24" x14ac:dyDescent="0.25">
      <c r="A66" s="16" t="s">
        <v>33</v>
      </c>
      <c r="B66">
        <f t="shared" si="33"/>
        <v>26.325000000000003</v>
      </c>
      <c r="C66">
        <f t="shared" si="33"/>
        <v>29.83</v>
      </c>
      <c r="D66">
        <f t="shared" si="34"/>
        <v>3.5049999999999955</v>
      </c>
      <c r="F66" s="1"/>
      <c r="G66">
        <f t="shared" si="35"/>
        <v>8.8082547196376496E-2</v>
      </c>
      <c r="H66" s="196"/>
      <c r="I66" s="197"/>
      <c r="J66" s="171"/>
      <c r="K66">
        <f t="shared" si="36"/>
        <v>0.47722222222221822</v>
      </c>
      <c r="L66">
        <f t="shared" si="37"/>
        <v>0.71835942890238857</v>
      </c>
      <c r="O66" s="243"/>
      <c r="P66" s="1"/>
      <c r="R66" s="175"/>
      <c r="S66" s="176"/>
      <c r="T66" s="161"/>
      <c r="U66">
        <f t="shared" ref="U66:U73" si="38">D25-$T$43</f>
        <v>-1.7458333333333336</v>
      </c>
      <c r="V66">
        <f t="shared" ref="V66:V83" si="39">POWER(2,((-1)*(U66)))</f>
        <v>3.3538852593639512</v>
      </c>
    </row>
    <row r="67" spans="1:24" x14ac:dyDescent="0.25">
      <c r="A67" s="16" t="s">
        <v>34</v>
      </c>
      <c r="B67">
        <f t="shared" si="33"/>
        <v>25.25</v>
      </c>
      <c r="C67">
        <f t="shared" si="33"/>
        <v>28.57</v>
      </c>
      <c r="D67">
        <f t="shared" si="34"/>
        <v>3.3200000000000003</v>
      </c>
      <c r="F67" s="43"/>
      <c r="G67">
        <f t="shared" si="35"/>
        <v>0.10013373469870276</v>
      </c>
      <c r="I67" s="197"/>
      <c r="K67">
        <f t="shared" si="36"/>
        <v>0.29222222222222305</v>
      </c>
      <c r="L67">
        <f t="shared" si="37"/>
        <v>0.81664319166036226</v>
      </c>
      <c r="O67" s="243"/>
      <c r="P67" s="1"/>
      <c r="R67" s="175"/>
      <c r="S67" s="176"/>
      <c r="T67" s="171"/>
      <c r="U67">
        <f t="shared" si="38"/>
        <v>-2.600833333333334</v>
      </c>
      <c r="V67">
        <f t="shared" si="39"/>
        <v>6.0663693265497587</v>
      </c>
    </row>
    <row r="68" spans="1:24" x14ac:dyDescent="0.25">
      <c r="A68" s="38" t="s">
        <v>35</v>
      </c>
      <c r="B68">
        <f t="shared" si="33"/>
        <v>26.55</v>
      </c>
      <c r="C68">
        <f t="shared" si="33"/>
        <v>28.965</v>
      </c>
      <c r="D68">
        <f t="shared" si="34"/>
        <v>2.4149999999999991</v>
      </c>
      <c r="F68" s="1"/>
      <c r="G68">
        <f t="shared" si="35"/>
        <v>0.18750487366072741</v>
      </c>
      <c r="I68" s="197"/>
      <c r="K68">
        <f t="shared" si="36"/>
        <v>-0.61277777777777809</v>
      </c>
      <c r="L68">
        <f t="shared" si="37"/>
        <v>1.5292007128158496</v>
      </c>
      <c r="O68" s="243"/>
      <c r="P68" s="1"/>
      <c r="R68" s="175"/>
      <c r="S68" s="176"/>
      <c r="T68" s="171"/>
      <c r="U68">
        <f t="shared" si="38"/>
        <v>3.0791666666666728</v>
      </c>
      <c r="V68">
        <f t="shared" si="39"/>
        <v>0.11832553361330825</v>
      </c>
    </row>
    <row r="69" spans="1:24" x14ac:dyDescent="0.25">
      <c r="A69" s="186" t="s">
        <v>147</v>
      </c>
      <c r="B69">
        <f>AVERAGE(B61:B68)</f>
        <v>25.583125000000003</v>
      </c>
      <c r="C69">
        <f>AVERAGE(C61:C68)</f>
        <v>29.173750000000002</v>
      </c>
      <c r="D69">
        <f>AVERAGE(D61:D68)</f>
        <v>3.5906250000000002</v>
      </c>
      <c r="F69" s="188" t="s">
        <v>145</v>
      </c>
      <c r="G69">
        <f>AVERAGE(G61:G68)</f>
        <v>0.14700815940158271</v>
      </c>
      <c r="H69" s="190"/>
      <c r="I69" s="191"/>
      <c r="J69">
        <f>D69</f>
        <v>3.5906250000000002</v>
      </c>
      <c r="M69" s="208"/>
      <c r="N69" s="209"/>
      <c r="O69" s="243"/>
      <c r="P69" s="1"/>
      <c r="R69" s="175"/>
      <c r="S69" s="176"/>
      <c r="T69" s="171"/>
      <c r="U69">
        <f t="shared" si="38"/>
        <v>-2.7558333333333316</v>
      </c>
      <c r="V69">
        <f t="shared" si="39"/>
        <v>6.7544267523398878</v>
      </c>
    </row>
    <row r="70" spans="1:24" x14ac:dyDescent="0.25">
      <c r="A70" s="1"/>
      <c r="B70" s="1"/>
      <c r="C70" s="1"/>
      <c r="D70" s="1"/>
      <c r="F70" s="216" t="s">
        <v>128</v>
      </c>
      <c r="G70">
        <f>G69/G60</f>
        <v>0.95789608985470953</v>
      </c>
      <c r="H70">
        <f>((C69-B69)-(C60-B60))</f>
        <v>0.56284722222222072</v>
      </c>
      <c r="I70">
        <f>POWER(2,((-1)*(H70)))</f>
        <v>0.6769648246035096</v>
      </c>
      <c r="J70" s="182"/>
      <c r="M70">
        <f>GEOMEAN(L61:L68)</f>
        <v>0.67696482460350849</v>
      </c>
      <c r="N70">
        <f>STDEV(L61:L68)/SQRT(COUNT(L61:L68))</f>
        <v>0.34055037737043026</v>
      </c>
      <c r="O70" s="243"/>
      <c r="P70" s="1"/>
      <c r="R70" s="175"/>
      <c r="S70" s="176"/>
      <c r="T70" s="171"/>
      <c r="U70">
        <f t="shared" si="38"/>
        <v>1.62916666666667</v>
      </c>
      <c r="V70">
        <f t="shared" si="39"/>
        <v>0.32327488463544951</v>
      </c>
    </row>
    <row r="71" spans="1:24" x14ac:dyDescent="0.25">
      <c r="A71" s="43"/>
      <c r="F71" s="143"/>
      <c r="H71" s="161"/>
      <c r="I71" s="220"/>
      <c r="J71" s="161"/>
      <c r="K71">
        <f t="shared" ref="K71:K79" si="40">D51-$J$69</f>
        <v>-0.89562499999999989</v>
      </c>
      <c r="L71">
        <f t="shared" ref="L71:L79" si="41">POWER(2,((-1)*(K71)))</f>
        <v>1.8604156743475428</v>
      </c>
      <c r="O71" s="243"/>
      <c r="P71" s="1"/>
      <c r="R71" s="175"/>
      <c r="S71" s="176"/>
      <c r="T71" s="171"/>
      <c r="U71">
        <f t="shared" si="38"/>
        <v>-0.87083333333333712</v>
      </c>
      <c r="V71">
        <f t="shared" si="39"/>
        <v>1.8287189049042105</v>
      </c>
    </row>
    <row r="72" spans="1:24" x14ac:dyDescent="0.25">
      <c r="A72" s="43"/>
      <c r="F72" s="143"/>
      <c r="H72" s="171"/>
      <c r="I72" s="223"/>
      <c r="J72" s="171"/>
      <c r="K72">
        <f t="shared" si="40"/>
        <v>-1.5956249999999992</v>
      </c>
      <c r="L72">
        <f t="shared" si="41"/>
        <v>3.0222541794149858</v>
      </c>
      <c r="O72" s="243"/>
      <c r="P72" s="1"/>
      <c r="R72" s="175"/>
      <c r="S72" s="176"/>
      <c r="T72" s="171"/>
      <c r="U72">
        <f t="shared" si="38"/>
        <v>-1.0558333333333323</v>
      </c>
      <c r="V72">
        <f t="shared" si="39"/>
        <v>2.0789186903726757</v>
      </c>
    </row>
    <row r="73" spans="1:24" x14ac:dyDescent="0.25">
      <c r="A73" s="143"/>
      <c r="B73" s="143"/>
      <c r="C73" s="143"/>
      <c r="F73" s="143"/>
      <c r="H73" s="171"/>
      <c r="I73" s="223"/>
      <c r="J73" s="171"/>
      <c r="K73">
        <f t="shared" si="40"/>
        <v>-1.2706249999999963</v>
      </c>
      <c r="L73">
        <f t="shared" si="41"/>
        <v>2.4126606345866195</v>
      </c>
      <c r="O73" s="243"/>
      <c r="P73" s="1"/>
      <c r="R73" s="175"/>
      <c r="S73" s="176"/>
      <c r="T73" s="171"/>
      <c r="U73">
        <f t="shared" si="38"/>
        <v>-1.9608333333333334</v>
      </c>
      <c r="V73">
        <f t="shared" si="39"/>
        <v>3.8928677489375958</v>
      </c>
    </row>
    <row r="74" spans="1:24" x14ac:dyDescent="0.25">
      <c r="A74" s="143"/>
      <c r="B74" s="143"/>
      <c r="C74" s="143"/>
      <c r="F74" s="143"/>
      <c r="H74" s="171"/>
      <c r="I74" s="223"/>
      <c r="J74" s="171"/>
      <c r="K74">
        <f t="shared" si="40"/>
        <v>-0.8156250000000016</v>
      </c>
      <c r="L74">
        <f t="shared" si="41"/>
        <v>1.7600604748046511</v>
      </c>
      <c r="O74" s="243"/>
      <c r="P74" s="1"/>
      <c r="R74" s="165"/>
      <c r="S74" s="166"/>
      <c r="T74" s="161"/>
      <c r="U74">
        <f t="shared" ref="U74:U83" si="42">D34-$T$43</f>
        <v>-7.083333333333286E-2</v>
      </c>
      <c r="V74">
        <f t="shared" si="39"/>
        <v>1.05032319890772</v>
      </c>
    </row>
    <row r="75" spans="1:24" x14ac:dyDescent="0.25">
      <c r="A75" s="256"/>
      <c r="B75" s="256"/>
      <c r="C75" s="256"/>
      <c r="F75" s="143"/>
      <c r="H75" s="171"/>
      <c r="I75" s="223"/>
      <c r="J75" s="171"/>
      <c r="K75">
        <f t="shared" si="40"/>
        <v>-0.92062500000000203</v>
      </c>
      <c r="L75">
        <f t="shared" si="41"/>
        <v>1.8929351675181523</v>
      </c>
      <c r="O75" s="243"/>
      <c r="P75" s="1"/>
      <c r="R75" s="175"/>
      <c r="S75" s="176"/>
      <c r="T75" s="171"/>
      <c r="U75">
        <f t="shared" si="42"/>
        <v>1.9791666666666643</v>
      </c>
      <c r="V75">
        <f t="shared" si="39"/>
        <v>0.25363633373438133</v>
      </c>
    </row>
    <row r="76" spans="1:24" x14ac:dyDescent="0.25">
      <c r="A76" s="145"/>
      <c r="B76" s="145"/>
      <c r="C76" s="145"/>
      <c r="F76" s="143"/>
      <c r="H76" s="171"/>
      <c r="I76" s="223"/>
      <c r="J76" s="171"/>
      <c r="K76">
        <f t="shared" si="40"/>
        <v>-0.93062500000000359</v>
      </c>
      <c r="L76">
        <f t="shared" si="41"/>
        <v>1.9061015728299504</v>
      </c>
      <c r="O76" s="243"/>
      <c r="P76" s="1"/>
      <c r="R76" s="175"/>
      <c r="S76" s="176"/>
      <c r="T76" s="171"/>
      <c r="U76">
        <f t="shared" si="42"/>
        <v>2.1791666666666671</v>
      </c>
      <c r="V76">
        <f t="shared" si="39"/>
        <v>0.22080325320482894</v>
      </c>
    </row>
    <row r="77" spans="1:24" x14ac:dyDescent="0.25">
      <c r="A77" s="145"/>
      <c r="B77" s="145"/>
      <c r="C77" s="145"/>
      <c r="F77" s="143"/>
      <c r="H77" s="171"/>
      <c r="I77" s="223"/>
      <c r="J77" s="171"/>
      <c r="K77">
        <f t="shared" si="40"/>
        <v>-2.5625000000002451E-2</v>
      </c>
      <c r="L77">
        <f t="shared" si="41"/>
        <v>1.0179205770826356</v>
      </c>
      <c r="O77" s="243"/>
      <c r="P77" s="1"/>
      <c r="R77" s="175"/>
      <c r="S77" s="176"/>
      <c r="T77" s="171"/>
      <c r="U77">
        <f t="shared" si="42"/>
        <v>8.916666666666373E-2</v>
      </c>
      <c r="V77">
        <f t="shared" si="39"/>
        <v>0.94006559559967917</v>
      </c>
    </row>
    <row r="78" spans="1:24" x14ac:dyDescent="0.25">
      <c r="A78" s="145"/>
      <c r="B78" s="145"/>
      <c r="C78" s="145"/>
      <c r="F78" s="143"/>
      <c r="H78" s="171"/>
      <c r="I78" s="223"/>
      <c r="J78" s="171"/>
      <c r="K78">
        <f t="shared" si="40"/>
        <v>-1.3906250000000009</v>
      </c>
      <c r="L78">
        <f t="shared" si="41"/>
        <v>2.6219224230495302</v>
      </c>
      <c r="O78" s="243"/>
      <c r="P78" s="1"/>
      <c r="R78" s="175"/>
      <c r="S78" s="176"/>
      <c r="T78" s="171"/>
      <c r="U78">
        <f t="shared" si="42"/>
        <v>-0.39083333333333314</v>
      </c>
      <c r="V78">
        <f t="shared" si="39"/>
        <v>1.3111505354165711</v>
      </c>
    </row>
    <row r="79" spans="1:24" x14ac:dyDescent="0.25">
      <c r="A79" s="145"/>
      <c r="B79" s="145"/>
      <c r="C79" s="145"/>
      <c r="F79" s="143"/>
      <c r="H79" s="171"/>
      <c r="I79" s="223"/>
      <c r="J79" s="171"/>
      <c r="K79">
        <f t="shared" si="40"/>
        <v>2.7793750000000008</v>
      </c>
      <c r="L79">
        <f t="shared" si="41"/>
        <v>0.14565478476963076</v>
      </c>
      <c r="O79" s="243"/>
      <c r="P79" s="1"/>
      <c r="R79" s="175"/>
      <c r="S79" s="176"/>
      <c r="T79" s="171"/>
      <c r="U79">
        <f t="shared" si="42"/>
        <v>2.404166666666665</v>
      </c>
      <c r="V79">
        <f t="shared" si="39"/>
        <v>0.18891816509658801</v>
      </c>
    </row>
    <row r="80" spans="1:24" x14ac:dyDescent="0.25">
      <c r="A80" s="145"/>
      <c r="B80" s="145"/>
      <c r="C80" s="145"/>
      <c r="F80" s="143"/>
      <c r="H80" s="225"/>
      <c r="I80" s="226"/>
      <c r="J80" s="225"/>
      <c r="M80">
        <f>(-1)*GEOMEAN(L71:L79)</f>
        <v>-1.4771816254791226</v>
      </c>
      <c r="N80">
        <f>STDEV(L71:L79)/SQRT(COUNT(L71:L79))</f>
        <v>0.28618557011521012</v>
      </c>
      <c r="O80" s="243"/>
      <c r="P80" s="243"/>
      <c r="R80" s="175"/>
      <c r="S80" s="176"/>
      <c r="T80" s="171"/>
      <c r="U80">
        <f t="shared" si="42"/>
        <v>1.0791666666666657</v>
      </c>
      <c r="V80">
        <f t="shared" si="39"/>
        <v>0.47330213445323527</v>
      </c>
    </row>
    <row r="81" spans="1:24" x14ac:dyDescent="0.25">
      <c r="A81" s="145"/>
      <c r="B81" s="145"/>
      <c r="C81" s="145"/>
      <c r="F81" s="143"/>
      <c r="H81" s="171"/>
      <c r="I81" s="223"/>
      <c r="J81" s="171"/>
      <c r="K81">
        <f t="shared" ref="K81:K88" si="43">D61-$J$69</f>
        <v>-0.96062500000000117</v>
      </c>
      <c r="L81">
        <f t="shared" ref="L81:L88" si="44">POWER(2,((-1)*(K81)))</f>
        <v>1.9461528186889288</v>
      </c>
      <c r="O81" s="243"/>
      <c r="P81" s="243"/>
      <c r="R81" s="175"/>
      <c r="S81" s="176"/>
      <c r="T81" s="171"/>
      <c r="U81">
        <f t="shared" si="42"/>
        <v>-0.3158333333333303</v>
      </c>
      <c r="V81">
        <f t="shared" si="39"/>
        <v>1.244730430177774</v>
      </c>
    </row>
    <row r="82" spans="1:24" x14ac:dyDescent="0.25">
      <c r="A82" s="145"/>
      <c r="B82" s="145"/>
      <c r="C82" s="145"/>
      <c r="F82" s="143"/>
      <c r="H82" s="171"/>
      <c r="I82" s="223"/>
      <c r="J82" s="171"/>
      <c r="K82">
        <f t="shared" si="43"/>
        <v>-1.8156250000000016</v>
      </c>
      <c r="L82">
        <f t="shared" si="44"/>
        <v>3.5201209496093022</v>
      </c>
      <c r="O82" s="156"/>
      <c r="P82" s="243"/>
      <c r="R82" s="175"/>
      <c r="S82" s="176"/>
      <c r="T82" s="171"/>
      <c r="U82">
        <f t="shared" si="42"/>
        <v>-1.4958333333333336</v>
      </c>
      <c r="V82">
        <f t="shared" si="39"/>
        <v>2.8202700917714214</v>
      </c>
    </row>
    <row r="83" spans="1:24" x14ac:dyDescent="0.25">
      <c r="A83" s="145"/>
      <c r="B83" s="145"/>
      <c r="C83" s="145"/>
      <c r="F83" s="43"/>
      <c r="H83" s="171"/>
      <c r="I83" s="223"/>
      <c r="J83" s="171"/>
      <c r="K83">
        <f t="shared" si="43"/>
        <v>3.8643750000000052</v>
      </c>
      <c r="L83">
        <f t="shared" si="44"/>
        <v>6.8660539331653503E-2</v>
      </c>
      <c r="O83" s="156"/>
      <c r="P83" s="243"/>
      <c r="R83" s="180"/>
      <c r="S83" s="181"/>
      <c r="T83" s="182"/>
      <c r="U83">
        <f t="shared" si="42"/>
        <v>0.82416666666667027</v>
      </c>
      <c r="V83">
        <f t="shared" si="39"/>
        <v>0.56480835429624965</v>
      </c>
    </row>
    <row r="84" spans="1:24" x14ac:dyDescent="0.25">
      <c r="A84" s="145"/>
      <c r="B84" s="145"/>
      <c r="C84" s="145"/>
      <c r="F84" s="228"/>
      <c r="H84" s="171"/>
      <c r="I84" s="223"/>
      <c r="J84" s="171"/>
      <c r="K84">
        <f t="shared" si="43"/>
        <v>-1.9706249999999992</v>
      </c>
      <c r="L84">
        <f t="shared" si="44"/>
        <v>3.9193787640746831</v>
      </c>
      <c r="O84" s="156"/>
      <c r="P84" s="156"/>
      <c r="R84" s="175"/>
      <c r="S84" s="229"/>
      <c r="T84" s="171"/>
    </row>
    <row r="85" spans="1:24" x14ac:dyDescent="0.25">
      <c r="A85" s="145"/>
      <c r="B85" s="145"/>
      <c r="C85" s="145"/>
      <c r="F85" s="143"/>
      <c r="H85" s="171"/>
      <c r="I85" s="223"/>
      <c r="J85" s="171"/>
      <c r="K85">
        <f t="shared" si="43"/>
        <v>2.4143750000000024</v>
      </c>
      <c r="L85">
        <f t="shared" si="44"/>
        <v>0.18758612155501478</v>
      </c>
      <c r="Q85" s="281">
        <f>(-1)*Q23/Q43</f>
        <v>-1.6493801759620415</v>
      </c>
      <c r="R85">
        <f>((C24-B24)-(C45-B45))</f>
        <v>-0.35214912280701682</v>
      </c>
      <c r="S85" s="281">
        <f>(-1)*POWER(2,((-1)*(R85)))</f>
        <v>-1.2764607021622316</v>
      </c>
      <c r="W85">
        <f>(-1)*GEOMEAN(V66:V83)</f>
        <v>-0.99999999999999967</v>
      </c>
      <c r="X85">
        <f>STDEV(V66:V83)/SQRT(COUNT(V66:V83))</f>
        <v>0.47217048951324464</v>
      </c>
    </row>
    <row r="86" spans="1:24" x14ac:dyDescent="0.25">
      <c r="A86" s="145"/>
      <c r="B86" s="145"/>
      <c r="C86" s="145"/>
      <c r="F86" s="1"/>
      <c r="H86" s="171"/>
      <c r="I86" s="223"/>
      <c r="K86">
        <f t="shared" si="43"/>
        <v>-8.5625000000004725E-2</v>
      </c>
      <c r="L86">
        <f t="shared" si="44"/>
        <v>1.0611473488642846</v>
      </c>
      <c r="S86" s="243"/>
      <c r="U86" s="243"/>
      <c r="V86" s="243"/>
      <c r="W86" s="243"/>
      <c r="X86" s="1"/>
    </row>
    <row r="87" spans="1:24" x14ac:dyDescent="0.25">
      <c r="A87" s="145"/>
      <c r="B87" s="145"/>
      <c r="C87" s="145"/>
      <c r="K87">
        <f t="shared" si="43"/>
        <v>-0.27062499999999989</v>
      </c>
      <c r="L87">
        <f t="shared" si="44"/>
        <v>1.2063303172933126</v>
      </c>
      <c r="S87" s="243"/>
      <c r="U87" s="243"/>
      <c r="V87" s="243"/>
      <c r="W87" s="243"/>
      <c r="X87" s="1"/>
    </row>
    <row r="88" spans="1:24" x14ac:dyDescent="0.25">
      <c r="A88" s="1"/>
      <c r="B88" s="1"/>
      <c r="C88" s="1"/>
      <c r="D88" s="1"/>
      <c r="E88" s="1"/>
      <c r="F88" s="1"/>
      <c r="K88">
        <f t="shared" si="43"/>
        <v>-1.175625000000001</v>
      </c>
      <c r="L88">
        <f t="shared" si="44"/>
        <v>2.2589071946411501</v>
      </c>
      <c r="S88" s="243"/>
      <c r="U88" s="243"/>
      <c r="V88" s="243"/>
      <c r="W88" s="243"/>
      <c r="X88" s="1"/>
    </row>
    <row r="89" spans="1:24" x14ac:dyDescent="0.25">
      <c r="A89" s="1"/>
      <c r="B89" s="1"/>
      <c r="C89" s="1"/>
      <c r="D89" s="1"/>
      <c r="E89" s="1"/>
      <c r="F89" s="1"/>
      <c r="H89" s="225"/>
      <c r="I89" s="226"/>
      <c r="J89" s="225"/>
      <c r="S89" s="243"/>
      <c r="U89" s="243"/>
      <c r="V89" s="243"/>
      <c r="W89" s="243"/>
      <c r="X89" s="1"/>
    </row>
    <row r="90" spans="1:24" x14ac:dyDescent="0.25">
      <c r="A90" s="1"/>
      <c r="B90" s="1"/>
      <c r="C90" s="1"/>
      <c r="D90" s="1"/>
      <c r="E90" s="1"/>
      <c r="F90" s="1"/>
      <c r="G90">
        <f>(-1)*(G60/G69)</f>
        <v>-1.0439545693851582</v>
      </c>
      <c r="H90">
        <f>((C60-B60)-(C69-B69))</f>
        <v>-0.56284722222222072</v>
      </c>
      <c r="I90">
        <f>(-1)*POWER(2,((-1)*(H90)))</f>
        <v>-1.4771816254791206</v>
      </c>
      <c r="J90" s="182"/>
      <c r="M90">
        <f>(-1)*GEOMEAN(L81:L88)</f>
        <v>-1</v>
      </c>
      <c r="N90">
        <f>STDEV(L81:L88)/SQRT(COUNT(L81:L88))</f>
        <v>0.50305476000158089</v>
      </c>
      <c r="S90" s="43"/>
      <c r="U90" s="243"/>
      <c r="V90" s="243"/>
      <c r="W90" s="243"/>
      <c r="X90" s="1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S91" s="243"/>
      <c r="U91" s="243"/>
      <c r="V91" s="243"/>
      <c r="W91" s="243"/>
      <c r="X91" s="1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S92" s="243"/>
      <c r="U92" s="243"/>
      <c r="V92" s="243"/>
      <c r="W92" s="243"/>
      <c r="X92" s="1"/>
    </row>
    <row r="93" spans="1:24" ht="15.75" x14ac:dyDescent="0.25">
      <c r="A93" s="244" t="s">
        <v>17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S93" s="243"/>
      <c r="U93" s="243"/>
      <c r="V93" s="243"/>
      <c r="W93" s="243"/>
      <c r="X93" s="1"/>
    </row>
    <row r="94" spans="1:24" ht="15.75" x14ac:dyDescent="0.25">
      <c r="A94" s="1"/>
      <c r="B94" s="1"/>
      <c r="C94" s="1"/>
      <c r="D94" s="1"/>
      <c r="E94" s="1"/>
      <c r="F94" s="142"/>
      <c r="G94" s="291" t="s">
        <v>151</v>
      </c>
      <c r="H94" s="291"/>
      <c r="I94" s="291"/>
      <c r="J94" s="291"/>
      <c r="K94" s="291"/>
      <c r="L94" s="291"/>
      <c r="M94" s="291"/>
      <c r="N94" s="291"/>
      <c r="S94" s="243"/>
      <c r="W94" s="243"/>
      <c r="X94" s="1"/>
    </row>
    <row r="95" spans="1:24" x14ac:dyDescent="0.25">
      <c r="A95" s="146" t="s">
        <v>134</v>
      </c>
      <c r="B95" s="7" t="s">
        <v>2</v>
      </c>
      <c r="C95" s="10" t="s">
        <v>159</v>
      </c>
      <c r="D95" s="147" t="s">
        <v>136</v>
      </c>
      <c r="E95" s="1"/>
      <c r="F95" s="1"/>
      <c r="G95" s="276" t="s">
        <v>137</v>
      </c>
      <c r="H95" s="277" t="s">
        <v>138</v>
      </c>
      <c r="I95" s="278" t="s">
        <v>139</v>
      </c>
      <c r="J95" s="152" t="s">
        <v>140</v>
      </c>
      <c r="K95" s="153" t="s">
        <v>138</v>
      </c>
      <c r="L95" s="154" t="s">
        <v>139</v>
      </c>
      <c r="M95" s="154" t="s">
        <v>141</v>
      </c>
      <c r="N95" s="155" t="s">
        <v>129</v>
      </c>
      <c r="S95" s="243"/>
      <c r="U95" s="243"/>
      <c r="V95" s="243"/>
      <c r="W95" s="243"/>
      <c r="X95" s="1"/>
    </row>
    <row r="96" spans="1:24" x14ac:dyDescent="0.25">
      <c r="A96" s="21" t="s">
        <v>18</v>
      </c>
      <c r="B96">
        <f t="shared" ref="B96:C105" si="45">B13</f>
        <v>26.234999999999999</v>
      </c>
      <c r="C96">
        <f t="shared" si="45"/>
        <v>31.02</v>
      </c>
      <c r="D96">
        <f t="shared" ref="D96:D105" si="46">C96-B96</f>
        <v>4.7850000000000001</v>
      </c>
      <c r="E96" s="1"/>
      <c r="F96" s="1"/>
      <c r="G96">
        <f t="shared" ref="G96:G105" si="47">POWER(2,((-1)*(D96)))</f>
        <v>3.6271997324491254E-2</v>
      </c>
      <c r="H96" s="159"/>
      <c r="I96" s="160"/>
      <c r="J96" s="161"/>
      <c r="K96">
        <f t="shared" ref="K96:K105" si="48">D96-$J$106</f>
        <v>-0.13500000000000068</v>
      </c>
      <c r="L96">
        <f t="shared" ref="L96:L105" si="49">POWER(2,((-1)*(K96)))</f>
        <v>1.0980928137870503</v>
      </c>
      <c r="S96" s="243"/>
      <c r="U96" s="243"/>
      <c r="V96" s="243"/>
      <c r="W96" s="243"/>
      <c r="X96" s="1"/>
    </row>
    <row r="97" spans="1:27" x14ac:dyDescent="0.25">
      <c r="A97" s="26" t="s">
        <v>19</v>
      </c>
      <c r="B97">
        <f t="shared" si="45"/>
        <v>24.15</v>
      </c>
      <c r="C97">
        <f t="shared" si="45"/>
        <v>30.594999999999999</v>
      </c>
      <c r="D97">
        <f t="shared" si="46"/>
        <v>6.4450000000000003</v>
      </c>
      <c r="E97" s="1"/>
      <c r="F97" s="1"/>
      <c r="G97">
        <f t="shared" si="47"/>
        <v>1.1477879947486783E-2</v>
      </c>
      <c r="H97" s="169"/>
      <c r="I97" s="170"/>
      <c r="J97" s="171"/>
      <c r="K97">
        <f t="shared" si="48"/>
        <v>1.5249999999999995</v>
      </c>
      <c r="L97">
        <f t="shared" si="49"/>
        <v>0.34747955496058436</v>
      </c>
      <c r="S97" s="243"/>
      <c r="U97" s="243"/>
      <c r="V97" s="243"/>
      <c r="W97" s="243"/>
      <c r="X97" s="1"/>
      <c r="Y97" s="1"/>
      <c r="Z97" s="1"/>
      <c r="AA97" s="1"/>
    </row>
    <row r="98" spans="1:27" x14ac:dyDescent="0.25">
      <c r="A98" s="26" t="s">
        <v>20</v>
      </c>
      <c r="B98">
        <f t="shared" si="45"/>
        <v>24.69</v>
      </c>
      <c r="C98">
        <f t="shared" si="45"/>
        <v>28.625</v>
      </c>
      <c r="D98">
        <f t="shared" si="46"/>
        <v>3.9349999999999987</v>
      </c>
      <c r="E98" s="1"/>
      <c r="F98" s="1"/>
      <c r="G98">
        <f t="shared" si="47"/>
        <v>6.5380308737033141E-2</v>
      </c>
      <c r="H98" s="169"/>
      <c r="I98" s="170"/>
      <c r="J98" s="171"/>
      <c r="K98">
        <f t="shared" si="48"/>
        <v>-0.9850000000000021</v>
      </c>
      <c r="L98">
        <f t="shared" si="49"/>
        <v>1.9793133128304168</v>
      </c>
      <c r="S98" s="243"/>
      <c r="U98" s="243"/>
      <c r="V98" s="243"/>
      <c r="W98" s="243"/>
      <c r="X98" s="1"/>
      <c r="Y98" s="1"/>
      <c r="Z98" s="1"/>
      <c r="AA98" s="1"/>
    </row>
    <row r="99" spans="1:27" x14ac:dyDescent="0.25">
      <c r="A99" s="26" t="s">
        <v>21</v>
      </c>
      <c r="B99">
        <f t="shared" si="45"/>
        <v>24.6</v>
      </c>
      <c r="C99">
        <f t="shared" si="45"/>
        <v>28.495000000000001</v>
      </c>
      <c r="D99">
        <f t="shared" si="46"/>
        <v>3.8949999999999996</v>
      </c>
      <c r="E99" s="1"/>
      <c r="F99" s="1"/>
      <c r="G99">
        <f t="shared" si="47"/>
        <v>6.7218399403586149E-2</v>
      </c>
      <c r="H99" s="169"/>
      <c r="I99" s="170"/>
      <c r="J99" s="171"/>
      <c r="K99">
        <f t="shared" si="48"/>
        <v>-1.0250000000000012</v>
      </c>
      <c r="L99">
        <f t="shared" si="49"/>
        <v>2.0349593842053744</v>
      </c>
      <c r="S99" s="243"/>
      <c r="U99" s="243"/>
      <c r="V99" s="243"/>
      <c r="W99" s="243"/>
      <c r="X99" s="1"/>
      <c r="Y99" s="1"/>
      <c r="Z99" s="1"/>
      <c r="AA99" s="1"/>
    </row>
    <row r="100" spans="1:27" x14ac:dyDescent="0.25">
      <c r="A100" s="26" t="s">
        <v>22</v>
      </c>
      <c r="B100">
        <f t="shared" si="45"/>
        <v>25.364999999999998</v>
      </c>
      <c r="C100">
        <f t="shared" si="45"/>
        <v>31.45</v>
      </c>
      <c r="D100">
        <f t="shared" si="46"/>
        <v>6.0850000000000009</v>
      </c>
      <c r="E100" s="1"/>
      <c r="F100" s="1"/>
      <c r="G100">
        <f t="shared" si="47"/>
        <v>1.4731008373722486E-2</v>
      </c>
      <c r="H100" s="169"/>
      <c r="I100" s="170"/>
      <c r="J100" s="171"/>
      <c r="K100">
        <f t="shared" si="48"/>
        <v>1.165</v>
      </c>
      <c r="L100">
        <f t="shared" si="49"/>
        <v>0.44596425971004633</v>
      </c>
      <c r="S100" s="243"/>
      <c r="U100" s="243"/>
      <c r="V100" s="243"/>
      <c r="W100" s="243"/>
      <c r="X100" s="1"/>
      <c r="Y100" s="1"/>
      <c r="Z100" s="1"/>
      <c r="AA100" s="1"/>
    </row>
    <row r="101" spans="1:27" x14ac:dyDescent="0.25">
      <c r="A101" s="26" t="s">
        <v>23</v>
      </c>
      <c r="B101">
        <f t="shared" si="45"/>
        <v>23.83</v>
      </c>
      <c r="C101">
        <f t="shared" si="45"/>
        <v>28.774999999999999</v>
      </c>
      <c r="D101">
        <f t="shared" si="46"/>
        <v>4.9450000000000003</v>
      </c>
      <c r="E101" s="1"/>
      <c r="F101" s="1"/>
      <c r="G101">
        <f t="shared" si="47"/>
        <v>3.2464346978051999E-2</v>
      </c>
      <c r="H101" s="169"/>
      <c r="I101" s="170"/>
      <c r="J101" s="171"/>
      <c r="K101">
        <f t="shared" si="48"/>
        <v>2.4999999999999467E-2</v>
      </c>
      <c r="L101">
        <f t="shared" si="49"/>
        <v>0.98282059854525139</v>
      </c>
      <c r="S101" s="243"/>
      <c r="U101" s="243"/>
      <c r="V101" s="243"/>
      <c r="W101" s="243"/>
      <c r="X101" s="1"/>
      <c r="Y101" s="1"/>
      <c r="Z101" s="1"/>
      <c r="AA101" s="1"/>
    </row>
    <row r="102" spans="1:27" x14ac:dyDescent="0.25">
      <c r="A102" s="26" t="s">
        <v>24</v>
      </c>
      <c r="B102">
        <f t="shared" si="45"/>
        <v>25.454999999999998</v>
      </c>
      <c r="C102">
        <f t="shared" si="45"/>
        <v>28.939999999999998</v>
      </c>
      <c r="D102">
        <f t="shared" si="46"/>
        <v>3.4849999999999994</v>
      </c>
      <c r="E102" s="1"/>
      <c r="F102" s="1"/>
      <c r="G102">
        <f t="shared" si="47"/>
        <v>8.9312133733818355E-2</v>
      </c>
      <c r="H102" s="169"/>
      <c r="I102" s="170"/>
      <c r="J102" s="171"/>
      <c r="K102">
        <f t="shared" si="48"/>
        <v>-1.4350000000000014</v>
      </c>
      <c r="L102">
        <f t="shared" si="49"/>
        <v>2.7038216660562542</v>
      </c>
      <c r="S102" s="243"/>
      <c r="U102" s="243"/>
      <c r="V102" s="243"/>
      <c r="W102" s="243"/>
      <c r="X102" s="1"/>
      <c r="Y102" s="1"/>
      <c r="Z102" s="1"/>
      <c r="AA102" s="1"/>
    </row>
    <row r="103" spans="1:27" x14ac:dyDescent="0.25">
      <c r="A103" s="26" t="s">
        <v>25</v>
      </c>
      <c r="B103">
        <f t="shared" si="45"/>
        <v>24.82</v>
      </c>
      <c r="C103">
        <f t="shared" si="45"/>
        <v>31.185000000000002</v>
      </c>
      <c r="D103">
        <f t="shared" si="46"/>
        <v>6.365000000000002</v>
      </c>
      <c r="E103" s="1"/>
      <c r="F103" s="1"/>
      <c r="G103">
        <f t="shared" si="47"/>
        <v>1.2132326171891233E-2</v>
      </c>
      <c r="H103" s="169"/>
      <c r="I103" s="170"/>
      <c r="J103" s="171"/>
      <c r="K103">
        <f t="shared" si="48"/>
        <v>1.4450000000000012</v>
      </c>
      <c r="L103">
        <f t="shared" si="49"/>
        <v>0.3672921583195769</v>
      </c>
      <c r="S103" s="243"/>
      <c r="U103" s="243"/>
      <c r="V103" s="243"/>
      <c r="W103" s="243"/>
      <c r="X103" s="1"/>
      <c r="Y103" s="1"/>
      <c r="Z103" s="1"/>
      <c r="AA103" s="1"/>
    </row>
    <row r="104" spans="1:27" x14ac:dyDescent="0.25">
      <c r="A104" s="26" t="s">
        <v>26</v>
      </c>
      <c r="B104">
        <f t="shared" si="45"/>
        <v>26.004999999999999</v>
      </c>
      <c r="C104">
        <f t="shared" si="45"/>
        <v>29.445</v>
      </c>
      <c r="D104">
        <f t="shared" si="46"/>
        <v>3.4400000000000013</v>
      </c>
      <c r="E104" s="1"/>
      <c r="F104" s="1"/>
      <c r="G104">
        <f t="shared" si="47"/>
        <v>9.2141826080693739E-2</v>
      </c>
      <c r="H104" s="169"/>
      <c r="I104" s="170"/>
      <c r="J104" s="171"/>
      <c r="K104">
        <f t="shared" si="48"/>
        <v>-1.4799999999999995</v>
      </c>
      <c r="L104">
        <f t="shared" si="49"/>
        <v>2.7894873327008098</v>
      </c>
      <c r="S104" s="243"/>
      <c r="U104" s="243"/>
      <c r="V104" s="243"/>
      <c r="W104" s="243"/>
      <c r="X104" s="1"/>
      <c r="Y104" s="1"/>
      <c r="Z104" s="1"/>
      <c r="AA104" s="1"/>
    </row>
    <row r="105" spans="1:27" x14ac:dyDescent="0.25">
      <c r="A105" s="85" t="s">
        <v>27</v>
      </c>
      <c r="B105">
        <f t="shared" si="45"/>
        <v>25.67</v>
      </c>
      <c r="C105">
        <f t="shared" si="45"/>
        <v>31.490000000000002</v>
      </c>
      <c r="D105">
        <f t="shared" si="46"/>
        <v>5.82</v>
      </c>
      <c r="E105" s="1"/>
      <c r="F105" s="1"/>
      <c r="G105">
        <f t="shared" si="47"/>
        <v>1.7701310707746852E-2</v>
      </c>
      <c r="H105" s="175"/>
      <c r="I105" s="176"/>
      <c r="J105" s="175"/>
      <c r="K105">
        <f t="shared" si="48"/>
        <v>0.89999999999999947</v>
      </c>
      <c r="L105">
        <f t="shared" si="49"/>
        <v>0.53588673126814679</v>
      </c>
      <c r="M105" s="260"/>
      <c r="N105" s="176"/>
      <c r="S105" s="243"/>
      <c r="U105" s="243"/>
      <c r="V105" s="243"/>
      <c r="W105" s="243"/>
      <c r="X105" s="1"/>
      <c r="Y105" s="1"/>
      <c r="Z105" s="1"/>
      <c r="AA105" s="1"/>
    </row>
    <row r="106" spans="1:27" x14ac:dyDescent="0.25">
      <c r="A106" s="186" t="s">
        <v>144</v>
      </c>
      <c r="B106">
        <f>AVERAGE(B96:B105)</f>
        <v>25.082000000000001</v>
      </c>
      <c r="C106">
        <f>AVERAGE(C96:C105)</f>
        <v>30.002000000000002</v>
      </c>
      <c r="D106">
        <f>AVERAGE(D96:D105)</f>
        <v>4.9200000000000008</v>
      </c>
      <c r="E106" s="1"/>
      <c r="F106" s="188" t="s">
        <v>143</v>
      </c>
      <c r="G106">
        <f>AVERAGE(G96:G105)</f>
        <v>4.3883153745852201E-2</v>
      </c>
      <c r="H106" s="190"/>
      <c r="I106" s="191"/>
      <c r="J106">
        <f>D106</f>
        <v>4.9200000000000008</v>
      </c>
      <c r="M106">
        <f>GEOMEAN(L96:L105)</f>
        <v>1.0000000000000004</v>
      </c>
      <c r="N106">
        <f>STDEV(L96:L105)/SQRT(COUNT(L96:L105))</f>
        <v>0.30577124664868205</v>
      </c>
      <c r="S106" s="243"/>
      <c r="X106" s="1"/>
      <c r="Y106" s="1"/>
      <c r="Z106" s="1"/>
      <c r="AA106" s="261"/>
    </row>
    <row r="107" spans="1:27" x14ac:dyDescent="0.25">
      <c r="A107" s="21" t="s">
        <v>36</v>
      </c>
      <c r="B107">
        <f t="shared" ref="B107:C116" si="50">B34</f>
        <v>25.965</v>
      </c>
      <c r="C107">
        <f t="shared" si="50"/>
        <v>30.27</v>
      </c>
      <c r="D107">
        <f t="shared" ref="D107:D116" si="51">C107-B107</f>
        <v>4.3049999999999997</v>
      </c>
      <c r="E107" s="1"/>
      <c r="F107" s="1"/>
      <c r="G107">
        <f t="shared" ref="G107:G116" si="52">POWER(2,((-1)*(D107)))</f>
        <v>5.0590138534213049E-2</v>
      </c>
      <c r="H107" s="196"/>
      <c r="I107" s="197"/>
      <c r="J107" s="171"/>
      <c r="K107">
        <f t="shared" ref="K107:K116" si="53">D107-$J$106</f>
        <v>-0.6150000000000011</v>
      </c>
      <c r="L107">
        <f t="shared" ref="L107:L116" si="54">POWER(2,((-1)*(K107)))</f>
        <v>1.531557997094384</v>
      </c>
      <c r="O107" s="1"/>
      <c r="P107" s="1"/>
      <c r="Q107" s="1"/>
      <c r="R107" s="1"/>
      <c r="S107" s="243"/>
      <c r="T107" s="1"/>
      <c r="U107" s="1"/>
      <c r="V107" s="1"/>
      <c r="W107" s="1"/>
      <c r="X107" s="243"/>
      <c r="Y107" s="243"/>
      <c r="Z107" s="243"/>
      <c r="AA107" s="243"/>
    </row>
    <row r="108" spans="1:27" x14ac:dyDescent="0.25">
      <c r="A108" s="26" t="s">
        <v>37</v>
      </c>
      <c r="B108">
        <f t="shared" si="50"/>
        <v>26.225000000000001</v>
      </c>
      <c r="C108">
        <f t="shared" si="50"/>
        <v>32.58</v>
      </c>
      <c r="D108">
        <f t="shared" si="51"/>
        <v>6.3549999999999969</v>
      </c>
      <c r="E108" s="1"/>
      <c r="F108" s="1"/>
      <c r="G108">
        <f t="shared" si="52"/>
        <v>1.2216713173884298E-2</v>
      </c>
      <c r="H108" s="196"/>
      <c r="I108" s="197"/>
      <c r="J108" s="171"/>
      <c r="K108">
        <f t="shared" si="53"/>
        <v>1.4349999999999961</v>
      </c>
      <c r="L108">
        <f t="shared" si="54"/>
        <v>0.36984687731221033</v>
      </c>
      <c r="O108" s="1"/>
      <c r="P108" s="1"/>
      <c r="Q108" s="1"/>
      <c r="R108" s="1"/>
      <c r="S108" s="243"/>
      <c r="T108" s="1"/>
      <c r="U108" s="1"/>
      <c r="V108" s="1"/>
      <c r="W108" s="1"/>
      <c r="X108" s="243"/>
      <c r="Y108" s="243"/>
      <c r="Z108" s="243"/>
      <c r="AA108" s="243"/>
    </row>
    <row r="109" spans="1:27" x14ac:dyDescent="0.25">
      <c r="A109" s="26" t="s">
        <v>38</v>
      </c>
      <c r="B109">
        <f t="shared" si="50"/>
        <v>24.625</v>
      </c>
      <c r="C109">
        <f t="shared" si="50"/>
        <v>31.18</v>
      </c>
      <c r="D109">
        <f t="shared" si="51"/>
        <v>6.5549999999999997</v>
      </c>
      <c r="E109" s="1"/>
      <c r="F109" s="1"/>
      <c r="G109">
        <f t="shared" si="52"/>
        <v>1.0635266535152137E-2</v>
      </c>
      <c r="H109" s="196"/>
      <c r="I109" s="197"/>
      <c r="J109" s="171"/>
      <c r="K109">
        <f t="shared" si="53"/>
        <v>1.6349999999999989</v>
      </c>
      <c r="L109">
        <f t="shared" si="54"/>
        <v>0.32197040737745664</v>
      </c>
      <c r="S109" s="243"/>
      <c r="U109" s="243"/>
      <c r="V109" s="243"/>
      <c r="W109" s="243"/>
      <c r="X109" s="243"/>
      <c r="Y109" s="243"/>
      <c r="Z109" s="243"/>
      <c r="AA109" s="243"/>
    </row>
    <row r="110" spans="1:27" x14ac:dyDescent="0.25">
      <c r="A110" s="26" t="s">
        <v>39</v>
      </c>
      <c r="B110">
        <f t="shared" si="50"/>
        <v>25.685000000000002</v>
      </c>
      <c r="C110">
        <f t="shared" si="50"/>
        <v>30.15</v>
      </c>
      <c r="D110">
        <f t="shared" si="51"/>
        <v>4.4649999999999963</v>
      </c>
      <c r="E110" s="1"/>
      <c r="F110" s="1"/>
      <c r="G110">
        <f t="shared" si="52"/>
        <v>4.5279442329840089E-2</v>
      </c>
      <c r="H110" s="196"/>
      <c r="I110" s="197"/>
      <c r="J110" s="171"/>
      <c r="K110">
        <f t="shared" si="53"/>
        <v>-0.45500000000000451</v>
      </c>
      <c r="L110">
        <f t="shared" si="54"/>
        <v>1.3707828049797077</v>
      </c>
      <c r="S110" s="243"/>
      <c r="U110" s="243"/>
      <c r="V110" s="243"/>
      <c r="W110" s="243"/>
      <c r="X110" s="243"/>
      <c r="Y110" s="243"/>
      <c r="Z110" s="243"/>
      <c r="AA110" s="243"/>
    </row>
    <row r="111" spans="1:27" x14ac:dyDescent="0.25">
      <c r="A111" s="26" t="s">
        <v>40</v>
      </c>
      <c r="B111">
        <f t="shared" si="50"/>
        <v>25.945</v>
      </c>
      <c r="C111">
        <f t="shared" si="50"/>
        <v>29.93</v>
      </c>
      <c r="D111">
        <f t="shared" si="51"/>
        <v>3.9849999999999994</v>
      </c>
      <c r="E111" s="1"/>
      <c r="F111" s="1"/>
      <c r="G111">
        <f t="shared" si="52"/>
        <v>6.3153215405422763E-2</v>
      </c>
      <c r="H111" s="196"/>
      <c r="I111" s="197"/>
      <c r="J111" s="171"/>
      <c r="K111">
        <f t="shared" si="53"/>
        <v>-0.93500000000000139</v>
      </c>
      <c r="L111">
        <f t="shared" si="54"/>
        <v>1.911890635187486</v>
      </c>
      <c r="S111" s="243"/>
      <c r="U111" s="243"/>
      <c r="V111" s="243"/>
      <c r="W111" s="243"/>
      <c r="X111" s="243"/>
      <c r="Y111" s="243"/>
      <c r="Z111" s="243"/>
      <c r="AA111" s="243"/>
    </row>
    <row r="112" spans="1:27" x14ac:dyDescent="0.25">
      <c r="A112" s="26" t="s">
        <v>41</v>
      </c>
      <c r="B112">
        <f t="shared" si="50"/>
        <v>24.685000000000002</v>
      </c>
      <c r="C112">
        <f t="shared" si="50"/>
        <v>31.465</v>
      </c>
      <c r="D112">
        <f t="shared" si="51"/>
        <v>6.7799999999999976</v>
      </c>
      <c r="E112" s="1"/>
      <c r="F112" s="1"/>
      <c r="G112">
        <f t="shared" si="52"/>
        <v>9.0994811442848267E-3</v>
      </c>
      <c r="H112" s="196"/>
      <c r="I112" s="197"/>
      <c r="J112" s="171"/>
      <c r="K112">
        <f t="shared" si="53"/>
        <v>1.8599999999999968</v>
      </c>
      <c r="L112">
        <f t="shared" si="54"/>
        <v>0.27547627896915328</v>
      </c>
      <c r="S112" s="243"/>
      <c r="U112" s="243"/>
      <c r="V112" s="243"/>
      <c r="W112" s="243"/>
      <c r="X112" s="243"/>
      <c r="Y112" s="243"/>
      <c r="Z112" s="243"/>
      <c r="AA112" s="243"/>
    </row>
    <row r="113" spans="1:27" x14ac:dyDescent="0.25">
      <c r="A113" s="26" t="s">
        <v>42</v>
      </c>
      <c r="B113">
        <f t="shared" si="50"/>
        <v>25.68</v>
      </c>
      <c r="C113">
        <f t="shared" si="50"/>
        <v>31.134999999999998</v>
      </c>
      <c r="D113">
        <f t="shared" si="51"/>
        <v>5.4549999999999983</v>
      </c>
      <c r="E113" s="1"/>
      <c r="F113" s="1"/>
      <c r="G113">
        <f t="shared" si="52"/>
        <v>2.2797192878752766E-2</v>
      </c>
      <c r="H113" s="196"/>
      <c r="I113" s="197"/>
      <c r="J113" s="171"/>
      <c r="K113">
        <f t="shared" si="53"/>
        <v>0.53499999999999748</v>
      </c>
      <c r="L113">
        <f t="shared" si="54"/>
        <v>0.69015867669831577</v>
      </c>
      <c r="S113" s="243"/>
      <c r="U113" s="243"/>
      <c r="V113" s="243"/>
      <c r="W113" s="243"/>
      <c r="X113" s="243"/>
      <c r="Y113" s="243"/>
      <c r="Z113" s="243"/>
      <c r="AA113" s="243"/>
    </row>
    <row r="114" spans="1:27" x14ac:dyDescent="0.25">
      <c r="A114" s="26" t="s">
        <v>43</v>
      </c>
      <c r="B114">
        <f t="shared" si="50"/>
        <v>25.945</v>
      </c>
      <c r="C114">
        <f t="shared" si="50"/>
        <v>30.005000000000003</v>
      </c>
      <c r="D114">
        <f t="shared" si="51"/>
        <v>4.0600000000000023</v>
      </c>
      <c r="E114" s="1"/>
      <c r="F114" s="1"/>
      <c r="G114">
        <f t="shared" si="52"/>
        <v>5.9954007457828931E-2</v>
      </c>
      <c r="H114" s="196"/>
      <c r="I114" s="197"/>
      <c r="J114" s="171"/>
      <c r="K114">
        <f t="shared" si="53"/>
        <v>-0.85999999999999854</v>
      </c>
      <c r="L114">
        <f t="shared" si="54"/>
        <v>1.81503831063432</v>
      </c>
      <c r="S114" s="243"/>
      <c r="U114" s="243"/>
      <c r="V114" s="243"/>
      <c r="W114" s="243"/>
      <c r="X114" s="243"/>
      <c r="Y114" s="243"/>
      <c r="Z114" s="243"/>
      <c r="AA114" s="243"/>
    </row>
    <row r="115" spans="1:27" x14ac:dyDescent="0.25">
      <c r="A115" s="26" t="s">
        <v>44</v>
      </c>
      <c r="B115">
        <f t="shared" si="50"/>
        <v>25.655000000000001</v>
      </c>
      <c r="C115">
        <f t="shared" si="50"/>
        <v>28.535</v>
      </c>
      <c r="D115">
        <f t="shared" si="51"/>
        <v>2.879999999999999</v>
      </c>
      <c r="E115" s="1"/>
      <c r="F115" s="1"/>
      <c r="G115">
        <f t="shared" si="52"/>
        <v>0.13584185781575736</v>
      </c>
      <c r="H115" s="196"/>
      <c r="I115" s="197"/>
      <c r="J115" s="171"/>
      <c r="K115">
        <f t="shared" si="53"/>
        <v>-2.0400000000000018</v>
      </c>
      <c r="L115">
        <f t="shared" si="54"/>
        <v>4.1124553066242715</v>
      </c>
      <c r="S115" s="243"/>
      <c r="U115" s="243"/>
      <c r="V115" s="243"/>
      <c r="W115" s="243"/>
      <c r="X115" s="243"/>
      <c r="Y115" s="243"/>
      <c r="Z115" s="243"/>
      <c r="AA115" s="243"/>
    </row>
    <row r="116" spans="1:27" x14ac:dyDescent="0.25">
      <c r="A116" s="85" t="s">
        <v>45</v>
      </c>
      <c r="B116">
        <f t="shared" si="50"/>
        <v>26.189999999999998</v>
      </c>
      <c r="C116">
        <f t="shared" si="50"/>
        <v>31.39</v>
      </c>
      <c r="D116">
        <f t="shared" si="51"/>
        <v>5.2000000000000028</v>
      </c>
      <c r="E116" s="1"/>
      <c r="F116" s="1"/>
      <c r="G116">
        <f t="shared" si="52"/>
        <v>2.720470510300383E-2</v>
      </c>
      <c r="H116" s="196"/>
      <c r="I116" s="197"/>
      <c r="J116" s="171"/>
      <c r="K116">
        <f t="shared" si="53"/>
        <v>0.28000000000000203</v>
      </c>
      <c r="L116">
        <f t="shared" si="54"/>
        <v>0.823591017267572</v>
      </c>
      <c r="S116" s="243"/>
      <c r="U116" s="243"/>
      <c r="V116" s="243"/>
      <c r="W116" s="243"/>
      <c r="X116" s="243"/>
      <c r="Y116" s="243"/>
      <c r="Z116" s="243"/>
      <c r="AA116" s="243"/>
    </row>
    <row r="117" spans="1:27" x14ac:dyDescent="0.25">
      <c r="A117" s="186" t="s">
        <v>148</v>
      </c>
      <c r="B117">
        <f>AVERAGE(B107:B116)</f>
        <v>25.660000000000004</v>
      </c>
      <c r="C117">
        <f>AVERAGE(C107:C116)</f>
        <v>30.663999999999998</v>
      </c>
      <c r="D117">
        <f>AVERAGE(D107:D116)</f>
        <v>5.0039999999999996</v>
      </c>
      <c r="E117" s="1"/>
      <c r="F117" s="188" t="s">
        <v>145</v>
      </c>
      <c r="G117">
        <f>AVERAGE(G107:G116)</f>
        <v>4.3677202037814E-2</v>
      </c>
      <c r="H117" s="190"/>
      <c r="I117" s="191"/>
      <c r="J117">
        <f>D117</f>
        <v>5.0039999999999996</v>
      </c>
      <c r="M117" s="208"/>
      <c r="N117" s="209"/>
      <c r="S117" s="243"/>
      <c r="U117" s="243"/>
      <c r="V117" s="243"/>
      <c r="W117" s="243"/>
      <c r="X117" s="243"/>
      <c r="Y117" s="243"/>
      <c r="Z117" s="243"/>
      <c r="AA117" s="243"/>
    </row>
    <row r="118" spans="1:27" x14ac:dyDescent="0.25">
      <c r="A118" s="1"/>
      <c r="B118" s="1"/>
      <c r="C118" s="1"/>
      <c r="D118" s="1"/>
      <c r="E118" s="1"/>
      <c r="F118" s="263" t="s">
        <v>128</v>
      </c>
      <c r="G118">
        <f>G117/G106</f>
        <v>0.99530681615931793</v>
      </c>
      <c r="H118">
        <f>((C117-B117)-(C106-B106))</f>
        <v>8.3999999999992525E-2</v>
      </c>
      <c r="I118">
        <f>POWER(2,((-1)*(H118)))</f>
        <v>0.94343825089536493</v>
      </c>
      <c r="J118" s="182"/>
      <c r="M118">
        <f>GEOMEAN(L107:L116)</f>
        <v>0.94343825089536115</v>
      </c>
      <c r="N118">
        <f>STDEV(L107:L116)/SQRT(COUNT(L107:L116))</f>
        <v>0.36626483634872797</v>
      </c>
      <c r="S118" s="243"/>
      <c r="U118" s="243"/>
      <c r="V118" s="243"/>
      <c r="W118" s="243"/>
      <c r="X118" s="243"/>
      <c r="Y118" s="243"/>
      <c r="Z118" s="243"/>
      <c r="AA118" s="243"/>
    </row>
    <row r="119" spans="1:27" x14ac:dyDescent="0.25">
      <c r="A119" s="1"/>
      <c r="B119" s="1"/>
      <c r="C119" s="1"/>
      <c r="D119" s="1"/>
      <c r="E119" s="1"/>
      <c r="F119" s="143"/>
      <c r="H119" s="161"/>
      <c r="I119" s="220"/>
      <c r="J119" s="265"/>
      <c r="K119">
        <f t="shared" ref="K119:K128" si="55">D96-$J$117</f>
        <v>-0.21899999999999942</v>
      </c>
      <c r="L119">
        <f t="shared" ref="L119:L128" si="56">POWER(2,((-1)*(K119)))</f>
        <v>1.1639265344021359</v>
      </c>
      <c r="S119" s="243"/>
      <c r="U119" s="243"/>
      <c r="V119" s="243"/>
      <c r="W119" s="243"/>
      <c r="X119" s="243"/>
      <c r="Y119" s="243"/>
      <c r="Z119" s="243"/>
      <c r="AA119" s="243"/>
    </row>
    <row r="120" spans="1:27" x14ac:dyDescent="0.25">
      <c r="A120" s="1"/>
      <c r="B120" s="1"/>
      <c r="C120" s="1"/>
      <c r="D120" s="1"/>
      <c r="E120" s="1"/>
      <c r="F120" s="143"/>
      <c r="H120" s="171"/>
      <c r="I120" s="223"/>
      <c r="J120" s="267"/>
      <c r="K120">
        <f t="shared" si="55"/>
        <v>1.4410000000000007</v>
      </c>
      <c r="L120">
        <f t="shared" si="56"/>
        <v>0.36831192145411984</v>
      </c>
      <c r="S120" s="243"/>
      <c r="U120" s="243"/>
      <c r="V120" s="243"/>
      <c r="W120" s="243"/>
    </row>
    <row r="121" spans="1:27" x14ac:dyDescent="0.25">
      <c r="A121" s="1"/>
      <c r="B121" s="1"/>
      <c r="C121" s="1"/>
      <c r="D121" s="1"/>
      <c r="E121" s="1"/>
      <c r="F121" s="143"/>
      <c r="H121" s="171"/>
      <c r="I121" s="223"/>
      <c r="J121" s="267"/>
      <c r="K121">
        <f t="shared" si="55"/>
        <v>-1.0690000000000008</v>
      </c>
      <c r="L121">
        <f t="shared" si="56"/>
        <v>2.0979786551498929</v>
      </c>
      <c r="S121" s="243"/>
      <c r="U121" s="243"/>
      <c r="V121" s="243"/>
      <c r="W121" s="243"/>
    </row>
    <row r="122" spans="1:27" x14ac:dyDescent="0.25">
      <c r="A122" s="1"/>
      <c r="B122" s="1"/>
      <c r="C122" s="1"/>
      <c r="D122" s="1"/>
      <c r="E122" s="1"/>
      <c r="F122" s="143"/>
      <c r="H122" s="171"/>
      <c r="I122" s="223"/>
      <c r="J122" s="267"/>
      <c r="K122">
        <f t="shared" si="55"/>
        <v>-1.109</v>
      </c>
      <c r="L122">
        <f t="shared" si="56"/>
        <v>2.1569608633889032</v>
      </c>
      <c r="S122" s="243"/>
      <c r="U122" s="243"/>
      <c r="V122" s="243"/>
      <c r="W122" s="243"/>
    </row>
    <row r="123" spans="1:27" x14ac:dyDescent="0.25">
      <c r="A123" s="1"/>
      <c r="B123" s="1"/>
      <c r="C123" s="1"/>
      <c r="D123" s="1"/>
      <c r="E123" s="1"/>
      <c r="F123" s="143"/>
      <c r="H123" s="171"/>
      <c r="I123" s="223"/>
      <c r="J123" s="267"/>
      <c r="K123">
        <f t="shared" si="55"/>
        <v>1.0810000000000013</v>
      </c>
      <c r="L123">
        <f t="shared" si="56"/>
        <v>0.47270105837537146</v>
      </c>
      <c r="S123" s="243"/>
      <c r="U123" s="243"/>
      <c r="V123" s="243"/>
      <c r="W123" s="243"/>
    </row>
    <row r="124" spans="1:27" x14ac:dyDescent="0.25">
      <c r="A124" s="1"/>
      <c r="B124" s="1"/>
      <c r="C124" s="1"/>
      <c r="D124" s="1"/>
      <c r="E124" s="1"/>
      <c r="F124" s="143"/>
      <c r="H124" s="171"/>
      <c r="I124" s="223"/>
      <c r="J124" s="267"/>
      <c r="K124">
        <f t="shared" si="55"/>
        <v>-5.8999999999999275E-2</v>
      </c>
      <c r="L124">
        <f t="shared" si="56"/>
        <v>1.0417434290082208</v>
      </c>
      <c r="S124" s="243"/>
      <c r="U124" s="243"/>
      <c r="V124" s="243"/>
      <c r="W124" s="243"/>
    </row>
    <row r="125" spans="1:27" x14ac:dyDescent="0.25">
      <c r="A125" s="1"/>
      <c r="B125" s="1"/>
      <c r="C125" s="1"/>
      <c r="D125" s="1"/>
      <c r="E125" s="1"/>
      <c r="F125" s="143"/>
      <c r="H125" s="171"/>
      <c r="I125" s="223"/>
      <c r="J125" s="267"/>
      <c r="K125">
        <f t="shared" si="55"/>
        <v>-1.5190000000000001</v>
      </c>
      <c r="L125">
        <f t="shared" si="56"/>
        <v>2.8659233007461999</v>
      </c>
      <c r="S125" s="243"/>
      <c r="U125" s="243"/>
      <c r="V125" s="243"/>
      <c r="W125" s="243"/>
    </row>
    <row r="126" spans="1:27" x14ac:dyDescent="0.25">
      <c r="A126" s="1"/>
      <c r="B126" s="1"/>
      <c r="C126" s="1"/>
      <c r="D126" s="1"/>
      <c r="E126" s="1"/>
      <c r="F126" s="143"/>
      <c r="H126" s="171"/>
      <c r="I126" s="223"/>
      <c r="J126" s="267"/>
      <c r="K126">
        <f t="shared" si="55"/>
        <v>1.3610000000000024</v>
      </c>
      <c r="L126">
        <f t="shared" si="56"/>
        <v>0.38931234553083033</v>
      </c>
      <c r="S126" s="243"/>
      <c r="U126" s="243"/>
      <c r="V126" s="243"/>
      <c r="W126" s="243"/>
    </row>
    <row r="127" spans="1:27" x14ac:dyDescent="0.25">
      <c r="A127" s="1"/>
      <c r="B127" s="1"/>
      <c r="C127" s="1"/>
      <c r="D127" s="1"/>
      <c r="E127" s="1"/>
      <c r="F127" s="143"/>
      <c r="H127" s="171"/>
      <c r="I127" s="223"/>
      <c r="J127" s="267"/>
      <c r="K127">
        <f t="shared" si="55"/>
        <v>-1.5639999999999983</v>
      </c>
      <c r="L127">
        <f t="shared" si="56"/>
        <v>2.9567248625476799</v>
      </c>
      <c r="S127" s="243"/>
      <c r="U127" s="243"/>
      <c r="V127" s="243"/>
      <c r="W127" s="243"/>
    </row>
    <row r="128" spans="1:27" x14ac:dyDescent="0.25">
      <c r="A128" s="145"/>
      <c r="B128" s="145"/>
      <c r="C128" s="145"/>
      <c r="F128" s="143"/>
      <c r="G128" s="186"/>
      <c r="H128" s="180"/>
      <c r="I128" s="181"/>
      <c r="J128" s="268"/>
      <c r="K128">
        <f t="shared" si="55"/>
        <v>0.81600000000000072</v>
      </c>
      <c r="L128">
        <f t="shared" si="56"/>
        <v>0.56801463239334293</v>
      </c>
      <c r="M128" s="269"/>
      <c r="N128" s="181"/>
      <c r="S128" s="243"/>
      <c r="U128" s="243"/>
      <c r="V128" s="243"/>
      <c r="W128" s="243"/>
    </row>
    <row r="129" spans="1:27" x14ac:dyDescent="0.25">
      <c r="A129" s="145"/>
      <c r="B129" s="145"/>
      <c r="C129" s="145"/>
      <c r="F129" s="143"/>
      <c r="H129" s="225"/>
      <c r="I129" s="226"/>
      <c r="J129" s="270"/>
      <c r="M129">
        <f>(-1)*GEOMEAN(L119:L128)</f>
        <v>-1.0599527833972813</v>
      </c>
      <c r="N129">
        <f>STDEV(L119:L128)/SQRT(COUNT(L119:L128))</f>
        <v>0.32410308396812681</v>
      </c>
      <c r="S129" s="243"/>
      <c r="U129" s="243"/>
      <c r="V129" s="243"/>
      <c r="W129" s="243"/>
    </row>
    <row r="130" spans="1:27" x14ac:dyDescent="0.25">
      <c r="A130" s="145"/>
      <c r="B130" s="145"/>
      <c r="C130" s="145"/>
      <c r="F130" s="43"/>
      <c r="H130" s="171"/>
      <c r="I130" s="223"/>
      <c r="J130" s="267"/>
      <c r="K130">
        <f t="shared" ref="K130:K139" si="57">D107-$J$117</f>
        <v>-0.69899999999999984</v>
      </c>
      <c r="L130">
        <f t="shared" ref="L130:L139" si="58">POWER(2,((-1)*(K130)))</f>
        <v>1.623379161954557</v>
      </c>
      <c r="S130" s="243"/>
      <c r="U130" s="243"/>
      <c r="V130" s="243"/>
      <c r="W130" s="243"/>
    </row>
    <row r="131" spans="1:27" x14ac:dyDescent="0.25">
      <c r="A131" s="145"/>
      <c r="B131" s="145"/>
      <c r="C131" s="145"/>
      <c r="F131" s="228"/>
      <c r="H131" s="171"/>
      <c r="I131" s="223"/>
      <c r="J131" s="267"/>
      <c r="K131">
        <f t="shared" si="57"/>
        <v>1.3509999999999973</v>
      </c>
      <c r="L131">
        <f t="shared" si="58"/>
        <v>0.39202022703787004</v>
      </c>
      <c r="S131" s="243"/>
      <c r="U131" s="243"/>
      <c r="V131" s="243"/>
      <c r="W131" s="243"/>
    </row>
    <row r="132" spans="1:27" x14ac:dyDescent="0.25">
      <c r="A132" s="145"/>
      <c r="B132" s="145"/>
      <c r="C132" s="145"/>
      <c r="F132" s="143"/>
      <c r="H132" s="171"/>
      <c r="I132" s="223"/>
      <c r="J132" s="267"/>
      <c r="K132">
        <f t="shared" si="57"/>
        <v>1.5510000000000002</v>
      </c>
      <c r="L132">
        <f t="shared" si="58"/>
        <v>0.34127342947129163</v>
      </c>
      <c r="S132" s="243"/>
      <c r="U132" s="243"/>
      <c r="V132" s="243"/>
      <c r="W132" s="243"/>
    </row>
    <row r="133" spans="1:27" x14ac:dyDescent="0.25">
      <c r="A133" s="145"/>
      <c r="B133" s="145"/>
      <c r="C133" s="145"/>
      <c r="F133" s="1"/>
      <c r="H133" s="171"/>
      <c r="I133" s="223"/>
      <c r="J133" s="267"/>
      <c r="K133">
        <f t="shared" si="57"/>
        <v>-0.53900000000000325</v>
      </c>
      <c r="L133">
        <f t="shared" si="58"/>
        <v>1.4529650495713733</v>
      </c>
      <c r="S133" s="243"/>
      <c r="U133" s="243"/>
      <c r="V133" s="243"/>
      <c r="W133" s="243"/>
    </row>
    <row r="134" spans="1:27" x14ac:dyDescent="0.25">
      <c r="A134" s="145"/>
      <c r="B134" s="145"/>
      <c r="C134" s="145"/>
      <c r="H134" s="171"/>
      <c r="I134" s="223"/>
      <c r="K134">
        <f t="shared" si="57"/>
        <v>-1.0190000000000001</v>
      </c>
      <c r="L134">
        <f t="shared" si="58"/>
        <v>2.0265138003181713</v>
      </c>
      <c r="S134" s="243"/>
      <c r="U134" s="243"/>
      <c r="V134" s="243"/>
      <c r="W134" s="243"/>
    </row>
    <row r="135" spans="1:27" x14ac:dyDescent="0.25">
      <c r="A135" s="43"/>
      <c r="B135" s="243"/>
      <c r="F135" s="1"/>
      <c r="H135" s="171"/>
      <c r="I135" s="223"/>
      <c r="K135">
        <f t="shared" si="57"/>
        <v>1.775999999999998</v>
      </c>
      <c r="L135">
        <f t="shared" si="58"/>
        <v>0.29199184865327987</v>
      </c>
      <c r="S135" s="243"/>
      <c r="U135" s="243"/>
      <c r="V135" s="243"/>
      <c r="W135" s="243"/>
      <c r="X135" s="1"/>
      <c r="Y135" s="1"/>
      <c r="Z135" s="1"/>
      <c r="AA135" s="1"/>
    </row>
    <row r="136" spans="1:27" x14ac:dyDescent="0.25">
      <c r="A136" s="1"/>
      <c r="F136" s="1"/>
      <c r="H136" s="171"/>
      <c r="I136" s="223"/>
      <c r="K136">
        <f t="shared" si="57"/>
        <v>0.45099999999999874</v>
      </c>
      <c r="L136">
        <f t="shared" si="58"/>
        <v>0.73153561035216397</v>
      </c>
      <c r="S136" s="243"/>
      <c r="U136" s="243"/>
      <c r="V136" s="243"/>
      <c r="W136" s="243"/>
      <c r="X136" s="1"/>
      <c r="Y136" s="1"/>
      <c r="Z136" s="1"/>
      <c r="AA136" s="1"/>
    </row>
    <row r="137" spans="1:27" x14ac:dyDescent="0.25">
      <c r="A137" s="43"/>
      <c r="H137" s="171"/>
      <c r="I137" s="223"/>
      <c r="K137">
        <f t="shared" si="57"/>
        <v>-0.94399999999999729</v>
      </c>
      <c r="L137">
        <f t="shared" si="58"/>
        <v>1.9238549093295458</v>
      </c>
      <c r="S137" s="243"/>
      <c r="U137" s="243"/>
      <c r="V137" s="243"/>
      <c r="W137" s="243"/>
      <c r="X137" s="1"/>
      <c r="Y137" s="1"/>
      <c r="Z137" s="1"/>
      <c r="AA137" s="1"/>
    </row>
    <row r="138" spans="1:27" x14ac:dyDescent="0.25">
      <c r="A138" s="43"/>
      <c r="B138" s="156"/>
      <c r="D138" s="156"/>
      <c r="H138" s="171"/>
      <c r="I138" s="223"/>
      <c r="K138">
        <f t="shared" si="57"/>
        <v>-2.1240000000000006</v>
      </c>
      <c r="L138">
        <f t="shared" si="58"/>
        <v>4.3590084488533138</v>
      </c>
      <c r="O138" s="156"/>
      <c r="P138" s="156"/>
      <c r="Q138" s="156"/>
      <c r="R138" s="156"/>
      <c r="S138" s="243"/>
      <c r="T138" s="156"/>
      <c r="U138" s="156"/>
      <c r="V138" s="156"/>
      <c r="W138" s="156"/>
      <c r="X138" s="243"/>
      <c r="Y138" s="243"/>
      <c r="Z138" s="243"/>
      <c r="AA138" s="243"/>
    </row>
    <row r="139" spans="1:27" x14ac:dyDescent="0.25">
      <c r="A139" s="43"/>
      <c r="K139">
        <f t="shared" si="57"/>
        <v>0.19600000000000328</v>
      </c>
      <c r="L139">
        <f t="shared" si="58"/>
        <v>0.87296759113376088</v>
      </c>
      <c r="S139" s="243"/>
      <c r="U139" s="243"/>
      <c r="V139" s="243"/>
      <c r="W139" s="243"/>
      <c r="X139" s="243"/>
      <c r="Y139" s="243"/>
      <c r="Z139" s="243"/>
      <c r="AA139" s="243"/>
    </row>
    <row r="140" spans="1:27" x14ac:dyDescent="0.25">
      <c r="A140" s="43"/>
      <c r="H140" s="225"/>
      <c r="I140" s="226"/>
      <c r="J140" s="225"/>
      <c r="S140" s="243"/>
      <c r="U140" s="243"/>
      <c r="V140" s="243"/>
      <c r="W140" s="243"/>
      <c r="X140" s="243"/>
      <c r="Y140" s="243"/>
      <c r="Z140" s="243"/>
      <c r="AA140" s="243"/>
    </row>
    <row r="141" spans="1:27" x14ac:dyDescent="0.25">
      <c r="A141" s="43"/>
      <c r="G141">
        <f>(-1)*(G106/G117)</f>
        <v>-1.0047153136746236</v>
      </c>
      <c r="H141">
        <f>((C106-B106)-(C117-B117))</f>
        <v>-8.3999999999992525E-2</v>
      </c>
      <c r="I141">
        <f>(-1)*POWER(2,((-1)*(H141)))</f>
        <v>-1.0599527833972764</v>
      </c>
      <c r="J141" s="182"/>
      <c r="M141">
        <f>(-1)*GEOMEAN(L130:L139)</f>
        <v>-1.0000000000000002</v>
      </c>
      <c r="N141">
        <f>STDEV(L130:L139)/SQRT(COUNT(L130:L139))</f>
        <v>0.38822343274838395</v>
      </c>
      <c r="S141" s="243"/>
      <c r="U141" s="243"/>
      <c r="V141" s="243"/>
      <c r="W141" s="243"/>
      <c r="X141" s="243"/>
      <c r="Y141" s="243"/>
      <c r="Z141" s="243"/>
      <c r="AA141" s="243"/>
    </row>
    <row r="142" spans="1:27" x14ac:dyDescent="0.25">
      <c r="A142" s="43"/>
      <c r="K142" s="243"/>
      <c r="L142" s="243"/>
      <c r="M142" s="243"/>
      <c r="N142" s="243"/>
      <c r="S142" s="243"/>
      <c r="U142" s="243"/>
      <c r="V142" s="243"/>
      <c r="W142" s="243"/>
      <c r="X142" s="243"/>
      <c r="Y142" s="243"/>
      <c r="Z142" s="243"/>
      <c r="AA142" s="243"/>
    </row>
    <row r="143" spans="1:27" x14ac:dyDescent="0.25">
      <c r="A143" s="43"/>
      <c r="K143" s="243"/>
      <c r="L143" s="243"/>
      <c r="M143" s="243"/>
      <c r="N143" s="243"/>
      <c r="S143" s="243"/>
      <c r="U143" s="243"/>
      <c r="V143" s="243"/>
      <c r="W143" s="243"/>
      <c r="X143" s="243"/>
      <c r="Y143" s="243"/>
      <c r="Z143" s="243"/>
      <c r="AA143" s="243"/>
    </row>
    <row r="144" spans="1:27" x14ac:dyDescent="0.25">
      <c r="A144" s="43"/>
      <c r="K144" s="243"/>
      <c r="L144" s="243"/>
      <c r="M144" s="243"/>
      <c r="N144" s="243"/>
      <c r="S144" s="243"/>
      <c r="U144" s="243"/>
      <c r="V144" s="243"/>
      <c r="W144" s="243"/>
      <c r="X144" s="243"/>
      <c r="Y144" s="243"/>
      <c r="Z144" s="243"/>
      <c r="AA144" s="243"/>
    </row>
    <row r="145" spans="1:27" x14ac:dyDescent="0.25">
      <c r="A145" s="43"/>
      <c r="I145" s="243"/>
      <c r="J145" s="243"/>
      <c r="K145" s="243"/>
      <c r="L145" s="243"/>
      <c r="M145" s="243"/>
      <c r="N145" s="243"/>
      <c r="Q145" s="243"/>
      <c r="R145" s="243"/>
      <c r="S145" s="243"/>
      <c r="W145" s="243"/>
      <c r="X145" s="243"/>
      <c r="Y145" s="243"/>
      <c r="Z145" s="243"/>
      <c r="AA145" s="243"/>
    </row>
    <row r="146" spans="1:27" x14ac:dyDescent="0.25">
      <c r="A146" s="43"/>
      <c r="K146" s="243"/>
      <c r="L146" s="243"/>
      <c r="S146" s="243"/>
      <c r="W146" s="243"/>
      <c r="X146" s="243"/>
      <c r="Y146" s="243"/>
      <c r="Z146" s="243"/>
      <c r="AA146" s="243"/>
    </row>
    <row r="147" spans="1:27" x14ac:dyDescent="0.25">
      <c r="A147" s="43"/>
      <c r="K147" s="243"/>
      <c r="L147" s="243"/>
      <c r="M147" s="243"/>
      <c r="N147" s="243"/>
      <c r="S147" s="243"/>
      <c r="U147" s="243"/>
      <c r="V147" s="243"/>
      <c r="W147" s="243"/>
      <c r="X147" s="243"/>
      <c r="Y147" s="243"/>
      <c r="Z147" s="243"/>
      <c r="AA147" s="243"/>
    </row>
    <row r="148" spans="1:27" x14ac:dyDescent="0.25">
      <c r="A148" s="43"/>
      <c r="K148" s="243"/>
      <c r="L148" s="243"/>
      <c r="M148" s="243"/>
      <c r="N148" s="243"/>
      <c r="S148" s="243"/>
      <c r="U148" s="243"/>
      <c r="V148" s="243"/>
      <c r="W148" s="243"/>
      <c r="X148" s="243"/>
      <c r="Y148" s="243"/>
      <c r="Z148" s="243"/>
      <c r="AA148" s="243"/>
    </row>
    <row r="149" spans="1:27" x14ac:dyDescent="0.25">
      <c r="A149" s="43"/>
      <c r="K149" s="243"/>
      <c r="L149" s="243"/>
      <c r="M149" s="243"/>
      <c r="N149" s="243"/>
      <c r="S149" s="243"/>
      <c r="U149" s="243"/>
      <c r="V149" s="243"/>
      <c r="W149" s="243"/>
      <c r="X149" s="243"/>
      <c r="Y149" s="243"/>
      <c r="Z149" s="243"/>
      <c r="AA149" s="243"/>
    </row>
    <row r="150" spans="1:27" x14ac:dyDescent="0.25">
      <c r="A150" s="43"/>
      <c r="K150" s="243"/>
      <c r="L150" s="243"/>
      <c r="M150" s="243"/>
      <c r="N150" s="243"/>
      <c r="S150" s="243"/>
      <c r="U150" s="243"/>
      <c r="V150" s="243"/>
      <c r="W150" s="243"/>
      <c r="X150" s="243"/>
      <c r="Y150" s="243"/>
      <c r="Z150" s="243"/>
      <c r="AA150" s="243"/>
    </row>
    <row r="151" spans="1:27" x14ac:dyDescent="0.25">
      <c r="A151" s="43"/>
      <c r="K151" s="243"/>
      <c r="L151" s="243"/>
      <c r="M151" s="243"/>
      <c r="N151" s="243"/>
      <c r="S151" s="243"/>
      <c r="U151" s="243"/>
      <c r="V151" s="243"/>
      <c r="W151" s="243"/>
      <c r="X151" s="243"/>
      <c r="Y151" s="243"/>
      <c r="Z151" s="243"/>
      <c r="AA151" s="243"/>
    </row>
    <row r="152" spans="1:27" x14ac:dyDescent="0.25">
      <c r="A152" s="43"/>
      <c r="K152" s="243"/>
      <c r="L152" s="243"/>
      <c r="M152" s="243"/>
      <c r="N152" s="243"/>
      <c r="S152" s="243"/>
      <c r="U152" s="243"/>
      <c r="V152" s="243"/>
      <c r="W152" s="243"/>
      <c r="X152" s="243"/>
      <c r="Y152" s="243"/>
      <c r="Z152" s="243"/>
      <c r="AA152" s="243"/>
    </row>
    <row r="153" spans="1:27" x14ac:dyDescent="0.25">
      <c r="A153" s="43"/>
      <c r="K153" s="243"/>
      <c r="L153" s="243"/>
      <c r="M153" s="243"/>
      <c r="N153" s="243"/>
      <c r="S153" s="243"/>
      <c r="X153" s="243"/>
      <c r="Y153" s="243"/>
      <c r="Z153" s="243"/>
      <c r="AA153" s="243"/>
    </row>
    <row r="154" spans="1:27" x14ac:dyDescent="0.25">
      <c r="A154" s="43"/>
      <c r="B154" s="47"/>
      <c r="L154" s="243"/>
      <c r="M154" s="243"/>
      <c r="N154" s="243"/>
      <c r="S154" s="243"/>
      <c r="X154" s="243"/>
      <c r="Y154" s="243"/>
      <c r="Z154" s="243"/>
      <c r="AA154" s="243"/>
    </row>
    <row r="155" spans="1:27" x14ac:dyDescent="0.25">
      <c r="A155" s="243"/>
      <c r="B155" s="243"/>
      <c r="C155" s="243"/>
      <c r="D155" s="243"/>
      <c r="E155" s="243"/>
      <c r="F155" s="243"/>
      <c r="G155" s="243"/>
      <c r="H155" s="243"/>
      <c r="I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</row>
    <row r="156" spans="1:27" x14ac:dyDescent="0.25">
      <c r="A156" s="243"/>
      <c r="B156" s="243"/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</row>
    <row r="157" spans="1:27" x14ac:dyDescent="0.25">
      <c r="A157" s="243"/>
      <c r="B157" s="243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</row>
    <row r="158" spans="1:27" x14ac:dyDescent="0.25">
      <c r="A158" s="256"/>
      <c r="B158" s="256"/>
      <c r="C158" s="256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</row>
    <row r="159" spans="1:27" x14ac:dyDescent="0.25">
      <c r="A159" s="145"/>
      <c r="B159" s="145"/>
      <c r="C159" s="145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</row>
    <row r="160" spans="1:27" x14ac:dyDescent="0.25">
      <c r="A160" s="145"/>
      <c r="B160" s="145"/>
      <c r="C160" s="145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</row>
    <row r="161" spans="1:27" x14ac:dyDescent="0.25">
      <c r="A161" s="145"/>
      <c r="B161" s="145"/>
      <c r="C161" s="145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</row>
    <row r="162" spans="1:27" x14ac:dyDescent="0.25">
      <c r="A162" s="145"/>
      <c r="B162" s="145"/>
      <c r="C162" s="145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</row>
    <row r="163" spans="1:27" x14ac:dyDescent="0.25">
      <c r="A163" s="145"/>
      <c r="B163" s="145"/>
      <c r="C163" s="145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</row>
    <row r="164" spans="1:27" x14ac:dyDescent="0.25">
      <c r="A164" s="145"/>
      <c r="B164" s="145"/>
      <c r="C164" s="145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</row>
    <row r="165" spans="1:27" x14ac:dyDescent="0.25">
      <c r="A165" s="145"/>
      <c r="B165" s="145"/>
      <c r="C165" s="145"/>
      <c r="D165" s="243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</row>
    <row r="166" spans="1:27" x14ac:dyDescent="0.25">
      <c r="A166" s="145"/>
      <c r="B166" s="145"/>
      <c r="C166" s="145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</row>
    <row r="167" spans="1:27" x14ac:dyDescent="0.25">
      <c r="A167" s="145"/>
      <c r="B167" s="145"/>
      <c r="C167" s="145"/>
      <c r="D167" s="243"/>
      <c r="E167" s="243"/>
      <c r="F167" s="243"/>
      <c r="G167" s="243"/>
      <c r="H167" s="243"/>
      <c r="I167" s="24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45"/>
      <c r="B168" s="145"/>
      <c r="C168" s="145"/>
      <c r="D168" s="243"/>
      <c r="E168" s="243"/>
      <c r="F168" s="243"/>
      <c r="G168" s="243"/>
      <c r="H168" s="243"/>
      <c r="I168" s="24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275"/>
      <c r="B169" s="275"/>
      <c r="C169" s="275"/>
      <c r="D169" s="243"/>
      <c r="E169" s="243"/>
      <c r="F169" s="243"/>
      <c r="G169" s="243"/>
      <c r="H169" s="243"/>
      <c r="I169" s="24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</sheetData>
  <sheetProtection selectLockedCells="1" selectUnlockedCells="1"/>
  <mergeCells count="4">
    <mergeCell ref="G1:N1"/>
    <mergeCell ref="Q1:X1"/>
    <mergeCell ref="G49:N49"/>
    <mergeCell ref="G94:N9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9"/>
  <sheetViews>
    <sheetView zoomScale="85" zoomScaleNormal="85" workbookViewId="0">
      <selection activeCell="I52" sqref="I52"/>
    </sheetView>
  </sheetViews>
  <sheetFormatPr baseColWidth="10" defaultRowHeight="15" x14ac:dyDescent="0.25"/>
  <cols>
    <col min="2" max="2" width="12.7109375" customWidth="1"/>
  </cols>
  <sheetData>
    <row r="1" spans="1:25" ht="15.75" x14ac:dyDescent="0.25">
      <c r="A1" s="1"/>
      <c r="B1" s="1"/>
      <c r="C1" s="1"/>
      <c r="D1" s="1"/>
      <c r="E1" s="1"/>
      <c r="F1" s="142"/>
      <c r="G1" s="291" t="s">
        <v>132</v>
      </c>
      <c r="H1" s="291"/>
      <c r="I1" s="291"/>
      <c r="J1" s="291"/>
      <c r="K1" s="291"/>
      <c r="L1" s="291"/>
      <c r="M1" s="291"/>
      <c r="N1" s="291"/>
      <c r="O1" s="143"/>
      <c r="P1" s="144"/>
      <c r="Q1" s="292" t="s">
        <v>133</v>
      </c>
      <c r="R1" s="292"/>
      <c r="S1" s="292"/>
      <c r="T1" s="292"/>
      <c r="U1" s="292"/>
      <c r="V1" s="292"/>
      <c r="W1" s="292"/>
      <c r="X1" s="292"/>
      <c r="Y1" s="145"/>
    </row>
    <row r="2" spans="1:25" x14ac:dyDescent="0.25">
      <c r="A2" s="146" t="s">
        <v>134</v>
      </c>
      <c r="B2" s="7" t="s">
        <v>2</v>
      </c>
      <c r="C2" s="10" t="s">
        <v>160</v>
      </c>
      <c r="D2" s="147" t="s">
        <v>136</v>
      </c>
      <c r="F2" s="1"/>
      <c r="G2" s="276" t="s">
        <v>137</v>
      </c>
      <c r="H2" s="277" t="s">
        <v>138</v>
      </c>
      <c r="I2" s="278" t="s">
        <v>139</v>
      </c>
      <c r="J2" s="152" t="s">
        <v>140</v>
      </c>
      <c r="K2" s="153" t="s">
        <v>138</v>
      </c>
      <c r="L2" s="154" t="s">
        <v>139</v>
      </c>
      <c r="M2" s="154" t="s">
        <v>141</v>
      </c>
      <c r="N2" s="155" t="s">
        <v>129</v>
      </c>
      <c r="O2" s="1"/>
      <c r="P2" s="1"/>
      <c r="Q2" s="276" t="s">
        <v>137</v>
      </c>
      <c r="R2" s="277" t="s">
        <v>138</v>
      </c>
      <c r="S2" s="278" t="s">
        <v>139</v>
      </c>
      <c r="T2" s="152" t="s">
        <v>140</v>
      </c>
      <c r="U2" s="153" t="s">
        <v>138</v>
      </c>
      <c r="V2" s="154" t="s">
        <v>139</v>
      </c>
      <c r="W2" s="154" t="s">
        <v>141</v>
      </c>
      <c r="X2" s="155" t="s">
        <v>129</v>
      </c>
      <c r="Y2" s="156"/>
    </row>
    <row r="3" spans="1:25" x14ac:dyDescent="0.25">
      <c r="A3" s="11" t="s">
        <v>8</v>
      </c>
      <c r="B3">
        <f>qPCR!E5</f>
        <v>25.965</v>
      </c>
      <c r="C3">
        <f>qPCR!K87</f>
        <v>25.975000000000001</v>
      </c>
      <c r="D3">
        <f t="shared" ref="D3:D10" si="0">C3-B3</f>
        <v>1.0000000000001563E-2</v>
      </c>
      <c r="F3" s="1"/>
      <c r="G3">
        <f t="shared" ref="G3:G11" si="1">POWER(2,((-1)*(D3)))</f>
        <v>0.99309249543703471</v>
      </c>
      <c r="H3" s="159"/>
      <c r="I3" s="160"/>
      <c r="J3" s="161"/>
      <c r="K3">
        <f t="shared" ref="K3:K10" si="2">D3-$J$23</f>
        <v>-1.2179999999999995</v>
      </c>
      <c r="L3">
        <f t="shared" ref="L3:L10" si="3">POWER(2,((-1)*(K3)))</f>
        <v>2.3262400830957009</v>
      </c>
      <c r="O3" s="1"/>
      <c r="P3" s="1"/>
      <c r="Q3">
        <f t="shared" ref="Q3:Q11" si="4">POWER(2,((-1)*(D3)))</f>
        <v>0.99309249543703471</v>
      </c>
      <c r="R3" s="165"/>
      <c r="S3" s="166"/>
      <c r="T3" s="161"/>
      <c r="U3">
        <f t="shared" ref="U3:U10" si="5">D3-$T$23</f>
        <v>-0.76888888888888784</v>
      </c>
      <c r="V3">
        <f t="shared" ref="V3:V10" si="6">POWER(2,((-1)*(U3)))</f>
        <v>1.7039569525452465</v>
      </c>
    </row>
    <row r="4" spans="1:25" x14ac:dyDescent="0.25">
      <c r="A4" s="16" t="s">
        <v>9</v>
      </c>
      <c r="B4">
        <f>qPCR!E6</f>
        <v>25.91</v>
      </c>
      <c r="C4">
        <f>qPCR!K88</f>
        <v>26.21</v>
      </c>
      <c r="D4">
        <f t="shared" si="0"/>
        <v>0.30000000000000071</v>
      </c>
      <c r="F4" s="1"/>
      <c r="G4">
        <f t="shared" si="1"/>
        <v>0.81225239635623503</v>
      </c>
      <c r="H4" s="169"/>
      <c r="I4" s="170"/>
      <c r="J4" s="171"/>
      <c r="K4">
        <f t="shared" si="2"/>
        <v>-0.92800000000000038</v>
      </c>
      <c r="L4">
        <f t="shared" si="3"/>
        <v>1.9026365526635989</v>
      </c>
      <c r="O4" s="1"/>
      <c r="P4" s="1"/>
      <c r="Q4">
        <f t="shared" si="4"/>
        <v>0.81225239635623503</v>
      </c>
      <c r="R4" s="175"/>
      <c r="S4" s="176"/>
      <c r="T4" s="171"/>
      <c r="U4">
        <f t="shared" si="5"/>
        <v>-0.4788888888888887</v>
      </c>
      <c r="V4">
        <f t="shared" si="6"/>
        <v>1.3936698991806014</v>
      </c>
    </row>
    <row r="5" spans="1:25" x14ac:dyDescent="0.25">
      <c r="A5" s="16" t="s">
        <v>10</v>
      </c>
      <c r="B5">
        <f>qPCR!E7</f>
        <v>25.244999999999997</v>
      </c>
      <c r="C5">
        <f>qPCR!K89</f>
        <v>25.395</v>
      </c>
      <c r="D5">
        <f t="shared" si="0"/>
        <v>0.15000000000000213</v>
      </c>
      <c r="F5" s="1"/>
      <c r="G5">
        <f t="shared" si="1"/>
        <v>0.90125046261082897</v>
      </c>
      <c r="H5" s="169"/>
      <c r="I5" s="170"/>
      <c r="J5" s="171"/>
      <c r="K5">
        <f t="shared" si="2"/>
        <v>-1.077999999999999</v>
      </c>
      <c r="L5">
        <f t="shared" si="3"/>
        <v>2.1111074352759318</v>
      </c>
      <c r="O5" s="1"/>
      <c r="P5" s="1"/>
      <c r="Q5">
        <f t="shared" si="4"/>
        <v>0.90125046261082897</v>
      </c>
      <c r="R5" s="175"/>
      <c r="S5" s="176"/>
      <c r="T5" s="171"/>
      <c r="U5">
        <f t="shared" si="5"/>
        <v>-0.62888888888888728</v>
      </c>
      <c r="V5">
        <f t="shared" si="6"/>
        <v>1.5463735742706652</v>
      </c>
    </row>
    <row r="6" spans="1:25" x14ac:dyDescent="0.25">
      <c r="A6" s="16" t="s">
        <v>11</v>
      </c>
      <c r="B6">
        <f>qPCR!E8</f>
        <v>25.130000000000003</v>
      </c>
      <c r="C6">
        <f>qPCR!K90</f>
        <v>25.405000000000001</v>
      </c>
      <c r="D6">
        <f t="shared" si="0"/>
        <v>0.27499999999999858</v>
      </c>
      <c r="F6" s="1"/>
      <c r="G6">
        <f t="shared" si="1"/>
        <v>0.82645031815421255</v>
      </c>
      <c r="H6" s="169"/>
      <c r="I6" s="170"/>
      <c r="J6" s="171"/>
      <c r="K6">
        <f t="shared" si="2"/>
        <v>-0.95300000000000251</v>
      </c>
      <c r="L6">
        <f t="shared" si="3"/>
        <v>1.935894053787478</v>
      </c>
      <c r="O6" s="1"/>
      <c r="P6" s="1"/>
      <c r="Q6">
        <f t="shared" si="4"/>
        <v>0.82645031815421255</v>
      </c>
      <c r="R6" s="175"/>
      <c r="S6" s="176"/>
      <c r="T6" s="171"/>
      <c r="U6">
        <f t="shared" si="5"/>
        <v>-0.50388888888889083</v>
      </c>
      <c r="V6">
        <f t="shared" si="6"/>
        <v>1.4180308199110625</v>
      </c>
    </row>
    <row r="7" spans="1:25" x14ac:dyDescent="0.25">
      <c r="A7" s="16" t="s">
        <v>12</v>
      </c>
      <c r="B7">
        <f>qPCR!E9</f>
        <v>25.16</v>
      </c>
      <c r="C7">
        <f>qPCR!K91</f>
        <v>26.005000000000003</v>
      </c>
      <c r="D7">
        <f t="shared" si="0"/>
        <v>0.84500000000000242</v>
      </c>
      <c r="F7" s="1"/>
      <c r="G7">
        <f t="shared" si="1"/>
        <v>0.55671080911434234</v>
      </c>
      <c r="H7" s="169"/>
      <c r="I7" s="170"/>
      <c r="J7" s="171"/>
      <c r="K7">
        <f t="shared" si="2"/>
        <v>-0.38299999999999867</v>
      </c>
      <c r="L7">
        <f t="shared" si="3"/>
        <v>1.3040507352585591</v>
      </c>
      <c r="O7" s="1"/>
      <c r="P7" s="1"/>
      <c r="Q7">
        <f t="shared" si="4"/>
        <v>0.55671080911434234</v>
      </c>
      <c r="R7" s="175"/>
      <c r="S7" s="176"/>
      <c r="T7" s="171"/>
      <c r="U7">
        <f t="shared" si="5"/>
        <v>6.6111111111113008E-2</v>
      </c>
      <c r="V7">
        <f t="shared" si="6"/>
        <v>0.95520936680728152</v>
      </c>
    </row>
    <row r="8" spans="1:25" x14ac:dyDescent="0.25">
      <c r="A8" s="16" t="s">
        <v>13</v>
      </c>
      <c r="B8">
        <f>qPCR!E10</f>
        <v>25.92</v>
      </c>
      <c r="C8">
        <f>qPCR!K92</f>
        <v>25.83</v>
      </c>
      <c r="D8">
        <f t="shared" si="0"/>
        <v>-9.0000000000003411E-2</v>
      </c>
      <c r="F8" s="1"/>
      <c r="G8">
        <f t="shared" si="1"/>
        <v>1.0643701824533625</v>
      </c>
      <c r="H8" s="169"/>
      <c r="I8" s="170"/>
      <c r="J8" s="171"/>
      <c r="K8">
        <f t="shared" si="2"/>
        <v>-1.3180000000000045</v>
      </c>
      <c r="L8">
        <f t="shared" si="3"/>
        <v>2.4932023885502024</v>
      </c>
      <c r="O8" s="1"/>
      <c r="P8" s="1"/>
      <c r="Q8">
        <f t="shared" si="4"/>
        <v>1.0643701824533625</v>
      </c>
      <c r="R8" s="175"/>
      <c r="S8" s="176"/>
      <c r="T8" s="171"/>
      <c r="U8">
        <f t="shared" si="5"/>
        <v>-0.86888888888889282</v>
      </c>
      <c r="V8">
        <f t="shared" si="6"/>
        <v>1.8262558430422153</v>
      </c>
    </row>
    <row r="9" spans="1:25" x14ac:dyDescent="0.25">
      <c r="A9" s="16" t="s">
        <v>14</v>
      </c>
      <c r="B9">
        <f>qPCR!E11</f>
        <v>25.725000000000001</v>
      </c>
      <c r="C9">
        <f>qPCR!K93</f>
        <v>26.07</v>
      </c>
      <c r="D9">
        <f t="shared" si="0"/>
        <v>0.34499999999999886</v>
      </c>
      <c r="F9" s="1"/>
      <c r="G9">
        <f t="shared" si="1"/>
        <v>0.78730797656920393</v>
      </c>
      <c r="H9" s="169"/>
      <c r="I9" s="170"/>
      <c r="J9" s="171"/>
      <c r="K9">
        <f t="shared" si="2"/>
        <v>-0.88300000000000223</v>
      </c>
      <c r="L9">
        <f t="shared" si="3"/>
        <v>1.8442062358252651</v>
      </c>
      <c r="O9" s="1"/>
      <c r="P9" s="1"/>
      <c r="Q9">
        <f t="shared" si="4"/>
        <v>0.78730797656920393</v>
      </c>
      <c r="R9" s="175"/>
      <c r="S9" s="176"/>
      <c r="T9" s="171"/>
      <c r="U9">
        <f t="shared" si="5"/>
        <v>-0.43388888888889054</v>
      </c>
      <c r="V9">
        <f t="shared" si="6"/>
        <v>1.3508700414446773</v>
      </c>
    </row>
    <row r="10" spans="1:25" x14ac:dyDescent="0.25">
      <c r="A10" s="16" t="s">
        <v>15</v>
      </c>
      <c r="B10">
        <f>qPCR!E12</f>
        <v>26.105</v>
      </c>
      <c r="C10">
        <f>qPCR!K94</f>
        <v>26.009999999999998</v>
      </c>
      <c r="D10">
        <f t="shared" si="0"/>
        <v>-9.5000000000002416E-2</v>
      </c>
      <c r="F10" s="1"/>
      <c r="G10">
        <f t="shared" si="1"/>
        <v>1.0680654080478533</v>
      </c>
      <c r="H10" s="169"/>
      <c r="I10" s="170"/>
      <c r="J10" s="171"/>
      <c r="K10">
        <f t="shared" si="2"/>
        <v>-1.3230000000000035</v>
      </c>
      <c r="L10">
        <f t="shared" si="3"/>
        <v>2.5018581602265386</v>
      </c>
      <c r="O10" s="1"/>
      <c r="P10" s="1"/>
      <c r="Q10">
        <f t="shared" si="4"/>
        <v>1.0680654080478533</v>
      </c>
      <c r="R10" s="175"/>
      <c r="S10" s="176"/>
      <c r="T10" s="171"/>
      <c r="U10">
        <f t="shared" si="5"/>
        <v>-0.87388888888889182</v>
      </c>
      <c r="V10">
        <f t="shared" si="6"/>
        <v>1.8325961440432668</v>
      </c>
    </row>
    <row r="11" spans="1:25" x14ac:dyDescent="0.25">
      <c r="A11" s="38" t="s">
        <v>16</v>
      </c>
      <c r="B11">
        <f>qPCR!E13</f>
        <v>24.664999999999999</v>
      </c>
      <c r="C11">
        <f>qPCR!K95</f>
        <v>26.54</v>
      </c>
      <c r="F11" s="1"/>
      <c r="G11">
        <f t="shared" si="1"/>
        <v>1</v>
      </c>
      <c r="H11" s="169"/>
      <c r="I11" s="170"/>
      <c r="J11" s="171"/>
      <c r="O11" s="1"/>
      <c r="P11" s="1"/>
      <c r="Q11">
        <f t="shared" si="4"/>
        <v>1</v>
      </c>
      <c r="R11" s="180"/>
      <c r="S11" s="181"/>
      <c r="T11" s="182"/>
    </row>
    <row r="12" spans="1:25" x14ac:dyDescent="0.25">
      <c r="A12" s="186" t="s">
        <v>142</v>
      </c>
      <c r="B12">
        <f>AVERAGE(B3:B11)</f>
        <v>25.536111111111108</v>
      </c>
      <c r="C12">
        <f>AVERAGE(C3:C11)</f>
        <v>25.937777777777775</v>
      </c>
      <c r="D12">
        <f>AVERAGE(D3:D11)</f>
        <v>0.2174999999999998</v>
      </c>
      <c r="F12" s="188" t="s">
        <v>143</v>
      </c>
      <c r="G12">
        <f>AVERAGE(G3:G11)</f>
        <v>0.8899444498603416</v>
      </c>
      <c r="H12" s="190"/>
      <c r="I12" s="191"/>
      <c r="J12">
        <f>D12</f>
        <v>0.2174999999999998</v>
      </c>
      <c r="M12">
        <f>GEOMEAN(L3:L11)</f>
        <v>2.0146091894765914</v>
      </c>
      <c r="N12">
        <f>STDEV(L3:L11)/SQRT(COUNT(L3:L11))</f>
        <v>0.14105016386980906</v>
      </c>
      <c r="O12" s="1"/>
      <c r="P12" s="1"/>
      <c r="Q12">
        <f t="shared" ref="Q12:Q21" si="7">POWER(2,((-1)*(D13)))</f>
        <v>0.87964907592243424</v>
      </c>
      <c r="R12" s="175"/>
      <c r="S12" s="176"/>
      <c r="T12" s="171"/>
      <c r="U12">
        <f t="shared" ref="U12:U21" si="8">D13-$T$23</f>
        <v>-0.59388888888888713</v>
      </c>
      <c r="V12">
        <f t="shared" ref="V12:V21" si="9">POWER(2,((-1)*(U12)))</f>
        <v>1.509309722513221</v>
      </c>
    </row>
    <row r="13" spans="1:25" x14ac:dyDescent="0.25">
      <c r="A13" s="21" t="s">
        <v>18</v>
      </c>
      <c r="B13">
        <f>qPCR!E14</f>
        <v>26.234999999999999</v>
      </c>
      <c r="C13">
        <f>qPCR!K96</f>
        <v>26.42</v>
      </c>
      <c r="D13">
        <f t="shared" ref="D13:D22" si="10">C13-B13</f>
        <v>0.18500000000000227</v>
      </c>
      <c r="F13" s="1"/>
      <c r="G13">
        <f t="shared" ref="G13:G22" si="11">POWER(2,((-1)*(D13)))</f>
        <v>0.87964907592243424</v>
      </c>
      <c r="H13" s="196"/>
      <c r="I13" s="197"/>
      <c r="J13" s="171"/>
      <c r="K13">
        <f t="shared" ref="K13:K22" si="12">D13-$J$23</f>
        <v>-1.0429999999999988</v>
      </c>
      <c r="L13">
        <f t="shared" ref="L13:L22" si="13">POWER(2,((-1)*(K13)))</f>
        <v>2.0605079072401473</v>
      </c>
      <c r="O13" s="1"/>
      <c r="P13" s="1"/>
      <c r="Q13">
        <f t="shared" si="7"/>
        <v>0.23733553023762932</v>
      </c>
      <c r="R13" s="175"/>
      <c r="S13" s="176"/>
      <c r="T13" s="171"/>
      <c r="U13">
        <f t="shared" si="8"/>
        <v>1.2961111111111134</v>
      </c>
      <c r="V13">
        <f t="shared" si="9"/>
        <v>0.40722241754173238</v>
      </c>
    </row>
    <row r="14" spans="1:25" x14ac:dyDescent="0.25">
      <c r="A14" s="26" t="s">
        <v>19</v>
      </c>
      <c r="B14">
        <f>qPCR!E15</f>
        <v>24.15</v>
      </c>
      <c r="C14">
        <f>qPCR!K97</f>
        <v>26.225000000000001</v>
      </c>
      <c r="D14">
        <f t="shared" si="10"/>
        <v>2.0750000000000028</v>
      </c>
      <c r="F14" s="1"/>
      <c r="G14">
        <f t="shared" si="11"/>
        <v>0.23733553023762932</v>
      </c>
      <c r="H14" s="196"/>
      <c r="I14" s="197"/>
      <c r="J14" s="171"/>
      <c r="K14">
        <f t="shared" si="12"/>
        <v>0.84700000000000175</v>
      </c>
      <c r="L14">
        <f t="shared" si="13"/>
        <v>0.55593957875855282</v>
      </c>
      <c r="O14" s="1"/>
      <c r="P14" s="1"/>
      <c r="Q14">
        <f t="shared" si="7"/>
        <v>0.4263174458839783</v>
      </c>
      <c r="R14" s="175"/>
      <c r="S14" s="176"/>
      <c r="T14" s="171"/>
      <c r="U14">
        <f t="shared" si="8"/>
        <v>0.45111111111111102</v>
      </c>
      <c r="V14">
        <f t="shared" si="9"/>
        <v>0.73147927231657794</v>
      </c>
    </row>
    <row r="15" spans="1:25" x14ac:dyDescent="0.25">
      <c r="A15" s="26" t="s">
        <v>20</v>
      </c>
      <c r="B15">
        <f>qPCR!E16</f>
        <v>24.69</v>
      </c>
      <c r="C15">
        <f>qPCR!K98</f>
        <v>25.92</v>
      </c>
      <c r="D15">
        <f t="shared" si="10"/>
        <v>1.2300000000000004</v>
      </c>
      <c r="F15" s="1"/>
      <c r="G15">
        <f t="shared" si="11"/>
        <v>0.4263174458839783</v>
      </c>
      <c r="H15" s="196"/>
      <c r="I15" s="197"/>
      <c r="J15" s="171"/>
      <c r="K15">
        <f t="shared" si="12"/>
        <v>1.9999999999993356E-3</v>
      </c>
      <c r="L15">
        <f t="shared" si="13"/>
        <v>0.99861466610102934</v>
      </c>
      <c r="O15" s="1"/>
      <c r="P15" s="1"/>
      <c r="Q15">
        <f t="shared" si="7"/>
        <v>0.27932178451805501</v>
      </c>
      <c r="R15" s="175"/>
      <c r="S15" s="176"/>
      <c r="T15" s="171"/>
      <c r="U15">
        <f t="shared" si="8"/>
        <v>1.0611111111111104</v>
      </c>
      <c r="V15">
        <f t="shared" si="9"/>
        <v>0.47926280675137978</v>
      </c>
    </row>
    <row r="16" spans="1:25" x14ac:dyDescent="0.25">
      <c r="A16" s="26" t="s">
        <v>21</v>
      </c>
      <c r="B16">
        <f>qPCR!E17</f>
        <v>24.6</v>
      </c>
      <c r="C16">
        <f>qPCR!K99</f>
        <v>26.44</v>
      </c>
      <c r="D16">
        <f t="shared" si="10"/>
        <v>1.8399999999999999</v>
      </c>
      <c r="F16" s="1"/>
      <c r="G16">
        <f t="shared" si="11"/>
        <v>0.27932178451805501</v>
      </c>
      <c r="H16" s="196"/>
      <c r="I16" s="197"/>
      <c r="J16" s="171"/>
      <c r="K16">
        <f t="shared" si="12"/>
        <v>0.61199999999999877</v>
      </c>
      <c r="L16">
        <f t="shared" si="13"/>
        <v>0.65428903572750574</v>
      </c>
      <c r="O16" s="1"/>
      <c r="P16" s="1"/>
      <c r="Q16">
        <f t="shared" si="7"/>
        <v>0.63068870441562364</v>
      </c>
      <c r="R16" s="175"/>
      <c r="S16" s="176"/>
      <c r="T16" s="171"/>
      <c r="U16">
        <f t="shared" si="8"/>
        <v>-0.11388888888888671</v>
      </c>
      <c r="V16">
        <f t="shared" si="9"/>
        <v>1.0821412987395724</v>
      </c>
    </row>
    <row r="17" spans="1:24" x14ac:dyDescent="0.25">
      <c r="A17" s="26" t="s">
        <v>22</v>
      </c>
      <c r="B17">
        <f>qPCR!E18</f>
        <v>25.364999999999998</v>
      </c>
      <c r="C17">
        <f>qPCR!K100</f>
        <v>26.03</v>
      </c>
      <c r="D17">
        <f t="shared" si="10"/>
        <v>0.6650000000000027</v>
      </c>
      <c r="F17" s="1"/>
      <c r="G17">
        <f t="shared" si="11"/>
        <v>0.63068870441562364</v>
      </c>
      <c r="H17" s="196"/>
      <c r="I17" s="197"/>
      <c r="J17" s="171"/>
      <c r="K17">
        <f t="shared" si="12"/>
        <v>-0.56299999999999839</v>
      </c>
      <c r="L17">
        <f t="shared" si="13"/>
        <v>1.477338063582559</v>
      </c>
      <c r="O17" s="1"/>
      <c r="P17" s="1"/>
      <c r="Q17">
        <f t="shared" si="7"/>
        <v>0.15712667181522835</v>
      </c>
      <c r="R17" s="175"/>
      <c r="S17" s="176"/>
      <c r="T17" s="171"/>
      <c r="U17">
        <f t="shared" si="8"/>
        <v>1.8911111111111123</v>
      </c>
      <c r="V17">
        <f t="shared" si="9"/>
        <v>0.2695993435657062</v>
      </c>
    </row>
    <row r="18" spans="1:24" x14ac:dyDescent="0.25">
      <c r="A18" s="26" t="s">
        <v>23</v>
      </c>
      <c r="B18">
        <f>qPCR!E19</f>
        <v>23.83</v>
      </c>
      <c r="C18">
        <f>qPCR!K101</f>
        <v>26.5</v>
      </c>
      <c r="D18">
        <f t="shared" si="10"/>
        <v>2.6700000000000017</v>
      </c>
      <c r="F18" s="1"/>
      <c r="G18">
        <f t="shared" si="11"/>
        <v>0.15712667181522835</v>
      </c>
      <c r="H18" s="196"/>
      <c r="I18" s="197"/>
      <c r="J18" s="171"/>
      <c r="K18">
        <f t="shared" si="12"/>
        <v>1.4420000000000006</v>
      </c>
      <c r="L18">
        <f t="shared" si="13"/>
        <v>0.36805671554204444</v>
      </c>
      <c r="O18" s="1"/>
      <c r="P18" s="1"/>
      <c r="Q18">
        <f t="shared" si="7"/>
        <v>0.56448220240306457</v>
      </c>
      <c r="R18" s="175"/>
      <c r="S18" s="176"/>
      <c r="T18" s="171"/>
      <c r="U18">
        <f t="shared" si="8"/>
        <v>4.6111111111113434E-2</v>
      </c>
      <c r="V18">
        <f t="shared" si="9"/>
        <v>0.96854359265847401</v>
      </c>
    </row>
    <row r="19" spans="1:24" x14ac:dyDescent="0.25">
      <c r="A19" s="26" t="s">
        <v>24</v>
      </c>
      <c r="B19">
        <f>qPCR!E20</f>
        <v>25.454999999999998</v>
      </c>
      <c r="C19">
        <f>qPCR!K102</f>
        <v>26.28</v>
      </c>
      <c r="D19">
        <f t="shared" si="10"/>
        <v>0.82500000000000284</v>
      </c>
      <c r="F19" s="1"/>
      <c r="G19">
        <f t="shared" si="11"/>
        <v>0.56448220240306457</v>
      </c>
      <c r="H19" s="196"/>
      <c r="I19" s="197"/>
      <c r="J19" s="171"/>
      <c r="K19">
        <f t="shared" si="12"/>
        <v>-0.40299999999999825</v>
      </c>
      <c r="L19">
        <f t="shared" si="13"/>
        <v>1.3222546051425732</v>
      </c>
      <c r="O19" s="1"/>
      <c r="P19" s="1"/>
      <c r="Q19">
        <f t="shared" si="7"/>
        <v>0.34747955496058458</v>
      </c>
      <c r="R19" s="175"/>
      <c r="S19" s="176"/>
      <c r="T19" s="171"/>
      <c r="U19">
        <f t="shared" si="8"/>
        <v>0.74611111111110917</v>
      </c>
      <c r="V19">
        <f t="shared" si="9"/>
        <v>0.59620851659124896</v>
      </c>
    </row>
    <row r="20" spans="1:24" x14ac:dyDescent="0.25">
      <c r="A20" s="26" t="s">
        <v>25</v>
      </c>
      <c r="B20">
        <f>qPCR!E21</f>
        <v>24.82</v>
      </c>
      <c r="C20">
        <f>qPCR!K103</f>
        <v>26.344999999999999</v>
      </c>
      <c r="D20">
        <f t="shared" si="10"/>
        <v>1.5249999999999986</v>
      </c>
      <c r="F20" s="1"/>
      <c r="G20">
        <f t="shared" si="11"/>
        <v>0.34747955496058458</v>
      </c>
      <c r="H20" s="196"/>
      <c r="I20" s="197"/>
      <c r="J20" s="171"/>
      <c r="K20">
        <f t="shared" si="12"/>
        <v>0.29699999999999749</v>
      </c>
      <c r="L20">
        <f t="shared" si="13"/>
        <v>0.81394318507043606</v>
      </c>
      <c r="O20" s="1"/>
      <c r="P20" s="1"/>
      <c r="Q20">
        <f t="shared" si="7"/>
        <v>0.6620444551976975</v>
      </c>
      <c r="R20" s="175"/>
      <c r="S20" s="176"/>
      <c r="T20" s="171"/>
      <c r="U20">
        <f t="shared" si="8"/>
        <v>-0.18388888888888699</v>
      </c>
      <c r="V20">
        <f t="shared" si="9"/>
        <v>1.1359417753244632</v>
      </c>
    </row>
    <row r="21" spans="1:24" x14ac:dyDescent="0.25">
      <c r="A21" s="26" t="s">
        <v>26</v>
      </c>
      <c r="B21">
        <f>qPCR!E22</f>
        <v>26.004999999999999</v>
      </c>
      <c r="C21">
        <f>qPCR!K104</f>
        <v>26.6</v>
      </c>
      <c r="D21">
        <f t="shared" si="10"/>
        <v>0.59500000000000242</v>
      </c>
      <c r="F21" s="1"/>
      <c r="G21">
        <f t="shared" si="11"/>
        <v>0.6620444551976975</v>
      </c>
      <c r="H21" s="196"/>
      <c r="I21" s="197"/>
      <c r="J21" s="171"/>
      <c r="K21">
        <f t="shared" si="12"/>
        <v>-0.63299999999999867</v>
      </c>
      <c r="L21">
        <f t="shared" si="13"/>
        <v>1.5507864126940083</v>
      </c>
      <c r="O21" s="1"/>
      <c r="P21" s="1"/>
      <c r="Q21">
        <f t="shared" si="7"/>
        <v>0.62850668726091508</v>
      </c>
      <c r="R21" s="175"/>
      <c r="S21" s="176"/>
      <c r="T21" s="171"/>
      <c r="U21">
        <f t="shared" si="8"/>
        <v>-0.10888888888889126</v>
      </c>
      <c r="V21">
        <f t="shared" si="9"/>
        <v>1.0783973742628272</v>
      </c>
    </row>
    <row r="22" spans="1:24" x14ac:dyDescent="0.25">
      <c r="A22" s="85" t="s">
        <v>27</v>
      </c>
      <c r="B22">
        <f>qPCR!E23</f>
        <v>25.67</v>
      </c>
      <c r="C22">
        <f>qPCR!K105</f>
        <v>26.34</v>
      </c>
      <c r="D22">
        <f t="shared" si="10"/>
        <v>0.66999999999999815</v>
      </c>
      <c r="F22" s="43"/>
      <c r="G22">
        <f t="shared" si="11"/>
        <v>0.62850668726091508</v>
      </c>
      <c r="I22" s="197"/>
      <c r="K22">
        <f t="shared" si="12"/>
        <v>-0.55800000000000294</v>
      </c>
      <c r="L22">
        <f t="shared" si="13"/>
        <v>1.4722268621681813</v>
      </c>
      <c r="O22" s="1"/>
      <c r="P22" s="1"/>
      <c r="R22" s="205"/>
      <c r="S22" s="206"/>
      <c r="T22" s="205"/>
      <c r="U22" s="207"/>
      <c r="V22" s="207"/>
      <c r="W22" s="207"/>
      <c r="X22" s="206"/>
    </row>
    <row r="23" spans="1:24" x14ac:dyDescent="0.25">
      <c r="A23" s="186" t="s">
        <v>144</v>
      </c>
      <c r="B23">
        <f>AVERAGE(B13:B22)</f>
        <v>25.082000000000001</v>
      </c>
      <c r="C23">
        <f>AVERAGE(C13:C22)</f>
        <v>26.309999999999995</v>
      </c>
      <c r="D23">
        <f>AVERAGE(D13:D22)</f>
        <v>1.2280000000000011</v>
      </c>
      <c r="E23" s="43"/>
      <c r="F23" s="188" t="s">
        <v>145</v>
      </c>
      <c r="G23">
        <f>AVERAGE(G13:G22)</f>
        <v>0.48129521126152108</v>
      </c>
      <c r="H23" s="190"/>
      <c r="I23" s="191"/>
      <c r="J23">
        <f>D23</f>
        <v>1.2280000000000011</v>
      </c>
      <c r="M23" s="208"/>
      <c r="N23" s="209"/>
      <c r="O23" s="1"/>
      <c r="P23" s="188" t="s">
        <v>143</v>
      </c>
      <c r="Q23">
        <f>AVERAGE(Q3:Q21)</f>
        <v>0.67486590322938345</v>
      </c>
      <c r="S23" s="206"/>
      <c r="T23">
        <f>D24</f>
        <v>0.77888888888888941</v>
      </c>
      <c r="W23">
        <f>GEOMEAN(V3:V21)</f>
        <v>1</v>
      </c>
      <c r="X23">
        <f>STDEV(V3:V21)/SQRT(COUNT(V3:V21))</f>
        <v>0.11458505297075382</v>
      </c>
    </row>
    <row r="24" spans="1:24" x14ac:dyDescent="0.25">
      <c r="A24" s="146" t="s">
        <v>146</v>
      </c>
      <c r="B24">
        <f>AVERAGE(B3:B11,B13:B22)</f>
        <v>25.297105263157892</v>
      </c>
      <c r="C24">
        <f>AVERAGE(C3:C11,C13:C22)</f>
        <v>26.133684210526315</v>
      </c>
      <c r="D24">
        <f>AVERAGE(D3:D11,D13:D22)</f>
        <v>0.77888888888888941</v>
      </c>
      <c r="F24" s="216" t="s">
        <v>128</v>
      </c>
      <c r="G24">
        <f>G12/G23</f>
        <v>1.8490615095207608</v>
      </c>
      <c r="H24">
        <f>((C12-B12)-(C23-B23))</f>
        <v>-0.82633333333332715</v>
      </c>
      <c r="I24">
        <f>POWER(2,((-1)*(H24)))</f>
        <v>1.7731730410288093</v>
      </c>
      <c r="J24" s="182"/>
      <c r="M24">
        <f>GEOMEAN(L13:L22)</f>
        <v>1</v>
      </c>
      <c r="N24">
        <f>STDEV(L13:L22)/SQRT(COUNT(L13:L22))</f>
        <v>0.16902074197007255</v>
      </c>
      <c r="O24" s="1"/>
      <c r="P24" s="1"/>
      <c r="Q24">
        <f t="shared" ref="Q24:Q31" si="14">POWER(2,((-1)*(D25)))</f>
        <v>1.3103934038583638</v>
      </c>
      <c r="R24" s="175"/>
      <c r="S24" s="176"/>
      <c r="T24" s="171"/>
      <c r="U24">
        <f t="shared" ref="U24:U31" si="15">D25-$T$23</f>
        <v>-1.16888888888889</v>
      </c>
      <c r="V24">
        <f t="shared" ref="V24:V41" si="16">POWER(2,((-1)*(U24)))</f>
        <v>2.2483846784999293</v>
      </c>
    </row>
    <row r="25" spans="1:24" x14ac:dyDescent="0.25">
      <c r="A25" s="11" t="s">
        <v>28</v>
      </c>
      <c r="B25">
        <f>qPCR!E24</f>
        <v>26.66</v>
      </c>
      <c r="C25">
        <f>qPCR!K106</f>
        <v>26.27</v>
      </c>
      <c r="D25">
        <f t="shared" ref="D25:D32" si="17">C25-B25</f>
        <v>-0.39000000000000057</v>
      </c>
      <c r="F25" s="143"/>
      <c r="H25" s="161"/>
      <c r="I25" s="220"/>
      <c r="J25" s="161"/>
      <c r="K25">
        <f t="shared" ref="K25:K32" si="18">D3-$J$12</f>
        <v>-0.20749999999999824</v>
      </c>
      <c r="L25">
        <f t="shared" ref="L25:L32" si="19">POWER(2,((-1)*(K25)))</f>
        <v>1.1546855316886913</v>
      </c>
      <c r="O25" s="1"/>
      <c r="P25" s="1"/>
      <c r="Q25">
        <f t="shared" si="14"/>
        <v>1.5315579970943849</v>
      </c>
      <c r="R25" s="175"/>
      <c r="S25" s="176"/>
      <c r="T25" s="171"/>
      <c r="U25">
        <f t="shared" si="15"/>
        <v>-1.3938888888888914</v>
      </c>
      <c r="V25">
        <f t="shared" si="16"/>
        <v>2.6278608582444107</v>
      </c>
    </row>
    <row r="26" spans="1:24" x14ac:dyDescent="0.25">
      <c r="A26" s="16" t="s">
        <v>29</v>
      </c>
      <c r="B26">
        <f>qPCR!E25</f>
        <v>26.340000000000003</v>
      </c>
      <c r="C26">
        <f>qPCR!K107</f>
        <v>25.725000000000001</v>
      </c>
      <c r="D26">
        <f t="shared" si="17"/>
        <v>-0.61500000000000199</v>
      </c>
      <c r="F26" s="143"/>
      <c r="H26" s="171"/>
      <c r="I26" s="223"/>
      <c r="J26" s="171"/>
      <c r="K26">
        <f t="shared" si="18"/>
        <v>8.2500000000000906E-2</v>
      </c>
      <c r="L26">
        <f t="shared" si="19"/>
        <v>0.94441967335506705</v>
      </c>
      <c r="O26" s="1"/>
      <c r="P26" s="1"/>
      <c r="Q26">
        <f t="shared" si="14"/>
        <v>0.39639206830514195</v>
      </c>
      <c r="R26" s="175"/>
      <c r="S26" s="176"/>
      <c r="T26" s="171"/>
      <c r="U26">
        <f t="shared" si="15"/>
        <v>0.55611111111111144</v>
      </c>
      <c r="V26">
        <f t="shared" si="16"/>
        <v>0.68013304281903286</v>
      </c>
    </row>
    <row r="27" spans="1:24" x14ac:dyDescent="0.25">
      <c r="A27" s="16" t="s">
        <v>30</v>
      </c>
      <c r="B27">
        <f>qPCR!E26</f>
        <v>24.439999999999998</v>
      </c>
      <c r="C27">
        <f>qPCR!K108</f>
        <v>25.774999999999999</v>
      </c>
      <c r="D27">
        <f t="shared" si="17"/>
        <v>1.3350000000000009</v>
      </c>
      <c r="F27" s="143"/>
      <c r="H27" s="171"/>
      <c r="I27" s="223"/>
      <c r="J27" s="171"/>
      <c r="K27">
        <f t="shared" si="18"/>
        <v>-6.7499999999997673E-2</v>
      </c>
      <c r="L27">
        <f t="shared" si="19"/>
        <v>1.0478992383750674</v>
      </c>
      <c r="O27" s="1"/>
      <c r="P27" s="1"/>
      <c r="Q27">
        <f t="shared" si="14"/>
        <v>0.96259444310174924</v>
      </c>
      <c r="R27" s="175"/>
      <c r="S27" s="176"/>
      <c r="T27" s="171"/>
      <c r="U27">
        <f t="shared" si="15"/>
        <v>-0.72388888888888614</v>
      </c>
      <c r="V27">
        <f t="shared" si="16"/>
        <v>1.6516281225978113</v>
      </c>
    </row>
    <row r="28" spans="1:24" x14ac:dyDescent="0.25">
      <c r="A28" s="16" t="s">
        <v>31</v>
      </c>
      <c r="B28">
        <f>qPCR!E27</f>
        <v>25.63</v>
      </c>
      <c r="C28">
        <f>qPCR!K109</f>
        <v>25.685000000000002</v>
      </c>
      <c r="D28">
        <f t="shared" si="17"/>
        <v>5.5000000000003268E-2</v>
      </c>
      <c r="F28" s="143"/>
      <c r="H28" s="171"/>
      <c r="I28" s="223"/>
      <c r="J28" s="171"/>
      <c r="K28">
        <f t="shared" si="18"/>
        <v>5.7499999999998774E-2</v>
      </c>
      <c r="L28">
        <f t="shared" si="19"/>
        <v>0.9609278384610348</v>
      </c>
      <c r="O28" s="1"/>
      <c r="P28" s="1"/>
      <c r="Q28">
        <f t="shared" si="14"/>
        <v>0.17555560946724949</v>
      </c>
      <c r="R28" s="175"/>
      <c r="S28" s="176"/>
      <c r="T28" s="171"/>
      <c r="U28">
        <f t="shared" si="15"/>
        <v>1.7311111111111122</v>
      </c>
      <c r="V28">
        <f t="shared" si="16"/>
        <v>0.30121987899867703</v>
      </c>
    </row>
    <row r="29" spans="1:24" x14ac:dyDescent="0.25">
      <c r="A29" s="16" t="s">
        <v>32</v>
      </c>
      <c r="B29">
        <f>qPCR!E28</f>
        <v>23.47</v>
      </c>
      <c r="C29">
        <f>qPCR!K110</f>
        <v>25.98</v>
      </c>
      <c r="D29">
        <f t="shared" si="17"/>
        <v>2.5100000000000016</v>
      </c>
      <c r="F29" s="143"/>
      <c r="H29" s="171"/>
      <c r="I29" s="223"/>
      <c r="J29" s="171"/>
      <c r="K29">
        <f t="shared" si="18"/>
        <v>0.62750000000000261</v>
      </c>
      <c r="L29">
        <f t="shared" si="19"/>
        <v>0.64729712445983634</v>
      </c>
      <c r="O29" s="1"/>
      <c r="P29" s="1"/>
      <c r="Q29">
        <f t="shared" si="14"/>
        <v>1.6471820345351489</v>
      </c>
      <c r="R29" s="175"/>
      <c r="S29" s="176"/>
      <c r="T29" s="171"/>
      <c r="U29">
        <f t="shared" si="15"/>
        <v>-1.4988888888888918</v>
      </c>
      <c r="V29">
        <f t="shared" si="16"/>
        <v>2.8262496119443759</v>
      </c>
    </row>
    <row r="30" spans="1:24" x14ac:dyDescent="0.25">
      <c r="A30" s="16" t="s">
        <v>33</v>
      </c>
      <c r="B30">
        <f>qPCR!E29</f>
        <v>26.325000000000003</v>
      </c>
      <c r="C30">
        <f>qPCR!K111</f>
        <v>25.605</v>
      </c>
      <c r="D30">
        <f t="shared" si="17"/>
        <v>-0.72000000000000242</v>
      </c>
      <c r="F30" s="143"/>
      <c r="H30" s="171"/>
      <c r="I30" s="223"/>
      <c r="J30" s="171"/>
      <c r="K30">
        <f t="shared" si="18"/>
        <v>-0.30750000000000322</v>
      </c>
      <c r="L30">
        <f t="shared" si="19"/>
        <v>1.2375613104385534</v>
      </c>
      <c r="O30" s="1"/>
      <c r="P30" s="1"/>
      <c r="Q30">
        <f t="shared" si="14"/>
        <v>0.72196459776124866</v>
      </c>
      <c r="R30" s="175"/>
      <c r="S30" s="176"/>
      <c r="T30" s="171"/>
      <c r="U30">
        <f t="shared" si="15"/>
        <v>-0.30888888888889054</v>
      </c>
      <c r="V30">
        <f t="shared" si="16"/>
        <v>1.2387532898488309</v>
      </c>
    </row>
    <row r="31" spans="1:24" x14ac:dyDescent="0.25">
      <c r="A31" s="16" t="s">
        <v>34</v>
      </c>
      <c r="B31">
        <f>qPCR!E30</f>
        <v>25.25</v>
      </c>
      <c r="C31">
        <f>qPCR!K112</f>
        <v>25.72</v>
      </c>
      <c r="D31">
        <f t="shared" si="17"/>
        <v>0.46999999999999886</v>
      </c>
      <c r="F31" s="143"/>
      <c r="H31" s="171"/>
      <c r="I31" s="223"/>
      <c r="J31" s="171"/>
      <c r="K31">
        <f t="shared" si="18"/>
        <v>0.12749999999999906</v>
      </c>
      <c r="L31">
        <f t="shared" si="19"/>
        <v>0.91541637229620787</v>
      </c>
      <c r="O31" s="1"/>
      <c r="P31" s="1"/>
      <c r="Q31">
        <f t="shared" si="14"/>
        <v>1.0867348625260589</v>
      </c>
      <c r="R31" s="175"/>
      <c r="S31" s="176"/>
      <c r="T31" s="171"/>
      <c r="U31">
        <f t="shared" si="15"/>
        <v>-0.8988888888888904</v>
      </c>
      <c r="V31">
        <f t="shared" si="16"/>
        <v>1.8646293603897115</v>
      </c>
    </row>
    <row r="32" spans="1:24" x14ac:dyDescent="0.25">
      <c r="A32" s="38" t="s">
        <v>35</v>
      </c>
      <c r="B32">
        <f>qPCR!E31</f>
        <v>26.55</v>
      </c>
      <c r="C32">
        <f>qPCR!K113</f>
        <v>26.43</v>
      </c>
      <c r="D32">
        <f t="shared" si="17"/>
        <v>-0.12000000000000099</v>
      </c>
      <c r="F32" s="143"/>
      <c r="H32" s="171"/>
      <c r="I32" s="223"/>
      <c r="J32" s="171"/>
      <c r="K32">
        <f t="shared" si="18"/>
        <v>-0.31250000000000222</v>
      </c>
      <c r="L32">
        <f t="shared" si="19"/>
        <v>1.241857812073486</v>
      </c>
      <c r="O32" s="1"/>
      <c r="P32" s="1"/>
      <c r="Q32">
        <f t="shared" ref="Q32:Q41" si="20">POWER(2,((-1)*(D34)))</f>
        <v>0.48464490846753305</v>
      </c>
      <c r="R32" s="165"/>
      <c r="S32" s="166"/>
      <c r="T32" s="161"/>
      <c r="U32">
        <f t="shared" ref="U32:U41" si="21">D34-$T$23</f>
        <v>0.26611111111110874</v>
      </c>
      <c r="V32">
        <f t="shared" si="16"/>
        <v>0.83155805233981539</v>
      </c>
    </row>
    <row r="33" spans="1:24" x14ac:dyDescent="0.25">
      <c r="A33" s="186" t="s">
        <v>147</v>
      </c>
      <c r="B33">
        <f>AVERAGE(B25:B32)</f>
        <v>25.583125000000003</v>
      </c>
      <c r="C33">
        <f>AVERAGE(C25:C32)</f>
        <v>25.89875</v>
      </c>
      <c r="D33">
        <f>AVERAGE(D25:D32)</f>
        <v>0.31562499999999982</v>
      </c>
      <c r="F33" s="143"/>
      <c r="H33" s="171"/>
      <c r="I33" s="223"/>
      <c r="J33" s="171"/>
      <c r="O33" s="1"/>
      <c r="P33" s="1"/>
      <c r="Q33">
        <f t="shared" si="20"/>
        <v>0.66434290704825749</v>
      </c>
      <c r="R33" s="175"/>
      <c r="S33" s="176"/>
      <c r="T33" s="171"/>
      <c r="U33">
        <f t="shared" si="21"/>
        <v>-0.1888888888888931</v>
      </c>
      <c r="V33">
        <f t="shared" si="16"/>
        <v>1.1398854794898328</v>
      </c>
    </row>
    <row r="34" spans="1:24" x14ac:dyDescent="0.25">
      <c r="A34" s="21" t="s">
        <v>36</v>
      </c>
      <c r="B34">
        <f>qPCR!E32</f>
        <v>25.965</v>
      </c>
      <c r="C34">
        <f>qPCR!K114</f>
        <v>27.009999999999998</v>
      </c>
      <c r="D34">
        <f t="shared" ref="D34:D43" si="22">C34-B34</f>
        <v>1.0449999999999982</v>
      </c>
      <c r="F34" s="143"/>
      <c r="H34" s="225"/>
      <c r="I34" s="226"/>
      <c r="J34" s="225"/>
      <c r="M34">
        <f>(-1)*GEOMEAN(L25:L33)</f>
        <v>-1</v>
      </c>
      <c r="N34">
        <f>STDEV(L25:L33)/SQRT(COUNT(L25:L33))</f>
        <v>7.0013660518671375E-2</v>
      </c>
      <c r="O34" s="1"/>
      <c r="P34" s="1"/>
      <c r="Q34">
        <f t="shared" si="20"/>
        <v>0.30354872109876196</v>
      </c>
      <c r="R34" s="175"/>
      <c r="S34" s="176"/>
      <c r="T34" s="171"/>
      <c r="U34">
        <f t="shared" si="21"/>
        <v>0.94111111111110946</v>
      </c>
      <c r="V34">
        <f t="shared" si="16"/>
        <v>0.52083160040881382</v>
      </c>
    </row>
    <row r="35" spans="1:24" x14ac:dyDescent="0.25">
      <c r="A35" s="26" t="s">
        <v>37</v>
      </c>
      <c r="B35">
        <f>qPCR!E33</f>
        <v>26.225000000000001</v>
      </c>
      <c r="C35">
        <f>qPCR!K115</f>
        <v>26.814999999999998</v>
      </c>
      <c r="D35">
        <f t="shared" si="22"/>
        <v>0.58999999999999631</v>
      </c>
      <c r="F35" s="143"/>
      <c r="H35" s="171"/>
      <c r="I35" s="223"/>
      <c r="J35" s="171"/>
      <c r="K35">
        <f t="shared" ref="K35:K44" si="23">D13-$J$12</f>
        <v>-3.2499999999997531E-2</v>
      </c>
      <c r="L35">
        <f t="shared" ref="L35:L44" si="24">POWER(2,((-1)*(K35)))</f>
        <v>1.0227829387472815</v>
      </c>
      <c r="O35" s="1"/>
      <c r="P35" s="1"/>
      <c r="Q35">
        <f t="shared" si="20"/>
        <v>0.65519670192918189</v>
      </c>
      <c r="R35" s="175"/>
      <c r="S35" s="176"/>
      <c r="T35" s="171"/>
      <c r="U35">
        <f t="shared" si="21"/>
        <v>-0.16888888888888998</v>
      </c>
      <c r="V35">
        <f t="shared" si="16"/>
        <v>1.1241923392499646</v>
      </c>
    </row>
    <row r="36" spans="1:24" x14ac:dyDescent="0.25">
      <c r="A36" s="26" t="s">
        <v>38</v>
      </c>
      <c r="B36">
        <f>qPCR!E34</f>
        <v>24.625</v>
      </c>
      <c r="C36">
        <f>qPCR!K116</f>
        <v>26.344999999999999</v>
      </c>
      <c r="D36">
        <f t="shared" si="22"/>
        <v>1.7199999999999989</v>
      </c>
      <c r="F36" s="143"/>
      <c r="H36" s="171"/>
      <c r="I36" s="223"/>
      <c r="J36" s="171"/>
      <c r="K36">
        <f t="shared" si="23"/>
        <v>1.857500000000003</v>
      </c>
      <c r="L36">
        <f t="shared" si="24"/>
        <v>0.27595405682776097</v>
      </c>
      <c r="O36" s="1"/>
      <c r="P36" s="1"/>
      <c r="Q36">
        <f t="shared" si="20"/>
        <v>0.64617641531874503</v>
      </c>
      <c r="R36" s="175"/>
      <c r="S36" s="176"/>
      <c r="T36" s="171"/>
      <c r="U36">
        <f t="shared" si="21"/>
        <v>-0.14888888888888685</v>
      </c>
      <c r="V36">
        <f t="shared" si="16"/>
        <v>1.1087152511092062</v>
      </c>
    </row>
    <row r="37" spans="1:24" x14ac:dyDescent="0.25">
      <c r="A37" s="26" t="s">
        <v>39</v>
      </c>
      <c r="B37">
        <f>qPCR!E35</f>
        <v>25.685000000000002</v>
      </c>
      <c r="C37">
        <f>qPCR!K117</f>
        <v>26.295000000000002</v>
      </c>
      <c r="D37">
        <f t="shared" si="22"/>
        <v>0.60999999999999943</v>
      </c>
      <c r="F37" s="43"/>
      <c r="H37" s="171"/>
      <c r="I37" s="223"/>
      <c r="J37" s="171"/>
      <c r="K37">
        <f t="shared" si="23"/>
        <v>1.0125000000000006</v>
      </c>
      <c r="L37">
        <f t="shared" si="24"/>
        <v>0.49568654373133086</v>
      </c>
      <c r="O37" s="1"/>
      <c r="P37" s="1"/>
      <c r="Q37">
        <f t="shared" si="20"/>
        <v>0.30460256591879858</v>
      </c>
      <c r="R37" s="175"/>
      <c r="S37" s="176"/>
      <c r="T37" s="171"/>
      <c r="U37">
        <f t="shared" si="21"/>
        <v>0.9361111111111069</v>
      </c>
      <c r="V37">
        <f t="shared" si="16"/>
        <v>0.52263979674123595</v>
      </c>
    </row>
    <row r="38" spans="1:24" x14ac:dyDescent="0.25">
      <c r="A38" s="26" t="s">
        <v>40</v>
      </c>
      <c r="B38">
        <f>qPCR!E36</f>
        <v>25.945</v>
      </c>
      <c r="C38">
        <f>qPCR!K118</f>
        <v>26.575000000000003</v>
      </c>
      <c r="D38">
        <f t="shared" si="22"/>
        <v>0.63000000000000256</v>
      </c>
      <c r="F38" s="43"/>
      <c r="H38" s="171"/>
      <c r="I38" s="223"/>
      <c r="J38" s="171"/>
      <c r="K38">
        <f t="shared" si="23"/>
        <v>1.6225000000000001</v>
      </c>
      <c r="L38">
        <f t="shared" si="24"/>
        <v>0.32477218864344315</v>
      </c>
      <c r="O38" s="1"/>
      <c r="P38" s="1"/>
      <c r="Q38">
        <f t="shared" si="20"/>
        <v>0.81507233240262433</v>
      </c>
      <c r="R38" s="175"/>
      <c r="S38" s="176"/>
      <c r="T38" s="171"/>
      <c r="U38">
        <f t="shared" si="21"/>
        <v>-0.4838888888888877</v>
      </c>
      <c r="V38">
        <f t="shared" si="16"/>
        <v>1.3985083705758197</v>
      </c>
    </row>
    <row r="39" spans="1:24" x14ac:dyDescent="0.25">
      <c r="A39" s="26" t="s">
        <v>41</v>
      </c>
      <c r="B39">
        <f>qPCR!E37</f>
        <v>24.685000000000002</v>
      </c>
      <c r="C39">
        <f>qPCR!K119</f>
        <v>26.4</v>
      </c>
      <c r="D39">
        <f t="shared" si="22"/>
        <v>1.7149999999999963</v>
      </c>
      <c r="F39" s="43"/>
      <c r="H39" s="171"/>
      <c r="I39" s="223"/>
      <c r="J39" s="171"/>
      <c r="K39">
        <f t="shared" si="23"/>
        <v>0.4475000000000029</v>
      </c>
      <c r="L39">
        <f t="shared" si="24"/>
        <v>0.73331248129885729</v>
      </c>
      <c r="O39" s="1"/>
      <c r="P39" s="1"/>
      <c r="Q39">
        <f t="shared" si="20"/>
        <v>1.1134216182286871</v>
      </c>
      <c r="R39" s="175"/>
      <c r="S39" s="176"/>
      <c r="T39" s="171"/>
      <c r="U39">
        <f t="shared" si="21"/>
        <v>-0.93388888888889054</v>
      </c>
      <c r="V39">
        <f t="shared" si="16"/>
        <v>1.9104187336145675</v>
      </c>
    </row>
    <row r="40" spans="1:24" x14ac:dyDescent="0.25">
      <c r="A40" s="26" t="s">
        <v>42</v>
      </c>
      <c r="B40">
        <f>qPCR!E38</f>
        <v>25.68</v>
      </c>
      <c r="C40">
        <f>qPCR!K120</f>
        <v>25.975000000000001</v>
      </c>
      <c r="D40">
        <f t="shared" si="22"/>
        <v>0.29500000000000171</v>
      </c>
      <c r="F40" s="43"/>
      <c r="H40" s="171"/>
      <c r="I40" s="223"/>
      <c r="K40">
        <f t="shared" si="23"/>
        <v>2.4525000000000019</v>
      </c>
      <c r="L40">
        <f t="shared" si="24"/>
        <v>0.18269385321212994</v>
      </c>
      <c r="O40" s="1"/>
      <c r="P40" s="1"/>
      <c r="Q40">
        <f t="shared" si="20"/>
        <v>0.72698625866015487</v>
      </c>
      <c r="R40" s="175"/>
      <c r="S40" s="176"/>
      <c r="T40" s="171"/>
      <c r="U40">
        <f t="shared" si="21"/>
        <v>-0.31888888888888856</v>
      </c>
      <c r="V40">
        <f t="shared" si="16"/>
        <v>1.2473695003642979</v>
      </c>
    </row>
    <row r="41" spans="1:24" x14ac:dyDescent="0.25">
      <c r="A41" s="26" t="s">
        <v>43</v>
      </c>
      <c r="B41">
        <f>qPCR!E39</f>
        <v>25.945</v>
      </c>
      <c r="C41">
        <f>qPCR!K121</f>
        <v>25.79</v>
      </c>
      <c r="D41">
        <f t="shared" si="22"/>
        <v>-0.15500000000000114</v>
      </c>
      <c r="F41" s="43"/>
      <c r="H41" s="171"/>
      <c r="I41" s="223"/>
      <c r="K41">
        <f t="shared" si="23"/>
        <v>0.60750000000000304</v>
      </c>
      <c r="L41">
        <f t="shared" si="24"/>
        <v>0.65633305558687716</v>
      </c>
      <c r="O41" s="1"/>
      <c r="P41" s="1"/>
      <c r="Q41">
        <f t="shared" si="20"/>
        <v>0.90751915531716054</v>
      </c>
      <c r="R41" s="175"/>
      <c r="S41" s="176"/>
      <c r="T41" s="171"/>
      <c r="U41">
        <f t="shared" si="21"/>
        <v>-0.63888888888888884</v>
      </c>
      <c r="V41">
        <f t="shared" si="16"/>
        <v>1.5571294530728936</v>
      </c>
    </row>
    <row r="42" spans="1:24" x14ac:dyDescent="0.25">
      <c r="A42" s="26" t="s">
        <v>44</v>
      </c>
      <c r="B42">
        <f>qPCR!E40</f>
        <v>25.655000000000001</v>
      </c>
      <c r="C42">
        <f>qPCR!K122</f>
        <v>26.115000000000002</v>
      </c>
      <c r="D42">
        <f t="shared" si="22"/>
        <v>0.46000000000000085</v>
      </c>
      <c r="F42" s="228"/>
      <c r="H42" s="171"/>
      <c r="I42" s="223"/>
      <c r="K42">
        <f t="shared" si="23"/>
        <v>1.3074999999999988</v>
      </c>
      <c r="L42">
        <f t="shared" si="24"/>
        <v>0.40402038733969226</v>
      </c>
      <c r="O42" s="1"/>
      <c r="P42" s="1"/>
      <c r="Q42" s="49"/>
      <c r="R42" s="205"/>
      <c r="S42" s="206"/>
      <c r="T42" s="205"/>
      <c r="U42" s="207"/>
      <c r="V42" s="207"/>
      <c r="W42" s="207"/>
      <c r="X42" s="206"/>
    </row>
    <row r="43" spans="1:24" x14ac:dyDescent="0.25">
      <c r="A43" s="85" t="s">
        <v>45</v>
      </c>
      <c r="B43">
        <f>qPCR!E41</f>
        <v>26.189999999999998</v>
      </c>
      <c r="C43">
        <f>qPCR!K123</f>
        <v>26.33</v>
      </c>
      <c r="D43">
        <f t="shared" si="22"/>
        <v>0.14000000000000057</v>
      </c>
      <c r="F43" s="143"/>
      <c r="H43" s="171"/>
      <c r="I43" s="223"/>
      <c r="K43">
        <f t="shared" si="23"/>
        <v>0.37750000000000261</v>
      </c>
      <c r="L43">
        <f t="shared" si="24"/>
        <v>0.76977034592843918</v>
      </c>
      <c r="O43" s="1"/>
      <c r="P43" s="146" t="s">
        <v>145</v>
      </c>
      <c r="Q43">
        <f>AVERAGE(Q24:Q41)</f>
        <v>0.80299370005773629</v>
      </c>
      <c r="R43" s="175"/>
      <c r="S43" s="229"/>
      <c r="T43">
        <f>D45</f>
        <v>0.531944444444444</v>
      </c>
    </row>
    <row r="44" spans="1:24" x14ac:dyDescent="0.25">
      <c r="A44" s="186" t="s">
        <v>148</v>
      </c>
      <c r="B44">
        <f>AVERAGE(B34:B43)</f>
        <v>25.660000000000004</v>
      </c>
      <c r="C44">
        <f>AVERAGE(C34:C43)</f>
        <v>26.364999999999998</v>
      </c>
      <c r="D44">
        <f>AVERAGE(D34:D43)</f>
        <v>0.7049999999999994</v>
      </c>
      <c r="F44" s="1"/>
      <c r="H44" s="171"/>
      <c r="I44" s="223"/>
      <c r="K44">
        <f t="shared" si="23"/>
        <v>0.45249999999999835</v>
      </c>
      <c r="L44">
        <f t="shared" si="24"/>
        <v>0.73077541284852143</v>
      </c>
      <c r="O44" s="1"/>
      <c r="P44" s="216" t="s">
        <v>128</v>
      </c>
      <c r="Q44">
        <f>Q43/Q23</f>
        <v>1.1898566755487763</v>
      </c>
      <c r="R44" s="280">
        <f>((C45-B45)-(C24-B24))</f>
        <v>-0.30463450292397809</v>
      </c>
      <c r="S44">
        <f>POWER(2,((-1)*(R44)))</f>
        <v>1.235105691775336</v>
      </c>
      <c r="W44">
        <f>GEOMEAN(V24:V41)</f>
        <v>1.1866910994661175</v>
      </c>
      <c r="X44">
        <f>STDEV(V24:V41)/SQRT(COUNT(V24:V41))</f>
        <v>0.16848364734300764</v>
      </c>
    </row>
    <row r="45" spans="1:24" x14ac:dyDescent="0.25">
      <c r="A45" s="146" t="s">
        <v>149</v>
      </c>
      <c r="B45">
        <f>AVERAGE(B25:B32,B34:B43)</f>
        <v>25.625833333333336</v>
      </c>
      <c r="C45">
        <f>AVERAGE(C25:C32,C34:C43)</f>
        <v>26.157777777777781</v>
      </c>
      <c r="D45">
        <f>AVERAGE(D25:D32,D34:D43)</f>
        <v>0.531944444444444</v>
      </c>
      <c r="F45" s="1"/>
      <c r="H45" s="225"/>
      <c r="I45" s="226"/>
      <c r="J45" s="225"/>
      <c r="O45" s="1"/>
      <c r="P45" s="1"/>
      <c r="R45" s="165"/>
      <c r="S45" s="166"/>
      <c r="T45" s="161"/>
      <c r="U45">
        <f t="shared" ref="U45:U53" si="25">D3-$T$43</f>
        <v>-0.52194444444444243</v>
      </c>
      <c r="V45">
        <f t="shared" ref="V45:V63" si="26">POWER(2,((-1)*(U45)))</f>
        <v>1.4358892160831429</v>
      </c>
    </row>
    <row r="46" spans="1:24" x14ac:dyDescent="0.25">
      <c r="A46" s="43"/>
      <c r="F46" s="1"/>
      <c r="G46" s="279">
        <f>(-1)*G23/G12</f>
        <v>-0.54081489169020658</v>
      </c>
      <c r="H46">
        <f>((C23-B23)-(C12-B12))</f>
        <v>0.82633333333332715</v>
      </c>
      <c r="I46" s="279">
        <f>(-1)*POWER(2,((-1)*(H46)))</f>
        <v>-0.56396075107243449</v>
      </c>
      <c r="J46" s="182"/>
      <c r="M46" s="279">
        <f>(-1)*GEOMEAN(L35:L44)</f>
        <v>-0.49637418772015357</v>
      </c>
      <c r="N46">
        <f>STDEV(L35:L44)/SQRT(COUNT(L35:L44))</f>
        <v>8.3897533503252547E-2</v>
      </c>
      <c r="O46" s="1"/>
      <c r="P46" s="1"/>
      <c r="R46" s="175"/>
      <c r="S46" s="176"/>
      <c r="T46" s="171"/>
      <c r="U46">
        <f t="shared" si="25"/>
        <v>-0.23194444444444329</v>
      </c>
      <c r="V46">
        <f t="shared" si="26"/>
        <v>1.1744167456953218</v>
      </c>
    </row>
    <row r="47" spans="1:24" x14ac:dyDescent="0.25">
      <c r="A47" s="43"/>
      <c r="F47" s="1"/>
      <c r="H47" s="243"/>
      <c r="I47" s="243"/>
      <c r="J47" s="243"/>
      <c r="O47" s="1"/>
      <c r="P47" s="1"/>
      <c r="R47" s="175"/>
      <c r="S47" s="176"/>
      <c r="T47" s="171"/>
      <c r="U47">
        <f t="shared" si="25"/>
        <v>-0.38194444444444187</v>
      </c>
      <c r="V47">
        <f t="shared" si="26"/>
        <v>1.3030969685087936</v>
      </c>
    </row>
    <row r="48" spans="1:24" ht="15.75" x14ac:dyDescent="0.25">
      <c r="A48" s="244" t="s">
        <v>7</v>
      </c>
      <c r="B48" s="245"/>
      <c r="D48" s="15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R48" s="175"/>
      <c r="S48" s="176"/>
      <c r="T48" s="171"/>
      <c r="U48">
        <f t="shared" si="25"/>
        <v>-0.25694444444444542</v>
      </c>
      <c r="V48">
        <f t="shared" si="26"/>
        <v>1.1949451888103169</v>
      </c>
    </row>
    <row r="49" spans="1:24" ht="15.75" x14ac:dyDescent="0.25">
      <c r="A49" s="43"/>
      <c r="B49" s="246"/>
      <c r="D49" s="156"/>
      <c r="F49" s="142"/>
      <c r="G49" s="291" t="s">
        <v>150</v>
      </c>
      <c r="H49" s="291"/>
      <c r="I49" s="291"/>
      <c r="J49" s="291"/>
      <c r="K49" s="291"/>
      <c r="L49" s="291"/>
      <c r="M49" s="291"/>
      <c r="N49" s="291"/>
      <c r="O49" s="1"/>
      <c r="R49" s="175"/>
      <c r="S49" s="176"/>
      <c r="T49" s="171"/>
      <c r="U49">
        <f t="shared" si="25"/>
        <v>0.31305555555555842</v>
      </c>
      <c r="V49">
        <f t="shared" si="26"/>
        <v>0.80493514043968317</v>
      </c>
    </row>
    <row r="50" spans="1:24" x14ac:dyDescent="0.25">
      <c r="A50" s="146" t="s">
        <v>134</v>
      </c>
      <c r="B50" s="7" t="s">
        <v>2</v>
      </c>
      <c r="C50" s="10" t="s">
        <v>160</v>
      </c>
      <c r="D50" s="147" t="s">
        <v>136</v>
      </c>
      <c r="F50" s="1"/>
      <c r="G50" s="276" t="s">
        <v>137</v>
      </c>
      <c r="H50" s="277" t="s">
        <v>138</v>
      </c>
      <c r="I50" s="278" t="s">
        <v>139</v>
      </c>
      <c r="J50" s="152" t="s">
        <v>140</v>
      </c>
      <c r="K50" s="153" t="s">
        <v>138</v>
      </c>
      <c r="L50" s="154" t="s">
        <v>139</v>
      </c>
      <c r="M50" s="154" t="s">
        <v>141</v>
      </c>
      <c r="N50" s="155" t="s">
        <v>129</v>
      </c>
      <c r="O50" s="1"/>
      <c r="R50" s="175"/>
      <c r="S50" s="176"/>
      <c r="T50" s="171"/>
      <c r="U50">
        <f t="shared" si="25"/>
        <v>-0.62194444444444741</v>
      </c>
      <c r="V50">
        <f t="shared" si="26"/>
        <v>1.5389479569399591</v>
      </c>
    </row>
    <row r="51" spans="1:24" x14ac:dyDescent="0.25">
      <c r="A51" s="11" t="s">
        <v>8</v>
      </c>
      <c r="B51">
        <f t="shared" ref="B51:C59" si="27">B3</f>
        <v>25.965</v>
      </c>
      <c r="C51">
        <f t="shared" si="27"/>
        <v>25.975000000000001</v>
      </c>
      <c r="D51">
        <f t="shared" ref="D51:D59" si="28">C51-B51</f>
        <v>1.0000000000001563E-2</v>
      </c>
      <c r="F51" s="1"/>
      <c r="G51">
        <f t="shared" ref="G51:G59" si="29">POWER(2,((-1)*(D51)))</f>
        <v>0.99309249543703471</v>
      </c>
      <c r="H51" s="159"/>
      <c r="I51" s="160"/>
      <c r="J51" s="161"/>
      <c r="K51">
        <f t="shared" ref="K51:K59" si="30">D51-$J$60</f>
        <v>-0.39166666666666494</v>
      </c>
      <c r="L51">
        <f t="shared" ref="L51:L59" si="31">POWER(2,((-1)*(K51)))</f>
        <v>1.3119081044374472</v>
      </c>
      <c r="O51" s="1"/>
      <c r="R51" s="175"/>
      <c r="S51" s="176"/>
      <c r="T51" s="171"/>
      <c r="U51">
        <f t="shared" si="25"/>
        <v>-0.18694444444444513</v>
      </c>
      <c r="V51">
        <f t="shared" si="26"/>
        <v>1.1383501924404948</v>
      </c>
    </row>
    <row r="52" spans="1:24" x14ac:dyDescent="0.25">
      <c r="A52" s="16" t="s">
        <v>9</v>
      </c>
      <c r="B52">
        <f t="shared" si="27"/>
        <v>25.91</v>
      </c>
      <c r="C52">
        <f t="shared" si="27"/>
        <v>26.21</v>
      </c>
      <c r="D52">
        <f t="shared" si="28"/>
        <v>0.30000000000000071</v>
      </c>
      <c r="F52" s="1"/>
      <c r="G52">
        <f t="shared" si="29"/>
        <v>0.81225239635623503</v>
      </c>
      <c r="H52" s="169"/>
      <c r="I52" s="170"/>
      <c r="J52" s="171"/>
      <c r="K52">
        <f t="shared" si="30"/>
        <v>-0.10166666666666579</v>
      </c>
      <c r="L52">
        <f t="shared" si="31"/>
        <v>1.0730123392580253</v>
      </c>
      <c r="O52" s="1"/>
      <c r="P52" s="1"/>
      <c r="R52" s="175"/>
      <c r="S52" s="176"/>
      <c r="T52" s="171"/>
      <c r="U52">
        <f t="shared" si="25"/>
        <v>-0.62694444444444641</v>
      </c>
      <c r="V52">
        <f t="shared" si="26"/>
        <v>1.5442907972156668</v>
      </c>
    </row>
    <row r="53" spans="1:24" x14ac:dyDescent="0.25">
      <c r="A53" s="16" t="s">
        <v>10</v>
      </c>
      <c r="B53">
        <f t="shared" si="27"/>
        <v>25.244999999999997</v>
      </c>
      <c r="C53">
        <f t="shared" si="27"/>
        <v>25.395</v>
      </c>
      <c r="D53">
        <f t="shared" si="28"/>
        <v>0.15000000000000213</v>
      </c>
      <c r="F53" s="1"/>
      <c r="G53">
        <f t="shared" si="29"/>
        <v>0.90125046261082897</v>
      </c>
      <c r="H53" s="169"/>
      <c r="I53" s="170"/>
      <c r="J53" s="171"/>
      <c r="K53">
        <f t="shared" si="30"/>
        <v>-0.25166666666666437</v>
      </c>
      <c r="L53">
        <f t="shared" si="31"/>
        <v>1.1905817347928094</v>
      </c>
      <c r="O53" s="1"/>
      <c r="P53" s="1"/>
      <c r="R53" s="180"/>
      <c r="S53" s="181"/>
      <c r="T53" s="182"/>
      <c r="U53">
        <f t="shared" si="25"/>
        <v>-0.531944444444444</v>
      </c>
      <c r="V53">
        <f t="shared" si="26"/>
        <v>1.4458766154015135</v>
      </c>
    </row>
    <row r="54" spans="1:24" x14ac:dyDescent="0.25">
      <c r="A54" s="16" t="s">
        <v>11</v>
      </c>
      <c r="B54">
        <f t="shared" si="27"/>
        <v>25.130000000000003</v>
      </c>
      <c r="C54">
        <f t="shared" si="27"/>
        <v>25.405000000000001</v>
      </c>
      <c r="D54">
        <f t="shared" si="28"/>
        <v>0.27499999999999858</v>
      </c>
      <c r="F54" s="1"/>
      <c r="G54">
        <f t="shared" si="29"/>
        <v>0.82645031815421255</v>
      </c>
      <c r="H54" s="169"/>
      <c r="I54" s="170"/>
      <c r="J54" s="171"/>
      <c r="K54">
        <f t="shared" si="30"/>
        <v>-0.12666666666666793</v>
      </c>
      <c r="L54">
        <f t="shared" si="31"/>
        <v>1.0917682645706404</v>
      </c>
      <c r="O54" s="156"/>
      <c r="P54" s="1"/>
      <c r="R54" s="175"/>
      <c r="S54" s="176"/>
      <c r="T54" s="171"/>
      <c r="U54">
        <f t="shared" ref="U54:U63" si="32">D13-$T$43</f>
        <v>-0.34694444444444172</v>
      </c>
      <c r="V54">
        <f t="shared" si="26"/>
        <v>1.2718640286357983</v>
      </c>
    </row>
    <row r="55" spans="1:24" x14ac:dyDescent="0.25">
      <c r="A55" s="16" t="s">
        <v>12</v>
      </c>
      <c r="B55">
        <f t="shared" si="27"/>
        <v>25.16</v>
      </c>
      <c r="C55">
        <f t="shared" si="27"/>
        <v>26.005000000000003</v>
      </c>
      <c r="D55">
        <f t="shared" si="28"/>
        <v>0.84500000000000242</v>
      </c>
      <c r="F55" s="1"/>
      <c r="G55">
        <f t="shared" si="29"/>
        <v>0.55671080911434234</v>
      </c>
      <c r="H55" s="169"/>
      <c r="I55" s="170"/>
      <c r="J55" s="171"/>
      <c r="K55">
        <f t="shared" si="30"/>
        <v>0.44333333333333591</v>
      </c>
      <c r="L55">
        <f t="shared" si="31"/>
        <v>0.73543343209297363</v>
      </c>
      <c r="O55" s="156"/>
      <c r="P55" s="1"/>
      <c r="R55" s="175"/>
      <c r="S55" s="176"/>
      <c r="T55" s="171"/>
      <c r="U55">
        <f t="shared" si="32"/>
        <v>1.5430555555555587</v>
      </c>
      <c r="V55">
        <f t="shared" si="26"/>
        <v>0.34315789317450718</v>
      </c>
    </row>
    <row r="56" spans="1:24" x14ac:dyDescent="0.25">
      <c r="A56" s="16" t="s">
        <v>13</v>
      </c>
      <c r="B56">
        <f t="shared" si="27"/>
        <v>25.92</v>
      </c>
      <c r="C56">
        <f t="shared" si="27"/>
        <v>25.83</v>
      </c>
      <c r="D56">
        <f t="shared" si="28"/>
        <v>-9.0000000000003411E-2</v>
      </c>
      <c r="F56" s="1"/>
      <c r="G56">
        <f t="shared" si="29"/>
        <v>1.0643701824533625</v>
      </c>
      <c r="H56" s="169"/>
      <c r="I56" s="170"/>
      <c r="J56" s="171"/>
      <c r="K56">
        <f t="shared" si="30"/>
        <v>-0.49166666666666992</v>
      </c>
      <c r="L56">
        <f t="shared" si="31"/>
        <v>1.4060682916223526</v>
      </c>
      <c r="O56" s="156"/>
      <c r="P56" s="1"/>
      <c r="R56" s="175"/>
      <c r="S56" s="176"/>
      <c r="T56" s="171"/>
      <c r="U56">
        <f t="shared" si="32"/>
        <v>0.69805555555555643</v>
      </c>
      <c r="V56">
        <f t="shared" si="26"/>
        <v>0.61640242574134441</v>
      </c>
    </row>
    <row r="57" spans="1:24" x14ac:dyDescent="0.25">
      <c r="A57" s="16" t="s">
        <v>14</v>
      </c>
      <c r="B57">
        <f t="shared" si="27"/>
        <v>25.725000000000001</v>
      </c>
      <c r="C57">
        <f t="shared" si="27"/>
        <v>26.07</v>
      </c>
      <c r="D57">
        <f t="shared" si="28"/>
        <v>0.34499999999999886</v>
      </c>
      <c r="F57" s="1"/>
      <c r="G57">
        <f t="shared" si="29"/>
        <v>0.78730797656920393</v>
      </c>
      <c r="H57" s="169"/>
      <c r="I57" s="170"/>
      <c r="J57" s="171"/>
      <c r="K57">
        <f t="shared" si="30"/>
        <v>-5.6666666666667642E-2</v>
      </c>
      <c r="L57">
        <f t="shared" si="31"/>
        <v>1.0400599338884784</v>
      </c>
      <c r="O57" s="156"/>
      <c r="P57" s="1"/>
      <c r="R57" s="175"/>
      <c r="S57" s="176"/>
      <c r="T57" s="171"/>
      <c r="U57">
        <f t="shared" si="32"/>
        <v>1.3080555555555557</v>
      </c>
      <c r="V57">
        <f t="shared" si="26"/>
        <v>0.40386483640687632</v>
      </c>
    </row>
    <row r="58" spans="1:24" x14ac:dyDescent="0.25">
      <c r="A58" s="16" t="s">
        <v>15</v>
      </c>
      <c r="B58">
        <f t="shared" si="27"/>
        <v>26.105</v>
      </c>
      <c r="C58">
        <f t="shared" si="27"/>
        <v>26.009999999999998</v>
      </c>
      <c r="D58">
        <f t="shared" si="28"/>
        <v>-9.5000000000002416E-2</v>
      </c>
      <c r="F58" s="1"/>
      <c r="G58">
        <f t="shared" si="29"/>
        <v>1.0680654080478533</v>
      </c>
      <c r="H58" s="169"/>
      <c r="I58" s="170"/>
      <c r="J58" s="171"/>
      <c r="K58">
        <f t="shared" si="30"/>
        <v>-0.49666666666666892</v>
      </c>
      <c r="L58">
        <f t="shared" si="31"/>
        <v>1.4109498071180506</v>
      </c>
      <c r="O58" s="156"/>
      <c r="P58" s="1"/>
      <c r="R58" s="175"/>
      <c r="S58" s="176"/>
      <c r="T58" s="171"/>
      <c r="U58">
        <f t="shared" si="32"/>
        <v>0.1330555555555587</v>
      </c>
      <c r="V58">
        <f t="shared" si="26"/>
        <v>0.91189804931242757</v>
      </c>
    </row>
    <row r="59" spans="1:24" x14ac:dyDescent="0.25">
      <c r="A59" s="38" t="s">
        <v>16</v>
      </c>
      <c r="B59">
        <f t="shared" si="27"/>
        <v>24.664999999999999</v>
      </c>
      <c r="C59">
        <f t="shared" si="27"/>
        <v>26.54</v>
      </c>
      <c r="D59">
        <f t="shared" si="28"/>
        <v>1.875</v>
      </c>
      <c r="F59" s="1"/>
      <c r="G59">
        <f t="shared" si="29"/>
        <v>0.27262693316631442</v>
      </c>
      <c r="H59" s="169"/>
      <c r="I59" s="170"/>
      <c r="J59" s="171"/>
      <c r="K59">
        <f t="shared" si="30"/>
        <v>1.4733333333333336</v>
      </c>
      <c r="L59">
        <f t="shared" si="31"/>
        <v>0.36014921545793815</v>
      </c>
      <c r="O59" s="243"/>
      <c r="P59" s="1"/>
      <c r="R59" s="175"/>
      <c r="S59" s="176"/>
      <c r="T59" s="171"/>
      <c r="U59">
        <f t="shared" si="32"/>
        <v>2.1380555555555576</v>
      </c>
      <c r="V59">
        <f t="shared" si="26"/>
        <v>0.22718578043350682</v>
      </c>
    </row>
    <row r="60" spans="1:24" x14ac:dyDescent="0.25">
      <c r="A60" s="251" t="s">
        <v>142</v>
      </c>
      <c r="B60">
        <f>AVERAGE(B51:B59)</f>
        <v>25.536111111111108</v>
      </c>
      <c r="C60">
        <f>AVERAGE(C51:C59)</f>
        <v>25.937777777777775</v>
      </c>
      <c r="D60">
        <f>AVERAGE(D51:D59)</f>
        <v>0.40166666666666651</v>
      </c>
      <c r="F60" s="188" t="s">
        <v>143</v>
      </c>
      <c r="G60">
        <f>AVERAGE(G51:G59)</f>
        <v>0.80912522021215427</v>
      </c>
      <c r="H60" s="190"/>
      <c r="I60" s="191"/>
      <c r="J60">
        <f>D60</f>
        <v>0.40166666666666651</v>
      </c>
      <c r="M60">
        <f>GEOMEAN(L51:L59)</f>
        <v>1</v>
      </c>
      <c r="N60">
        <f>STDEV(L51:L59)/SQRT(COUNT(L51:L59))</f>
        <v>0.11300437260672992</v>
      </c>
      <c r="O60" s="243"/>
      <c r="P60" s="1"/>
      <c r="R60" s="175"/>
      <c r="S60" s="176"/>
      <c r="T60" s="171"/>
      <c r="U60">
        <f t="shared" si="32"/>
        <v>0.29305555555555884</v>
      </c>
      <c r="V60">
        <f t="shared" si="26"/>
        <v>0.81617161626493506</v>
      </c>
    </row>
    <row r="61" spans="1:24" x14ac:dyDescent="0.25">
      <c r="A61" s="11" t="s">
        <v>28</v>
      </c>
      <c r="B61">
        <f t="shared" ref="B61:C68" si="33">B25</f>
        <v>26.66</v>
      </c>
      <c r="C61">
        <f t="shared" si="33"/>
        <v>26.27</v>
      </c>
      <c r="D61">
        <f t="shared" ref="D61:D68" si="34">C61-B61</f>
        <v>-0.39000000000000057</v>
      </c>
      <c r="F61" s="1"/>
      <c r="G61">
        <f t="shared" ref="G61:G68" si="35">POWER(2,((-1)*(D61)))</f>
        <v>1.3103934038583638</v>
      </c>
      <c r="H61" s="196"/>
      <c r="I61" s="197"/>
      <c r="J61" s="171"/>
      <c r="K61">
        <f t="shared" ref="K61:K68" si="36">D61-$J$60</f>
        <v>-0.79166666666666707</v>
      </c>
      <c r="L61">
        <f t="shared" ref="L61:L68" si="37">POWER(2,((-1)*(K61)))</f>
        <v>1.7310731220122866</v>
      </c>
      <c r="O61" s="243"/>
      <c r="P61" s="1"/>
      <c r="R61" s="175"/>
      <c r="S61" s="176"/>
      <c r="T61" s="171"/>
      <c r="U61">
        <f t="shared" si="32"/>
        <v>0.99305555555555458</v>
      </c>
      <c r="V61">
        <f t="shared" si="26"/>
        <v>0.50241256284763436</v>
      </c>
    </row>
    <row r="62" spans="1:24" x14ac:dyDescent="0.25">
      <c r="A62" s="16" t="s">
        <v>29</v>
      </c>
      <c r="B62">
        <f t="shared" si="33"/>
        <v>26.340000000000003</v>
      </c>
      <c r="C62">
        <f t="shared" si="33"/>
        <v>25.725000000000001</v>
      </c>
      <c r="D62">
        <f t="shared" si="34"/>
        <v>-0.61500000000000199</v>
      </c>
      <c r="F62" s="1"/>
      <c r="G62">
        <f t="shared" si="35"/>
        <v>1.5315579970943849</v>
      </c>
      <c r="H62" s="196"/>
      <c r="I62" s="197"/>
      <c r="J62" s="171"/>
      <c r="K62">
        <f t="shared" si="36"/>
        <v>-1.0166666666666684</v>
      </c>
      <c r="L62">
        <f t="shared" si="37"/>
        <v>2.0232388806038473</v>
      </c>
      <c r="O62" s="243"/>
      <c r="P62" s="156"/>
      <c r="R62" s="175"/>
      <c r="S62" s="176"/>
      <c r="T62" s="171"/>
      <c r="U62">
        <f t="shared" si="32"/>
        <v>6.3055555555558418E-2</v>
      </c>
      <c r="V62">
        <f t="shared" si="26"/>
        <v>0.95723459612658579</v>
      </c>
    </row>
    <row r="63" spans="1:24" x14ac:dyDescent="0.25">
      <c r="A63" s="16" t="s">
        <v>30</v>
      </c>
      <c r="B63">
        <f t="shared" si="33"/>
        <v>24.439999999999998</v>
      </c>
      <c r="C63">
        <f t="shared" si="33"/>
        <v>25.774999999999999</v>
      </c>
      <c r="D63">
        <f t="shared" si="34"/>
        <v>1.3350000000000009</v>
      </c>
      <c r="F63" s="1"/>
      <c r="G63">
        <f t="shared" si="35"/>
        <v>0.39639206830514195</v>
      </c>
      <c r="H63" s="196"/>
      <c r="I63" s="197"/>
      <c r="J63" s="171"/>
      <c r="K63">
        <f t="shared" si="36"/>
        <v>0.93333333333333435</v>
      </c>
      <c r="L63">
        <f t="shared" si="37"/>
        <v>0.52364706141031303</v>
      </c>
      <c r="O63" s="243"/>
      <c r="P63" s="1"/>
      <c r="R63" s="175"/>
      <c r="S63" s="176"/>
      <c r="T63" s="171"/>
      <c r="U63">
        <f t="shared" si="32"/>
        <v>0.13805555555555415</v>
      </c>
      <c r="V63">
        <f t="shared" si="26"/>
        <v>0.90874312173402927</v>
      </c>
    </row>
    <row r="64" spans="1:24" x14ac:dyDescent="0.25">
      <c r="A64" s="16" t="s">
        <v>31</v>
      </c>
      <c r="B64">
        <f t="shared" si="33"/>
        <v>25.63</v>
      </c>
      <c r="C64">
        <f t="shared" si="33"/>
        <v>25.685000000000002</v>
      </c>
      <c r="D64">
        <f t="shared" si="34"/>
        <v>5.5000000000003268E-2</v>
      </c>
      <c r="F64" s="1"/>
      <c r="G64">
        <f t="shared" si="35"/>
        <v>0.96259444310174924</v>
      </c>
      <c r="H64" s="196"/>
      <c r="I64" s="197"/>
      <c r="J64" s="171"/>
      <c r="K64">
        <f t="shared" si="36"/>
        <v>-0.34666666666666324</v>
      </c>
      <c r="L64">
        <f t="shared" si="37"/>
        <v>1.2716191663857999</v>
      </c>
      <c r="O64" s="243"/>
      <c r="P64" s="1"/>
      <c r="Q64" s="49"/>
      <c r="R64" s="205"/>
      <c r="S64" s="206"/>
      <c r="T64" s="205"/>
      <c r="U64" s="207"/>
      <c r="V64" s="207"/>
      <c r="W64" s="207"/>
      <c r="X64" s="206"/>
    </row>
    <row r="65" spans="1:24" x14ac:dyDescent="0.25">
      <c r="A65" s="16" t="s">
        <v>32</v>
      </c>
      <c r="B65">
        <f t="shared" si="33"/>
        <v>23.47</v>
      </c>
      <c r="C65">
        <f t="shared" si="33"/>
        <v>25.98</v>
      </c>
      <c r="D65">
        <f t="shared" si="34"/>
        <v>2.5100000000000016</v>
      </c>
      <c r="F65" s="1"/>
      <c r="G65">
        <f t="shared" si="35"/>
        <v>0.17555560946724949</v>
      </c>
      <c r="H65" s="196"/>
      <c r="I65" s="197"/>
      <c r="J65" s="171"/>
      <c r="K65">
        <f t="shared" si="36"/>
        <v>2.1083333333333352</v>
      </c>
      <c r="L65">
        <f t="shared" si="37"/>
        <v>0.23191477923532708</v>
      </c>
      <c r="O65" s="243"/>
      <c r="P65" s="1"/>
      <c r="S65" s="206"/>
      <c r="W65" s="279">
        <f>(-1)*GEOMEAN(V45:V63)</f>
        <v>-0.86696743408943111</v>
      </c>
      <c r="X65">
        <f>STDEV(V45:V63)/SQRT(COUNT(V45:V63))</f>
        <v>9.4995793815584428E-2</v>
      </c>
    </row>
    <row r="66" spans="1:24" x14ac:dyDescent="0.25">
      <c r="A66" s="16" t="s">
        <v>33</v>
      </c>
      <c r="B66">
        <f t="shared" si="33"/>
        <v>26.325000000000003</v>
      </c>
      <c r="C66">
        <f t="shared" si="33"/>
        <v>25.605</v>
      </c>
      <c r="D66">
        <f t="shared" si="34"/>
        <v>-0.72000000000000242</v>
      </c>
      <c r="F66" s="1"/>
      <c r="G66">
        <f t="shared" si="35"/>
        <v>1.6471820345351489</v>
      </c>
      <c r="H66" s="196"/>
      <c r="I66" s="197"/>
      <c r="J66" s="171"/>
      <c r="K66">
        <f t="shared" si="36"/>
        <v>-1.1216666666666688</v>
      </c>
      <c r="L66">
        <f t="shared" si="37"/>
        <v>2.1759820666447034</v>
      </c>
      <c r="O66" s="243"/>
      <c r="P66" s="1"/>
      <c r="R66" s="175"/>
      <c r="S66" s="176"/>
      <c r="T66" s="161"/>
      <c r="U66">
        <f t="shared" ref="U66:U73" si="38">D25-$T$43</f>
        <v>-0.92194444444444457</v>
      </c>
      <c r="V66">
        <f t="shared" ref="V66:V83" si="39">POWER(2,((-1)*(U66)))</f>
        <v>1.8946671796151997</v>
      </c>
    </row>
    <row r="67" spans="1:24" x14ac:dyDescent="0.25">
      <c r="A67" s="16" t="s">
        <v>34</v>
      </c>
      <c r="B67">
        <f t="shared" si="33"/>
        <v>25.25</v>
      </c>
      <c r="C67">
        <f t="shared" si="33"/>
        <v>25.72</v>
      </c>
      <c r="D67">
        <f t="shared" si="34"/>
        <v>0.46999999999999886</v>
      </c>
      <c r="F67" s="43"/>
      <c r="G67">
        <f t="shared" si="35"/>
        <v>0.72196459776124866</v>
      </c>
      <c r="I67" s="197"/>
      <c r="K67">
        <f t="shared" si="36"/>
        <v>6.8333333333332358E-2</v>
      </c>
      <c r="L67">
        <f t="shared" si="37"/>
        <v>0.95373916455091778</v>
      </c>
      <c r="O67" s="243"/>
      <c r="P67" s="1"/>
      <c r="R67" s="175"/>
      <c r="S67" s="176"/>
      <c r="T67" s="171"/>
      <c r="U67">
        <f t="shared" si="38"/>
        <v>-1.1469444444444461</v>
      </c>
      <c r="V67">
        <f t="shared" si="39"/>
        <v>2.2144438931299506</v>
      </c>
    </row>
    <row r="68" spans="1:24" x14ac:dyDescent="0.25">
      <c r="A68" s="38" t="s">
        <v>35</v>
      </c>
      <c r="B68">
        <f t="shared" si="33"/>
        <v>26.55</v>
      </c>
      <c r="C68">
        <f t="shared" si="33"/>
        <v>26.43</v>
      </c>
      <c r="D68">
        <f t="shared" si="34"/>
        <v>-0.12000000000000099</v>
      </c>
      <c r="F68" s="1"/>
      <c r="G68">
        <f t="shared" si="35"/>
        <v>1.0867348625260589</v>
      </c>
      <c r="I68" s="197"/>
      <c r="K68">
        <f t="shared" si="36"/>
        <v>-0.5216666666666675</v>
      </c>
      <c r="L68">
        <f t="shared" si="37"/>
        <v>1.4356127753188175</v>
      </c>
      <c r="O68" s="243"/>
      <c r="P68" s="1"/>
      <c r="R68" s="175"/>
      <c r="S68" s="176"/>
      <c r="T68" s="171"/>
      <c r="U68">
        <f t="shared" si="38"/>
        <v>0.80305555555555685</v>
      </c>
      <c r="V68">
        <f t="shared" si="39"/>
        <v>0.57313402209304432</v>
      </c>
    </row>
    <row r="69" spans="1:24" x14ac:dyDescent="0.25">
      <c r="A69" s="186" t="s">
        <v>147</v>
      </c>
      <c r="B69">
        <f>AVERAGE(B61:B68)</f>
        <v>25.583125000000003</v>
      </c>
      <c r="C69">
        <f>AVERAGE(C61:C68)</f>
        <v>25.89875</v>
      </c>
      <c r="D69">
        <f>AVERAGE(D61:D68)</f>
        <v>0.31562499999999982</v>
      </c>
      <c r="F69" s="188" t="s">
        <v>145</v>
      </c>
      <c r="G69">
        <f>AVERAGE(G61:G68)</f>
        <v>0.97904687708116822</v>
      </c>
      <c r="H69" s="190"/>
      <c r="I69" s="191"/>
      <c r="J69">
        <f>D69</f>
        <v>0.31562499999999982</v>
      </c>
      <c r="M69" s="208"/>
      <c r="N69" s="209"/>
      <c r="O69" s="243"/>
      <c r="P69" s="1"/>
      <c r="R69" s="175"/>
      <c r="S69" s="176"/>
      <c r="T69" s="171"/>
      <c r="U69">
        <f t="shared" si="38"/>
        <v>-0.47694444444444073</v>
      </c>
      <c r="V69">
        <f t="shared" si="39"/>
        <v>1.3917927953962619</v>
      </c>
    </row>
    <row r="70" spans="1:24" x14ac:dyDescent="0.25">
      <c r="A70" s="1"/>
      <c r="B70" s="1"/>
      <c r="C70" s="1"/>
      <c r="D70" s="1"/>
      <c r="F70" s="216" t="s">
        <v>128</v>
      </c>
      <c r="G70">
        <f>G69/G60</f>
        <v>1.2100066252099522</v>
      </c>
      <c r="H70">
        <f>((C69-B69)-(C60-B60))</f>
        <v>-8.6041666666670125E-2</v>
      </c>
      <c r="I70">
        <f>POWER(2,((-1)*(H70)))</f>
        <v>1.0614538644968394</v>
      </c>
      <c r="J70" s="182"/>
      <c r="M70">
        <f>GEOMEAN(L61:L68)</f>
        <v>1.061453864496837</v>
      </c>
      <c r="N70">
        <f>STDEV(L61:L68)/SQRT(COUNT(L61:L68))</f>
        <v>0.24489474641561912</v>
      </c>
      <c r="O70" s="243"/>
      <c r="P70" s="1"/>
      <c r="R70" s="175"/>
      <c r="S70" s="176"/>
      <c r="T70" s="171"/>
      <c r="U70">
        <f t="shared" si="38"/>
        <v>1.9780555555555575</v>
      </c>
      <c r="V70">
        <f t="shared" si="39"/>
        <v>0.25383175043125655</v>
      </c>
    </row>
    <row r="71" spans="1:24" x14ac:dyDescent="0.25">
      <c r="A71" s="43"/>
      <c r="F71" s="143"/>
      <c r="H71" s="161"/>
      <c r="I71" s="220"/>
      <c r="J71" s="161"/>
      <c r="K71">
        <f t="shared" ref="K71:K79" si="40">D51-$J$69</f>
        <v>-0.30562499999999826</v>
      </c>
      <c r="L71">
        <f t="shared" ref="L71:L79" si="41">POWER(2,((-1)*(K71)))</f>
        <v>1.2359539574141865</v>
      </c>
      <c r="O71" s="243"/>
      <c r="P71" s="1"/>
      <c r="R71" s="175"/>
      <c r="S71" s="176"/>
      <c r="T71" s="171"/>
      <c r="U71">
        <f t="shared" si="38"/>
        <v>-1.2519444444444465</v>
      </c>
      <c r="V71">
        <f t="shared" si="39"/>
        <v>2.3816219850438602</v>
      </c>
    </row>
    <row r="72" spans="1:24" x14ac:dyDescent="0.25">
      <c r="A72" s="43"/>
      <c r="F72" s="143"/>
      <c r="H72" s="171"/>
      <c r="I72" s="223"/>
      <c r="J72" s="171"/>
      <c r="K72">
        <f t="shared" si="40"/>
        <v>-1.5624999999999112E-2</v>
      </c>
      <c r="L72">
        <f t="shared" si="41"/>
        <v>1.0108892860516998</v>
      </c>
      <c r="O72" s="243"/>
      <c r="P72" s="1"/>
      <c r="R72" s="175"/>
      <c r="S72" s="176"/>
      <c r="T72" s="171"/>
      <c r="U72">
        <f t="shared" si="38"/>
        <v>-6.1944444444445135E-2</v>
      </c>
      <c r="V72">
        <f t="shared" si="39"/>
        <v>1.0438717290507493</v>
      </c>
    </row>
    <row r="73" spans="1:24" x14ac:dyDescent="0.25">
      <c r="A73" s="143"/>
      <c r="B73" s="143"/>
      <c r="C73" s="143"/>
      <c r="F73" s="143"/>
      <c r="H73" s="171"/>
      <c r="I73" s="223"/>
      <c r="J73" s="171"/>
      <c r="K73">
        <f t="shared" si="40"/>
        <v>-0.16562499999999769</v>
      </c>
      <c r="L73">
        <f t="shared" si="41"/>
        <v>1.1216518914434241</v>
      </c>
      <c r="O73" s="243"/>
      <c r="P73" s="1"/>
      <c r="R73" s="175"/>
      <c r="S73" s="176"/>
      <c r="T73" s="171"/>
      <c r="U73">
        <f t="shared" si="38"/>
        <v>-0.65194444444444499</v>
      </c>
      <c r="V73">
        <f t="shared" si="39"/>
        <v>1.5712845248680072</v>
      </c>
    </row>
    <row r="74" spans="1:24" x14ac:dyDescent="0.25">
      <c r="A74" s="143"/>
      <c r="B74" s="143"/>
      <c r="C74" s="143"/>
      <c r="F74" s="143"/>
      <c r="H74" s="171"/>
      <c r="I74" s="223"/>
      <c r="J74" s="171"/>
      <c r="K74">
        <f t="shared" si="40"/>
        <v>-4.0625000000001243E-2</v>
      </c>
      <c r="L74">
        <f t="shared" si="41"/>
        <v>1.0285593195217895</v>
      </c>
      <c r="O74" s="243"/>
      <c r="P74" s="1"/>
      <c r="R74" s="165"/>
      <c r="S74" s="166"/>
      <c r="T74" s="161"/>
      <c r="U74">
        <f t="shared" ref="U74:U83" si="42">D34-$T$43</f>
        <v>0.51305555555555415</v>
      </c>
      <c r="V74">
        <f t="shared" si="39"/>
        <v>0.70073673992661312</v>
      </c>
    </row>
    <row r="75" spans="1:24" x14ac:dyDescent="0.25">
      <c r="A75" s="256"/>
      <c r="B75" s="256"/>
      <c r="C75" s="256"/>
      <c r="F75" s="143"/>
      <c r="H75" s="171"/>
      <c r="I75" s="223"/>
      <c r="J75" s="171"/>
      <c r="K75">
        <f t="shared" si="40"/>
        <v>0.52937500000000259</v>
      </c>
      <c r="L75">
        <f t="shared" si="41"/>
        <v>0.69285482552893862</v>
      </c>
      <c r="O75" s="243"/>
      <c r="P75" s="1"/>
      <c r="R75" s="175"/>
      <c r="S75" s="176"/>
      <c r="T75" s="171"/>
      <c r="U75">
        <f t="shared" si="42"/>
        <v>5.8055555555552307E-2</v>
      </c>
      <c r="V75">
        <f t="shared" si="39"/>
        <v>0.96055787390893688</v>
      </c>
    </row>
    <row r="76" spans="1:24" x14ac:dyDescent="0.25">
      <c r="A76" s="145"/>
      <c r="B76" s="145"/>
      <c r="C76" s="145"/>
      <c r="F76" s="143"/>
      <c r="H76" s="171"/>
      <c r="I76" s="223"/>
      <c r="J76" s="171"/>
      <c r="K76">
        <f t="shared" si="40"/>
        <v>-0.40562500000000323</v>
      </c>
      <c r="L76">
        <f t="shared" si="41"/>
        <v>1.3246626524732414</v>
      </c>
      <c r="O76" s="243"/>
      <c r="P76" s="1"/>
      <c r="R76" s="175"/>
      <c r="S76" s="176"/>
      <c r="T76" s="171"/>
      <c r="U76">
        <f t="shared" si="42"/>
        <v>1.1880555555555548</v>
      </c>
      <c r="V76">
        <f t="shared" si="39"/>
        <v>0.43889399747173602</v>
      </c>
    </row>
    <row r="77" spans="1:24" x14ac:dyDescent="0.25">
      <c r="A77" s="145"/>
      <c r="B77" s="145"/>
      <c r="C77" s="145"/>
      <c r="F77" s="143"/>
      <c r="H77" s="171"/>
      <c r="I77" s="223"/>
      <c r="J77" s="171"/>
      <c r="K77">
        <f t="shared" si="40"/>
        <v>2.9374999999999041E-2</v>
      </c>
      <c r="L77">
        <f t="shared" si="41"/>
        <v>0.97984469101867189</v>
      </c>
      <c r="O77" s="243"/>
      <c r="P77" s="1"/>
      <c r="R77" s="175"/>
      <c r="S77" s="176"/>
      <c r="T77" s="171"/>
      <c r="U77">
        <f t="shared" si="42"/>
        <v>7.8055555555555434E-2</v>
      </c>
      <c r="V77">
        <f t="shared" si="39"/>
        <v>0.94733358980759974</v>
      </c>
    </row>
    <row r="78" spans="1:24" x14ac:dyDescent="0.25">
      <c r="A78" s="145"/>
      <c r="B78" s="145"/>
      <c r="C78" s="145"/>
      <c r="F78" s="143"/>
      <c r="H78" s="171"/>
      <c r="I78" s="223"/>
      <c r="J78" s="171"/>
      <c r="K78">
        <f t="shared" si="40"/>
        <v>-0.41062500000000224</v>
      </c>
      <c r="L78">
        <f t="shared" si="41"/>
        <v>1.3292615480625585</v>
      </c>
      <c r="O78" s="243"/>
      <c r="P78" s="1"/>
      <c r="R78" s="175"/>
      <c r="S78" s="176"/>
      <c r="T78" s="171"/>
      <c r="U78">
        <f t="shared" si="42"/>
        <v>9.805555555555856E-2</v>
      </c>
      <c r="V78">
        <f t="shared" si="39"/>
        <v>0.9342913683333498</v>
      </c>
    </row>
    <row r="79" spans="1:24" x14ac:dyDescent="0.25">
      <c r="A79" s="145"/>
      <c r="B79" s="145"/>
      <c r="C79" s="145"/>
      <c r="F79" s="143"/>
      <c r="H79" s="171"/>
      <c r="I79" s="223"/>
      <c r="J79" s="171"/>
      <c r="K79">
        <f t="shared" si="40"/>
        <v>1.5593750000000002</v>
      </c>
      <c r="L79">
        <f t="shared" si="41"/>
        <v>0.33929803970204625</v>
      </c>
      <c r="O79" s="243"/>
      <c r="P79" s="1"/>
      <c r="R79" s="175"/>
      <c r="S79" s="176"/>
      <c r="T79" s="171"/>
      <c r="U79">
        <f t="shared" si="42"/>
        <v>1.1830555555555522</v>
      </c>
      <c r="V79">
        <f t="shared" si="39"/>
        <v>0.44041772705328902</v>
      </c>
    </row>
    <row r="80" spans="1:24" x14ac:dyDescent="0.25">
      <c r="A80" s="145"/>
      <c r="B80" s="145"/>
      <c r="C80" s="145"/>
      <c r="F80" s="143"/>
      <c r="H80" s="225"/>
      <c r="I80" s="226"/>
      <c r="J80" s="225"/>
      <c r="M80">
        <f>(-1)*GEOMEAN(L71:L79)</f>
        <v>-0.94210406447955419</v>
      </c>
      <c r="N80">
        <f>STDEV(L71:L79)/SQRT(COUNT(L71:L79))</f>
        <v>0.10646187873676242</v>
      </c>
      <c r="O80" s="243"/>
      <c r="P80" s="243"/>
      <c r="R80" s="175"/>
      <c r="S80" s="176"/>
      <c r="T80" s="171"/>
      <c r="U80">
        <f t="shared" si="42"/>
        <v>-0.23694444444444229</v>
      </c>
      <c r="V80">
        <f t="shared" si="39"/>
        <v>1.178494025281724</v>
      </c>
    </row>
    <row r="81" spans="1:24" x14ac:dyDescent="0.25">
      <c r="A81" s="145"/>
      <c r="B81" s="145"/>
      <c r="C81" s="145"/>
      <c r="F81" s="143"/>
      <c r="H81" s="171"/>
      <c r="I81" s="223"/>
      <c r="J81" s="171"/>
      <c r="K81">
        <f t="shared" ref="K81:K88" si="43">D61-$J$69</f>
        <v>-0.70562500000000039</v>
      </c>
      <c r="L81">
        <f t="shared" ref="L81:L88" si="44">POWER(2,((-1)*(K81)))</f>
        <v>1.6308510241590863</v>
      </c>
      <c r="O81" s="243"/>
      <c r="P81" s="243"/>
      <c r="R81" s="175"/>
      <c r="S81" s="176"/>
      <c r="T81" s="171"/>
      <c r="U81">
        <f t="shared" si="42"/>
        <v>-0.68694444444444513</v>
      </c>
      <c r="V81">
        <f t="shared" si="39"/>
        <v>1.6098702808793706</v>
      </c>
    </row>
    <row r="82" spans="1:24" x14ac:dyDescent="0.25">
      <c r="A82" s="145"/>
      <c r="B82" s="145"/>
      <c r="C82" s="145"/>
      <c r="F82" s="143"/>
      <c r="H82" s="171"/>
      <c r="I82" s="223"/>
      <c r="J82" s="171"/>
      <c r="K82">
        <f t="shared" si="43"/>
        <v>-0.93062500000000181</v>
      </c>
      <c r="L82">
        <f t="shared" si="44"/>
        <v>1.9061015728299482</v>
      </c>
      <c r="O82" s="156"/>
      <c r="P82" s="243"/>
      <c r="R82" s="175"/>
      <c r="S82" s="176"/>
      <c r="T82" s="171"/>
      <c r="U82">
        <f t="shared" si="42"/>
        <v>-7.1944444444443145E-2</v>
      </c>
      <c r="V82">
        <f t="shared" si="39"/>
        <v>1.0511324311149539</v>
      </c>
    </row>
    <row r="83" spans="1:24" x14ac:dyDescent="0.25">
      <c r="A83" s="145"/>
      <c r="B83" s="145"/>
      <c r="C83" s="145"/>
      <c r="F83" s="43"/>
      <c r="H83" s="171"/>
      <c r="I83" s="223"/>
      <c r="J83" s="171"/>
      <c r="K83">
        <f t="shared" si="43"/>
        <v>1.019375000000001</v>
      </c>
      <c r="L83">
        <f t="shared" si="44"/>
        <v>0.49333002490743061</v>
      </c>
      <c r="O83" s="156"/>
      <c r="P83" s="243"/>
      <c r="R83" s="180"/>
      <c r="S83" s="181"/>
      <c r="T83" s="182"/>
      <c r="U83">
        <f t="shared" si="42"/>
        <v>-0.39194444444444343</v>
      </c>
      <c r="V83">
        <f t="shared" si="39"/>
        <v>1.3121607247020166</v>
      </c>
    </row>
    <row r="84" spans="1:24" x14ac:dyDescent="0.25">
      <c r="A84" s="145"/>
      <c r="B84" s="145"/>
      <c r="C84" s="145"/>
      <c r="F84" s="228"/>
      <c r="H84" s="171"/>
      <c r="I84" s="223"/>
      <c r="J84" s="171"/>
      <c r="K84">
        <f t="shared" si="43"/>
        <v>-0.26062499999999655</v>
      </c>
      <c r="L84">
        <f t="shared" si="44"/>
        <v>1.1979975851221645</v>
      </c>
      <c r="O84" s="156"/>
      <c r="P84" s="156"/>
      <c r="R84" s="175"/>
      <c r="S84" s="229"/>
      <c r="T84" s="171"/>
    </row>
    <row r="85" spans="1:24" x14ac:dyDescent="0.25">
      <c r="A85" s="145"/>
      <c r="B85" s="145"/>
      <c r="C85" s="145"/>
      <c r="F85" s="143"/>
      <c r="H85" s="171"/>
      <c r="I85" s="223"/>
      <c r="J85" s="171"/>
      <c r="K85">
        <f t="shared" si="43"/>
        <v>2.1943750000000017</v>
      </c>
      <c r="L85">
        <f t="shared" si="44"/>
        <v>0.21848785613048016</v>
      </c>
      <c r="Q85" s="279">
        <f>(-1)*Q23/Q43</f>
        <v>-0.84043735733027503</v>
      </c>
      <c r="R85">
        <f>((C24-B24)-(C45-B45))</f>
        <v>0.30463450292397809</v>
      </c>
      <c r="S85" s="279">
        <f>(-1)*POWER(2,((-1)*(R85)))</f>
        <v>-0.80964730926193362</v>
      </c>
      <c r="W85">
        <f>(-1)*GEOMEAN(V66:V83)</f>
        <v>-1</v>
      </c>
      <c r="X85">
        <f>STDEV(V66:V83)/SQRT(COUNT(V66:V83))</f>
        <v>0.14197767845297463</v>
      </c>
    </row>
    <row r="86" spans="1:24" x14ac:dyDescent="0.25">
      <c r="A86" s="145"/>
      <c r="B86" s="145"/>
      <c r="C86" s="145"/>
      <c r="F86" s="1"/>
      <c r="H86" s="171"/>
      <c r="I86" s="223"/>
      <c r="K86">
        <f t="shared" si="43"/>
        <v>-1.0356250000000022</v>
      </c>
      <c r="L86">
        <f t="shared" si="44"/>
        <v>2.0500015492205956</v>
      </c>
      <c r="S86" s="243"/>
      <c r="U86" s="243"/>
      <c r="V86" s="243"/>
      <c r="W86" s="243"/>
      <c r="X86" s="1"/>
    </row>
    <row r="87" spans="1:24" x14ac:dyDescent="0.25">
      <c r="A87" s="145"/>
      <c r="B87" s="145"/>
      <c r="C87" s="145"/>
      <c r="K87">
        <f t="shared" si="43"/>
        <v>0.15437499999999904</v>
      </c>
      <c r="L87">
        <f t="shared" si="44"/>
        <v>0.89852154337675405</v>
      </c>
      <c r="S87" s="243"/>
      <c r="U87" s="243"/>
      <c r="V87" s="243"/>
      <c r="W87" s="243"/>
      <c r="X87" s="1"/>
    </row>
    <row r="88" spans="1:24" x14ac:dyDescent="0.25">
      <c r="A88" s="1"/>
      <c r="B88" s="1"/>
      <c r="C88" s="1"/>
      <c r="D88" s="1"/>
      <c r="E88" s="1"/>
      <c r="F88" s="1"/>
      <c r="K88">
        <f t="shared" si="43"/>
        <v>-0.43562500000000082</v>
      </c>
      <c r="L88">
        <f t="shared" si="44"/>
        <v>1.3524966306466308</v>
      </c>
      <c r="S88" s="243"/>
      <c r="U88" s="243"/>
      <c r="V88" s="243"/>
      <c r="W88" s="243"/>
      <c r="X88" s="1"/>
    </row>
    <row r="89" spans="1:24" x14ac:dyDescent="0.25">
      <c r="A89" s="1"/>
      <c r="B89" s="1"/>
      <c r="C89" s="1"/>
      <c r="D89" s="1"/>
      <c r="E89" s="1"/>
      <c r="F89" s="1"/>
      <c r="H89" s="225"/>
      <c r="I89" s="226"/>
      <c r="J89" s="225"/>
      <c r="S89" s="243"/>
      <c r="U89" s="243"/>
      <c r="V89" s="243"/>
      <c r="W89" s="243"/>
      <c r="X89" s="1"/>
    </row>
    <row r="90" spans="1:24" x14ac:dyDescent="0.25">
      <c r="A90" s="1"/>
      <c r="B90" s="1"/>
      <c r="C90" s="1"/>
      <c r="D90" s="1"/>
      <c r="E90" s="1"/>
      <c r="F90" s="1"/>
      <c r="G90">
        <f>(-1)*(G60/G69)</f>
        <v>-0.82644175590897007</v>
      </c>
      <c r="H90">
        <f>((C60-B60)-(C69-B69))</f>
        <v>8.6041666666670125E-2</v>
      </c>
      <c r="I90">
        <f>(-1)*POWER(2,((-1)*(H90)))</f>
        <v>-0.94210406447955197</v>
      </c>
      <c r="J90" s="182"/>
      <c r="M90">
        <f>(-1)*GEOMEAN(L81:L88)</f>
        <v>-1</v>
      </c>
      <c r="N90">
        <f>STDEV(L81:L88)/SQRT(COUNT(L81:L88))</f>
        <v>0.23071633596784447</v>
      </c>
      <c r="S90" s="43"/>
      <c r="U90" s="243"/>
      <c r="V90" s="243"/>
      <c r="W90" s="243"/>
      <c r="X90" s="1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S91" s="243"/>
      <c r="U91" s="243"/>
      <c r="V91" s="243"/>
      <c r="W91" s="243"/>
      <c r="X91" s="1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S92" s="243"/>
      <c r="U92" s="243"/>
      <c r="V92" s="243"/>
      <c r="W92" s="243"/>
      <c r="X92" s="1"/>
    </row>
    <row r="93" spans="1:24" ht="15.75" x14ac:dyDescent="0.25">
      <c r="A93" s="244" t="s">
        <v>17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S93" s="243"/>
      <c r="U93" s="243"/>
      <c r="V93" s="243"/>
      <c r="W93" s="243"/>
      <c r="X93" s="1"/>
    </row>
    <row r="94" spans="1:24" ht="15.75" x14ac:dyDescent="0.25">
      <c r="A94" s="1"/>
      <c r="B94" s="1"/>
      <c r="C94" s="1"/>
      <c r="D94" s="1"/>
      <c r="E94" s="1"/>
      <c r="F94" s="142"/>
      <c r="G94" s="291" t="s">
        <v>151</v>
      </c>
      <c r="H94" s="291"/>
      <c r="I94" s="291"/>
      <c r="J94" s="291"/>
      <c r="K94" s="291"/>
      <c r="L94" s="291"/>
      <c r="M94" s="291"/>
      <c r="N94" s="291"/>
      <c r="S94" s="243"/>
      <c r="W94" s="243"/>
      <c r="X94" s="1"/>
    </row>
    <row r="95" spans="1:24" x14ac:dyDescent="0.25">
      <c r="A95" s="146" t="s">
        <v>134</v>
      </c>
      <c r="B95" s="7" t="s">
        <v>2</v>
      </c>
      <c r="C95" s="10" t="s">
        <v>160</v>
      </c>
      <c r="D95" s="147" t="s">
        <v>136</v>
      </c>
      <c r="E95" s="1"/>
      <c r="F95" s="1"/>
      <c r="G95" s="276" t="s">
        <v>137</v>
      </c>
      <c r="H95" s="277" t="s">
        <v>138</v>
      </c>
      <c r="I95" s="278" t="s">
        <v>139</v>
      </c>
      <c r="J95" s="152" t="s">
        <v>140</v>
      </c>
      <c r="K95" s="153" t="s">
        <v>138</v>
      </c>
      <c r="L95" s="154" t="s">
        <v>139</v>
      </c>
      <c r="M95" s="154" t="s">
        <v>141</v>
      </c>
      <c r="N95" s="155" t="s">
        <v>129</v>
      </c>
      <c r="S95" s="243"/>
      <c r="U95" s="243"/>
      <c r="V95" s="243"/>
      <c r="W95" s="243"/>
      <c r="X95" s="1"/>
    </row>
    <row r="96" spans="1:24" x14ac:dyDescent="0.25">
      <c r="A96" s="21" t="s">
        <v>18</v>
      </c>
      <c r="B96">
        <f t="shared" ref="B96:C105" si="45">B13</f>
        <v>26.234999999999999</v>
      </c>
      <c r="C96">
        <f t="shared" si="45"/>
        <v>26.42</v>
      </c>
      <c r="D96">
        <f t="shared" ref="D96:D105" si="46">C96-B96</f>
        <v>0.18500000000000227</v>
      </c>
      <c r="E96" s="1"/>
      <c r="F96" s="1"/>
      <c r="G96">
        <f t="shared" ref="G96:G105" si="47">POWER(2,((-1)*(D96)))</f>
        <v>0.87964907592243424</v>
      </c>
      <c r="H96" s="159"/>
      <c r="I96" s="160"/>
      <c r="J96" s="161"/>
      <c r="K96">
        <f t="shared" ref="K96:K105" si="48">D96-$J$106</f>
        <v>-1.0429999999999988</v>
      </c>
      <c r="L96">
        <f t="shared" ref="L96:L105" si="49">POWER(2,((-1)*(K96)))</f>
        <v>2.0605079072401473</v>
      </c>
      <c r="S96" s="243"/>
      <c r="U96" s="243"/>
      <c r="V96" s="243"/>
      <c r="W96" s="243"/>
      <c r="X96" s="1"/>
    </row>
    <row r="97" spans="1:27" x14ac:dyDescent="0.25">
      <c r="A97" s="26" t="s">
        <v>19</v>
      </c>
      <c r="B97">
        <f t="shared" si="45"/>
        <v>24.15</v>
      </c>
      <c r="C97">
        <f t="shared" si="45"/>
        <v>26.225000000000001</v>
      </c>
      <c r="D97">
        <f t="shared" si="46"/>
        <v>2.0750000000000028</v>
      </c>
      <c r="E97" s="1"/>
      <c r="F97" s="1"/>
      <c r="G97">
        <f t="shared" si="47"/>
        <v>0.23733553023762932</v>
      </c>
      <c r="H97" s="169"/>
      <c r="I97" s="170"/>
      <c r="J97" s="171"/>
      <c r="K97">
        <f t="shared" si="48"/>
        <v>0.84700000000000175</v>
      </c>
      <c r="L97">
        <f t="shared" si="49"/>
        <v>0.55593957875855282</v>
      </c>
      <c r="S97" s="243"/>
      <c r="U97" s="243"/>
      <c r="V97" s="243"/>
      <c r="W97" s="243"/>
      <c r="X97" s="1"/>
      <c r="Y97" s="1"/>
      <c r="Z97" s="1"/>
      <c r="AA97" s="1"/>
    </row>
    <row r="98" spans="1:27" x14ac:dyDescent="0.25">
      <c r="A98" s="26" t="s">
        <v>20</v>
      </c>
      <c r="B98">
        <f t="shared" si="45"/>
        <v>24.69</v>
      </c>
      <c r="C98">
        <f t="shared" si="45"/>
        <v>25.92</v>
      </c>
      <c r="D98">
        <f t="shared" si="46"/>
        <v>1.2300000000000004</v>
      </c>
      <c r="E98" s="1"/>
      <c r="F98" s="1"/>
      <c r="G98">
        <f t="shared" si="47"/>
        <v>0.4263174458839783</v>
      </c>
      <c r="H98" s="169"/>
      <c r="I98" s="170"/>
      <c r="J98" s="171"/>
      <c r="K98">
        <f t="shared" si="48"/>
        <v>1.9999999999993356E-3</v>
      </c>
      <c r="L98">
        <f t="shared" si="49"/>
        <v>0.99861466610102934</v>
      </c>
      <c r="S98" s="243"/>
      <c r="U98" s="243"/>
      <c r="V98" s="243"/>
      <c r="W98" s="243"/>
      <c r="X98" s="1"/>
      <c r="Y98" s="1"/>
      <c r="Z98" s="1"/>
      <c r="AA98" s="1"/>
    </row>
    <row r="99" spans="1:27" x14ac:dyDescent="0.25">
      <c r="A99" s="26" t="s">
        <v>21</v>
      </c>
      <c r="B99">
        <f t="shared" si="45"/>
        <v>24.6</v>
      </c>
      <c r="C99">
        <f t="shared" si="45"/>
        <v>26.44</v>
      </c>
      <c r="D99">
        <f t="shared" si="46"/>
        <v>1.8399999999999999</v>
      </c>
      <c r="E99" s="1"/>
      <c r="F99" s="1"/>
      <c r="G99">
        <f t="shared" si="47"/>
        <v>0.27932178451805501</v>
      </c>
      <c r="H99" s="169"/>
      <c r="I99" s="170"/>
      <c r="J99" s="171"/>
      <c r="K99">
        <f t="shared" si="48"/>
        <v>0.61199999999999877</v>
      </c>
      <c r="L99">
        <f t="shared" si="49"/>
        <v>0.65428903572750574</v>
      </c>
      <c r="S99" s="243"/>
      <c r="U99" s="243"/>
      <c r="V99" s="243"/>
      <c r="W99" s="243"/>
      <c r="X99" s="1"/>
      <c r="Y99" s="1"/>
      <c r="Z99" s="1"/>
      <c r="AA99" s="1"/>
    </row>
    <row r="100" spans="1:27" x14ac:dyDescent="0.25">
      <c r="A100" s="26" t="s">
        <v>22</v>
      </c>
      <c r="B100">
        <f t="shared" si="45"/>
        <v>25.364999999999998</v>
      </c>
      <c r="C100">
        <f t="shared" si="45"/>
        <v>26.03</v>
      </c>
      <c r="D100">
        <f t="shared" si="46"/>
        <v>0.6650000000000027</v>
      </c>
      <c r="E100" s="1"/>
      <c r="F100" s="1"/>
      <c r="G100">
        <f t="shared" si="47"/>
        <v>0.63068870441562364</v>
      </c>
      <c r="H100" s="169"/>
      <c r="I100" s="170"/>
      <c r="J100" s="171"/>
      <c r="K100">
        <f t="shared" si="48"/>
        <v>-0.56299999999999839</v>
      </c>
      <c r="L100">
        <f t="shared" si="49"/>
        <v>1.477338063582559</v>
      </c>
      <c r="S100" s="243"/>
      <c r="U100" s="243"/>
      <c r="V100" s="243"/>
      <c r="W100" s="243"/>
      <c r="X100" s="1"/>
      <c r="Y100" s="1"/>
      <c r="Z100" s="1"/>
      <c r="AA100" s="1"/>
    </row>
    <row r="101" spans="1:27" x14ac:dyDescent="0.25">
      <c r="A101" s="26" t="s">
        <v>23</v>
      </c>
      <c r="B101">
        <f t="shared" si="45"/>
        <v>23.83</v>
      </c>
      <c r="C101">
        <f t="shared" si="45"/>
        <v>26.5</v>
      </c>
      <c r="D101">
        <f t="shared" si="46"/>
        <v>2.6700000000000017</v>
      </c>
      <c r="E101" s="1"/>
      <c r="F101" s="1"/>
      <c r="G101">
        <f t="shared" si="47"/>
        <v>0.15712667181522835</v>
      </c>
      <c r="H101" s="169"/>
      <c r="I101" s="170"/>
      <c r="J101" s="171"/>
      <c r="K101">
        <f t="shared" si="48"/>
        <v>1.4420000000000006</v>
      </c>
      <c r="L101">
        <f t="shared" si="49"/>
        <v>0.36805671554204444</v>
      </c>
      <c r="S101" s="243"/>
      <c r="U101" s="243"/>
      <c r="V101" s="243"/>
      <c r="W101" s="243"/>
      <c r="X101" s="1"/>
      <c r="Y101" s="1"/>
      <c r="Z101" s="1"/>
      <c r="AA101" s="1"/>
    </row>
    <row r="102" spans="1:27" x14ac:dyDescent="0.25">
      <c r="A102" s="26" t="s">
        <v>24</v>
      </c>
      <c r="B102">
        <f t="shared" si="45"/>
        <v>25.454999999999998</v>
      </c>
      <c r="C102">
        <f t="shared" si="45"/>
        <v>26.28</v>
      </c>
      <c r="D102">
        <f t="shared" si="46"/>
        <v>0.82500000000000284</v>
      </c>
      <c r="E102" s="1"/>
      <c r="F102" s="1"/>
      <c r="G102">
        <f t="shared" si="47"/>
        <v>0.56448220240306457</v>
      </c>
      <c r="H102" s="169"/>
      <c r="I102" s="170"/>
      <c r="J102" s="171"/>
      <c r="K102">
        <f t="shared" si="48"/>
        <v>-0.40299999999999825</v>
      </c>
      <c r="L102">
        <f t="shared" si="49"/>
        <v>1.3222546051425732</v>
      </c>
      <c r="S102" s="243"/>
      <c r="U102" s="243"/>
      <c r="V102" s="243"/>
      <c r="W102" s="243"/>
      <c r="X102" s="1"/>
      <c r="Y102" s="1"/>
      <c r="Z102" s="1"/>
      <c r="AA102" s="1"/>
    </row>
    <row r="103" spans="1:27" x14ac:dyDescent="0.25">
      <c r="A103" s="26" t="s">
        <v>25</v>
      </c>
      <c r="B103">
        <f t="shared" si="45"/>
        <v>24.82</v>
      </c>
      <c r="C103">
        <f t="shared" si="45"/>
        <v>26.344999999999999</v>
      </c>
      <c r="D103">
        <f t="shared" si="46"/>
        <v>1.5249999999999986</v>
      </c>
      <c r="E103" s="1"/>
      <c r="F103" s="1"/>
      <c r="G103">
        <f t="shared" si="47"/>
        <v>0.34747955496058458</v>
      </c>
      <c r="H103" s="169"/>
      <c r="I103" s="170"/>
      <c r="J103" s="171"/>
      <c r="K103">
        <f t="shared" si="48"/>
        <v>0.29699999999999749</v>
      </c>
      <c r="L103">
        <f t="shared" si="49"/>
        <v>0.81394318507043606</v>
      </c>
      <c r="S103" s="243"/>
      <c r="U103" s="243"/>
      <c r="V103" s="243"/>
      <c r="W103" s="243"/>
      <c r="X103" s="1"/>
      <c r="Y103" s="1"/>
      <c r="Z103" s="1"/>
      <c r="AA103" s="1"/>
    </row>
    <row r="104" spans="1:27" x14ac:dyDescent="0.25">
      <c r="A104" s="26" t="s">
        <v>26</v>
      </c>
      <c r="B104">
        <f t="shared" si="45"/>
        <v>26.004999999999999</v>
      </c>
      <c r="C104">
        <f t="shared" si="45"/>
        <v>26.6</v>
      </c>
      <c r="D104">
        <f t="shared" si="46"/>
        <v>0.59500000000000242</v>
      </c>
      <c r="E104" s="1"/>
      <c r="F104" s="1"/>
      <c r="G104">
        <f t="shared" si="47"/>
        <v>0.6620444551976975</v>
      </c>
      <c r="H104" s="169"/>
      <c r="I104" s="170"/>
      <c r="J104" s="171"/>
      <c r="K104">
        <f t="shared" si="48"/>
        <v>-0.63299999999999867</v>
      </c>
      <c r="L104">
        <f t="shared" si="49"/>
        <v>1.5507864126940083</v>
      </c>
      <c r="S104" s="243"/>
      <c r="U104" s="243"/>
      <c r="V104" s="243"/>
      <c r="W104" s="243"/>
      <c r="X104" s="1"/>
      <c r="Y104" s="1"/>
      <c r="Z104" s="1"/>
      <c r="AA104" s="1"/>
    </row>
    <row r="105" spans="1:27" x14ac:dyDescent="0.25">
      <c r="A105" s="85" t="s">
        <v>27</v>
      </c>
      <c r="B105">
        <f t="shared" si="45"/>
        <v>25.67</v>
      </c>
      <c r="C105">
        <f t="shared" si="45"/>
        <v>26.34</v>
      </c>
      <c r="D105">
        <f t="shared" si="46"/>
        <v>0.66999999999999815</v>
      </c>
      <c r="E105" s="1"/>
      <c r="F105" s="1"/>
      <c r="G105">
        <f t="shared" si="47"/>
        <v>0.62850668726091508</v>
      </c>
      <c r="H105" s="175"/>
      <c r="I105" s="176"/>
      <c r="J105" s="175"/>
      <c r="K105">
        <f t="shared" si="48"/>
        <v>-0.55800000000000294</v>
      </c>
      <c r="L105">
        <f t="shared" si="49"/>
        <v>1.4722268621681813</v>
      </c>
      <c r="M105" s="260"/>
      <c r="N105" s="176"/>
      <c r="S105" s="243"/>
      <c r="U105" s="243"/>
      <c r="V105" s="243"/>
      <c r="W105" s="243"/>
      <c r="X105" s="1"/>
      <c r="Y105" s="1"/>
      <c r="Z105" s="1"/>
      <c r="AA105" s="1"/>
    </row>
    <row r="106" spans="1:27" x14ac:dyDescent="0.25">
      <c r="A106" s="186" t="s">
        <v>144</v>
      </c>
      <c r="B106">
        <f>AVERAGE(B96:B105)</f>
        <v>25.082000000000001</v>
      </c>
      <c r="C106">
        <f>AVERAGE(C96:C105)</f>
        <v>26.309999999999995</v>
      </c>
      <c r="D106">
        <f>AVERAGE(D96:D105)</f>
        <v>1.2280000000000011</v>
      </c>
      <c r="E106" s="1"/>
      <c r="F106" s="188" t="s">
        <v>143</v>
      </c>
      <c r="G106">
        <f>AVERAGE(G96:G105)</f>
        <v>0.48129521126152108</v>
      </c>
      <c r="H106" s="190"/>
      <c r="I106" s="191"/>
      <c r="J106">
        <f>D106</f>
        <v>1.2280000000000011</v>
      </c>
      <c r="M106">
        <f>GEOMEAN(L96:L105)</f>
        <v>1</v>
      </c>
      <c r="N106">
        <f>STDEV(L96:L105)/SQRT(COUNT(L96:L105))</f>
        <v>0.16902074197007255</v>
      </c>
      <c r="S106" s="243"/>
      <c r="X106" s="1"/>
      <c r="Y106" s="1"/>
      <c r="Z106" s="1"/>
      <c r="AA106" s="261"/>
    </row>
    <row r="107" spans="1:27" x14ac:dyDescent="0.25">
      <c r="A107" s="21" t="s">
        <v>36</v>
      </c>
      <c r="B107">
        <f t="shared" ref="B107:C116" si="50">B34</f>
        <v>25.965</v>
      </c>
      <c r="C107">
        <f t="shared" si="50"/>
        <v>27.009999999999998</v>
      </c>
      <c r="D107">
        <f t="shared" ref="D107:D116" si="51">C107-B107</f>
        <v>1.0449999999999982</v>
      </c>
      <c r="E107" s="1"/>
      <c r="F107" s="1"/>
      <c r="G107">
        <f t="shared" ref="G107:G116" si="52">POWER(2,((-1)*(D107)))</f>
        <v>0.48464490846753305</v>
      </c>
      <c r="H107" s="196"/>
      <c r="I107" s="197"/>
      <c r="J107" s="171"/>
      <c r="K107">
        <f t="shared" ref="K107:K116" si="53">D107-$J$106</f>
        <v>-0.18300000000000294</v>
      </c>
      <c r="L107">
        <f t="shared" ref="L107:L116" si="54">POWER(2,((-1)*(K107)))</f>
        <v>1.1352421021460668</v>
      </c>
      <c r="O107" s="1"/>
      <c r="P107" s="1"/>
      <c r="Q107" s="1"/>
      <c r="R107" s="1"/>
      <c r="S107" s="243"/>
      <c r="T107" s="1"/>
      <c r="U107" s="1"/>
      <c r="V107" s="1"/>
      <c r="W107" s="1"/>
      <c r="X107" s="243"/>
      <c r="Y107" s="243"/>
      <c r="Z107" s="243"/>
      <c r="AA107" s="243"/>
    </row>
    <row r="108" spans="1:27" x14ac:dyDescent="0.25">
      <c r="A108" s="26" t="s">
        <v>37</v>
      </c>
      <c r="B108">
        <f t="shared" si="50"/>
        <v>26.225000000000001</v>
      </c>
      <c r="C108">
        <f t="shared" si="50"/>
        <v>26.814999999999998</v>
      </c>
      <c r="D108">
        <f t="shared" si="51"/>
        <v>0.58999999999999631</v>
      </c>
      <c r="E108" s="1"/>
      <c r="F108" s="1"/>
      <c r="G108">
        <f t="shared" si="52"/>
        <v>0.66434290704825749</v>
      </c>
      <c r="H108" s="196"/>
      <c r="I108" s="197"/>
      <c r="J108" s="171"/>
      <c r="K108">
        <f t="shared" si="53"/>
        <v>-0.63800000000000479</v>
      </c>
      <c r="L108">
        <f t="shared" si="54"/>
        <v>1.5561703531108424</v>
      </c>
      <c r="O108" s="1"/>
      <c r="P108" s="1"/>
      <c r="Q108" s="1"/>
      <c r="R108" s="1"/>
      <c r="S108" s="243"/>
      <c r="T108" s="1"/>
      <c r="U108" s="1"/>
      <c r="V108" s="1"/>
      <c r="W108" s="1"/>
      <c r="X108" s="243"/>
      <c r="Y108" s="243"/>
      <c r="Z108" s="243"/>
      <c r="AA108" s="243"/>
    </row>
    <row r="109" spans="1:27" x14ac:dyDescent="0.25">
      <c r="A109" s="26" t="s">
        <v>38</v>
      </c>
      <c r="B109">
        <f t="shared" si="50"/>
        <v>24.625</v>
      </c>
      <c r="C109">
        <f t="shared" si="50"/>
        <v>26.344999999999999</v>
      </c>
      <c r="D109">
        <f t="shared" si="51"/>
        <v>1.7199999999999989</v>
      </c>
      <c r="E109" s="1"/>
      <c r="F109" s="1"/>
      <c r="G109">
        <f t="shared" si="52"/>
        <v>0.30354872109876196</v>
      </c>
      <c r="H109" s="196"/>
      <c r="I109" s="197"/>
      <c r="J109" s="171"/>
      <c r="K109">
        <f t="shared" si="53"/>
        <v>0.49199999999999777</v>
      </c>
      <c r="L109">
        <f t="shared" si="54"/>
        <v>0.71103870529363855</v>
      </c>
      <c r="S109" s="243"/>
      <c r="U109" s="243"/>
      <c r="V109" s="243"/>
      <c r="W109" s="243"/>
      <c r="X109" s="243"/>
      <c r="Y109" s="243"/>
      <c r="Z109" s="243"/>
      <c r="AA109" s="243"/>
    </row>
    <row r="110" spans="1:27" x14ac:dyDescent="0.25">
      <c r="A110" s="26" t="s">
        <v>39</v>
      </c>
      <c r="B110">
        <f t="shared" si="50"/>
        <v>25.685000000000002</v>
      </c>
      <c r="C110">
        <f t="shared" si="50"/>
        <v>26.295000000000002</v>
      </c>
      <c r="D110">
        <f t="shared" si="51"/>
        <v>0.60999999999999943</v>
      </c>
      <c r="E110" s="1"/>
      <c r="F110" s="1"/>
      <c r="G110">
        <f t="shared" si="52"/>
        <v>0.65519670192918189</v>
      </c>
      <c r="H110" s="196"/>
      <c r="I110" s="197"/>
      <c r="J110" s="171"/>
      <c r="K110">
        <f t="shared" si="53"/>
        <v>-0.61800000000000166</v>
      </c>
      <c r="L110">
        <f t="shared" si="54"/>
        <v>1.5347460960008885</v>
      </c>
      <c r="S110" s="243"/>
      <c r="U110" s="243"/>
      <c r="V110" s="243"/>
      <c r="W110" s="243"/>
      <c r="X110" s="243"/>
      <c r="Y110" s="243"/>
      <c r="Z110" s="243"/>
      <c r="AA110" s="243"/>
    </row>
    <row r="111" spans="1:27" x14ac:dyDescent="0.25">
      <c r="A111" s="26" t="s">
        <v>40</v>
      </c>
      <c r="B111">
        <f t="shared" si="50"/>
        <v>25.945</v>
      </c>
      <c r="C111">
        <f t="shared" si="50"/>
        <v>26.575000000000003</v>
      </c>
      <c r="D111">
        <f t="shared" si="51"/>
        <v>0.63000000000000256</v>
      </c>
      <c r="E111" s="1"/>
      <c r="F111" s="1"/>
      <c r="G111">
        <f t="shared" si="52"/>
        <v>0.64617641531874503</v>
      </c>
      <c r="H111" s="196"/>
      <c r="I111" s="197"/>
      <c r="J111" s="171"/>
      <c r="K111">
        <f t="shared" si="53"/>
        <v>-0.59799999999999853</v>
      </c>
      <c r="L111">
        <f t="shared" si="54"/>
        <v>1.5136167929695776</v>
      </c>
      <c r="S111" s="243"/>
      <c r="U111" s="243"/>
      <c r="V111" s="243"/>
      <c r="W111" s="243"/>
      <c r="X111" s="243"/>
      <c r="Y111" s="243"/>
      <c r="Z111" s="243"/>
      <c r="AA111" s="243"/>
    </row>
    <row r="112" spans="1:27" x14ac:dyDescent="0.25">
      <c r="A112" s="26" t="s">
        <v>41</v>
      </c>
      <c r="B112">
        <f t="shared" si="50"/>
        <v>24.685000000000002</v>
      </c>
      <c r="C112">
        <f t="shared" si="50"/>
        <v>26.4</v>
      </c>
      <c r="D112">
        <f t="shared" si="51"/>
        <v>1.7149999999999963</v>
      </c>
      <c r="E112" s="1"/>
      <c r="F112" s="1"/>
      <c r="G112">
        <f t="shared" si="52"/>
        <v>0.30460256591879858</v>
      </c>
      <c r="H112" s="196"/>
      <c r="I112" s="197"/>
      <c r="J112" s="171"/>
      <c r="K112">
        <f t="shared" si="53"/>
        <v>0.48699999999999521</v>
      </c>
      <c r="L112">
        <f t="shared" si="54"/>
        <v>0.71350725285894168</v>
      </c>
      <c r="S112" s="243"/>
      <c r="U112" s="243"/>
      <c r="V112" s="243"/>
      <c r="W112" s="243"/>
      <c r="X112" s="243"/>
      <c r="Y112" s="243"/>
      <c r="Z112" s="243"/>
      <c r="AA112" s="243"/>
    </row>
    <row r="113" spans="1:27" x14ac:dyDescent="0.25">
      <c r="A113" s="26" t="s">
        <v>42</v>
      </c>
      <c r="B113">
        <f t="shared" si="50"/>
        <v>25.68</v>
      </c>
      <c r="C113">
        <f t="shared" si="50"/>
        <v>25.975000000000001</v>
      </c>
      <c r="D113">
        <f t="shared" si="51"/>
        <v>0.29500000000000171</v>
      </c>
      <c r="E113" s="1"/>
      <c r="F113" s="1"/>
      <c r="G113">
        <f t="shared" si="52"/>
        <v>0.81507233240262433</v>
      </c>
      <c r="H113" s="196"/>
      <c r="I113" s="197"/>
      <c r="J113" s="171"/>
      <c r="K113">
        <f t="shared" si="53"/>
        <v>-0.93299999999999939</v>
      </c>
      <c r="L113">
        <f t="shared" si="54"/>
        <v>1.9092420282794329</v>
      </c>
      <c r="S113" s="243"/>
      <c r="U113" s="243"/>
      <c r="V113" s="243"/>
      <c r="W113" s="243"/>
      <c r="X113" s="243"/>
      <c r="Y113" s="243"/>
      <c r="Z113" s="243"/>
      <c r="AA113" s="243"/>
    </row>
    <row r="114" spans="1:27" x14ac:dyDescent="0.25">
      <c r="A114" s="26" t="s">
        <v>43</v>
      </c>
      <c r="B114">
        <f t="shared" si="50"/>
        <v>25.945</v>
      </c>
      <c r="C114">
        <f t="shared" si="50"/>
        <v>25.79</v>
      </c>
      <c r="D114">
        <f t="shared" si="51"/>
        <v>-0.15500000000000114</v>
      </c>
      <c r="E114" s="1"/>
      <c r="F114" s="1"/>
      <c r="G114">
        <f t="shared" si="52"/>
        <v>1.1134216182286871</v>
      </c>
      <c r="H114" s="196"/>
      <c r="I114" s="197"/>
      <c r="J114" s="171"/>
      <c r="K114">
        <f t="shared" si="53"/>
        <v>-1.3830000000000022</v>
      </c>
      <c r="L114">
        <f t="shared" si="54"/>
        <v>2.6081014705171244</v>
      </c>
      <c r="S114" s="243"/>
      <c r="U114" s="243"/>
      <c r="V114" s="243"/>
      <c r="W114" s="243"/>
      <c r="X114" s="243"/>
      <c r="Y114" s="243"/>
      <c r="Z114" s="243"/>
      <c r="AA114" s="243"/>
    </row>
    <row r="115" spans="1:27" x14ac:dyDescent="0.25">
      <c r="A115" s="26" t="s">
        <v>44</v>
      </c>
      <c r="B115">
        <f t="shared" si="50"/>
        <v>25.655000000000001</v>
      </c>
      <c r="C115">
        <f t="shared" si="50"/>
        <v>26.115000000000002</v>
      </c>
      <c r="D115">
        <f t="shared" si="51"/>
        <v>0.46000000000000085</v>
      </c>
      <c r="E115" s="1"/>
      <c r="F115" s="1"/>
      <c r="G115">
        <f t="shared" si="52"/>
        <v>0.72698625866015487</v>
      </c>
      <c r="H115" s="196"/>
      <c r="I115" s="197"/>
      <c r="J115" s="171"/>
      <c r="K115">
        <f t="shared" si="53"/>
        <v>-0.76800000000000024</v>
      </c>
      <c r="L115">
        <f t="shared" si="54"/>
        <v>1.7029074154978903</v>
      </c>
      <c r="S115" s="243"/>
      <c r="U115" s="243"/>
      <c r="V115" s="243"/>
      <c r="W115" s="243"/>
      <c r="X115" s="243"/>
      <c r="Y115" s="243"/>
      <c r="Z115" s="243"/>
      <c r="AA115" s="243"/>
    </row>
    <row r="116" spans="1:27" x14ac:dyDescent="0.25">
      <c r="A116" s="85" t="s">
        <v>45</v>
      </c>
      <c r="B116">
        <f t="shared" si="50"/>
        <v>26.189999999999998</v>
      </c>
      <c r="C116">
        <f t="shared" si="50"/>
        <v>26.33</v>
      </c>
      <c r="D116">
        <f t="shared" si="51"/>
        <v>0.14000000000000057</v>
      </c>
      <c r="E116" s="1"/>
      <c r="F116" s="1"/>
      <c r="G116">
        <f t="shared" si="52"/>
        <v>0.90751915531716054</v>
      </c>
      <c r="H116" s="196"/>
      <c r="I116" s="197"/>
      <c r="J116" s="171"/>
      <c r="K116">
        <f t="shared" si="53"/>
        <v>-1.0880000000000005</v>
      </c>
      <c r="L116">
        <f t="shared" si="54"/>
        <v>2.1257913487171072</v>
      </c>
      <c r="S116" s="243"/>
      <c r="U116" s="243"/>
      <c r="V116" s="243"/>
      <c r="W116" s="243"/>
      <c r="X116" s="243"/>
      <c r="Y116" s="243"/>
      <c r="Z116" s="243"/>
      <c r="AA116" s="243"/>
    </row>
    <row r="117" spans="1:27" x14ac:dyDescent="0.25">
      <c r="A117" s="186" t="s">
        <v>148</v>
      </c>
      <c r="B117">
        <f>AVERAGE(B107:B116)</f>
        <v>25.660000000000004</v>
      </c>
      <c r="C117">
        <f>AVERAGE(C107:C116)</f>
        <v>26.364999999999998</v>
      </c>
      <c r="D117">
        <f>AVERAGE(D107:D116)</f>
        <v>0.7049999999999994</v>
      </c>
      <c r="E117" s="1"/>
      <c r="F117" s="188" t="s">
        <v>145</v>
      </c>
      <c r="G117">
        <f>AVERAGE(G107:G116)</f>
        <v>0.66215115843899042</v>
      </c>
      <c r="H117" s="190"/>
      <c r="I117" s="191"/>
      <c r="J117">
        <f>D117</f>
        <v>0.7049999999999994</v>
      </c>
      <c r="M117" s="208"/>
      <c r="N117" s="209"/>
      <c r="S117" s="243"/>
      <c r="U117" s="243"/>
      <c r="V117" s="243"/>
      <c r="W117" s="243"/>
      <c r="X117" s="243"/>
      <c r="Y117" s="243"/>
      <c r="Z117" s="243"/>
      <c r="AA117" s="243"/>
    </row>
    <row r="118" spans="1:27" x14ac:dyDescent="0.25">
      <c r="A118" s="1"/>
      <c r="B118" s="1"/>
      <c r="C118" s="1"/>
      <c r="D118" s="1"/>
      <c r="E118" s="1"/>
      <c r="F118" s="263" t="s">
        <v>128</v>
      </c>
      <c r="G118">
        <f>G117/G106</f>
        <v>1.3757692637402905</v>
      </c>
      <c r="H118">
        <f>((C117-B117)-(C106-B106))</f>
        <v>-0.52299999999999969</v>
      </c>
      <c r="I118">
        <f>POWER(2,((-1)*(H118)))</f>
        <v>1.436940176544063</v>
      </c>
      <c r="J118" s="182"/>
      <c r="M118">
        <f>GEOMEAN(L107:L116)</f>
        <v>1.436940176544065</v>
      </c>
      <c r="N118">
        <f>STDEV(L107:L116)/SQRT(COUNT(L107:L116))</f>
        <v>0.18799331985417564</v>
      </c>
      <c r="S118" s="243"/>
      <c r="U118" s="243"/>
      <c r="V118" s="243"/>
      <c r="W118" s="243"/>
      <c r="X118" s="243"/>
      <c r="Y118" s="243"/>
      <c r="Z118" s="243"/>
      <c r="AA118" s="243"/>
    </row>
    <row r="119" spans="1:27" x14ac:dyDescent="0.25">
      <c r="A119" s="1"/>
      <c r="B119" s="1"/>
      <c r="C119" s="1"/>
      <c r="D119" s="1"/>
      <c r="E119" s="1"/>
      <c r="F119" s="143"/>
      <c r="H119" s="161"/>
      <c r="I119" s="220"/>
      <c r="J119" s="265"/>
      <c r="K119">
        <f t="shared" ref="K119:K128" si="55">D96-$J$117</f>
        <v>-0.51999999999999713</v>
      </c>
      <c r="L119">
        <f t="shared" ref="L119:L128" si="56">POWER(2,((-1)*(K119)))</f>
        <v>1.4339552480158246</v>
      </c>
      <c r="S119" s="243"/>
      <c r="U119" s="243"/>
      <c r="V119" s="243"/>
      <c r="W119" s="243"/>
      <c r="X119" s="243"/>
      <c r="Y119" s="243"/>
      <c r="Z119" s="243"/>
      <c r="AA119" s="243"/>
    </row>
    <row r="120" spans="1:27" x14ac:dyDescent="0.25">
      <c r="A120" s="1"/>
      <c r="B120" s="1"/>
      <c r="C120" s="1"/>
      <c r="D120" s="1"/>
      <c r="E120" s="1"/>
      <c r="F120" s="143"/>
      <c r="H120" s="171"/>
      <c r="I120" s="223"/>
      <c r="J120" s="267"/>
      <c r="K120">
        <f t="shared" si="55"/>
        <v>1.3700000000000034</v>
      </c>
      <c r="L120">
        <f t="shared" si="56"/>
        <v>0.38689124838559658</v>
      </c>
      <c r="S120" s="243"/>
      <c r="U120" s="243"/>
      <c r="V120" s="243"/>
      <c r="W120" s="243"/>
    </row>
    <row r="121" spans="1:27" x14ac:dyDescent="0.25">
      <c r="A121" s="1"/>
      <c r="B121" s="1"/>
      <c r="C121" s="1"/>
      <c r="D121" s="1"/>
      <c r="E121" s="1"/>
      <c r="F121" s="143"/>
      <c r="H121" s="171"/>
      <c r="I121" s="223"/>
      <c r="J121" s="267"/>
      <c r="K121">
        <f t="shared" si="55"/>
        <v>0.52500000000000102</v>
      </c>
      <c r="L121">
        <f t="shared" si="56"/>
        <v>0.69495910992116805</v>
      </c>
      <c r="S121" s="243"/>
      <c r="U121" s="243"/>
      <c r="V121" s="243"/>
      <c r="W121" s="243"/>
    </row>
    <row r="122" spans="1:27" x14ac:dyDescent="0.25">
      <c r="A122" s="1"/>
      <c r="B122" s="1"/>
      <c r="C122" s="1"/>
      <c r="D122" s="1"/>
      <c r="E122" s="1"/>
      <c r="F122" s="143"/>
      <c r="H122" s="171"/>
      <c r="I122" s="223"/>
      <c r="J122" s="267"/>
      <c r="K122">
        <f t="shared" si="55"/>
        <v>1.1350000000000005</v>
      </c>
      <c r="L122">
        <f t="shared" si="56"/>
        <v>0.45533491679598914</v>
      </c>
      <c r="S122" s="243"/>
      <c r="U122" s="243"/>
      <c r="V122" s="243"/>
      <c r="W122" s="243"/>
    </row>
    <row r="123" spans="1:27" x14ac:dyDescent="0.25">
      <c r="A123" s="1"/>
      <c r="B123" s="1"/>
      <c r="C123" s="1"/>
      <c r="D123" s="1"/>
      <c r="E123" s="1"/>
      <c r="F123" s="143"/>
      <c r="H123" s="171"/>
      <c r="I123" s="223"/>
      <c r="J123" s="267"/>
      <c r="K123">
        <f t="shared" si="55"/>
        <v>-3.9999999999996705E-2</v>
      </c>
      <c r="L123">
        <f t="shared" si="56"/>
        <v>1.0281138266560641</v>
      </c>
      <c r="S123" s="243"/>
      <c r="U123" s="243"/>
      <c r="V123" s="243"/>
      <c r="W123" s="243"/>
    </row>
    <row r="124" spans="1:27" x14ac:dyDescent="0.25">
      <c r="A124" s="1"/>
      <c r="B124" s="1"/>
      <c r="C124" s="1"/>
      <c r="D124" s="1"/>
      <c r="E124" s="1"/>
      <c r="F124" s="143"/>
      <c r="H124" s="171"/>
      <c r="I124" s="223"/>
      <c r="J124" s="267"/>
      <c r="K124">
        <f t="shared" si="55"/>
        <v>1.9650000000000023</v>
      </c>
      <c r="L124">
        <f t="shared" si="56"/>
        <v>0.25613920575819998</v>
      </c>
      <c r="S124" s="243"/>
      <c r="U124" s="243"/>
      <c r="V124" s="243"/>
      <c r="W124" s="243"/>
    </row>
    <row r="125" spans="1:27" x14ac:dyDescent="0.25">
      <c r="A125" s="1"/>
      <c r="B125" s="1"/>
      <c r="C125" s="1"/>
      <c r="D125" s="1"/>
      <c r="E125" s="1"/>
      <c r="F125" s="143"/>
      <c r="H125" s="171"/>
      <c r="I125" s="223"/>
      <c r="J125" s="267"/>
      <c r="K125">
        <f t="shared" si="55"/>
        <v>0.12000000000000344</v>
      </c>
      <c r="L125">
        <f t="shared" si="56"/>
        <v>0.92018765062487295</v>
      </c>
      <c r="S125" s="243"/>
      <c r="U125" s="243"/>
      <c r="V125" s="243"/>
      <c r="W125" s="243"/>
    </row>
    <row r="126" spans="1:27" x14ac:dyDescent="0.25">
      <c r="A126" s="1"/>
      <c r="B126" s="1"/>
      <c r="C126" s="1"/>
      <c r="D126" s="1"/>
      <c r="E126" s="1"/>
      <c r="F126" s="143"/>
      <c r="H126" s="171"/>
      <c r="I126" s="223"/>
      <c r="J126" s="267"/>
      <c r="K126">
        <f t="shared" si="55"/>
        <v>0.81999999999999917</v>
      </c>
      <c r="L126">
        <f t="shared" si="56"/>
        <v>0.56644194264789971</v>
      </c>
      <c r="S126" s="243"/>
      <c r="U126" s="243"/>
      <c r="V126" s="243"/>
      <c r="W126" s="243"/>
    </row>
    <row r="127" spans="1:27" x14ac:dyDescent="0.25">
      <c r="A127" s="1"/>
      <c r="B127" s="1"/>
      <c r="C127" s="1"/>
      <c r="D127" s="1"/>
      <c r="E127" s="1"/>
      <c r="F127" s="143"/>
      <c r="H127" s="171"/>
      <c r="I127" s="223"/>
      <c r="J127" s="267"/>
      <c r="K127">
        <f t="shared" si="55"/>
        <v>-0.10999999999999699</v>
      </c>
      <c r="L127">
        <f t="shared" si="56"/>
        <v>1.079228236504425</v>
      </c>
      <c r="S127" s="243"/>
      <c r="U127" s="243"/>
      <c r="V127" s="243"/>
      <c r="W127" s="243"/>
    </row>
    <row r="128" spans="1:27" x14ac:dyDescent="0.25">
      <c r="A128" s="145"/>
      <c r="B128" s="145"/>
      <c r="C128" s="145"/>
      <c r="F128" s="143"/>
      <c r="G128" s="186"/>
      <c r="H128" s="180"/>
      <c r="I128" s="181"/>
      <c r="J128" s="268"/>
      <c r="K128">
        <f t="shared" si="55"/>
        <v>-3.5000000000001252E-2</v>
      </c>
      <c r="L128">
        <f t="shared" si="56"/>
        <v>1.0245568230328024</v>
      </c>
      <c r="M128" s="269"/>
      <c r="N128" s="181"/>
      <c r="S128" s="243"/>
      <c r="U128" s="243"/>
      <c r="V128" s="243"/>
      <c r="W128" s="243"/>
    </row>
    <row r="129" spans="1:27" x14ac:dyDescent="0.25">
      <c r="A129" s="145"/>
      <c r="B129" s="145"/>
      <c r="C129" s="145"/>
      <c r="F129" s="143"/>
      <c r="H129" s="225"/>
      <c r="I129" s="226"/>
      <c r="J129" s="270"/>
      <c r="M129">
        <f>(-1)*GEOMEAN(L119:L128)</f>
        <v>-0.69592319591554974</v>
      </c>
      <c r="N129">
        <f>STDEV(L119:L128)/SQRT(COUNT(L119:L128))</f>
        <v>0.11762545492783047</v>
      </c>
      <c r="S129" s="243"/>
      <c r="U129" s="243"/>
      <c r="V129" s="243"/>
      <c r="W129" s="243"/>
    </row>
    <row r="130" spans="1:27" x14ac:dyDescent="0.25">
      <c r="A130" s="145"/>
      <c r="B130" s="145"/>
      <c r="C130" s="145"/>
      <c r="F130" s="43"/>
      <c r="H130" s="171"/>
      <c r="I130" s="223"/>
      <c r="J130" s="267"/>
      <c r="K130">
        <f t="shared" ref="K130:K139" si="57">D107-$J$117</f>
        <v>0.33999999999999875</v>
      </c>
      <c r="L130">
        <f t="shared" ref="L130:L139" si="58">POWER(2,((-1)*(K130)))</f>
        <v>0.79004131186337789</v>
      </c>
      <c r="S130" s="243"/>
      <c r="U130" s="243"/>
      <c r="V130" s="243"/>
      <c r="W130" s="243"/>
    </row>
    <row r="131" spans="1:27" x14ac:dyDescent="0.25">
      <c r="A131" s="145"/>
      <c r="B131" s="145"/>
      <c r="C131" s="145"/>
      <c r="F131" s="228"/>
      <c r="H131" s="171"/>
      <c r="I131" s="223"/>
      <c r="J131" s="267"/>
      <c r="K131">
        <f t="shared" si="57"/>
        <v>-0.1150000000000031</v>
      </c>
      <c r="L131">
        <f t="shared" si="58"/>
        <v>1.082975045525927</v>
      </c>
      <c r="S131" s="243"/>
      <c r="U131" s="243"/>
      <c r="V131" s="243"/>
      <c r="W131" s="243"/>
    </row>
    <row r="132" spans="1:27" x14ac:dyDescent="0.25">
      <c r="A132" s="145"/>
      <c r="B132" s="145"/>
      <c r="C132" s="145"/>
      <c r="F132" s="143"/>
      <c r="H132" s="171"/>
      <c r="I132" s="223"/>
      <c r="J132" s="267"/>
      <c r="K132">
        <f t="shared" si="57"/>
        <v>1.0149999999999995</v>
      </c>
      <c r="L132">
        <f t="shared" si="58"/>
        <v>0.4948283282076037</v>
      </c>
      <c r="S132" s="243"/>
      <c r="U132" s="243"/>
      <c r="V132" s="243"/>
      <c r="W132" s="243"/>
    </row>
    <row r="133" spans="1:27" x14ac:dyDescent="0.25">
      <c r="A133" s="145"/>
      <c r="B133" s="145"/>
      <c r="C133" s="145"/>
      <c r="F133" s="1"/>
      <c r="H133" s="171"/>
      <c r="I133" s="223"/>
      <c r="J133" s="267"/>
      <c r="K133">
        <f t="shared" si="57"/>
        <v>-9.4999999999999973E-2</v>
      </c>
      <c r="L133">
        <f t="shared" si="58"/>
        <v>1.0680654080478515</v>
      </c>
      <c r="S133" s="243"/>
      <c r="U133" s="243"/>
      <c r="V133" s="243"/>
      <c r="W133" s="243"/>
    </row>
    <row r="134" spans="1:27" x14ac:dyDescent="0.25">
      <c r="A134" s="145"/>
      <c r="B134" s="145"/>
      <c r="C134" s="145"/>
      <c r="H134" s="171"/>
      <c r="I134" s="223"/>
      <c r="K134">
        <f t="shared" si="57"/>
        <v>-7.4999999999996847E-2</v>
      </c>
      <c r="L134">
        <f t="shared" si="58"/>
        <v>1.0533610359548335</v>
      </c>
      <c r="S134" s="243"/>
      <c r="U134" s="243"/>
      <c r="V134" s="243"/>
      <c r="W134" s="243"/>
    </row>
    <row r="135" spans="1:27" x14ac:dyDescent="0.25">
      <c r="A135" s="43"/>
      <c r="B135" s="243"/>
      <c r="F135" s="1"/>
      <c r="H135" s="171"/>
      <c r="I135" s="223"/>
      <c r="K135">
        <f t="shared" si="57"/>
        <v>1.0099999999999969</v>
      </c>
      <c r="L135">
        <f t="shared" si="58"/>
        <v>0.49654624771851902</v>
      </c>
      <c r="S135" s="243"/>
      <c r="U135" s="243"/>
      <c r="V135" s="243"/>
      <c r="W135" s="243"/>
      <c r="X135" s="1"/>
      <c r="Y135" s="1"/>
      <c r="Z135" s="1"/>
      <c r="AA135" s="1"/>
    </row>
    <row r="136" spans="1:27" x14ac:dyDescent="0.25">
      <c r="A136" s="1"/>
      <c r="F136" s="1"/>
      <c r="H136" s="171"/>
      <c r="I136" s="223"/>
      <c r="K136">
        <f t="shared" si="57"/>
        <v>-0.4099999999999977</v>
      </c>
      <c r="L136">
        <f t="shared" si="58"/>
        <v>1.3286858140965094</v>
      </c>
      <c r="S136" s="243"/>
      <c r="U136" s="243"/>
      <c r="V136" s="243"/>
      <c r="W136" s="243"/>
      <c r="X136" s="1"/>
      <c r="Y136" s="1"/>
      <c r="Z136" s="1"/>
      <c r="AA136" s="1"/>
    </row>
    <row r="137" spans="1:27" x14ac:dyDescent="0.25">
      <c r="A137" s="43"/>
      <c r="H137" s="171"/>
      <c r="I137" s="223"/>
      <c r="K137">
        <f t="shared" si="57"/>
        <v>-0.86000000000000054</v>
      </c>
      <c r="L137">
        <f t="shared" si="58"/>
        <v>1.8150383106343224</v>
      </c>
      <c r="S137" s="243"/>
      <c r="U137" s="243"/>
      <c r="V137" s="243"/>
      <c r="W137" s="243"/>
      <c r="X137" s="1"/>
      <c r="Y137" s="1"/>
      <c r="Z137" s="1"/>
      <c r="AA137" s="1"/>
    </row>
    <row r="138" spans="1:27" x14ac:dyDescent="0.25">
      <c r="A138" s="43"/>
      <c r="B138" s="156"/>
      <c r="D138" s="156"/>
      <c r="H138" s="171"/>
      <c r="I138" s="223"/>
      <c r="K138">
        <f t="shared" si="57"/>
        <v>-0.24499999999999855</v>
      </c>
      <c r="L138">
        <f t="shared" si="58"/>
        <v>1.1850927709415808</v>
      </c>
      <c r="O138" s="156"/>
      <c r="P138" s="156"/>
      <c r="Q138" s="156"/>
      <c r="R138" s="156"/>
      <c r="S138" s="243"/>
      <c r="T138" s="156"/>
      <c r="U138" s="156"/>
      <c r="V138" s="156"/>
      <c r="W138" s="156"/>
      <c r="X138" s="243"/>
      <c r="Y138" s="243"/>
      <c r="Z138" s="243"/>
      <c r="AA138" s="243"/>
    </row>
    <row r="139" spans="1:27" x14ac:dyDescent="0.25">
      <c r="A139" s="43"/>
      <c r="K139">
        <f t="shared" si="57"/>
        <v>-0.56499999999999884</v>
      </c>
      <c r="L139">
        <f t="shared" si="58"/>
        <v>1.4793875092488362</v>
      </c>
      <c r="S139" s="243"/>
      <c r="U139" s="243"/>
      <c r="V139" s="243"/>
      <c r="W139" s="243"/>
      <c r="X139" s="243"/>
      <c r="Y139" s="243"/>
      <c r="Z139" s="243"/>
      <c r="AA139" s="243"/>
    </row>
    <row r="140" spans="1:27" x14ac:dyDescent="0.25">
      <c r="A140" s="43"/>
      <c r="H140" s="225"/>
      <c r="I140" s="226"/>
      <c r="J140" s="225"/>
      <c r="S140" s="243"/>
      <c r="U140" s="243"/>
      <c r="V140" s="243"/>
      <c r="W140" s="243"/>
      <c r="X140" s="243"/>
      <c r="Y140" s="243"/>
      <c r="Z140" s="243"/>
      <c r="AA140" s="243"/>
    </row>
    <row r="141" spans="1:27" x14ac:dyDescent="0.25">
      <c r="A141" s="43"/>
      <c r="G141">
        <f>(-1)*(G106/G117)</f>
        <v>-0.72686607148157223</v>
      </c>
      <c r="H141">
        <f>((C106-B106)-(C117-B117))</f>
        <v>0.52299999999999969</v>
      </c>
      <c r="I141">
        <f>(-1)*POWER(2,((-1)*(H141)))</f>
        <v>-0.69592319591555074</v>
      </c>
      <c r="J141" s="182"/>
      <c r="M141">
        <f>(-1)*GEOMEAN(L130:L139)</f>
        <v>-1</v>
      </c>
      <c r="N141">
        <f>STDEV(L130:L139)/SQRT(COUNT(L130:L139))</f>
        <v>0.13082891196369226</v>
      </c>
      <c r="S141" s="243"/>
      <c r="U141" s="243"/>
      <c r="V141" s="243"/>
      <c r="W141" s="243"/>
      <c r="X141" s="243"/>
      <c r="Y141" s="243"/>
      <c r="Z141" s="243"/>
      <c r="AA141" s="243"/>
    </row>
    <row r="142" spans="1:27" x14ac:dyDescent="0.25">
      <c r="A142" s="43"/>
      <c r="K142" s="243"/>
      <c r="L142" s="243"/>
      <c r="M142" s="243"/>
      <c r="N142" s="243"/>
      <c r="S142" s="243"/>
      <c r="U142" s="243"/>
      <c r="V142" s="243"/>
      <c r="W142" s="243"/>
      <c r="X142" s="243"/>
      <c r="Y142" s="243"/>
      <c r="Z142" s="243"/>
      <c r="AA142" s="243"/>
    </row>
    <row r="143" spans="1:27" x14ac:dyDescent="0.25">
      <c r="A143" s="43"/>
      <c r="K143" s="243"/>
      <c r="L143" s="243"/>
      <c r="M143" s="243"/>
      <c r="N143" s="243"/>
      <c r="S143" s="243"/>
      <c r="U143" s="243"/>
      <c r="V143" s="243"/>
      <c r="W143" s="243"/>
      <c r="X143" s="243"/>
      <c r="Y143" s="243"/>
      <c r="Z143" s="243"/>
      <c r="AA143" s="243"/>
    </row>
    <row r="144" spans="1:27" x14ac:dyDescent="0.25">
      <c r="A144" s="43"/>
      <c r="K144" s="243"/>
      <c r="L144" s="243"/>
      <c r="M144" s="243"/>
      <c r="N144" s="243"/>
      <c r="S144" s="243"/>
      <c r="U144" s="243"/>
      <c r="V144" s="243"/>
      <c r="W144" s="243"/>
      <c r="X144" s="243"/>
      <c r="Y144" s="243"/>
      <c r="Z144" s="243"/>
      <c r="AA144" s="243"/>
    </row>
    <row r="145" spans="1:27" x14ac:dyDescent="0.25">
      <c r="A145" s="43"/>
      <c r="I145" s="243"/>
      <c r="J145" s="243"/>
      <c r="K145" s="243"/>
      <c r="L145" s="243"/>
      <c r="M145" s="243"/>
      <c r="N145" s="243"/>
      <c r="Q145" s="243"/>
      <c r="R145" s="243"/>
      <c r="S145" s="243"/>
      <c r="W145" s="243"/>
      <c r="X145" s="243"/>
      <c r="Y145" s="243"/>
      <c r="Z145" s="243"/>
      <c r="AA145" s="243"/>
    </row>
    <row r="146" spans="1:27" x14ac:dyDescent="0.25">
      <c r="A146" s="43"/>
      <c r="K146" s="243"/>
      <c r="L146" s="243"/>
      <c r="S146" s="243"/>
      <c r="W146" s="243"/>
      <c r="X146" s="243"/>
      <c r="Y146" s="243"/>
      <c r="Z146" s="243"/>
      <c r="AA146" s="243"/>
    </row>
    <row r="147" spans="1:27" x14ac:dyDescent="0.25">
      <c r="A147" s="43"/>
      <c r="K147" s="243"/>
      <c r="L147" s="243"/>
      <c r="M147" s="243"/>
      <c r="N147" s="243"/>
      <c r="S147" s="243"/>
      <c r="U147" s="243"/>
      <c r="V147" s="243"/>
      <c r="W147" s="243"/>
      <c r="X147" s="243"/>
      <c r="Y147" s="243"/>
      <c r="Z147" s="243"/>
      <c r="AA147" s="243"/>
    </row>
    <row r="148" spans="1:27" x14ac:dyDescent="0.25">
      <c r="A148" s="43"/>
      <c r="K148" s="243"/>
      <c r="L148" s="243"/>
      <c r="M148" s="243"/>
      <c r="N148" s="243"/>
      <c r="S148" s="243"/>
      <c r="U148" s="243"/>
      <c r="V148" s="243"/>
      <c r="W148" s="243"/>
      <c r="X148" s="243"/>
      <c r="Y148" s="243"/>
      <c r="Z148" s="243"/>
      <c r="AA148" s="243"/>
    </row>
    <row r="149" spans="1:27" x14ac:dyDescent="0.25">
      <c r="A149" s="43"/>
      <c r="K149" s="243"/>
      <c r="L149" s="243"/>
      <c r="M149" s="243"/>
      <c r="N149" s="243"/>
      <c r="S149" s="243"/>
      <c r="U149" s="243"/>
      <c r="V149" s="243"/>
      <c r="W149" s="243"/>
      <c r="X149" s="243"/>
      <c r="Y149" s="243"/>
      <c r="Z149" s="243"/>
      <c r="AA149" s="243"/>
    </row>
    <row r="150" spans="1:27" x14ac:dyDescent="0.25">
      <c r="A150" s="43"/>
      <c r="K150" s="243"/>
      <c r="L150" s="243"/>
      <c r="M150" s="243"/>
      <c r="N150" s="243"/>
      <c r="S150" s="243"/>
      <c r="U150" s="243"/>
      <c r="V150" s="243"/>
      <c r="W150" s="243"/>
      <c r="X150" s="243"/>
      <c r="Y150" s="243"/>
      <c r="Z150" s="243"/>
      <c r="AA150" s="243"/>
    </row>
    <row r="151" spans="1:27" x14ac:dyDescent="0.25">
      <c r="A151" s="43"/>
      <c r="K151" s="243"/>
      <c r="L151" s="243"/>
      <c r="M151" s="243"/>
      <c r="N151" s="243"/>
      <c r="S151" s="243"/>
      <c r="U151" s="243"/>
      <c r="V151" s="243"/>
      <c r="W151" s="243"/>
      <c r="X151" s="243"/>
      <c r="Y151" s="243"/>
      <c r="Z151" s="243"/>
      <c r="AA151" s="243"/>
    </row>
    <row r="152" spans="1:27" x14ac:dyDescent="0.25">
      <c r="A152" s="43"/>
      <c r="K152" s="243"/>
      <c r="L152" s="243"/>
      <c r="M152" s="243"/>
      <c r="N152" s="243"/>
      <c r="S152" s="243"/>
      <c r="U152" s="243"/>
      <c r="V152" s="243"/>
      <c r="W152" s="243"/>
      <c r="X152" s="243"/>
      <c r="Y152" s="243"/>
      <c r="Z152" s="243"/>
      <c r="AA152" s="243"/>
    </row>
    <row r="153" spans="1:27" x14ac:dyDescent="0.25">
      <c r="A153" s="43"/>
      <c r="K153" s="243"/>
      <c r="L153" s="243"/>
      <c r="M153" s="243"/>
      <c r="N153" s="243"/>
      <c r="S153" s="243"/>
      <c r="X153" s="243"/>
      <c r="Y153" s="243"/>
      <c r="Z153" s="243"/>
      <c r="AA153" s="243"/>
    </row>
    <row r="154" spans="1:27" x14ac:dyDescent="0.25">
      <c r="A154" s="43"/>
      <c r="B154" s="47"/>
      <c r="L154" s="243"/>
      <c r="M154" s="243"/>
      <c r="N154" s="243"/>
      <c r="S154" s="243"/>
      <c r="X154" s="243"/>
      <c r="Y154" s="243"/>
      <c r="Z154" s="243"/>
      <c r="AA154" s="243"/>
    </row>
    <row r="155" spans="1:27" x14ac:dyDescent="0.25">
      <c r="A155" s="243"/>
      <c r="B155" s="243"/>
      <c r="C155" s="243"/>
      <c r="D155" s="243"/>
      <c r="E155" s="243"/>
      <c r="F155" s="243"/>
      <c r="G155" s="243"/>
      <c r="H155" s="243"/>
      <c r="I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</row>
    <row r="156" spans="1:27" x14ac:dyDescent="0.25">
      <c r="A156" s="243"/>
      <c r="B156" s="243"/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</row>
    <row r="157" spans="1:27" x14ac:dyDescent="0.25">
      <c r="A157" s="243"/>
      <c r="B157" s="243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</row>
    <row r="158" spans="1:27" x14ac:dyDescent="0.25">
      <c r="A158" s="256"/>
      <c r="B158" s="256"/>
      <c r="C158" s="256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</row>
    <row r="159" spans="1:27" x14ac:dyDescent="0.25">
      <c r="A159" s="145"/>
      <c r="B159" s="145"/>
      <c r="C159" s="145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</row>
    <row r="160" spans="1:27" x14ac:dyDescent="0.25">
      <c r="A160" s="145"/>
      <c r="B160" s="145"/>
      <c r="C160" s="145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</row>
    <row r="161" spans="1:27" x14ac:dyDescent="0.25">
      <c r="A161" s="145"/>
      <c r="B161" s="145"/>
      <c r="C161" s="145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</row>
    <row r="162" spans="1:27" x14ac:dyDescent="0.25">
      <c r="A162" s="145"/>
      <c r="B162" s="145"/>
      <c r="C162" s="145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</row>
    <row r="163" spans="1:27" x14ac:dyDescent="0.25">
      <c r="A163" s="145"/>
      <c r="B163" s="145"/>
      <c r="C163" s="145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</row>
    <row r="164" spans="1:27" x14ac:dyDescent="0.25">
      <c r="A164" s="145"/>
      <c r="B164" s="145"/>
      <c r="C164" s="145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</row>
    <row r="165" spans="1:27" x14ac:dyDescent="0.25">
      <c r="A165" s="145"/>
      <c r="B165" s="145"/>
      <c r="C165" s="145"/>
      <c r="D165" s="243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</row>
    <row r="166" spans="1:27" x14ac:dyDescent="0.25">
      <c r="A166" s="145"/>
      <c r="B166" s="145"/>
      <c r="C166" s="145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</row>
    <row r="167" spans="1:27" x14ac:dyDescent="0.25">
      <c r="A167" s="145"/>
      <c r="B167" s="145"/>
      <c r="C167" s="145"/>
      <c r="D167" s="243"/>
      <c r="E167" s="243"/>
      <c r="F167" s="243"/>
      <c r="G167" s="243"/>
      <c r="H167" s="243"/>
      <c r="I167" s="24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45"/>
      <c r="B168" s="145"/>
      <c r="C168" s="145"/>
      <c r="D168" s="243"/>
      <c r="E168" s="243"/>
      <c r="F168" s="243"/>
      <c r="G168" s="243"/>
      <c r="H168" s="243"/>
      <c r="I168" s="24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275"/>
      <c r="B169" s="275"/>
      <c r="C169" s="275"/>
      <c r="D169" s="243"/>
      <c r="E169" s="243"/>
      <c r="F169" s="243"/>
      <c r="G169" s="243"/>
      <c r="H169" s="243"/>
      <c r="I169" s="24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</sheetData>
  <sheetProtection selectLockedCells="1" selectUnlockedCells="1"/>
  <mergeCells count="4">
    <mergeCell ref="G1:N1"/>
    <mergeCell ref="Q1:X1"/>
    <mergeCell ref="G49:N49"/>
    <mergeCell ref="G94:N9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9"/>
  <sheetViews>
    <sheetView zoomScale="85" zoomScaleNormal="85" workbookViewId="0">
      <selection activeCell="D34" sqref="D34"/>
    </sheetView>
  </sheetViews>
  <sheetFormatPr baseColWidth="10" defaultRowHeight="15" x14ac:dyDescent="0.25"/>
  <cols>
    <col min="2" max="2" width="12.7109375" customWidth="1"/>
  </cols>
  <sheetData>
    <row r="1" spans="1:25" ht="15.75" x14ac:dyDescent="0.25">
      <c r="A1" s="1"/>
      <c r="B1" s="1"/>
      <c r="C1" s="1"/>
      <c r="D1" s="1"/>
      <c r="E1" s="1"/>
      <c r="F1" s="142"/>
      <c r="G1" s="291" t="s">
        <v>132</v>
      </c>
      <c r="H1" s="291"/>
      <c r="I1" s="291"/>
      <c r="J1" s="291"/>
      <c r="K1" s="291"/>
      <c r="L1" s="291"/>
      <c r="M1" s="291"/>
      <c r="N1" s="291"/>
      <c r="O1" s="143"/>
      <c r="P1" s="144"/>
      <c r="Q1" s="292" t="s">
        <v>133</v>
      </c>
      <c r="R1" s="292"/>
      <c r="S1" s="292"/>
      <c r="T1" s="292"/>
      <c r="U1" s="292"/>
      <c r="V1" s="292"/>
      <c r="W1" s="292"/>
      <c r="X1" s="292"/>
      <c r="Y1" s="145"/>
    </row>
    <row r="2" spans="1:25" x14ac:dyDescent="0.25">
      <c r="A2" s="146" t="s">
        <v>134</v>
      </c>
      <c r="B2" s="7" t="s">
        <v>2</v>
      </c>
      <c r="C2" s="10" t="s">
        <v>161</v>
      </c>
      <c r="D2" s="147" t="s">
        <v>136</v>
      </c>
      <c r="E2" s="148"/>
      <c r="F2" s="1"/>
      <c r="G2" s="276" t="s">
        <v>137</v>
      </c>
      <c r="H2" s="277" t="s">
        <v>138</v>
      </c>
      <c r="I2" s="278" t="s">
        <v>139</v>
      </c>
      <c r="J2" s="152" t="s">
        <v>140</v>
      </c>
      <c r="K2" s="153" t="s">
        <v>138</v>
      </c>
      <c r="L2" s="154" t="s">
        <v>139</v>
      </c>
      <c r="M2" s="154" t="s">
        <v>141</v>
      </c>
      <c r="N2" s="155" t="s">
        <v>129</v>
      </c>
      <c r="O2" s="1"/>
      <c r="P2" s="1"/>
      <c r="Q2" s="276" t="s">
        <v>137</v>
      </c>
      <c r="R2" s="277" t="s">
        <v>138</v>
      </c>
      <c r="S2" s="278" t="s">
        <v>139</v>
      </c>
      <c r="T2" s="152" t="s">
        <v>140</v>
      </c>
      <c r="U2" s="153" t="s">
        <v>138</v>
      </c>
      <c r="V2" s="154" t="s">
        <v>139</v>
      </c>
      <c r="W2" s="154" t="s">
        <v>141</v>
      </c>
      <c r="X2" s="155" t="s">
        <v>129</v>
      </c>
      <c r="Y2" s="156"/>
    </row>
    <row r="3" spans="1:25" x14ac:dyDescent="0.25">
      <c r="A3" s="11" t="s">
        <v>8</v>
      </c>
      <c r="B3" s="157">
        <f>qPCR!E5</f>
        <v>25.965</v>
      </c>
      <c r="C3" s="157">
        <f>qPCR!N87</f>
        <v>26.664999999999999</v>
      </c>
      <c r="D3" s="157">
        <f t="shared" ref="D3:D10" si="0">C3-B3</f>
        <v>0.69999999999999929</v>
      </c>
      <c r="E3" s="44"/>
      <c r="F3" s="1"/>
      <c r="G3" s="158">
        <f t="shared" ref="G3:G10" si="1">POWER(2,((-1)*(D3)))</f>
        <v>0.61557220667245838</v>
      </c>
      <c r="H3" s="159"/>
      <c r="I3" s="160"/>
      <c r="J3" s="161"/>
      <c r="K3" s="162">
        <f t="shared" ref="K3:K10" si="2">D3-$J$23</f>
        <v>-1.6925000000000012</v>
      </c>
      <c r="L3" s="162">
        <f t="shared" ref="L3:L10" si="3">POWER(2,((-1)*(K3)))</f>
        <v>3.2321630987175385</v>
      </c>
      <c r="M3" s="162"/>
      <c r="N3" s="163"/>
      <c r="O3" s="1"/>
      <c r="P3" s="1"/>
      <c r="Q3" s="164">
        <f t="shared" ref="Q3:Q11" si="4">POWER(2,((-1)*(D3)))</f>
        <v>0.61557220667245838</v>
      </c>
      <c r="R3" s="165"/>
      <c r="S3" s="166"/>
      <c r="T3" s="161"/>
      <c r="U3" s="167">
        <f t="shared" ref="U3:U10" si="5">D3-$T$23</f>
        <v>-1.1575000000000009</v>
      </c>
      <c r="V3" s="162">
        <f t="shared" ref="V3:V10" si="6">POWER(2,((-1)*(U3)))</f>
        <v>2.2307054070840193</v>
      </c>
      <c r="W3" s="162"/>
      <c r="X3" s="163"/>
      <c r="Y3" s="168"/>
    </row>
    <row r="4" spans="1:25" x14ac:dyDescent="0.25">
      <c r="A4" s="16" t="s">
        <v>9</v>
      </c>
      <c r="B4" s="158">
        <f>qPCR!E6</f>
        <v>25.91</v>
      </c>
      <c r="C4" s="158">
        <f>qPCR!N88</f>
        <v>27.064999999999998</v>
      </c>
      <c r="D4" s="158">
        <f t="shared" si="0"/>
        <v>1.1549999999999976</v>
      </c>
      <c r="E4" s="44"/>
      <c r="F4" s="1"/>
      <c r="G4" s="158">
        <f t="shared" si="1"/>
        <v>0.44906618644196789</v>
      </c>
      <c r="H4" s="169"/>
      <c r="I4" s="170"/>
      <c r="J4" s="171"/>
      <c r="K4" s="172">
        <f t="shared" si="2"/>
        <v>-1.2375000000000029</v>
      </c>
      <c r="L4" s="172">
        <f t="shared" si="3"/>
        <v>2.3578958584656302</v>
      </c>
      <c r="M4" s="172"/>
      <c r="N4" s="173"/>
      <c r="O4" s="1"/>
      <c r="P4" s="1"/>
      <c r="Q4" s="174">
        <f t="shared" si="4"/>
        <v>0.44906618644196789</v>
      </c>
      <c r="R4" s="175"/>
      <c r="S4" s="176"/>
      <c r="T4" s="171"/>
      <c r="U4" s="177">
        <f t="shared" si="5"/>
        <v>-0.70250000000000257</v>
      </c>
      <c r="V4" s="172">
        <f t="shared" si="6"/>
        <v>1.6273222854710752</v>
      </c>
      <c r="W4" s="172"/>
      <c r="X4" s="173"/>
      <c r="Y4" s="168"/>
    </row>
    <row r="5" spans="1:25" x14ac:dyDescent="0.25">
      <c r="A5" s="16" t="s">
        <v>10</v>
      </c>
      <c r="B5" s="158">
        <f>qPCR!E7</f>
        <v>25.244999999999997</v>
      </c>
      <c r="C5" s="158">
        <f>qPCR!N89</f>
        <v>26.125</v>
      </c>
      <c r="D5" s="158">
        <f t="shared" si="0"/>
        <v>0.88000000000000256</v>
      </c>
      <c r="E5" s="44"/>
      <c r="F5" s="1"/>
      <c r="G5" s="158">
        <f t="shared" si="1"/>
        <v>0.54336743126302811</v>
      </c>
      <c r="H5" s="169"/>
      <c r="I5" s="170"/>
      <c r="J5" s="171"/>
      <c r="K5" s="172">
        <f t="shared" si="2"/>
        <v>-1.512499999999998</v>
      </c>
      <c r="L5" s="172">
        <f t="shared" si="3"/>
        <v>2.8530400517380521</v>
      </c>
      <c r="M5" s="172"/>
      <c r="N5" s="173"/>
      <c r="O5" s="1"/>
      <c r="P5" s="1"/>
      <c r="Q5" s="174">
        <f t="shared" si="4"/>
        <v>0.54336743126302811</v>
      </c>
      <c r="R5" s="175"/>
      <c r="S5" s="176"/>
      <c r="T5" s="171"/>
      <c r="U5" s="177">
        <f t="shared" si="5"/>
        <v>-0.97749999999999759</v>
      </c>
      <c r="V5" s="172">
        <f t="shared" si="6"/>
        <v>1.9690503466748244</v>
      </c>
      <c r="W5" s="172"/>
      <c r="X5" s="173"/>
      <c r="Y5" s="168"/>
    </row>
    <row r="6" spans="1:25" x14ac:dyDescent="0.25">
      <c r="A6" s="16" t="s">
        <v>11</v>
      </c>
      <c r="B6" s="158">
        <f>qPCR!E8</f>
        <v>25.130000000000003</v>
      </c>
      <c r="C6" s="158">
        <f>qPCR!N90</f>
        <v>26.555</v>
      </c>
      <c r="D6" s="158">
        <f t="shared" si="0"/>
        <v>1.4249999999999972</v>
      </c>
      <c r="E6" s="44"/>
      <c r="F6" s="1"/>
      <c r="G6" s="158">
        <f t="shared" si="1"/>
        <v>0.3724193657806763</v>
      </c>
      <c r="H6" s="169"/>
      <c r="I6" s="170"/>
      <c r="J6" s="171"/>
      <c r="K6" s="172">
        <f t="shared" si="2"/>
        <v>-0.96750000000000336</v>
      </c>
      <c r="L6" s="172">
        <f t="shared" si="3"/>
        <v>1.95544912242047</v>
      </c>
      <c r="M6" s="172"/>
      <c r="N6" s="173"/>
      <c r="O6" s="1"/>
      <c r="P6" s="1"/>
      <c r="Q6" s="174">
        <f t="shared" si="4"/>
        <v>0.3724193657806763</v>
      </c>
      <c r="R6" s="175"/>
      <c r="S6" s="176"/>
      <c r="T6" s="171"/>
      <c r="U6" s="177">
        <f t="shared" si="5"/>
        <v>-0.43250000000000299</v>
      </c>
      <c r="V6" s="172">
        <f t="shared" si="6"/>
        <v>1.3495701786805918</v>
      </c>
      <c r="W6" s="172"/>
      <c r="X6" s="173"/>
      <c r="Y6" s="168"/>
    </row>
    <row r="7" spans="1:25" x14ac:dyDescent="0.25">
      <c r="A7" s="16" t="s">
        <v>12</v>
      </c>
      <c r="B7" s="158">
        <f>qPCR!E9</f>
        <v>25.16</v>
      </c>
      <c r="C7" s="158">
        <f>qPCR!N91</f>
        <v>26.905000000000001</v>
      </c>
      <c r="D7" s="158">
        <f t="shared" si="0"/>
        <v>1.745000000000001</v>
      </c>
      <c r="E7" s="44"/>
      <c r="F7" s="1"/>
      <c r="G7" s="158">
        <f t="shared" si="1"/>
        <v>0.29833393575793027</v>
      </c>
      <c r="H7" s="169"/>
      <c r="I7" s="170"/>
      <c r="J7" s="171"/>
      <c r="K7" s="172">
        <f t="shared" si="2"/>
        <v>-0.64749999999999952</v>
      </c>
      <c r="L7" s="172">
        <f t="shared" si="3"/>
        <v>1.5664513891300957</v>
      </c>
      <c r="M7" s="172"/>
      <c r="N7" s="173"/>
      <c r="O7" s="1"/>
      <c r="P7" s="1"/>
      <c r="Q7" s="174">
        <f t="shared" si="4"/>
        <v>0.29833393575793027</v>
      </c>
      <c r="R7" s="175"/>
      <c r="S7" s="176"/>
      <c r="T7" s="171"/>
      <c r="U7" s="177">
        <f t="shared" si="5"/>
        <v>-0.11249999999999916</v>
      </c>
      <c r="V7" s="172">
        <f t="shared" si="6"/>
        <v>1.0811000178342631</v>
      </c>
      <c r="W7" s="172"/>
      <c r="X7" s="173"/>
      <c r="Y7" s="168"/>
    </row>
    <row r="8" spans="1:25" x14ac:dyDescent="0.25">
      <c r="A8" s="16" t="s">
        <v>13</v>
      </c>
      <c r="B8" s="158">
        <f>qPCR!E10</f>
        <v>25.92</v>
      </c>
      <c r="C8" s="158">
        <f>qPCR!N92</f>
        <v>26.965</v>
      </c>
      <c r="D8" s="158">
        <f t="shared" si="0"/>
        <v>1.0449999999999982</v>
      </c>
      <c r="E8" s="44"/>
      <c r="F8" s="1"/>
      <c r="G8" s="158">
        <f t="shared" si="1"/>
        <v>0.48464490846753305</v>
      </c>
      <c r="H8" s="169"/>
      <c r="I8" s="170"/>
      <c r="J8" s="171"/>
      <c r="K8" s="172">
        <f t="shared" si="2"/>
        <v>-1.3475000000000024</v>
      </c>
      <c r="L8" s="172">
        <f t="shared" si="3"/>
        <v>2.5447077891929535</v>
      </c>
      <c r="M8" s="172"/>
      <c r="N8" s="173"/>
      <c r="O8" s="1"/>
      <c r="P8" s="1"/>
      <c r="Q8" s="174">
        <f t="shared" si="4"/>
        <v>0.48464490846753305</v>
      </c>
      <c r="R8" s="175"/>
      <c r="S8" s="176"/>
      <c r="T8" s="171"/>
      <c r="U8" s="177">
        <f t="shared" si="5"/>
        <v>-0.812500000000002</v>
      </c>
      <c r="V8" s="172">
        <f t="shared" si="6"/>
        <v>1.7562521603733019</v>
      </c>
      <c r="W8" s="172"/>
      <c r="X8" s="173"/>
      <c r="Y8" s="168"/>
    </row>
    <row r="9" spans="1:25" x14ac:dyDescent="0.25">
      <c r="A9" s="16" t="s">
        <v>14</v>
      </c>
      <c r="B9" s="158">
        <f>qPCR!E11</f>
        <v>25.725000000000001</v>
      </c>
      <c r="C9" s="158">
        <f>qPCR!N93</f>
        <v>27.36</v>
      </c>
      <c r="D9" s="158">
        <f t="shared" si="0"/>
        <v>1.634999999999998</v>
      </c>
      <c r="E9" s="44"/>
      <c r="F9" s="1"/>
      <c r="G9" s="158">
        <f t="shared" si="1"/>
        <v>0.3219704073774568</v>
      </c>
      <c r="H9" s="169"/>
      <c r="I9" s="170"/>
      <c r="J9" s="171"/>
      <c r="K9" s="172">
        <f t="shared" si="2"/>
        <v>-0.7575000000000025</v>
      </c>
      <c r="L9" s="172">
        <f t="shared" si="3"/>
        <v>1.6905585702607868</v>
      </c>
      <c r="M9" s="172"/>
      <c r="N9" s="173"/>
      <c r="O9" s="1"/>
      <c r="P9" s="1"/>
      <c r="Q9" s="174">
        <f t="shared" si="4"/>
        <v>0.3219704073774568</v>
      </c>
      <c r="R9" s="175"/>
      <c r="S9" s="176"/>
      <c r="T9" s="171"/>
      <c r="U9" s="177">
        <f t="shared" si="5"/>
        <v>-0.22250000000000214</v>
      </c>
      <c r="V9" s="172">
        <f t="shared" si="6"/>
        <v>1.1667536657321791</v>
      </c>
      <c r="W9" s="172"/>
      <c r="X9" s="173"/>
      <c r="Y9" s="168"/>
    </row>
    <row r="10" spans="1:25" x14ac:dyDescent="0.25">
      <c r="A10" s="16" t="s">
        <v>15</v>
      </c>
      <c r="B10" s="158">
        <f>qPCR!E12</f>
        <v>26.105</v>
      </c>
      <c r="C10" s="158">
        <f>qPCR!N94</f>
        <v>27.03</v>
      </c>
      <c r="D10" s="158">
        <f t="shared" si="0"/>
        <v>0.92500000000000071</v>
      </c>
      <c r="E10" s="44"/>
      <c r="F10" s="1"/>
      <c r="G10" s="158">
        <f t="shared" si="1"/>
        <v>0.52668051797741766</v>
      </c>
      <c r="H10" s="169"/>
      <c r="I10" s="170"/>
      <c r="J10" s="171"/>
      <c r="K10" s="172">
        <f t="shared" si="2"/>
        <v>-1.4674999999999998</v>
      </c>
      <c r="L10" s="172">
        <f t="shared" si="3"/>
        <v>2.7654226694575885</v>
      </c>
      <c r="M10" s="172"/>
      <c r="N10" s="173"/>
      <c r="O10" s="1"/>
      <c r="P10" s="1"/>
      <c r="Q10" s="174">
        <f t="shared" si="4"/>
        <v>0.52668051797741766</v>
      </c>
      <c r="R10" s="175"/>
      <c r="S10" s="176"/>
      <c r="T10" s="171"/>
      <c r="U10" s="177">
        <f t="shared" si="5"/>
        <v>-0.93249999999999944</v>
      </c>
      <c r="V10" s="172">
        <f t="shared" si="6"/>
        <v>1.9085804500643695</v>
      </c>
      <c r="W10" s="172"/>
      <c r="X10" s="173"/>
      <c r="Y10" s="168"/>
    </row>
    <row r="11" spans="1:25" x14ac:dyDescent="0.25">
      <c r="A11" s="38" t="s">
        <v>16</v>
      </c>
      <c r="B11" s="178">
        <f>qPCR!E13</f>
        <v>24.664999999999999</v>
      </c>
      <c r="C11" s="178">
        <f>qPCR!N95</f>
        <v>28.78</v>
      </c>
      <c r="D11" s="178"/>
      <c r="E11" s="44"/>
      <c r="F11" s="1"/>
      <c r="G11" s="158"/>
      <c r="H11" s="169"/>
      <c r="I11" s="170"/>
      <c r="J11" s="171"/>
      <c r="K11" s="172"/>
      <c r="L11" s="172"/>
      <c r="M11" s="172"/>
      <c r="N11" s="173"/>
      <c r="O11" s="1"/>
      <c r="P11" s="1"/>
      <c r="Q11" s="179">
        <f t="shared" si="4"/>
        <v>1</v>
      </c>
      <c r="R11" s="180"/>
      <c r="S11" s="181"/>
      <c r="T11" s="182"/>
      <c r="U11" s="183"/>
      <c r="V11" s="184"/>
      <c r="W11" s="184"/>
      <c r="X11" s="185"/>
      <c r="Y11" s="168"/>
    </row>
    <row r="12" spans="1:25" x14ac:dyDescent="0.25">
      <c r="A12" s="186" t="s">
        <v>142</v>
      </c>
      <c r="B12" s="187">
        <f>AVERAGE(B3:B11)</f>
        <v>25.536111111111108</v>
      </c>
      <c r="C12" s="187">
        <f>AVERAGE(C3:C11)</f>
        <v>27.049999999999997</v>
      </c>
      <c r="D12" s="187">
        <f>AVERAGE(D3:D11)</f>
        <v>1.1887499999999993</v>
      </c>
      <c r="E12" s="44"/>
      <c r="F12" s="188" t="s">
        <v>143</v>
      </c>
      <c r="G12" s="189">
        <f>AVERAGE(G3:G11)</f>
        <v>0.4515068699673086</v>
      </c>
      <c r="H12" s="190"/>
      <c r="I12" s="191"/>
      <c r="J12" s="192">
        <f>D12</f>
        <v>1.1887499999999993</v>
      </c>
      <c r="K12" s="193"/>
      <c r="L12" s="193"/>
      <c r="M12">
        <f>GEOMEAN(L3:L11)</f>
        <v>2.3033761054501545</v>
      </c>
      <c r="N12" s="195">
        <f>STDEV(L3:L11)/SQRT(COUNT(L3:L11))</f>
        <v>0.20886003179551751</v>
      </c>
      <c r="O12" s="1"/>
      <c r="P12" s="1"/>
      <c r="Q12" s="174">
        <f t="shared" ref="Q12:Q21" si="7">POWER(2,((-1)*(D13)))</f>
        <v>0.40612619817811763</v>
      </c>
      <c r="R12" s="175"/>
      <c r="S12" s="176"/>
      <c r="T12" s="171"/>
      <c r="U12" s="177">
        <f t="shared" ref="U12:U21" si="8">D13-$T$23</f>
        <v>-0.55749999999999944</v>
      </c>
      <c r="V12" s="172">
        <f t="shared" ref="V12:V21" si="9">POWER(2,((-1)*(U12)))</f>
        <v>1.4717167156256152</v>
      </c>
      <c r="W12" s="172"/>
      <c r="X12" s="173"/>
      <c r="Y12" s="168"/>
    </row>
    <row r="13" spans="1:25" x14ac:dyDescent="0.25">
      <c r="A13" s="21" t="s">
        <v>18</v>
      </c>
      <c r="B13" s="164">
        <f>qPCR!E14</f>
        <v>26.234999999999999</v>
      </c>
      <c r="C13" s="164">
        <f>qPCR!N96</f>
        <v>27.535</v>
      </c>
      <c r="D13" s="164">
        <f t="shared" ref="D13:D22" si="10">C13-B13</f>
        <v>1.3000000000000007</v>
      </c>
      <c r="E13" s="44"/>
      <c r="F13" s="1"/>
      <c r="G13" s="174">
        <f t="shared" ref="G13:G22" si="11">POWER(2,((-1)*(D13)))</f>
        <v>0.40612619817811763</v>
      </c>
      <c r="H13" s="196"/>
      <c r="I13" s="197"/>
      <c r="J13" s="171"/>
      <c r="K13" s="177">
        <f t="shared" ref="K13:K22" si="12">D13-$J$23</f>
        <v>-1.0924999999999998</v>
      </c>
      <c r="L13" s="177">
        <f t="shared" ref="L13:L22" si="13">POWER(2,((-1)*(K13)))</f>
        <v>2.132432388833009</v>
      </c>
      <c r="M13" s="198"/>
      <c r="N13" s="199"/>
      <c r="O13" s="1"/>
      <c r="P13" s="1"/>
      <c r="Q13" s="174">
        <f t="shared" si="7"/>
        <v>0.17134785062246272</v>
      </c>
      <c r="R13" s="175"/>
      <c r="S13" s="176"/>
      <c r="T13" s="171"/>
      <c r="U13" s="177">
        <f t="shared" si="8"/>
        <v>0.68750000000000155</v>
      </c>
      <c r="V13" s="172">
        <f t="shared" si="9"/>
        <v>0.62092890603674133</v>
      </c>
      <c r="W13" s="172"/>
      <c r="X13" s="173"/>
      <c r="Y13" s="168"/>
    </row>
    <row r="14" spans="1:25" x14ac:dyDescent="0.25">
      <c r="A14" s="26" t="s">
        <v>19</v>
      </c>
      <c r="B14" s="174">
        <f>qPCR!E15</f>
        <v>24.15</v>
      </c>
      <c r="C14" s="174">
        <f>qPCR!N97</f>
        <v>26.695</v>
      </c>
      <c r="D14" s="174">
        <f t="shared" si="10"/>
        <v>2.5450000000000017</v>
      </c>
      <c r="E14" s="44"/>
      <c r="F14" s="1"/>
      <c r="G14" s="174">
        <f t="shared" si="11"/>
        <v>0.17134785062246272</v>
      </c>
      <c r="H14" s="196"/>
      <c r="I14" s="197"/>
      <c r="J14" s="171"/>
      <c r="K14" s="177">
        <f t="shared" si="12"/>
        <v>0.15250000000000119</v>
      </c>
      <c r="L14" s="177">
        <f t="shared" si="13"/>
        <v>0.89969006693828024</v>
      </c>
      <c r="M14" s="198"/>
      <c r="N14" s="199"/>
      <c r="O14" s="1"/>
      <c r="P14" s="1"/>
      <c r="Q14" s="174">
        <f t="shared" si="7"/>
        <v>0.20166043980553175</v>
      </c>
      <c r="R14" s="175"/>
      <c r="S14" s="176"/>
      <c r="T14" s="171"/>
      <c r="U14" s="177">
        <f t="shared" si="8"/>
        <v>0.45249999999999857</v>
      </c>
      <c r="V14" s="172">
        <f t="shared" si="9"/>
        <v>0.73077541284852132</v>
      </c>
      <c r="W14" s="172"/>
      <c r="X14" s="173"/>
      <c r="Y14" s="168"/>
    </row>
    <row r="15" spans="1:25" x14ac:dyDescent="0.25">
      <c r="A15" s="26" t="s">
        <v>20</v>
      </c>
      <c r="B15" s="174">
        <f>qPCR!E16</f>
        <v>24.69</v>
      </c>
      <c r="C15" s="174">
        <f>qPCR!N98</f>
        <v>27</v>
      </c>
      <c r="D15" s="174">
        <f t="shared" si="10"/>
        <v>2.3099999999999987</v>
      </c>
      <c r="E15" s="44"/>
      <c r="F15" s="1"/>
      <c r="G15" s="174">
        <f t="shared" si="11"/>
        <v>0.20166043980553175</v>
      </c>
      <c r="H15" s="196"/>
      <c r="I15" s="197"/>
      <c r="J15" s="171"/>
      <c r="K15" s="177">
        <f t="shared" si="12"/>
        <v>-8.2500000000001794E-2</v>
      </c>
      <c r="L15" s="177">
        <f t="shared" si="13"/>
        <v>1.0588513011884679</v>
      </c>
      <c r="M15" s="198"/>
      <c r="N15" s="199"/>
      <c r="O15" s="1"/>
      <c r="P15" s="1"/>
      <c r="Q15" s="174">
        <f t="shared" si="7"/>
        <v>0.16323247338611491</v>
      </c>
      <c r="R15" s="175"/>
      <c r="S15" s="176"/>
      <c r="T15" s="171"/>
      <c r="U15" s="177">
        <f t="shared" si="8"/>
        <v>0.75749999999999829</v>
      </c>
      <c r="V15" s="172">
        <f t="shared" si="9"/>
        <v>0.59152046997445473</v>
      </c>
      <c r="W15" s="172"/>
      <c r="X15" s="173"/>
      <c r="Y15" s="168"/>
    </row>
    <row r="16" spans="1:25" x14ac:dyDescent="0.25">
      <c r="A16" s="26" t="s">
        <v>21</v>
      </c>
      <c r="B16" s="174">
        <f>qPCR!E17</f>
        <v>24.6</v>
      </c>
      <c r="C16" s="174">
        <f>qPCR!N99</f>
        <v>27.215</v>
      </c>
      <c r="D16" s="174">
        <f t="shared" si="10"/>
        <v>2.6149999999999984</v>
      </c>
      <c r="E16" s="44"/>
      <c r="F16" s="1"/>
      <c r="G16" s="174">
        <f t="shared" si="11"/>
        <v>0.16323247338611491</v>
      </c>
      <c r="H16" s="196"/>
      <c r="I16" s="197"/>
      <c r="J16" s="171"/>
      <c r="K16" s="177">
        <f t="shared" si="12"/>
        <v>0.22249999999999792</v>
      </c>
      <c r="L16" s="177">
        <f t="shared" si="13"/>
        <v>0.85707894422810127</v>
      </c>
      <c r="M16" s="198"/>
      <c r="N16" s="199"/>
      <c r="O16" s="1"/>
      <c r="P16" s="1"/>
      <c r="Q16" s="174">
        <f t="shared" si="7"/>
        <v>0.14916696787896516</v>
      </c>
      <c r="R16" s="175"/>
      <c r="S16" s="176"/>
      <c r="T16" s="171"/>
      <c r="U16" s="177">
        <f t="shared" si="8"/>
        <v>0.88750000000000084</v>
      </c>
      <c r="V16" s="172">
        <f t="shared" si="9"/>
        <v>0.54055000891713167</v>
      </c>
      <c r="W16" s="172"/>
      <c r="X16" s="173"/>
      <c r="Y16" s="168"/>
    </row>
    <row r="17" spans="1:25" x14ac:dyDescent="0.25">
      <c r="A17" s="26" t="s">
        <v>22</v>
      </c>
      <c r="B17" s="174">
        <f>qPCR!E18</f>
        <v>25.364999999999998</v>
      </c>
      <c r="C17" s="174">
        <f>qPCR!N100</f>
        <v>28.11</v>
      </c>
      <c r="D17" s="174">
        <f t="shared" si="10"/>
        <v>2.745000000000001</v>
      </c>
      <c r="E17" s="44"/>
      <c r="F17" s="1"/>
      <c r="G17" s="174">
        <f t="shared" si="11"/>
        <v>0.14916696787896516</v>
      </c>
      <c r="H17" s="196"/>
      <c r="I17" s="197"/>
      <c r="J17" s="171"/>
      <c r="K17" s="177">
        <f t="shared" si="12"/>
        <v>0.35250000000000048</v>
      </c>
      <c r="L17" s="177">
        <f t="shared" si="13"/>
        <v>0.78322569456504776</v>
      </c>
      <c r="M17" s="198"/>
      <c r="N17" s="199"/>
      <c r="O17" s="1"/>
      <c r="P17" s="1"/>
      <c r="Q17" s="174">
        <f t="shared" si="7"/>
        <v>0.12032430538771899</v>
      </c>
      <c r="R17" s="175"/>
      <c r="S17" s="176"/>
      <c r="T17" s="171"/>
      <c r="U17" s="177">
        <f t="shared" si="8"/>
        <v>1.1974999999999996</v>
      </c>
      <c r="V17" s="172">
        <f t="shared" si="9"/>
        <v>0.43603021014045151</v>
      </c>
      <c r="W17" s="172"/>
      <c r="X17" s="173"/>
      <c r="Y17" s="168"/>
    </row>
    <row r="18" spans="1:25" x14ac:dyDescent="0.25">
      <c r="A18" s="26" t="s">
        <v>23</v>
      </c>
      <c r="B18" s="174">
        <f>qPCR!E19</f>
        <v>23.83</v>
      </c>
      <c r="C18" s="174">
        <f>qPCR!N101</f>
        <v>26.884999999999998</v>
      </c>
      <c r="D18" s="174">
        <f t="shared" si="10"/>
        <v>3.0549999999999997</v>
      </c>
      <c r="E18" s="44"/>
      <c r="F18" s="1"/>
      <c r="G18" s="174">
        <f t="shared" si="11"/>
        <v>0.12032430538771899</v>
      </c>
      <c r="H18" s="196"/>
      <c r="I18" s="197"/>
      <c r="J18" s="171"/>
      <c r="K18" s="177">
        <f t="shared" si="12"/>
        <v>0.6624999999999992</v>
      </c>
      <c r="L18" s="177">
        <f t="shared" si="13"/>
        <v>0.63178255213192258</v>
      </c>
      <c r="M18" s="198"/>
      <c r="N18" s="199"/>
      <c r="O18" s="1"/>
      <c r="P18" s="1"/>
      <c r="Q18" s="174">
        <f t="shared" si="7"/>
        <v>0.18111776931935944</v>
      </c>
      <c r="R18" s="175"/>
      <c r="S18" s="176"/>
      <c r="T18" s="171"/>
      <c r="U18" s="177">
        <f t="shared" si="8"/>
        <v>0.60750000000000326</v>
      </c>
      <c r="V18" s="172">
        <f t="shared" si="9"/>
        <v>0.65633305558687705</v>
      </c>
      <c r="W18" s="172"/>
      <c r="X18" s="173"/>
      <c r="Y18" s="168"/>
    </row>
    <row r="19" spans="1:25" x14ac:dyDescent="0.25">
      <c r="A19" s="26" t="s">
        <v>24</v>
      </c>
      <c r="B19" s="174">
        <f>qPCR!E20</f>
        <v>25.454999999999998</v>
      </c>
      <c r="C19" s="174">
        <f>qPCR!N102</f>
        <v>27.92</v>
      </c>
      <c r="D19" s="174">
        <f t="shared" si="10"/>
        <v>2.4650000000000034</v>
      </c>
      <c r="E19" s="44"/>
      <c r="F19" s="1"/>
      <c r="G19" s="174">
        <f t="shared" si="11"/>
        <v>0.18111776931935944</v>
      </c>
      <c r="H19" s="196"/>
      <c r="I19" s="197"/>
      <c r="J19" s="171"/>
      <c r="K19" s="177">
        <f t="shared" si="12"/>
        <v>7.2500000000002895E-2</v>
      </c>
      <c r="L19" s="177">
        <f t="shared" si="13"/>
        <v>0.95098863166763692</v>
      </c>
      <c r="M19" s="198"/>
      <c r="N19" s="199"/>
      <c r="O19" s="1"/>
      <c r="P19" s="1"/>
      <c r="Q19" s="174">
        <f t="shared" si="7"/>
        <v>0.16840419710821128</v>
      </c>
      <c r="R19" s="175"/>
      <c r="S19" s="176"/>
      <c r="T19" s="171"/>
      <c r="U19" s="177">
        <f t="shared" si="8"/>
        <v>0.71250000000000013</v>
      </c>
      <c r="V19" s="172">
        <f t="shared" si="9"/>
        <v>0.61026171908507876</v>
      </c>
      <c r="W19" s="172"/>
      <c r="X19" s="173"/>
      <c r="Y19" s="168"/>
    </row>
    <row r="20" spans="1:25" x14ac:dyDescent="0.25">
      <c r="A20" s="26" t="s">
        <v>25</v>
      </c>
      <c r="B20" s="174">
        <f>qPCR!E21</f>
        <v>24.82</v>
      </c>
      <c r="C20" s="174">
        <f>qPCR!N103</f>
        <v>27.39</v>
      </c>
      <c r="D20" s="174">
        <f t="shared" si="10"/>
        <v>2.5700000000000003</v>
      </c>
      <c r="E20" s="44"/>
      <c r="F20" s="1"/>
      <c r="G20" s="174">
        <f t="shared" si="11"/>
        <v>0.16840419710821128</v>
      </c>
      <c r="H20" s="196"/>
      <c r="I20" s="197"/>
      <c r="J20" s="171"/>
      <c r="K20" s="177">
        <f t="shared" si="12"/>
        <v>0.17749999999999977</v>
      </c>
      <c r="L20" s="177">
        <f t="shared" si="13"/>
        <v>0.88423393009349849</v>
      </c>
      <c r="M20" s="198"/>
      <c r="N20" s="199"/>
      <c r="O20" s="1"/>
      <c r="P20" s="1"/>
      <c r="Q20" s="174">
        <f t="shared" si="7"/>
        <v>0.21688467178801671</v>
      </c>
      <c r="R20" s="175"/>
      <c r="S20" s="176"/>
      <c r="T20" s="171"/>
      <c r="U20" s="177">
        <f t="shared" si="8"/>
        <v>0.3475000000000017</v>
      </c>
      <c r="V20" s="172">
        <f t="shared" si="9"/>
        <v>0.78594485720275764</v>
      </c>
      <c r="W20" s="172"/>
      <c r="X20" s="173"/>
      <c r="Y20" s="168"/>
    </row>
    <row r="21" spans="1:25" x14ac:dyDescent="0.25">
      <c r="A21" s="26" t="s">
        <v>26</v>
      </c>
      <c r="B21" s="174">
        <f>qPCR!E22</f>
        <v>26.004999999999999</v>
      </c>
      <c r="C21" s="174">
        <f>qPCR!N104</f>
        <v>28.21</v>
      </c>
      <c r="D21" s="174">
        <f t="shared" si="10"/>
        <v>2.2050000000000018</v>
      </c>
      <c r="E21" s="44"/>
      <c r="F21" s="1"/>
      <c r="G21" s="174">
        <f t="shared" si="11"/>
        <v>0.21688467178801671</v>
      </c>
      <c r="H21" s="196"/>
      <c r="I21" s="197"/>
      <c r="J21" s="171"/>
      <c r="K21" s="177">
        <f t="shared" si="12"/>
        <v>-0.18749999999999867</v>
      </c>
      <c r="L21" s="177">
        <f t="shared" si="13"/>
        <v>1.1387886347566907</v>
      </c>
      <c r="M21" s="198"/>
      <c r="N21" s="199"/>
      <c r="O21" s="1"/>
      <c r="P21" s="1"/>
      <c r="Q21" s="174">
        <f t="shared" si="7"/>
        <v>0.23084557768234898</v>
      </c>
      <c r="R21" s="175"/>
      <c r="S21" s="176"/>
      <c r="T21" s="171"/>
      <c r="U21" s="177">
        <f t="shared" si="8"/>
        <v>0.25749999999999829</v>
      </c>
      <c r="V21" s="172">
        <f t="shared" si="9"/>
        <v>0.83653627105918105</v>
      </c>
      <c r="W21" s="172"/>
      <c r="X21" s="173"/>
      <c r="Y21" s="168"/>
    </row>
    <row r="22" spans="1:25" x14ac:dyDescent="0.25">
      <c r="A22" s="85" t="s">
        <v>27</v>
      </c>
      <c r="B22" s="200">
        <f>qPCR!E23</f>
        <v>25.67</v>
      </c>
      <c r="C22" s="200">
        <f>qPCR!N105</f>
        <v>27.785</v>
      </c>
      <c r="D22" s="200">
        <f t="shared" si="10"/>
        <v>2.1149999999999984</v>
      </c>
      <c r="E22" s="44"/>
      <c r="F22" s="43"/>
      <c r="G22" s="174">
        <f t="shared" si="11"/>
        <v>0.23084557768234898</v>
      </c>
      <c r="H22" s="201"/>
      <c r="I22" s="197"/>
      <c r="J22" s="202"/>
      <c r="K22" s="177">
        <f t="shared" si="12"/>
        <v>-0.27750000000000208</v>
      </c>
      <c r="L22" s="203">
        <f t="shared" si="13"/>
        <v>1.2120926669517942</v>
      </c>
      <c r="M22" s="198"/>
      <c r="N22" s="199"/>
      <c r="O22" s="1"/>
      <c r="P22" s="1"/>
      <c r="Q22" s="204"/>
      <c r="R22" s="205"/>
      <c r="S22" s="206"/>
      <c r="T22" s="205"/>
      <c r="U22" s="207"/>
      <c r="V22" s="207"/>
      <c r="W22" s="207"/>
      <c r="X22" s="206"/>
      <c r="Y22" s="168"/>
    </row>
    <row r="23" spans="1:25" x14ac:dyDescent="0.25">
      <c r="A23" s="186" t="s">
        <v>144</v>
      </c>
      <c r="B23" s="187">
        <f>AVERAGE(B13:B22)</f>
        <v>25.082000000000001</v>
      </c>
      <c r="C23" s="187">
        <f>AVERAGE(C13:C22)</f>
        <v>27.474499999999999</v>
      </c>
      <c r="D23" s="187">
        <f>AVERAGE(D13:D22)</f>
        <v>2.3925000000000005</v>
      </c>
      <c r="E23" s="43"/>
      <c r="F23" s="188" t="s">
        <v>145</v>
      </c>
      <c r="G23" s="189">
        <f>AVERAGE(G13:G22)</f>
        <v>0.20091104511568475</v>
      </c>
      <c r="H23" s="190"/>
      <c r="I23" s="191"/>
      <c r="J23" s="192">
        <f>D23</f>
        <v>2.3925000000000005</v>
      </c>
      <c r="K23" s="193"/>
      <c r="L23" s="193"/>
      <c r="M23" s="208"/>
      <c r="N23" s="209"/>
      <c r="O23" s="1"/>
      <c r="P23" s="188" t="s">
        <v>143</v>
      </c>
      <c r="Q23" s="189">
        <f>AVERAGE(Q3:Q21)</f>
        <v>0.34848239004712195</v>
      </c>
      <c r="R23" s="210"/>
      <c r="S23" s="206"/>
      <c r="T23">
        <f>D24</f>
        <v>1.8575000000000002</v>
      </c>
      <c r="W23">
        <f>GEOMEAN(V3:V21)</f>
        <v>1.0000000000000002</v>
      </c>
      <c r="X23">
        <f>STDEV(V3:V21)/SQRT(COUNT(V3:V21))</f>
        <v>0.13487421680108477</v>
      </c>
      <c r="Y23" s="168"/>
    </row>
    <row r="24" spans="1:25" x14ac:dyDescent="0.25">
      <c r="A24" s="146" t="s">
        <v>146</v>
      </c>
      <c r="B24" s="189">
        <f>AVERAGE(B3:B11,B13:B22)</f>
        <v>25.297105263157892</v>
      </c>
      <c r="C24" s="189">
        <f>AVERAGE(C3:C11,C13:C22)</f>
        <v>27.273421052631576</v>
      </c>
      <c r="D24" s="189">
        <f>AVERAGE(D3:D11,D13:D22)</f>
        <v>1.8575000000000002</v>
      </c>
      <c r="E24" s="44"/>
      <c r="F24" s="216" t="s">
        <v>128</v>
      </c>
      <c r="G24">
        <f>G12/G23</f>
        <v>2.2472974032230559</v>
      </c>
      <c r="H24">
        <f>((C12-B12)-(C23-B23))</f>
        <v>-0.87861111111110901</v>
      </c>
      <c r="I24">
        <f>POWER(2,((-1)*(H24)))</f>
        <v>1.8386044163735966</v>
      </c>
      <c r="J24" s="182"/>
      <c r="K24" s="183"/>
      <c r="L24" s="183"/>
      <c r="M24">
        <f>GEOMEAN(L13:L22)</f>
        <v>1</v>
      </c>
      <c r="N24">
        <f>STDEV(L13:L22)/SQRT(COUNT(L13:L22))</f>
        <v>0.13118356828300071</v>
      </c>
      <c r="O24" s="1"/>
      <c r="P24" s="1"/>
      <c r="Q24" s="174">
        <f t="shared" ref="Q24:Q31" si="14">POWER(2,((-1)*(D25)))</f>
        <v>0.1435872943746293</v>
      </c>
      <c r="R24" s="175"/>
      <c r="S24" s="176"/>
      <c r="T24" s="171"/>
      <c r="U24" s="177">
        <f t="shared" ref="U24:U31" si="15">D25-$T$23</f>
        <v>0.94250000000000056</v>
      </c>
      <c r="V24" s="172">
        <f t="shared" ref="V24:V41" si="16">POWER(2,((-1)*(U24)))</f>
        <v>0.52033043480223318</v>
      </c>
      <c r="W24" s="172"/>
      <c r="X24" s="173"/>
      <c r="Y24" s="168"/>
    </row>
    <row r="25" spans="1:25" x14ac:dyDescent="0.25">
      <c r="A25" s="11" t="s">
        <v>28</v>
      </c>
      <c r="B25" s="157">
        <f>qPCR!E24</f>
        <v>26.66</v>
      </c>
      <c r="C25" s="157">
        <f>qPCR!N106</f>
        <v>29.46</v>
      </c>
      <c r="D25" s="157">
        <f t="shared" ref="D25:D32" si="17">C25-B25</f>
        <v>2.8000000000000007</v>
      </c>
      <c r="E25" s="44"/>
      <c r="F25" s="143"/>
      <c r="G25" s="164"/>
      <c r="H25" s="161"/>
      <c r="I25" s="220"/>
      <c r="J25" s="161"/>
      <c r="K25" s="167">
        <f t="shared" ref="K25:K32" si="18">D3-$J$12</f>
        <v>-0.48875000000000002</v>
      </c>
      <c r="L25" s="167">
        <f t="shared" ref="L25:L32" si="19">POWER(2,((-1)*(K25)))</f>
        <v>1.4032285439923278</v>
      </c>
      <c r="O25" s="1"/>
      <c r="P25" s="1"/>
      <c r="Q25" s="174">
        <f t="shared" si="14"/>
        <v>0.34868591658760234</v>
      </c>
      <c r="R25" s="175"/>
      <c r="S25" s="176"/>
      <c r="T25" s="171"/>
      <c r="U25" s="177">
        <f t="shared" si="15"/>
        <v>-0.33750000000000413</v>
      </c>
      <c r="V25" s="172">
        <f t="shared" si="16"/>
        <v>1.263565104263848</v>
      </c>
      <c r="W25" s="172"/>
      <c r="X25" s="173"/>
      <c r="Y25" s="168"/>
    </row>
    <row r="26" spans="1:25" x14ac:dyDescent="0.25">
      <c r="A26" s="16" t="s">
        <v>29</v>
      </c>
      <c r="B26" s="158">
        <f>qPCR!E25</f>
        <v>26.340000000000003</v>
      </c>
      <c r="C26" s="158">
        <f>qPCR!N107</f>
        <v>27.86</v>
      </c>
      <c r="D26" s="158">
        <f t="shared" si="17"/>
        <v>1.519999999999996</v>
      </c>
      <c r="E26" s="44"/>
      <c r="F26" s="143"/>
      <c r="G26" s="174"/>
      <c r="H26" s="171"/>
      <c r="I26" s="223"/>
      <c r="J26" s="171"/>
      <c r="K26" s="177">
        <f t="shared" si="18"/>
        <v>-3.3750000000001723E-2</v>
      </c>
      <c r="L26" s="177">
        <f t="shared" si="19"/>
        <v>1.0236694966516642</v>
      </c>
      <c r="N26" s="199"/>
      <c r="O26" s="1"/>
      <c r="P26" s="1"/>
      <c r="Q26" s="174">
        <f t="shared" si="14"/>
        <v>6.2934721878544833E-2</v>
      </c>
      <c r="R26" s="175"/>
      <c r="S26" s="176"/>
      <c r="T26" s="171"/>
      <c r="U26" s="177">
        <f t="shared" si="15"/>
        <v>2.1325000000000021</v>
      </c>
      <c r="V26" s="172">
        <f t="shared" si="16"/>
        <v>0.22806231806124866</v>
      </c>
      <c r="W26" s="172"/>
      <c r="X26" s="173"/>
      <c r="Y26" s="168"/>
    </row>
    <row r="27" spans="1:25" x14ac:dyDescent="0.25">
      <c r="A27" s="16" t="s">
        <v>30</v>
      </c>
      <c r="B27" s="158">
        <f>qPCR!E26</f>
        <v>24.439999999999998</v>
      </c>
      <c r="C27" s="158">
        <f>qPCR!N108</f>
        <v>28.43</v>
      </c>
      <c r="D27" s="158">
        <f t="shared" si="17"/>
        <v>3.990000000000002</v>
      </c>
      <c r="E27" s="44"/>
      <c r="F27" s="143"/>
      <c r="G27" s="174"/>
      <c r="H27" s="171"/>
      <c r="I27" s="223"/>
      <c r="J27" s="171"/>
      <c r="K27" s="177">
        <f t="shared" si="18"/>
        <v>-0.30874999999999675</v>
      </c>
      <c r="L27" s="177">
        <f t="shared" si="19"/>
        <v>1.2386340402625979</v>
      </c>
      <c r="N27" s="199"/>
      <c r="O27" s="1"/>
      <c r="P27" s="1"/>
      <c r="Q27" s="174">
        <f t="shared" si="14"/>
        <v>0.10621062489233106</v>
      </c>
      <c r="R27" s="175"/>
      <c r="S27" s="176"/>
      <c r="T27" s="171"/>
      <c r="U27" s="177">
        <f t="shared" si="15"/>
        <v>1.3775000000000028</v>
      </c>
      <c r="V27" s="172">
        <f t="shared" si="16"/>
        <v>0.38488517296421954</v>
      </c>
      <c r="W27" s="172"/>
      <c r="X27" s="173"/>
      <c r="Y27" s="168"/>
    </row>
    <row r="28" spans="1:25" x14ac:dyDescent="0.25">
      <c r="A28" s="16" t="s">
        <v>31</v>
      </c>
      <c r="B28" s="158">
        <f>qPCR!E27</f>
        <v>25.63</v>
      </c>
      <c r="C28" s="158">
        <f>qPCR!N109</f>
        <v>28.865000000000002</v>
      </c>
      <c r="D28" s="158">
        <f t="shared" si="17"/>
        <v>3.235000000000003</v>
      </c>
      <c r="E28" s="44"/>
      <c r="F28" s="143"/>
      <c r="G28" s="174"/>
      <c r="H28" s="171"/>
      <c r="I28" s="223"/>
      <c r="J28" s="171"/>
      <c r="K28" s="177">
        <f t="shared" si="18"/>
        <v>0.23624999999999785</v>
      </c>
      <c r="L28" s="177">
        <f t="shared" si="19"/>
        <v>0.84894912202725659</v>
      </c>
      <c r="N28" s="199"/>
      <c r="O28" s="1"/>
      <c r="P28" s="1"/>
      <c r="Q28" s="174">
        <f t="shared" si="14"/>
        <v>1.9370432811546653E-2</v>
      </c>
      <c r="R28" s="175"/>
      <c r="S28" s="176"/>
      <c r="T28" s="171"/>
      <c r="U28" s="177">
        <f t="shared" si="15"/>
        <v>3.8325000000000014</v>
      </c>
      <c r="V28" s="172">
        <f t="shared" si="16"/>
        <v>7.019441219389945E-2</v>
      </c>
      <c r="W28" s="172"/>
      <c r="X28" s="173"/>
      <c r="Y28" s="168"/>
    </row>
    <row r="29" spans="1:25" x14ac:dyDescent="0.25">
      <c r="A29" s="16" t="s">
        <v>32</v>
      </c>
      <c r="B29" s="158">
        <f>qPCR!E28</f>
        <v>23.47</v>
      </c>
      <c r="C29" s="158">
        <f>qPCR!N110</f>
        <v>29.16</v>
      </c>
      <c r="D29" s="158">
        <f t="shared" si="17"/>
        <v>5.6900000000000013</v>
      </c>
      <c r="E29" s="44"/>
      <c r="F29" s="143"/>
      <c r="G29" s="174"/>
      <c r="H29" s="171"/>
      <c r="I29" s="223"/>
      <c r="J29" s="171"/>
      <c r="K29" s="177">
        <f t="shared" si="18"/>
        <v>0.55625000000000169</v>
      </c>
      <c r="L29" s="177">
        <f t="shared" si="19"/>
        <v>0.68006756926218981</v>
      </c>
      <c r="N29" s="199"/>
      <c r="O29" s="1"/>
      <c r="P29" s="1"/>
      <c r="Q29" s="174">
        <f t="shared" si="14"/>
        <v>0.13397168281703678</v>
      </c>
      <c r="R29" s="175"/>
      <c r="S29" s="176"/>
      <c r="T29" s="171"/>
      <c r="U29" s="177">
        <f t="shared" si="15"/>
        <v>1.0424999999999984</v>
      </c>
      <c r="V29" s="172">
        <f t="shared" si="16"/>
        <v>0.485485462171176</v>
      </c>
      <c r="W29" s="172"/>
      <c r="X29" s="173"/>
      <c r="Y29" s="168"/>
    </row>
    <row r="30" spans="1:25" x14ac:dyDescent="0.25">
      <c r="A30" s="16" t="s">
        <v>33</v>
      </c>
      <c r="B30" s="158">
        <f>qPCR!E29</f>
        <v>26.325000000000003</v>
      </c>
      <c r="C30" s="158">
        <f>qPCR!N111</f>
        <v>29.225000000000001</v>
      </c>
      <c r="D30" s="158">
        <f t="shared" si="17"/>
        <v>2.8999999999999986</v>
      </c>
      <c r="E30" s="44"/>
      <c r="F30" s="143"/>
      <c r="G30" s="174"/>
      <c r="H30" s="171"/>
      <c r="I30" s="223"/>
      <c r="J30" s="171"/>
      <c r="K30" s="177">
        <f t="shared" si="18"/>
        <v>-0.14375000000000115</v>
      </c>
      <c r="L30" s="177">
        <f t="shared" si="19"/>
        <v>1.1047730256347497</v>
      </c>
      <c r="N30" s="199"/>
      <c r="O30" s="1"/>
      <c r="P30" s="1"/>
      <c r="Q30" s="174">
        <f t="shared" si="14"/>
        <v>0.12074204111560566</v>
      </c>
      <c r="R30" s="175"/>
      <c r="S30" s="176"/>
      <c r="T30" s="171"/>
      <c r="U30" s="177">
        <f t="shared" si="15"/>
        <v>1.1925000000000006</v>
      </c>
      <c r="V30" s="172">
        <f t="shared" si="16"/>
        <v>0.43754399737260447</v>
      </c>
      <c r="W30" s="172"/>
      <c r="X30" s="173"/>
      <c r="Y30" s="168"/>
    </row>
    <row r="31" spans="1:25" x14ac:dyDescent="0.25">
      <c r="A31" s="16" t="s">
        <v>34</v>
      </c>
      <c r="B31" s="158">
        <f>qPCR!E30</f>
        <v>25.25</v>
      </c>
      <c r="C31" s="158">
        <f>qPCR!N112</f>
        <v>28.3</v>
      </c>
      <c r="D31" s="158">
        <f t="shared" si="17"/>
        <v>3.0500000000000007</v>
      </c>
      <c r="E31" s="44"/>
      <c r="F31" s="143"/>
      <c r="G31" s="174"/>
      <c r="H31" s="171"/>
      <c r="I31" s="223"/>
      <c r="J31" s="171"/>
      <c r="K31" s="177">
        <f t="shared" si="18"/>
        <v>0.4462499999999987</v>
      </c>
      <c r="L31" s="177">
        <f t="shared" si="19"/>
        <v>0.73394812347868699</v>
      </c>
      <c r="N31" s="199"/>
      <c r="O31" s="1"/>
      <c r="P31" s="1"/>
      <c r="Q31" s="174">
        <f t="shared" si="14"/>
        <v>0.13869618400848083</v>
      </c>
      <c r="R31" s="175"/>
      <c r="S31" s="176"/>
      <c r="T31" s="171"/>
      <c r="U31" s="177">
        <f t="shared" si="15"/>
        <v>0.99249999999999772</v>
      </c>
      <c r="V31" s="172">
        <f t="shared" si="16"/>
        <v>0.50260607002073876</v>
      </c>
      <c r="W31" s="172"/>
      <c r="X31" s="173"/>
      <c r="Y31" s="168"/>
    </row>
    <row r="32" spans="1:25" x14ac:dyDescent="0.25">
      <c r="A32" s="38" t="s">
        <v>35</v>
      </c>
      <c r="B32" s="178">
        <f>qPCR!E31</f>
        <v>26.55</v>
      </c>
      <c r="C32" s="178">
        <f>qPCR!N113</f>
        <v>29.4</v>
      </c>
      <c r="D32" s="178">
        <f t="shared" si="17"/>
        <v>2.8499999999999979</v>
      </c>
      <c r="E32" s="44"/>
      <c r="F32" s="143"/>
      <c r="G32" s="174"/>
      <c r="H32" s="171"/>
      <c r="I32" s="223"/>
      <c r="J32" s="171"/>
      <c r="K32" s="177">
        <f t="shared" si="18"/>
        <v>-0.2637499999999986</v>
      </c>
      <c r="L32" s="177">
        <f t="shared" si="19"/>
        <v>1.2005953621356749</v>
      </c>
      <c r="N32" s="199"/>
      <c r="O32" s="1"/>
      <c r="P32" s="1"/>
      <c r="Q32" s="164">
        <f t="shared" ref="Q32:Q41" si="20">POWER(2,((-1)*(D34)))</f>
        <v>0.13304627280666997</v>
      </c>
      <c r="R32" s="165"/>
      <c r="S32" s="166"/>
      <c r="T32" s="161"/>
      <c r="U32" s="167">
        <f t="shared" ref="U32:U41" si="21">D34-$T$23</f>
        <v>1.0525</v>
      </c>
      <c r="V32" s="162">
        <f t="shared" si="16"/>
        <v>0.48213196912597545</v>
      </c>
      <c r="W32" s="162"/>
      <c r="X32" s="163"/>
      <c r="Y32" s="168"/>
    </row>
    <row r="33" spans="1:25" x14ac:dyDescent="0.25">
      <c r="A33" s="186" t="s">
        <v>147</v>
      </c>
      <c r="B33" s="187">
        <f>AVERAGE(B25:B32)</f>
        <v>25.583125000000003</v>
      </c>
      <c r="C33" s="187">
        <f>AVERAGE(C25:C32)</f>
        <v>28.837500000000002</v>
      </c>
      <c r="D33" s="187">
        <f>AVERAGE(D25:D32)</f>
        <v>3.254375</v>
      </c>
      <c r="E33" s="44"/>
      <c r="F33" s="143"/>
      <c r="G33" s="174"/>
      <c r="H33" s="171"/>
      <c r="I33" s="223"/>
      <c r="J33" s="171"/>
      <c r="K33" s="177"/>
      <c r="L33" s="177"/>
      <c r="N33" s="199"/>
      <c r="O33" s="1"/>
      <c r="P33" s="1"/>
      <c r="Q33" s="174">
        <f t="shared" si="20"/>
        <v>6.560729272644171E-2</v>
      </c>
      <c r="R33" s="175"/>
      <c r="S33" s="176"/>
      <c r="T33" s="171"/>
      <c r="U33" s="177">
        <f t="shared" si="21"/>
        <v>2.0724999999999998</v>
      </c>
      <c r="V33" s="172">
        <f t="shared" si="16"/>
        <v>0.23774715791690976</v>
      </c>
      <c r="W33" s="172"/>
      <c r="X33" s="173"/>
      <c r="Y33" s="168"/>
    </row>
    <row r="34" spans="1:25" x14ac:dyDescent="0.25">
      <c r="A34" s="21" t="s">
        <v>36</v>
      </c>
      <c r="B34" s="164">
        <f>qPCR!E32</f>
        <v>25.965</v>
      </c>
      <c r="C34" s="164">
        <f>qPCR!N114</f>
        <v>28.875</v>
      </c>
      <c r="D34" s="164">
        <f t="shared" ref="D34:D43" si="22">C34-B34</f>
        <v>2.91</v>
      </c>
      <c r="E34" s="44"/>
      <c r="F34" s="143"/>
      <c r="G34" s="189"/>
      <c r="H34" s="225"/>
      <c r="I34" s="226"/>
      <c r="J34" s="225"/>
      <c r="K34" s="193"/>
      <c r="L34" s="193"/>
      <c r="M34">
        <f>(-1)*GEOMEAN(L25:L33)</f>
        <v>-1</v>
      </c>
      <c r="N34" s="195">
        <f>STDEV(L25:L33)/SQRT(COUNT(L25:L33))</f>
        <v>9.0675609294254042E-2</v>
      </c>
      <c r="O34" s="1"/>
      <c r="P34" s="1"/>
      <c r="Q34" s="174">
        <f t="shared" si="20"/>
        <v>7.9936598829839139E-2</v>
      </c>
      <c r="R34" s="175"/>
      <c r="S34" s="176"/>
      <c r="T34" s="171"/>
      <c r="U34" s="177">
        <f t="shared" si="21"/>
        <v>1.787500000000003</v>
      </c>
      <c r="V34" s="172">
        <f t="shared" si="16"/>
        <v>0.2896735773655687</v>
      </c>
      <c r="W34" s="172"/>
      <c r="X34" s="173"/>
      <c r="Y34" s="168"/>
    </row>
    <row r="35" spans="1:25" x14ac:dyDescent="0.25">
      <c r="A35" s="26" t="s">
        <v>37</v>
      </c>
      <c r="B35" s="174">
        <f>qPCR!E33</f>
        <v>26.225000000000001</v>
      </c>
      <c r="C35" s="174">
        <f>qPCR!N115</f>
        <v>30.155000000000001</v>
      </c>
      <c r="D35" s="174">
        <f t="shared" si="22"/>
        <v>3.9299999999999997</v>
      </c>
      <c r="E35" s="44"/>
      <c r="F35" s="143"/>
      <c r="G35" s="174"/>
      <c r="H35" s="171"/>
      <c r="I35" s="223"/>
      <c r="J35" s="171"/>
      <c r="K35" s="177">
        <f t="shared" ref="K35:K44" si="23">D13-$J$12</f>
        <v>0.1112500000000014</v>
      </c>
      <c r="L35" s="177">
        <f t="shared" ref="L35:L44" si="24">POWER(2,((-1)*(K35)))</f>
        <v>0.92578558221010254</v>
      </c>
      <c r="N35" s="199"/>
      <c r="O35" s="1"/>
      <c r="P35" s="1"/>
      <c r="Q35" s="174">
        <f t="shared" si="20"/>
        <v>0.15442732964086611</v>
      </c>
      <c r="R35" s="175"/>
      <c r="S35" s="176"/>
      <c r="T35" s="171"/>
      <c r="U35" s="177">
        <f t="shared" si="21"/>
        <v>0.83750000000000013</v>
      </c>
      <c r="V35" s="172">
        <f t="shared" si="16"/>
        <v>0.55961246381405039</v>
      </c>
      <c r="W35" s="172"/>
      <c r="X35" s="173"/>
      <c r="Y35" s="168"/>
    </row>
    <row r="36" spans="1:25" x14ac:dyDescent="0.25">
      <c r="A36" s="26" t="s">
        <v>38</v>
      </c>
      <c r="B36" s="174">
        <f>qPCR!E34</f>
        <v>24.625</v>
      </c>
      <c r="C36" s="174">
        <f>qPCR!N116</f>
        <v>28.270000000000003</v>
      </c>
      <c r="D36" s="174">
        <f t="shared" si="22"/>
        <v>3.6450000000000031</v>
      </c>
      <c r="E36" s="44"/>
      <c r="F36" s="143"/>
      <c r="G36" s="174"/>
      <c r="H36" s="171"/>
      <c r="I36" s="223"/>
      <c r="J36" s="171"/>
      <c r="K36" s="177">
        <f t="shared" si="23"/>
        <v>1.3562500000000024</v>
      </c>
      <c r="L36" s="177">
        <f t="shared" si="24"/>
        <v>0.39059624904915463</v>
      </c>
      <c r="N36" s="199"/>
      <c r="O36" s="1"/>
      <c r="P36" s="1"/>
      <c r="Q36" s="174">
        <f t="shared" si="20"/>
        <v>0.10402484183894055</v>
      </c>
      <c r="R36" s="175"/>
      <c r="S36" s="176"/>
      <c r="T36" s="171"/>
      <c r="U36" s="177">
        <f t="shared" si="21"/>
        <v>1.4075000000000004</v>
      </c>
      <c r="V36" s="172">
        <f t="shared" si="16"/>
        <v>0.37696435064141237</v>
      </c>
      <c r="W36" s="172"/>
      <c r="X36" s="173"/>
      <c r="Y36" s="168"/>
    </row>
    <row r="37" spans="1:25" x14ac:dyDescent="0.25">
      <c r="A37" s="26" t="s">
        <v>39</v>
      </c>
      <c r="B37" s="174">
        <f>qPCR!E35</f>
        <v>25.685000000000002</v>
      </c>
      <c r="C37" s="174">
        <f>qPCR!N117</f>
        <v>28.380000000000003</v>
      </c>
      <c r="D37" s="174">
        <f t="shared" si="22"/>
        <v>2.6950000000000003</v>
      </c>
      <c r="E37" s="44"/>
      <c r="F37" s="43"/>
      <c r="G37" s="174"/>
      <c r="H37" s="171"/>
      <c r="I37" s="223"/>
      <c r="J37" s="171"/>
      <c r="K37" s="177">
        <f t="shared" si="23"/>
        <v>1.1212499999999994</v>
      </c>
      <c r="L37" s="177">
        <f t="shared" si="24"/>
        <v>0.45969535703833059</v>
      </c>
      <c r="N37" s="199"/>
      <c r="O37" s="1"/>
      <c r="P37" s="1"/>
      <c r="Q37" s="174">
        <f t="shared" si="20"/>
        <v>0.1502045061908564</v>
      </c>
      <c r="R37" s="175"/>
      <c r="S37" s="176"/>
      <c r="T37" s="171"/>
      <c r="U37" s="177">
        <f t="shared" si="21"/>
        <v>0.87749999999999928</v>
      </c>
      <c r="V37" s="172">
        <f t="shared" si="16"/>
        <v>0.54430983156231516</v>
      </c>
      <c r="W37" s="172"/>
      <c r="X37" s="173"/>
      <c r="Y37" s="168"/>
    </row>
    <row r="38" spans="1:25" x14ac:dyDescent="0.25">
      <c r="A38" s="26" t="s">
        <v>40</v>
      </c>
      <c r="B38" s="174">
        <f>qPCR!E36</f>
        <v>25.945</v>
      </c>
      <c r="C38" s="174">
        <f>qPCR!N118</f>
        <v>29.21</v>
      </c>
      <c r="D38" s="174">
        <f t="shared" si="22"/>
        <v>3.2650000000000006</v>
      </c>
      <c r="E38" s="44"/>
      <c r="F38" s="43"/>
      <c r="G38" s="174"/>
      <c r="H38" s="171"/>
      <c r="I38" s="223"/>
      <c r="J38" s="171"/>
      <c r="K38" s="177">
        <f t="shared" si="23"/>
        <v>1.4262499999999991</v>
      </c>
      <c r="L38" s="177">
        <f t="shared" si="24"/>
        <v>0.37209682873765865</v>
      </c>
      <c r="N38" s="199"/>
      <c r="O38" s="1"/>
      <c r="P38" s="1"/>
      <c r="Q38" s="174">
        <f t="shared" si="20"/>
        <v>0.11703403092931162</v>
      </c>
      <c r="R38" s="175"/>
      <c r="S38" s="176"/>
      <c r="T38" s="171"/>
      <c r="U38" s="177">
        <f t="shared" si="21"/>
        <v>1.2374999999999987</v>
      </c>
      <c r="V38" s="172">
        <f t="shared" si="16"/>
        <v>0.42410694111432889</v>
      </c>
      <c r="W38" s="172"/>
      <c r="X38" s="173"/>
      <c r="Y38" s="168"/>
    </row>
    <row r="39" spans="1:25" x14ac:dyDescent="0.25">
      <c r="A39" s="26" t="s">
        <v>41</v>
      </c>
      <c r="B39" s="174">
        <f>qPCR!E37</f>
        <v>24.685000000000002</v>
      </c>
      <c r="C39" s="174">
        <f>qPCR!N119</f>
        <v>27.42</v>
      </c>
      <c r="D39" s="174">
        <f t="shared" si="22"/>
        <v>2.7349999999999994</v>
      </c>
      <c r="E39" s="44"/>
      <c r="F39" s="43"/>
      <c r="G39" s="174"/>
      <c r="H39" s="171"/>
      <c r="I39" s="223"/>
      <c r="J39" s="171"/>
      <c r="K39" s="177">
        <f t="shared" si="23"/>
        <v>1.5562500000000017</v>
      </c>
      <c r="L39" s="177">
        <f t="shared" si="24"/>
        <v>0.3400337846310949</v>
      </c>
      <c r="N39" s="199"/>
      <c r="O39" s="1"/>
      <c r="P39" s="1"/>
      <c r="Q39" s="174">
        <f t="shared" si="20"/>
        <v>0.41609936735576208</v>
      </c>
      <c r="R39" s="175"/>
      <c r="S39" s="176"/>
      <c r="T39" s="171"/>
      <c r="U39" s="177">
        <f t="shared" si="21"/>
        <v>-0.59249999999999958</v>
      </c>
      <c r="V39" s="172">
        <f t="shared" si="16"/>
        <v>1.5078574025656493</v>
      </c>
      <c r="W39" s="172"/>
      <c r="X39" s="173"/>
      <c r="Y39" s="168"/>
    </row>
    <row r="40" spans="1:25" x14ac:dyDescent="0.25">
      <c r="A40" s="26" t="s">
        <v>42</v>
      </c>
      <c r="B40" s="174">
        <f>qPCR!E38</f>
        <v>25.68</v>
      </c>
      <c r="C40" s="174">
        <f>qPCR!N120</f>
        <v>28.774999999999999</v>
      </c>
      <c r="D40" s="174">
        <f t="shared" si="22"/>
        <v>3.0949999999999989</v>
      </c>
      <c r="E40" s="44"/>
      <c r="F40" s="43"/>
      <c r="G40" s="174"/>
      <c r="H40" s="171"/>
      <c r="I40" s="223"/>
      <c r="J40" s="202"/>
      <c r="K40" s="177">
        <f t="shared" si="23"/>
        <v>1.8662500000000004</v>
      </c>
      <c r="L40" s="177">
        <f t="shared" si="24"/>
        <v>0.27428545022978423</v>
      </c>
      <c r="N40" s="199"/>
      <c r="O40" s="1"/>
      <c r="P40" s="1"/>
      <c r="Q40" s="174">
        <f t="shared" si="20"/>
        <v>0.20447551463944544</v>
      </c>
      <c r="R40" s="175"/>
      <c r="S40" s="176"/>
      <c r="T40" s="171"/>
      <c r="U40" s="177">
        <f t="shared" si="21"/>
        <v>0.432499999999999</v>
      </c>
      <c r="V40" s="172">
        <f t="shared" si="16"/>
        <v>0.74097665745523023</v>
      </c>
      <c r="W40" s="172"/>
      <c r="X40" s="173"/>
      <c r="Y40" s="168"/>
    </row>
    <row r="41" spans="1:25" x14ac:dyDescent="0.25">
      <c r="A41" s="26" t="s">
        <v>43</v>
      </c>
      <c r="B41" s="174">
        <f>qPCR!E39</f>
        <v>25.945</v>
      </c>
      <c r="C41" s="174">
        <f>qPCR!N121</f>
        <v>27.21</v>
      </c>
      <c r="D41" s="174">
        <f t="shared" si="22"/>
        <v>1.2650000000000006</v>
      </c>
      <c r="E41" s="44"/>
      <c r="F41" s="43"/>
      <c r="G41" s="174"/>
      <c r="H41" s="171"/>
      <c r="I41" s="223"/>
      <c r="J41" s="202"/>
      <c r="K41" s="177">
        <f t="shared" si="23"/>
        <v>1.2762500000000041</v>
      </c>
      <c r="L41" s="177">
        <f t="shared" si="24"/>
        <v>0.41286728182056182</v>
      </c>
      <c r="N41" s="199"/>
      <c r="O41" s="1"/>
      <c r="P41" s="1"/>
      <c r="Q41" s="174">
        <f t="shared" si="20"/>
        <v>0.30249852230482283</v>
      </c>
      <c r="R41" s="175"/>
      <c r="S41" s="176"/>
      <c r="T41" s="171"/>
      <c r="U41" s="177">
        <f t="shared" si="21"/>
        <v>-0.13249999999999873</v>
      </c>
      <c r="V41" s="172">
        <f t="shared" si="16"/>
        <v>1.0961916116842203</v>
      </c>
      <c r="W41" s="172"/>
      <c r="X41" s="173"/>
      <c r="Y41" s="168"/>
    </row>
    <row r="42" spans="1:25" x14ac:dyDescent="0.25">
      <c r="A42" s="26" t="s">
        <v>44</v>
      </c>
      <c r="B42" s="174">
        <f>qPCR!E40</f>
        <v>25.655000000000001</v>
      </c>
      <c r="C42" s="174">
        <f>qPCR!N122</f>
        <v>27.945</v>
      </c>
      <c r="D42" s="174">
        <f t="shared" si="22"/>
        <v>2.2899999999999991</v>
      </c>
      <c r="E42" s="44"/>
      <c r="F42" s="228"/>
      <c r="G42" s="174"/>
      <c r="H42" s="171"/>
      <c r="I42" s="223"/>
      <c r="J42" s="202"/>
      <c r="K42" s="177">
        <f t="shared" si="23"/>
        <v>1.381250000000001</v>
      </c>
      <c r="L42" s="177">
        <f t="shared" si="24"/>
        <v>0.38388603928002046</v>
      </c>
      <c r="N42" s="199"/>
      <c r="O42" s="1"/>
      <c r="P42" s="1"/>
      <c r="Q42" s="49"/>
      <c r="R42" s="205"/>
      <c r="S42" s="206"/>
      <c r="T42" s="205"/>
      <c r="U42" s="207"/>
      <c r="V42" s="207"/>
      <c r="W42" s="207"/>
      <c r="X42" s="206"/>
      <c r="Y42" s="168"/>
    </row>
    <row r="43" spans="1:25" x14ac:dyDescent="0.25">
      <c r="A43" s="85" t="s">
        <v>45</v>
      </c>
      <c r="B43" s="200">
        <f>qPCR!E41</f>
        <v>26.189999999999998</v>
      </c>
      <c r="C43" s="200">
        <f>qPCR!N123</f>
        <v>27.914999999999999</v>
      </c>
      <c r="D43" s="200">
        <f t="shared" si="22"/>
        <v>1.7250000000000014</v>
      </c>
      <c r="E43" s="44"/>
      <c r="F43" s="143"/>
      <c r="G43" s="174"/>
      <c r="H43" s="171"/>
      <c r="I43" s="223"/>
      <c r="J43" s="202"/>
      <c r="K43" s="177">
        <f t="shared" si="23"/>
        <v>1.0162500000000025</v>
      </c>
      <c r="L43" s="177">
        <f t="shared" si="24"/>
        <v>0.494399777814025</v>
      </c>
      <c r="N43" s="199"/>
      <c r="O43" s="1"/>
      <c r="P43" s="146" t="s">
        <v>145</v>
      </c>
      <c r="Q43" s="199">
        <f>AVERAGE(Q24:Q41)</f>
        <v>0.15564184309715182</v>
      </c>
      <c r="R43" s="175"/>
      <c r="S43" s="229"/>
      <c r="T43">
        <f>D45</f>
        <v>2.9772222222222222</v>
      </c>
      <c r="X43" s="173"/>
    </row>
    <row r="44" spans="1:25" x14ac:dyDescent="0.25">
      <c r="A44" s="186" t="s">
        <v>148</v>
      </c>
      <c r="B44" s="187">
        <f>AVERAGE(B34:B43)</f>
        <v>25.660000000000004</v>
      </c>
      <c r="C44" s="187">
        <f>AVERAGE(C34:C43)</f>
        <v>28.415500000000002</v>
      </c>
      <c r="D44" s="187">
        <f>AVERAGE(D34:D43)</f>
        <v>2.7555000000000005</v>
      </c>
      <c r="E44" s="44"/>
      <c r="F44" s="1"/>
      <c r="G44" s="174"/>
      <c r="H44" s="171"/>
      <c r="I44" s="223"/>
      <c r="J44" s="202"/>
      <c r="K44" s="177">
        <f t="shared" si="23"/>
        <v>0.92624999999999913</v>
      </c>
      <c r="L44" s="177">
        <f t="shared" si="24"/>
        <v>0.52622438171681574</v>
      </c>
      <c r="N44" s="199"/>
      <c r="O44" s="1"/>
      <c r="P44" s="216" t="s">
        <v>128</v>
      </c>
      <c r="Q44" s="279">
        <f>Q43/Q23</f>
        <v>0.44662757012228321</v>
      </c>
      <c r="R44" s="280">
        <f>((C45-B45)-(C24-B24))</f>
        <v>1.0009064327485291</v>
      </c>
      <c r="S44" s="279">
        <f>POWER(2,((-1)*(R44)))</f>
        <v>0.49968595301482072</v>
      </c>
      <c r="W44" s="279">
        <f>GEOMEAN(V24:V41)</f>
        <v>0.46018242071289561</v>
      </c>
      <c r="X44">
        <f>STDEV(V24:V41)/SQRT(COUNT(V24:V41))</f>
        <v>8.7723133134782666E-2</v>
      </c>
    </row>
    <row r="45" spans="1:25" x14ac:dyDescent="0.25">
      <c r="A45" s="146" t="s">
        <v>149</v>
      </c>
      <c r="B45" s="189">
        <f>AVERAGE(B25:B32,B34:B43)</f>
        <v>25.625833333333336</v>
      </c>
      <c r="C45" s="189">
        <f>AVERAGE(C25:C32,C34:C43)</f>
        <v>28.603055555555549</v>
      </c>
      <c r="D45" s="189">
        <f>AVERAGE(D25:D32,D34:D43)</f>
        <v>2.9772222222222222</v>
      </c>
      <c r="E45" s="44"/>
      <c r="F45" s="1"/>
      <c r="G45" s="189"/>
      <c r="H45" s="225"/>
      <c r="I45" s="226"/>
      <c r="J45" s="225"/>
      <c r="K45" s="193"/>
      <c r="L45" s="193"/>
      <c r="O45" s="1"/>
      <c r="P45" s="1"/>
      <c r="Q45" s="164"/>
      <c r="R45" s="165"/>
      <c r="S45" s="166"/>
      <c r="T45" s="161"/>
      <c r="U45" s="167">
        <f t="shared" ref="U45:U53" si="25">D3-$T$43</f>
        <v>-2.2772222222222229</v>
      </c>
      <c r="V45" s="162">
        <f t="shared" ref="V45:V63" si="26">POWER(2,((-1)*(U45)))</f>
        <v>4.847437248098923</v>
      </c>
      <c r="W45" s="162"/>
      <c r="X45" s="163"/>
    </row>
    <row r="46" spans="1:25" x14ac:dyDescent="0.25">
      <c r="A46" s="43"/>
      <c r="B46" s="44"/>
      <c r="C46" s="44"/>
      <c r="D46" s="44"/>
      <c r="E46" s="44"/>
      <c r="F46" s="1"/>
      <c r="G46" s="279">
        <f>(-1)*G23/G12</f>
        <v>-0.4449789327241726</v>
      </c>
      <c r="H46">
        <f>((C23-B23)-(C12-B12))</f>
        <v>0.87861111111110901</v>
      </c>
      <c r="I46" s="279">
        <f>(-1)*POWER(2,((-1)*(H46)))</f>
        <v>-0.54389078536663549</v>
      </c>
      <c r="J46" s="182"/>
      <c r="K46" s="183"/>
      <c r="L46" s="183"/>
      <c r="M46" s="279">
        <f>(-1)*GEOMEAN(L35:L44)</f>
        <v>-0.43414533893698082</v>
      </c>
      <c r="N46">
        <f>STDEV(L35:L44)/SQRT(COUNT(L35:L44))</f>
        <v>5.6952734715185811E-2</v>
      </c>
      <c r="O46" s="1"/>
      <c r="P46" s="1"/>
      <c r="Q46" s="174"/>
      <c r="R46" s="175"/>
      <c r="S46" s="176"/>
      <c r="T46" s="171"/>
      <c r="U46" s="177">
        <f t="shared" si="25"/>
        <v>-1.8222222222222246</v>
      </c>
      <c r="V46" s="172">
        <f t="shared" si="26"/>
        <v>3.5362547812019733</v>
      </c>
      <c r="W46" s="172"/>
      <c r="X46" s="173"/>
    </row>
    <row r="47" spans="1:25" x14ac:dyDescent="0.25">
      <c r="A47" s="43"/>
      <c r="B47" s="44"/>
      <c r="C47" s="44"/>
      <c r="D47" s="44"/>
      <c r="E47" s="44"/>
      <c r="F47" s="1"/>
      <c r="G47" s="44"/>
      <c r="H47" s="243"/>
      <c r="I47" s="243"/>
      <c r="J47" s="243"/>
      <c r="K47" s="168"/>
      <c r="L47" s="168"/>
      <c r="M47" s="168"/>
      <c r="N47" s="168"/>
      <c r="O47" s="1"/>
      <c r="P47" s="1"/>
      <c r="Q47" s="174"/>
      <c r="R47" s="175"/>
      <c r="S47" s="176"/>
      <c r="T47" s="171"/>
      <c r="U47" s="177">
        <f t="shared" si="25"/>
        <v>-2.0972222222222197</v>
      </c>
      <c r="V47" s="172">
        <f t="shared" si="26"/>
        <v>4.2788473832278351</v>
      </c>
      <c r="W47" s="172"/>
      <c r="X47" s="173"/>
    </row>
    <row r="48" spans="1:25" ht="15.75" x14ac:dyDescent="0.25">
      <c r="A48" s="244" t="s">
        <v>7</v>
      </c>
      <c r="B48" s="245"/>
      <c r="C48" s="148"/>
      <c r="D48" s="156"/>
      <c r="E48" s="14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74"/>
      <c r="R48" s="175"/>
      <c r="S48" s="176"/>
      <c r="T48" s="171"/>
      <c r="U48" s="177">
        <f t="shared" si="25"/>
        <v>-1.5522222222222251</v>
      </c>
      <c r="V48" s="172">
        <f t="shared" si="26"/>
        <v>2.9326852090305695</v>
      </c>
      <c r="W48" s="172"/>
      <c r="X48" s="173"/>
    </row>
    <row r="49" spans="1:24" ht="15.75" x14ac:dyDescent="0.25">
      <c r="A49" s="43"/>
      <c r="B49" s="246"/>
      <c r="C49" s="148"/>
      <c r="D49" s="156"/>
      <c r="E49" s="148"/>
      <c r="F49" s="142"/>
      <c r="G49" s="291" t="s">
        <v>150</v>
      </c>
      <c r="H49" s="291"/>
      <c r="I49" s="291"/>
      <c r="J49" s="291"/>
      <c r="K49" s="291"/>
      <c r="L49" s="291"/>
      <c r="M49" s="291"/>
      <c r="N49" s="291"/>
      <c r="O49" s="1"/>
      <c r="Q49" s="174"/>
      <c r="R49" s="175"/>
      <c r="S49" s="176"/>
      <c r="T49" s="171"/>
      <c r="U49" s="177">
        <f t="shared" si="25"/>
        <v>-1.2322222222222212</v>
      </c>
      <c r="V49" s="172">
        <f t="shared" si="26"/>
        <v>2.3492857814070072</v>
      </c>
      <c r="W49" s="172"/>
      <c r="X49" s="173"/>
    </row>
    <row r="50" spans="1:24" x14ac:dyDescent="0.25">
      <c r="A50" s="146" t="s">
        <v>134</v>
      </c>
      <c r="B50" s="7" t="s">
        <v>2</v>
      </c>
      <c r="C50" s="10" t="s">
        <v>161</v>
      </c>
      <c r="D50" s="147" t="s">
        <v>136</v>
      </c>
      <c r="E50" s="148"/>
      <c r="F50" s="1"/>
      <c r="G50" s="276" t="s">
        <v>137</v>
      </c>
      <c r="H50" s="277" t="s">
        <v>138</v>
      </c>
      <c r="I50" s="278" t="s">
        <v>139</v>
      </c>
      <c r="J50" s="152" t="s">
        <v>140</v>
      </c>
      <c r="K50" s="153" t="s">
        <v>138</v>
      </c>
      <c r="L50" s="154" t="s">
        <v>139</v>
      </c>
      <c r="M50" s="154" t="s">
        <v>141</v>
      </c>
      <c r="N50" s="155" t="s">
        <v>129</v>
      </c>
      <c r="O50" s="1"/>
      <c r="Q50" s="174"/>
      <c r="R50" s="175"/>
      <c r="S50" s="176"/>
      <c r="T50" s="171"/>
      <c r="U50" s="177">
        <f t="shared" si="25"/>
        <v>-1.9322222222222241</v>
      </c>
      <c r="V50" s="172">
        <f t="shared" si="26"/>
        <v>3.816426011346953</v>
      </c>
      <c r="W50" s="172"/>
      <c r="X50" s="173"/>
    </row>
    <row r="51" spans="1:24" x14ac:dyDescent="0.25">
      <c r="A51" s="11" t="s">
        <v>8</v>
      </c>
      <c r="B51" s="157">
        <f t="shared" ref="B51:C59" si="27">B3</f>
        <v>25.965</v>
      </c>
      <c r="C51" s="157">
        <f t="shared" si="27"/>
        <v>26.664999999999999</v>
      </c>
      <c r="D51">
        <f t="shared" ref="D51:D59" si="28">C51-B51</f>
        <v>0.69999999999999929</v>
      </c>
      <c r="E51" s="44"/>
      <c r="F51" s="1"/>
      <c r="G51" s="158">
        <f t="shared" ref="G51:G59" si="29">POWER(2,((-1)*(D51)))</f>
        <v>0.61557220667245838</v>
      </c>
      <c r="H51" s="159"/>
      <c r="I51" s="160"/>
      <c r="J51" s="161"/>
      <c r="K51" s="167">
        <f t="shared" ref="K51:K59" si="30">D51-$J$60</f>
        <v>-0.81388888888888911</v>
      </c>
      <c r="L51" s="162">
        <f t="shared" ref="L51:L59" si="31">POWER(2,((-1)*(K51)))</f>
        <v>1.7579437261945363</v>
      </c>
      <c r="M51" s="162"/>
      <c r="N51" s="163"/>
      <c r="O51" s="1"/>
      <c r="Q51" s="174"/>
      <c r="R51" s="175"/>
      <c r="S51" s="176"/>
      <c r="T51" s="171"/>
      <c r="U51" s="177">
        <f t="shared" si="25"/>
        <v>-1.3422222222222242</v>
      </c>
      <c r="V51" s="172">
        <f t="shared" si="26"/>
        <v>2.5354155509128149</v>
      </c>
      <c r="W51" s="172"/>
      <c r="X51" s="173"/>
    </row>
    <row r="52" spans="1:24" x14ac:dyDescent="0.25">
      <c r="A52" s="16" t="s">
        <v>9</v>
      </c>
      <c r="B52" s="158">
        <f t="shared" si="27"/>
        <v>25.91</v>
      </c>
      <c r="C52" s="158">
        <f t="shared" si="27"/>
        <v>27.064999999999998</v>
      </c>
      <c r="D52">
        <f t="shared" si="28"/>
        <v>1.1549999999999976</v>
      </c>
      <c r="E52" s="44"/>
      <c r="F52" s="1"/>
      <c r="G52" s="158">
        <f t="shared" si="29"/>
        <v>0.44906618644196789</v>
      </c>
      <c r="H52" s="169"/>
      <c r="I52" s="170"/>
      <c r="J52" s="171"/>
      <c r="K52" s="177">
        <f t="shared" si="30"/>
        <v>-0.35888888888889081</v>
      </c>
      <c r="L52" s="172">
        <f t="shared" si="31"/>
        <v>1.2824378302736059</v>
      </c>
      <c r="M52" s="172"/>
      <c r="N52" s="173"/>
      <c r="O52" s="1"/>
      <c r="P52" s="1"/>
      <c r="Q52" s="174"/>
      <c r="R52" s="175"/>
      <c r="S52" s="176"/>
      <c r="T52" s="171"/>
      <c r="U52" s="177">
        <f t="shared" si="25"/>
        <v>-2.0522222222222215</v>
      </c>
      <c r="V52" s="172">
        <f t="shared" si="26"/>
        <v>4.1474431967819951</v>
      </c>
      <c r="W52" s="172"/>
      <c r="X52" s="173"/>
    </row>
    <row r="53" spans="1:24" x14ac:dyDescent="0.25">
      <c r="A53" s="16" t="s">
        <v>10</v>
      </c>
      <c r="B53" s="158">
        <f t="shared" si="27"/>
        <v>25.244999999999997</v>
      </c>
      <c r="C53" s="158">
        <f t="shared" si="27"/>
        <v>26.125</v>
      </c>
      <c r="D53">
        <f t="shared" si="28"/>
        <v>0.88000000000000256</v>
      </c>
      <c r="E53" s="44"/>
      <c r="F53" s="1"/>
      <c r="G53" s="158">
        <f t="shared" si="29"/>
        <v>0.54336743126302811</v>
      </c>
      <c r="H53" s="169"/>
      <c r="I53" s="170"/>
      <c r="J53" s="171"/>
      <c r="K53" s="177">
        <f t="shared" si="30"/>
        <v>-0.63388888888888584</v>
      </c>
      <c r="L53" s="172">
        <f t="shared" si="31"/>
        <v>1.5517421944222722</v>
      </c>
      <c r="M53" s="172"/>
      <c r="N53" s="173"/>
      <c r="O53" s="1"/>
      <c r="P53" s="1"/>
      <c r="Q53" s="179"/>
      <c r="R53" s="180"/>
      <c r="S53" s="181"/>
      <c r="T53" s="182"/>
      <c r="U53" s="183">
        <f t="shared" si="25"/>
        <v>-2.9772222222222222</v>
      </c>
      <c r="V53" s="184">
        <f t="shared" si="26"/>
        <v>7.8746850419096468</v>
      </c>
      <c r="W53" s="184"/>
      <c r="X53" s="185"/>
    </row>
    <row r="54" spans="1:24" x14ac:dyDescent="0.25">
      <c r="A54" s="16" t="s">
        <v>11</v>
      </c>
      <c r="B54" s="158">
        <f t="shared" si="27"/>
        <v>25.130000000000003</v>
      </c>
      <c r="C54" s="158">
        <f t="shared" si="27"/>
        <v>26.555</v>
      </c>
      <c r="D54">
        <f t="shared" si="28"/>
        <v>1.4249999999999972</v>
      </c>
      <c r="E54" s="44"/>
      <c r="F54" s="1"/>
      <c r="G54" s="158">
        <f t="shared" si="29"/>
        <v>0.3724193657806763</v>
      </c>
      <c r="H54" s="169"/>
      <c r="I54" s="170"/>
      <c r="J54" s="171"/>
      <c r="K54" s="177">
        <f t="shared" si="30"/>
        <v>-8.8888888888891238E-2</v>
      </c>
      <c r="L54" s="172">
        <f t="shared" si="31"/>
        <v>1.0635507589377653</v>
      </c>
      <c r="M54" s="172"/>
      <c r="N54" s="173"/>
      <c r="O54" s="156"/>
      <c r="P54" s="1"/>
      <c r="Q54" s="174"/>
      <c r="R54" s="175"/>
      <c r="S54" s="176"/>
      <c r="T54" s="171"/>
      <c r="U54">
        <f t="shared" ref="U54:U63" si="32">D13-$T$43</f>
        <v>-1.6772222222222215</v>
      </c>
      <c r="V54" s="172">
        <f t="shared" si="26"/>
        <v>3.1981158979208555</v>
      </c>
      <c r="W54" s="172"/>
      <c r="X54" s="173"/>
    </row>
    <row r="55" spans="1:24" x14ac:dyDescent="0.25">
      <c r="A55" s="16" t="s">
        <v>12</v>
      </c>
      <c r="B55" s="158">
        <f t="shared" si="27"/>
        <v>25.16</v>
      </c>
      <c r="C55" s="158">
        <f t="shared" si="27"/>
        <v>26.905000000000001</v>
      </c>
      <c r="D55">
        <f t="shared" si="28"/>
        <v>1.745000000000001</v>
      </c>
      <c r="E55" s="44"/>
      <c r="F55" s="1"/>
      <c r="G55" s="158">
        <f t="shared" si="29"/>
        <v>0.29833393575793027</v>
      </c>
      <c r="H55" s="169"/>
      <c r="I55" s="170"/>
      <c r="J55" s="171"/>
      <c r="K55" s="177">
        <f t="shared" si="30"/>
        <v>0.2311111111111126</v>
      </c>
      <c r="L55" s="172">
        <f t="shared" si="31"/>
        <v>0.85197847627262313</v>
      </c>
      <c r="M55" s="172"/>
      <c r="N55" s="173"/>
      <c r="O55" s="156"/>
      <c r="P55" s="1"/>
      <c r="Q55" s="174"/>
      <c r="R55" s="175"/>
      <c r="S55" s="176"/>
      <c r="T55" s="171"/>
      <c r="U55" s="177">
        <f t="shared" si="32"/>
        <v>-0.43222222222222051</v>
      </c>
      <c r="V55" s="172">
        <f t="shared" si="26"/>
        <v>1.3493103562600759</v>
      </c>
      <c r="W55" s="172"/>
      <c r="X55" s="173"/>
    </row>
    <row r="56" spans="1:24" x14ac:dyDescent="0.25">
      <c r="A56" s="16" t="s">
        <v>13</v>
      </c>
      <c r="B56" s="158">
        <f t="shared" si="27"/>
        <v>25.92</v>
      </c>
      <c r="C56" s="158">
        <f t="shared" si="27"/>
        <v>26.965</v>
      </c>
      <c r="D56">
        <f t="shared" si="28"/>
        <v>1.0449999999999982</v>
      </c>
      <c r="E56" s="44"/>
      <c r="F56" s="1"/>
      <c r="G56" s="158">
        <f t="shared" si="29"/>
        <v>0.48464490846753305</v>
      </c>
      <c r="H56" s="169"/>
      <c r="I56" s="170"/>
      <c r="J56" s="171"/>
      <c r="K56" s="177">
        <f t="shared" si="30"/>
        <v>-0.46888888888889024</v>
      </c>
      <c r="L56" s="172">
        <f t="shared" si="31"/>
        <v>1.3840431179927473</v>
      </c>
      <c r="M56" s="172"/>
      <c r="N56" s="173"/>
      <c r="O56" s="156"/>
      <c r="P56" s="1"/>
      <c r="Q56" s="174"/>
      <c r="R56" s="175"/>
      <c r="S56" s="176"/>
      <c r="T56" s="171"/>
      <c r="U56" s="177">
        <f t="shared" si="32"/>
        <v>-0.66722222222222349</v>
      </c>
      <c r="V56" s="172">
        <f t="shared" si="26"/>
        <v>1.5880124488815417</v>
      </c>
      <c r="W56" s="172"/>
      <c r="X56" s="173"/>
    </row>
    <row r="57" spans="1:24" x14ac:dyDescent="0.25">
      <c r="A57" s="16" t="s">
        <v>14</v>
      </c>
      <c r="B57" s="158">
        <f t="shared" si="27"/>
        <v>25.725000000000001</v>
      </c>
      <c r="C57" s="158">
        <f t="shared" si="27"/>
        <v>27.36</v>
      </c>
      <c r="D57">
        <f t="shared" si="28"/>
        <v>1.634999999999998</v>
      </c>
      <c r="E57" s="44"/>
      <c r="F57" s="1"/>
      <c r="G57" s="158">
        <f t="shared" si="29"/>
        <v>0.3219704073774568</v>
      </c>
      <c r="H57" s="169"/>
      <c r="I57" s="170"/>
      <c r="J57" s="171"/>
      <c r="K57" s="177">
        <f t="shared" si="30"/>
        <v>0.12111111111110962</v>
      </c>
      <c r="L57" s="172">
        <f t="shared" si="31"/>
        <v>0.91947922848743391</v>
      </c>
      <c r="M57" s="172"/>
      <c r="N57" s="173"/>
      <c r="O57" s="156"/>
      <c r="P57" s="1"/>
      <c r="Q57" s="174"/>
      <c r="R57" s="175"/>
      <c r="S57" s="176"/>
      <c r="T57" s="171"/>
      <c r="U57" s="177">
        <f t="shared" si="32"/>
        <v>-0.36222222222222378</v>
      </c>
      <c r="V57" s="172">
        <f t="shared" si="26"/>
        <v>1.2854043165275535</v>
      </c>
      <c r="W57" s="172"/>
      <c r="X57" s="173"/>
    </row>
    <row r="58" spans="1:24" x14ac:dyDescent="0.25">
      <c r="A58" s="16" t="s">
        <v>15</v>
      </c>
      <c r="B58" s="158">
        <f t="shared" si="27"/>
        <v>26.105</v>
      </c>
      <c r="C58" s="158">
        <f t="shared" si="27"/>
        <v>27.03</v>
      </c>
      <c r="D58">
        <f t="shared" si="28"/>
        <v>0.92500000000000071</v>
      </c>
      <c r="E58" s="44"/>
      <c r="F58" s="1"/>
      <c r="G58" s="158">
        <f t="shared" si="29"/>
        <v>0.52668051797741766</v>
      </c>
      <c r="H58" s="169"/>
      <c r="I58" s="170"/>
      <c r="J58" s="171"/>
      <c r="K58" s="177">
        <f t="shared" si="30"/>
        <v>-0.58888888888888768</v>
      </c>
      <c r="L58" s="172">
        <f t="shared" si="31"/>
        <v>1.5040879075619822</v>
      </c>
      <c r="M58" s="172"/>
      <c r="N58" s="173"/>
      <c r="O58" s="156"/>
      <c r="P58" s="1"/>
      <c r="Q58" s="174"/>
      <c r="R58" s="175"/>
      <c r="S58" s="176"/>
      <c r="T58" s="171"/>
      <c r="U58" s="177">
        <f t="shared" si="32"/>
        <v>-0.23222222222222122</v>
      </c>
      <c r="V58" s="172">
        <f t="shared" si="26"/>
        <v>1.1746428907035036</v>
      </c>
      <c r="W58" s="172"/>
      <c r="X58" s="173"/>
    </row>
    <row r="59" spans="1:24" x14ac:dyDescent="0.25">
      <c r="A59" s="38" t="s">
        <v>16</v>
      </c>
      <c r="B59" s="178">
        <f t="shared" si="27"/>
        <v>24.664999999999999</v>
      </c>
      <c r="C59" s="178">
        <f t="shared" si="27"/>
        <v>28.78</v>
      </c>
      <c r="D59">
        <f t="shared" si="28"/>
        <v>4.115000000000002</v>
      </c>
      <c r="E59" s="44"/>
      <c r="F59" s="1"/>
      <c r="G59" s="158">
        <f t="shared" si="29"/>
        <v>5.7711394420587106E-2</v>
      </c>
      <c r="H59" s="169"/>
      <c r="I59" s="170"/>
      <c r="J59" s="171"/>
      <c r="K59" s="177">
        <f t="shared" si="30"/>
        <v>2.6011111111111136</v>
      </c>
      <c r="L59" s="172">
        <f t="shared" si="31"/>
        <v>0.16481150814138704</v>
      </c>
      <c r="M59" s="172"/>
      <c r="N59" s="173"/>
      <c r="O59" s="243"/>
      <c r="P59" s="1"/>
      <c r="Q59" s="174"/>
      <c r="R59" s="175"/>
      <c r="S59" s="176"/>
      <c r="T59" s="171"/>
      <c r="U59" s="177">
        <f t="shared" si="32"/>
        <v>7.7777777777777501E-2</v>
      </c>
      <c r="V59" s="172">
        <f t="shared" si="26"/>
        <v>0.9475160078148388</v>
      </c>
      <c r="W59" s="172"/>
      <c r="X59" s="173"/>
    </row>
    <row r="60" spans="1:24" x14ac:dyDescent="0.25">
      <c r="A60" s="251" t="s">
        <v>142</v>
      </c>
      <c r="B60" s="174">
        <f>AVERAGE(B51:B59)</f>
        <v>25.536111111111108</v>
      </c>
      <c r="C60" s="174">
        <f>AVERAGE(C51:C59)</f>
        <v>27.049999999999997</v>
      </c>
      <c r="D60" s="199">
        <f>AVERAGE(D51:D59)</f>
        <v>1.5138888888888884</v>
      </c>
      <c r="E60" s="44"/>
      <c r="F60" s="188" t="s">
        <v>143</v>
      </c>
      <c r="G60" s="189">
        <f>AVERAGE(G51:G59)</f>
        <v>0.407751817128784</v>
      </c>
      <c r="H60" s="190"/>
      <c r="I60" s="191"/>
      <c r="J60" s="192">
        <f>D60</f>
        <v>1.5138888888888884</v>
      </c>
      <c r="K60" s="193"/>
      <c r="L60" s="193"/>
      <c r="M60">
        <f>GEOMEAN(L51:L59)</f>
        <v>0.99999999999999989</v>
      </c>
      <c r="N60" s="195">
        <f>STDEV(L51:L59)/SQRT(COUNT(L51:L59))</f>
        <v>0.16015761004261295</v>
      </c>
      <c r="O60" s="243"/>
      <c r="P60" s="1"/>
      <c r="Q60" s="174"/>
      <c r="R60" s="175"/>
      <c r="S60" s="176"/>
      <c r="T60" s="171"/>
      <c r="U60" s="177">
        <f t="shared" si="32"/>
        <v>-0.5122222222222188</v>
      </c>
      <c r="V60" s="172">
        <f t="shared" si="26"/>
        <v>1.4262453888832018</v>
      </c>
      <c r="W60" s="172"/>
      <c r="X60" s="173"/>
    </row>
    <row r="61" spans="1:24" x14ac:dyDescent="0.25">
      <c r="A61" s="11" t="s">
        <v>28</v>
      </c>
      <c r="B61" s="157">
        <f t="shared" ref="B61:C68" si="33">B25</f>
        <v>26.66</v>
      </c>
      <c r="C61" s="157">
        <f t="shared" si="33"/>
        <v>29.46</v>
      </c>
      <c r="D61">
        <f t="shared" ref="D61:D68" si="34">C61-B61</f>
        <v>2.8000000000000007</v>
      </c>
      <c r="E61" s="44"/>
      <c r="F61" s="1"/>
      <c r="G61" s="158">
        <f t="shared" ref="G61:G68" si="35">POWER(2,((-1)*(D61)))</f>
        <v>0.1435872943746293</v>
      </c>
      <c r="H61" s="196"/>
      <c r="I61" s="197"/>
      <c r="J61" s="171"/>
      <c r="K61" s="177">
        <f t="shared" ref="K61:K68" si="36">D61-$J$60</f>
        <v>1.2861111111111123</v>
      </c>
      <c r="L61" s="177">
        <f t="shared" ref="L61:L68" si="37">POWER(2,((-1)*(K61)))</f>
        <v>0.41005487345116226</v>
      </c>
      <c r="M61" s="198"/>
      <c r="N61" s="199"/>
      <c r="O61" s="243"/>
      <c r="P61" s="1"/>
      <c r="Q61" s="174"/>
      <c r="R61" s="175"/>
      <c r="S61" s="176"/>
      <c r="T61" s="171"/>
      <c r="U61" s="177">
        <f t="shared" si="32"/>
        <v>-0.40722222222222193</v>
      </c>
      <c r="V61" s="172">
        <f t="shared" si="26"/>
        <v>1.326130011962835</v>
      </c>
      <c r="W61" s="172"/>
      <c r="X61" s="173"/>
    </row>
    <row r="62" spans="1:24" x14ac:dyDescent="0.25">
      <c r="A62" s="16" t="s">
        <v>29</v>
      </c>
      <c r="B62" s="158">
        <f t="shared" si="33"/>
        <v>26.340000000000003</v>
      </c>
      <c r="C62" s="158">
        <f t="shared" si="33"/>
        <v>27.86</v>
      </c>
      <c r="D62">
        <f t="shared" si="34"/>
        <v>1.519999999999996</v>
      </c>
      <c r="E62" s="44"/>
      <c r="F62" s="1"/>
      <c r="G62" s="158">
        <f t="shared" si="35"/>
        <v>0.34868591658760234</v>
      </c>
      <c r="H62" s="196"/>
      <c r="I62" s="197"/>
      <c r="J62" s="171"/>
      <c r="K62" s="177">
        <f t="shared" si="36"/>
        <v>6.1111111111076255E-3</v>
      </c>
      <c r="L62" s="177">
        <f t="shared" si="37"/>
        <v>0.99577305933132232</v>
      </c>
      <c r="M62" s="198"/>
      <c r="N62" s="199"/>
      <c r="O62" s="243"/>
      <c r="P62" s="156"/>
      <c r="Q62" s="174"/>
      <c r="R62" s="175"/>
      <c r="S62" s="176"/>
      <c r="T62" s="171"/>
      <c r="U62" s="177">
        <f t="shared" si="32"/>
        <v>-0.77222222222222037</v>
      </c>
      <c r="V62" s="172">
        <f t="shared" si="26"/>
        <v>1.7078984807485784</v>
      </c>
      <c r="W62" s="172"/>
      <c r="X62" s="173"/>
    </row>
    <row r="63" spans="1:24" x14ac:dyDescent="0.25">
      <c r="A63" s="16" t="s">
        <v>30</v>
      </c>
      <c r="B63" s="158">
        <f t="shared" si="33"/>
        <v>24.439999999999998</v>
      </c>
      <c r="C63" s="158">
        <f t="shared" si="33"/>
        <v>28.43</v>
      </c>
      <c r="D63">
        <f t="shared" si="34"/>
        <v>3.990000000000002</v>
      </c>
      <c r="E63" s="44"/>
      <c r="F63" s="1"/>
      <c r="G63" s="158">
        <f t="shared" si="35"/>
        <v>6.2934721878544833E-2</v>
      </c>
      <c r="H63" s="196"/>
      <c r="I63" s="197"/>
      <c r="J63" s="171"/>
      <c r="K63" s="177">
        <f t="shared" si="36"/>
        <v>2.4761111111111136</v>
      </c>
      <c r="L63" s="177">
        <f t="shared" si="37"/>
        <v>0.17972822406040564</v>
      </c>
      <c r="M63" s="198"/>
      <c r="N63" s="199"/>
      <c r="O63" s="243"/>
      <c r="P63" s="1"/>
      <c r="Q63" s="174"/>
      <c r="R63" s="175"/>
      <c r="S63" s="176"/>
      <c r="T63" s="171"/>
      <c r="U63" s="177">
        <f t="shared" si="32"/>
        <v>-0.86222222222222378</v>
      </c>
      <c r="V63" s="172">
        <f t="shared" si="26"/>
        <v>1.8178362175661849</v>
      </c>
      <c r="W63" s="172"/>
      <c r="X63" s="173"/>
    </row>
    <row r="64" spans="1:24" x14ac:dyDescent="0.25">
      <c r="A64" s="16" t="s">
        <v>31</v>
      </c>
      <c r="B64" s="158">
        <f t="shared" si="33"/>
        <v>25.63</v>
      </c>
      <c r="C64" s="158">
        <f t="shared" si="33"/>
        <v>28.865000000000002</v>
      </c>
      <c r="D64">
        <f t="shared" si="34"/>
        <v>3.235000000000003</v>
      </c>
      <c r="E64" s="44"/>
      <c r="F64" s="1"/>
      <c r="G64" s="158">
        <f t="shared" si="35"/>
        <v>0.10621062489233106</v>
      </c>
      <c r="H64" s="196"/>
      <c r="I64" s="197"/>
      <c r="J64" s="171"/>
      <c r="K64" s="177">
        <f t="shared" si="36"/>
        <v>1.7211111111111146</v>
      </c>
      <c r="L64" s="177">
        <f t="shared" si="37"/>
        <v>0.30331502894513057</v>
      </c>
      <c r="M64" s="198"/>
      <c r="N64" s="199"/>
      <c r="O64" s="243"/>
      <c r="P64" s="1"/>
      <c r="Q64" s="49"/>
      <c r="R64" s="205"/>
      <c r="S64" s="206"/>
      <c r="T64" s="205"/>
      <c r="U64" s="207"/>
      <c r="V64" s="207"/>
      <c r="W64" s="207"/>
      <c r="X64" s="206"/>
    </row>
    <row r="65" spans="1:24" x14ac:dyDescent="0.25">
      <c r="A65" s="16" t="s">
        <v>32</v>
      </c>
      <c r="B65" s="158">
        <f t="shared" si="33"/>
        <v>23.47</v>
      </c>
      <c r="C65" s="158">
        <f t="shared" si="33"/>
        <v>29.16</v>
      </c>
      <c r="D65">
        <f t="shared" si="34"/>
        <v>5.6900000000000013</v>
      </c>
      <c r="E65" s="44"/>
      <c r="F65" s="1"/>
      <c r="G65" s="158">
        <f t="shared" si="35"/>
        <v>1.9370432811546653E-2</v>
      </c>
      <c r="H65" s="196"/>
      <c r="I65" s="197"/>
      <c r="J65" s="171"/>
      <c r="K65" s="177">
        <f t="shared" si="36"/>
        <v>4.1761111111111129</v>
      </c>
      <c r="L65" s="177">
        <f t="shared" si="37"/>
        <v>5.5317849743092978E-2</v>
      </c>
      <c r="M65" s="198"/>
      <c r="N65" s="199"/>
      <c r="O65" s="243"/>
      <c r="P65" s="1"/>
      <c r="Q65" s="189"/>
      <c r="R65" s="210"/>
      <c r="S65" s="206"/>
      <c r="W65" s="281">
        <f>(-1)*GEOMEAN(V45:V63)</f>
        <v>-2.3254104442056112</v>
      </c>
      <c r="X65">
        <f>STDEV(V45:V63)/SQRT(COUNT(V45:V63))</f>
        <v>0.39761718524362438</v>
      </c>
    </row>
    <row r="66" spans="1:24" x14ac:dyDescent="0.25">
      <c r="A66" s="16" t="s">
        <v>33</v>
      </c>
      <c r="B66" s="158">
        <f t="shared" si="33"/>
        <v>26.325000000000003</v>
      </c>
      <c r="C66" s="158">
        <f t="shared" si="33"/>
        <v>29.225000000000001</v>
      </c>
      <c r="D66">
        <f t="shared" si="34"/>
        <v>2.8999999999999986</v>
      </c>
      <c r="E66" s="44"/>
      <c r="F66" s="1"/>
      <c r="G66" s="158">
        <f t="shared" si="35"/>
        <v>0.13397168281703678</v>
      </c>
      <c r="H66" s="196"/>
      <c r="I66" s="197"/>
      <c r="J66" s="171"/>
      <c r="K66" s="177">
        <f t="shared" si="36"/>
        <v>1.3861111111111102</v>
      </c>
      <c r="L66" s="177">
        <f t="shared" si="37"/>
        <v>0.38259472527038546</v>
      </c>
      <c r="M66" s="198"/>
      <c r="N66" s="199"/>
      <c r="O66" s="243"/>
      <c r="P66" s="1"/>
      <c r="Q66" s="174"/>
      <c r="R66" s="175"/>
      <c r="S66" s="176"/>
      <c r="T66" s="161"/>
      <c r="U66" s="167">
        <f t="shared" ref="U66:U73" si="38">D25-$T$43</f>
        <v>-0.1772222222222215</v>
      </c>
      <c r="V66" s="162">
        <f t="shared" ref="V66:V83" si="39">POWER(2,((-1)*(U66)))</f>
        <v>1.1307047192201707</v>
      </c>
      <c r="W66" s="172"/>
      <c r="X66" s="173"/>
    </row>
    <row r="67" spans="1:24" x14ac:dyDescent="0.25">
      <c r="A67" s="16" t="s">
        <v>34</v>
      </c>
      <c r="B67" s="158">
        <f t="shared" si="33"/>
        <v>25.25</v>
      </c>
      <c r="C67" s="158">
        <f t="shared" si="33"/>
        <v>28.3</v>
      </c>
      <c r="D67">
        <f t="shared" si="34"/>
        <v>3.0500000000000007</v>
      </c>
      <c r="E67" s="44"/>
      <c r="F67" s="43"/>
      <c r="G67" s="158">
        <f t="shared" si="35"/>
        <v>0.12074204111560566</v>
      </c>
      <c r="H67" s="201"/>
      <c r="I67" s="197"/>
      <c r="J67" s="202"/>
      <c r="K67" s="177">
        <f t="shared" si="36"/>
        <v>1.5361111111111123</v>
      </c>
      <c r="L67" s="203">
        <f t="shared" si="37"/>
        <v>0.34481367314239786</v>
      </c>
      <c r="M67" s="198"/>
      <c r="N67" s="199"/>
      <c r="O67" s="243"/>
      <c r="P67" s="1"/>
      <c r="Q67" s="174"/>
      <c r="R67" s="175"/>
      <c r="S67" s="176"/>
      <c r="T67" s="171"/>
      <c r="U67" s="177">
        <f t="shared" si="38"/>
        <v>-1.4572222222222262</v>
      </c>
      <c r="V67" s="172">
        <f t="shared" si="39"/>
        <v>2.7457917716769469</v>
      </c>
      <c r="W67" s="172"/>
      <c r="X67" s="173"/>
    </row>
    <row r="68" spans="1:24" x14ac:dyDescent="0.25">
      <c r="A68" s="38" t="s">
        <v>35</v>
      </c>
      <c r="B68" s="178">
        <f t="shared" si="33"/>
        <v>26.55</v>
      </c>
      <c r="C68" s="178">
        <f t="shared" si="33"/>
        <v>29.4</v>
      </c>
      <c r="D68">
        <f t="shared" si="34"/>
        <v>2.8499999999999979</v>
      </c>
      <c r="E68" s="44"/>
      <c r="F68" s="1"/>
      <c r="G68" s="158">
        <f t="shared" si="35"/>
        <v>0.13869618400848083</v>
      </c>
      <c r="H68" s="201"/>
      <c r="I68" s="197"/>
      <c r="J68" s="202"/>
      <c r="K68" s="177">
        <f t="shared" si="36"/>
        <v>1.3361111111111095</v>
      </c>
      <c r="L68" s="203">
        <f t="shared" si="37"/>
        <v>0.39608689911915856</v>
      </c>
      <c r="M68" s="198"/>
      <c r="N68" s="199"/>
      <c r="O68" s="243"/>
      <c r="P68" s="1"/>
      <c r="Q68" s="174"/>
      <c r="R68" s="175"/>
      <c r="S68" s="176"/>
      <c r="T68" s="171"/>
      <c r="U68" s="177">
        <f t="shared" si="38"/>
        <v>1.0127777777777798</v>
      </c>
      <c r="V68" s="172">
        <f t="shared" si="39"/>
        <v>0.49559111299372083</v>
      </c>
      <c r="W68" s="172"/>
      <c r="X68" s="173"/>
    </row>
    <row r="69" spans="1:24" x14ac:dyDescent="0.25">
      <c r="A69" s="186" t="s">
        <v>147</v>
      </c>
      <c r="B69" s="179">
        <f>AVERAGE(B61:B68)</f>
        <v>25.583125000000003</v>
      </c>
      <c r="C69" s="179">
        <f>AVERAGE(C61:C68)</f>
        <v>28.837500000000002</v>
      </c>
      <c r="D69">
        <f>AVERAGE(D61:D68)</f>
        <v>3.254375</v>
      </c>
      <c r="E69" s="44"/>
      <c r="F69" s="188" t="s">
        <v>145</v>
      </c>
      <c r="G69" s="189">
        <f>AVERAGE(G61:G68)</f>
        <v>0.13427486231072217</v>
      </c>
      <c r="H69" s="190"/>
      <c r="I69" s="191"/>
      <c r="J69" s="192">
        <f>D69</f>
        <v>3.254375</v>
      </c>
      <c r="K69" s="193"/>
      <c r="L69" s="193"/>
      <c r="M69" s="208"/>
      <c r="N69" s="209"/>
      <c r="O69" s="243"/>
      <c r="P69" s="1"/>
      <c r="Q69" s="174"/>
      <c r="R69" s="175"/>
      <c r="S69" s="176"/>
      <c r="T69" s="171"/>
      <c r="U69" s="177">
        <f t="shared" si="38"/>
        <v>0.25777777777778077</v>
      </c>
      <c r="V69" s="172">
        <f t="shared" si="39"/>
        <v>0.83637521913151591</v>
      </c>
      <c r="W69" s="172"/>
      <c r="X69" s="173"/>
    </row>
    <row r="70" spans="1:24" x14ac:dyDescent="0.25">
      <c r="A70" s="1"/>
      <c r="B70" s="1"/>
      <c r="C70" s="1"/>
      <c r="D70" s="1"/>
      <c r="E70" s="44"/>
      <c r="F70" s="216" t="s">
        <v>128</v>
      </c>
      <c r="G70">
        <f>G69/G60</f>
        <v>0.32930536829051799</v>
      </c>
      <c r="H70">
        <f>((C69-B69)-(C60-B60))</f>
        <v>1.7404861111111103</v>
      </c>
      <c r="I70">
        <f>POWER(2,((-1)*(H70)))</f>
        <v>0.29926882156859969</v>
      </c>
      <c r="J70" s="182"/>
      <c r="K70" s="183"/>
      <c r="L70" s="183"/>
      <c r="M70">
        <f>GEOMEAN(L61:L68)</f>
        <v>0.29926882156859946</v>
      </c>
      <c r="N70">
        <f>STDEV(L61:L68)/SQRT(COUNT(L61:L68))</f>
        <v>9.7549934051072498E-2</v>
      </c>
      <c r="O70" s="243"/>
      <c r="P70" s="1"/>
      <c r="Q70" s="174"/>
      <c r="R70" s="175"/>
      <c r="S70" s="176"/>
      <c r="T70" s="171"/>
      <c r="U70" s="177">
        <f t="shared" si="38"/>
        <v>2.7127777777777791</v>
      </c>
      <c r="V70" s="172">
        <f t="shared" si="39"/>
        <v>0.15253605751640226</v>
      </c>
      <c r="W70" s="172"/>
      <c r="X70" s="173"/>
    </row>
    <row r="71" spans="1:24" x14ac:dyDescent="0.25">
      <c r="A71" s="43"/>
      <c r="B71" s="44"/>
      <c r="C71" s="44"/>
      <c r="D71" s="44"/>
      <c r="E71" s="44"/>
      <c r="F71" s="143"/>
      <c r="G71" s="164"/>
      <c r="H71" s="161"/>
      <c r="I71" s="220"/>
      <c r="J71" s="161"/>
      <c r="K71" s="167">
        <f t="shared" ref="K71:K79" si="40">D51-$J$69</f>
        <v>-2.5543750000000007</v>
      </c>
      <c r="L71" s="167">
        <f t="shared" ref="L71:L79" si="41">POWER(2,((-1)*(K71)))</f>
        <v>5.874129209252005</v>
      </c>
      <c r="O71" s="243"/>
      <c r="P71" s="1"/>
      <c r="Q71" s="174"/>
      <c r="R71" s="175"/>
      <c r="S71" s="176"/>
      <c r="T71" s="171"/>
      <c r="U71" s="177">
        <f t="shared" si="38"/>
        <v>-7.7222222222223635E-2</v>
      </c>
      <c r="V71" s="172">
        <f t="shared" si="39"/>
        <v>1.0549848067187833</v>
      </c>
      <c r="W71" s="172"/>
      <c r="X71" s="173"/>
    </row>
    <row r="72" spans="1:24" x14ac:dyDescent="0.25">
      <c r="A72" s="43"/>
      <c r="F72" s="143"/>
      <c r="G72" s="174"/>
      <c r="H72" s="171"/>
      <c r="I72" s="223"/>
      <c r="J72" s="171"/>
      <c r="K72" s="177">
        <f t="shared" si="40"/>
        <v>-2.0993750000000024</v>
      </c>
      <c r="L72" s="177">
        <f t="shared" si="41"/>
        <v>4.2852370104970703</v>
      </c>
      <c r="N72" s="199"/>
      <c r="O72" s="243"/>
      <c r="P72" s="1"/>
      <c r="Q72" s="174"/>
      <c r="R72" s="175"/>
      <c r="S72" s="176"/>
      <c r="T72" s="171"/>
      <c r="U72" s="177">
        <f t="shared" si="38"/>
        <v>7.2777777777778496E-2</v>
      </c>
      <c r="V72" s="172">
        <f t="shared" si="39"/>
        <v>0.95080554510269921</v>
      </c>
      <c r="W72" s="172"/>
      <c r="X72" s="173"/>
    </row>
    <row r="73" spans="1:24" x14ac:dyDescent="0.25">
      <c r="A73" s="143"/>
      <c r="B73" s="143"/>
      <c r="C73" s="143"/>
      <c r="F73" s="143"/>
      <c r="G73" s="174"/>
      <c r="H73" s="171"/>
      <c r="I73" s="223"/>
      <c r="J73" s="171"/>
      <c r="K73" s="177">
        <f t="shared" si="40"/>
        <v>-2.3743749999999975</v>
      </c>
      <c r="L73" s="177">
        <f t="shared" si="41"/>
        <v>5.1851114536051881</v>
      </c>
      <c r="N73" s="199"/>
      <c r="O73" s="243"/>
      <c r="P73" s="1"/>
      <c r="Q73" s="174"/>
      <c r="R73" s="175"/>
      <c r="S73" s="176"/>
      <c r="T73" s="171"/>
      <c r="U73" s="177">
        <f t="shared" si="38"/>
        <v>-0.12722222222222435</v>
      </c>
      <c r="V73" s="172">
        <f t="shared" si="39"/>
        <v>1.0921887655815321</v>
      </c>
      <c r="W73" s="172"/>
      <c r="X73" s="173"/>
    </row>
    <row r="74" spans="1:24" x14ac:dyDescent="0.25">
      <c r="A74" s="143"/>
      <c r="B74" s="143"/>
      <c r="C74" s="143"/>
      <c r="F74" s="143"/>
      <c r="G74" s="174"/>
      <c r="H74" s="171"/>
      <c r="I74" s="223"/>
      <c r="J74" s="171"/>
      <c r="K74" s="177">
        <f t="shared" si="40"/>
        <v>-1.8293750000000029</v>
      </c>
      <c r="L74" s="177">
        <f t="shared" si="41"/>
        <v>3.5538308112526673</v>
      </c>
      <c r="N74" s="199"/>
      <c r="O74" s="243"/>
      <c r="P74" s="1"/>
      <c r="Q74" s="164"/>
      <c r="R74" s="165"/>
      <c r="S74" s="166"/>
      <c r="T74" s="161"/>
      <c r="U74" s="167">
        <f t="shared" ref="U74:U83" si="42">D34-$T$43</f>
        <v>-6.7222222222222072E-2</v>
      </c>
      <c r="V74" s="162">
        <f t="shared" si="39"/>
        <v>1.0476974943525144</v>
      </c>
      <c r="W74" s="162"/>
      <c r="X74" s="163"/>
    </row>
    <row r="75" spans="1:24" x14ac:dyDescent="0.25">
      <c r="A75" s="256"/>
      <c r="B75" s="256"/>
      <c r="C75" s="256"/>
      <c r="F75" s="143"/>
      <c r="G75" s="174"/>
      <c r="H75" s="171"/>
      <c r="I75" s="223"/>
      <c r="J75" s="171"/>
      <c r="K75" s="177">
        <f t="shared" si="40"/>
        <v>-1.509374999999999</v>
      </c>
      <c r="L75" s="177">
        <f t="shared" si="41"/>
        <v>2.8468668129443935</v>
      </c>
      <c r="N75" s="199"/>
      <c r="O75" s="243"/>
      <c r="P75" s="1"/>
      <c r="Q75" s="174"/>
      <c r="R75" s="175"/>
      <c r="S75" s="176"/>
      <c r="T75" s="171"/>
      <c r="U75" s="177">
        <f t="shared" si="42"/>
        <v>0.9527777777777775</v>
      </c>
      <c r="V75" s="172">
        <f t="shared" si="39"/>
        <v>0.51663676667309821</v>
      </c>
      <c r="W75" s="172"/>
      <c r="X75" s="173"/>
    </row>
    <row r="76" spans="1:24" x14ac:dyDescent="0.25">
      <c r="A76" s="145"/>
      <c r="B76" s="145"/>
      <c r="C76" s="145"/>
      <c r="F76" s="143"/>
      <c r="G76" s="174"/>
      <c r="H76" s="171"/>
      <c r="I76" s="223"/>
      <c r="J76" s="171"/>
      <c r="K76" s="177">
        <f t="shared" si="40"/>
        <v>-2.2093750000000019</v>
      </c>
      <c r="L76" s="177">
        <f t="shared" si="41"/>
        <v>4.6247487818422544</v>
      </c>
      <c r="N76" s="199"/>
      <c r="O76" s="243"/>
      <c r="P76" s="1"/>
      <c r="Q76" s="174"/>
      <c r="R76" s="175"/>
      <c r="S76" s="176"/>
      <c r="T76" s="171"/>
      <c r="U76" s="177">
        <f t="shared" si="42"/>
        <v>0.66777777777778091</v>
      </c>
      <c r="V76" s="172">
        <f t="shared" si="39"/>
        <v>0.62947553910646636</v>
      </c>
      <c r="W76" s="172"/>
      <c r="X76" s="173"/>
    </row>
    <row r="77" spans="1:24" x14ac:dyDescent="0.25">
      <c r="A77" s="145"/>
      <c r="B77" s="145"/>
      <c r="C77" s="145"/>
      <c r="F77" s="143"/>
      <c r="G77" s="174"/>
      <c r="H77" s="171"/>
      <c r="I77" s="223"/>
      <c r="J77" s="171"/>
      <c r="K77" s="177">
        <f t="shared" si="40"/>
        <v>-1.619375000000002</v>
      </c>
      <c r="L77" s="177">
        <f t="shared" si="41"/>
        <v>3.072419050096963</v>
      </c>
      <c r="N77" s="199"/>
      <c r="O77" s="243"/>
      <c r="P77" s="1"/>
      <c r="Q77" s="174"/>
      <c r="R77" s="175"/>
      <c r="S77" s="176"/>
      <c r="T77" s="171"/>
      <c r="U77" s="177">
        <f t="shared" si="42"/>
        <v>-0.28222222222222193</v>
      </c>
      <c r="V77" s="172">
        <f t="shared" si="39"/>
        <v>1.2160665827849788</v>
      </c>
      <c r="W77" s="172"/>
      <c r="X77" s="173"/>
    </row>
    <row r="78" spans="1:24" x14ac:dyDescent="0.25">
      <c r="A78" s="145"/>
      <c r="B78" s="145"/>
      <c r="C78" s="145"/>
      <c r="F78" s="143"/>
      <c r="G78" s="174"/>
      <c r="H78" s="171"/>
      <c r="I78" s="223"/>
      <c r="J78" s="171"/>
      <c r="K78" s="177">
        <f t="shared" si="40"/>
        <v>-2.3293749999999993</v>
      </c>
      <c r="L78" s="177">
        <f t="shared" si="41"/>
        <v>5.0258757316528877</v>
      </c>
      <c r="N78" s="199"/>
      <c r="O78" s="243"/>
      <c r="P78" s="1"/>
      <c r="Q78" s="174"/>
      <c r="R78" s="175"/>
      <c r="S78" s="176"/>
      <c r="T78" s="171"/>
      <c r="U78" s="177">
        <f t="shared" si="42"/>
        <v>0.28777777777777835</v>
      </c>
      <c r="V78" s="172">
        <f t="shared" si="39"/>
        <v>0.81916286601612187</v>
      </c>
      <c r="W78" s="172"/>
      <c r="X78" s="173"/>
    </row>
    <row r="79" spans="1:24" x14ac:dyDescent="0.25">
      <c r="A79" s="145"/>
      <c r="B79" s="145"/>
      <c r="C79" s="145"/>
      <c r="F79" s="143"/>
      <c r="G79" s="174"/>
      <c r="H79" s="171"/>
      <c r="I79" s="223"/>
      <c r="J79" s="171"/>
      <c r="K79" s="177">
        <f t="shared" si="40"/>
        <v>0.86062500000000197</v>
      </c>
      <c r="L79" s="177">
        <f t="shared" si="41"/>
        <v>0.55071392762379157</v>
      </c>
      <c r="N79" s="199"/>
      <c r="O79" s="243"/>
      <c r="P79" s="1"/>
      <c r="Q79" s="174"/>
      <c r="R79" s="175"/>
      <c r="S79" s="176"/>
      <c r="T79" s="171"/>
      <c r="U79" s="177">
        <f t="shared" si="42"/>
        <v>-0.24222222222222278</v>
      </c>
      <c r="V79" s="172">
        <f t="shared" si="39"/>
        <v>1.182813178128562</v>
      </c>
      <c r="W79" s="172"/>
      <c r="X79" s="173"/>
    </row>
    <row r="80" spans="1:24" x14ac:dyDescent="0.25">
      <c r="A80" s="145"/>
      <c r="B80" s="145"/>
      <c r="C80" s="145"/>
      <c r="F80" s="143"/>
      <c r="G80" s="189"/>
      <c r="H80" s="225"/>
      <c r="I80" s="226"/>
      <c r="J80" s="225"/>
      <c r="K80" s="193"/>
      <c r="L80" s="193"/>
      <c r="M80">
        <f>(-1)*GEOMEAN(L71:L79)</f>
        <v>-3.3414773873153925</v>
      </c>
      <c r="N80" s="195">
        <f>STDEV(L71:L79)/SQRT(COUNT(L71:L79))</f>
        <v>0.5351630323638682</v>
      </c>
      <c r="O80" s="243"/>
      <c r="P80" s="243"/>
      <c r="Q80" s="174"/>
      <c r="R80" s="175"/>
      <c r="S80" s="176"/>
      <c r="T80" s="171"/>
      <c r="U80" s="177">
        <f t="shared" si="42"/>
        <v>0.11777777777777665</v>
      </c>
      <c r="V80" s="172">
        <f t="shared" si="39"/>
        <v>0.92160613275344128</v>
      </c>
      <c r="W80" s="172"/>
      <c r="X80" s="173"/>
    </row>
    <row r="81" spans="1:24" x14ac:dyDescent="0.25">
      <c r="A81" s="145"/>
      <c r="B81" s="145"/>
      <c r="C81" s="145"/>
      <c r="F81" s="143"/>
      <c r="G81" s="174"/>
      <c r="H81" s="171"/>
      <c r="I81" s="223"/>
      <c r="J81" s="171"/>
      <c r="K81" s="177">
        <f t="shared" ref="K81:K88" si="43">D61-$J$69</f>
        <v>-0.45437499999999931</v>
      </c>
      <c r="L81" s="177">
        <f t="shared" ref="L81:L88" si="44">POWER(2,((-1)*(K81)))</f>
        <v>1.3701890871955336</v>
      </c>
      <c r="N81" s="199"/>
      <c r="O81" s="243"/>
      <c r="P81" s="243"/>
      <c r="Q81" s="174"/>
      <c r="R81" s="175"/>
      <c r="S81" s="176"/>
      <c r="T81" s="171"/>
      <c r="U81" s="177">
        <f t="shared" si="42"/>
        <v>-1.7122222222222216</v>
      </c>
      <c r="V81" s="172">
        <f t="shared" si="39"/>
        <v>3.276651464064487</v>
      </c>
      <c r="W81" s="172"/>
      <c r="X81" s="173"/>
    </row>
    <row r="82" spans="1:24" x14ac:dyDescent="0.25">
      <c r="A82" s="145"/>
      <c r="B82" s="145"/>
      <c r="C82" s="145"/>
      <c r="F82" s="143"/>
      <c r="G82" s="174"/>
      <c r="H82" s="171"/>
      <c r="I82" s="223"/>
      <c r="J82" s="171"/>
      <c r="K82" s="177">
        <f t="shared" si="43"/>
        <v>-1.734375000000004</v>
      </c>
      <c r="L82" s="177">
        <f t="shared" si="44"/>
        <v>3.3273531606534821</v>
      </c>
      <c r="N82" s="199"/>
      <c r="O82" s="156"/>
      <c r="P82" s="243"/>
      <c r="Q82" s="174"/>
      <c r="R82" s="175"/>
      <c r="S82" s="176"/>
      <c r="T82" s="171"/>
      <c r="U82" s="177">
        <f t="shared" si="42"/>
        <v>-0.68722222222222307</v>
      </c>
      <c r="V82" s="172">
        <f t="shared" si="39"/>
        <v>1.6101802765680178</v>
      </c>
      <c r="W82" s="172"/>
      <c r="X82" s="173"/>
    </row>
    <row r="83" spans="1:24" x14ac:dyDescent="0.25">
      <c r="A83" s="145"/>
      <c r="B83" s="145"/>
      <c r="C83" s="145"/>
      <c r="F83" s="43"/>
      <c r="G83" s="174"/>
      <c r="H83" s="171"/>
      <c r="I83" s="223"/>
      <c r="J83" s="171"/>
      <c r="K83" s="177">
        <f t="shared" si="43"/>
        <v>0.73562500000000197</v>
      </c>
      <c r="L83" s="177">
        <f t="shared" si="44"/>
        <v>0.60055779656019959</v>
      </c>
      <c r="N83" s="199"/>
      <c r="O83" s="156"/>
      <c r="P83" s="243"/>
      <c r="Q83" s="179"/>
      <c r="R83" s="180"/>
      <c r="S83" s="181"/>
      <c r="T83" s="182"/>
      <c r="U83" s="183">
        <f t="shared" si="42"/>
        <v>-1.2522222222222208</v>
      </c>
      <c r="V83" s="183">
        <f t="shared" si="39"/>
        <v>2.3820805887935603</v>
      </c>
      <c r="W83" s="184"/>
      <c r="X83" s="185"/>
    </row>
    <row r="84" spans="1:24" x14ac:dyDescent="0.25">
      <c r="A84" s="145"/>
      <c r="B84" s="145"/>
      <c r="C84" s="145"/>
      <c r="F84" s="228"/>
      <c r="G84" s="174"/>
      <c r="H84" s="171"/>
      <c r="I84" s="223"/>
      <c r="J84" s="171"/>
      <c r="K84" s="177">
        <f t="shared" si="43"/>
        <v>-1.9374999999997033E-2</v>
      </c>
      <c r="L84" s="177">
        <f t="shared" si="44"/>
        <v>1.0135203104530677</v>
      </c>
      <c r="N84" s="199"/>
      <c r="O84" s="156"/>
      <c r="P84" s="156"/>
      <c r="Q84" s="174"/>
      <c r="R84" s="175"/>
      <c r="S84" s="229"/>
      <c r="T84" s="171"/>
      <c r="U84" s="177"/>
      <c r="V84" s="172"/>
      <c r="W84" s="172"/>
      <c r="X84" s="173"/>
    </row>
    <row r="85" spans="1:24" x14ac:dyDescent="0.25">
      <c r="A85" s="145"/>
      <c r="B85" s="145"/>
      <c r="C85" s="145"/>
      <c r="F85" s="143"/>
      <c r="G85" s="174"/>
      <c r="H85" s="171"/>
      <c r="I85" s="223"/>
      <c r="J85" s="171"/>
      <c r="K85" s="177">
        <f t="shared" si="43"/>
        <v>2.4356250000000013</v>
      </c>
      <c r="L85" s="177">
        <f t="shared" si="44"/>
        <v>0.18484334403145575</v>
      </c>
      <c r="N85" s="199"/>
      <c r="O85" s="168"/>
      <c r="P85" s="168"/>
      <c r="Q85" s="281">
        <f>(-1)*Q23/Q43</f>
        <v>-2.2390019490427058</v>
      </c>
      <c r="R85">
        <f>((C24-B24)-(C45-B45))</f>
        <v>-1.0009064327485291</v>
      </c>
      <c r="S85" s="281">
        <f>(-1)*POWER(2,((-1)*(R85)))</f>
        <v>-2.0012569774406685</v>
      </c>
      <c r="W85">
        <f>(-1)*GEOMEAN(V66:V83)</f>
        <v>-0.99999999999999989</v>
      </c>
      <c r="X85">
        <f>STDEV(V66:V83)/SQRT(COUNT(V66:V83))</f>
        <v>0.19062686705608092</v>
      </c>
    </row>
    <row r="86" spans="1:24" x14ac:dyDescent="0.25">
      <c r="A86" s="145"/>
      <c r="B86" s="145"/>
      <c r="C86" s="145"/>
      <c r="F86" s="1"/>
      <c r="G86" s="174"/>
      <c r="H86" s="171"/>
      <c r="I86" s="223"/>
      <c r="J86" s="202"/>
      <c r="K86" s="177">
        <f t="shared" si="43"/>
        <v>-0.35437500000000144</v>
      </c>
      <c r="L86" s="177">
        <f t="shared" si="44"/>
        <v>1.278431622997138</v>
      </c>
      <c r="N86" s="199"/>
      <c r="O86" s="168"/>
      <c r="P86" s="168"/>
      <c r="Q86" s="168"/>
      <c r="R86" s="168"/>
      <c r="S86" s="243"/>
      <c r="T86" s="168"/>
      <c r="U86" s="243"/>
      <c r="V86" s="243"/>
      <c r="W86" s="243"/>
      <c r="X86" s="1"/>
    </row>
    <row r="87" spans="1:24" x14ac:dyDescent="0.25">
      <c r="A87" s="145"/>
      <c r="B87" s="145"/>
      <c r="C87" s="145"/>
      <c r="G87" s="174"/>
      <c r="H87" s="202"/>
      <c r="I87" s="199"/>
      <c r="J87" s="202"/>
      <c r="K87" s="177">
        <f t="shared" si="43"/>
        <v>-0.20437499999999931</v>
      </c>
      <c r="L87" s="177">
        <f t="shared" si="44"/>
        <v>1.1521870916424835</v>
      </c>
      <c r="N87" s="199"/>
      <c r="O87" s="168"/>
      <c r="P87" s="168"/>
      <c r="Q87" s="168"/>
      <c r="R87" s="168"/>
      <c r="S87" s="243"/>
      <c r="T87" s="168"/>
      <c r="U87" s="243"/>
      <c r="V87" s="243"/>
      <c r="W87" s="243"/>
      <c r="X87" s="1"/>
    </row>
    <row r="88" spans="1:24" x14ac:dyDescent="0.25">
      <c r="A88" s="1"/>
      <c r="B88" s="1"/>
      <c r="C88" s="1"/>
      <c r="D88" s="1"/>
      <c r="E88" s="1"/>
      <c r="F88" s="1"/>
      <c r="G88" s="174"/>
      <c r="H88" s="202"/>
      <c r="I88" s="199"/>
      <c r="J88" s="202"/>
      <c r="K88" s="177">
        <f t="shared" si="43"/>
        <v>-0.40437500000000215</v>
      </c>
      <c r="L88" s="177">
        <f t="shared" si="44"/>
        <v>1.3235154168185415</v>
      </c>
      <c r="N88" s="199"/>
      <c r="O88" s="168"/>
      <c r="P88" s="168"/>
      <c r="Q88" s="168"/>
      <c r="R88" s="168"/>
      <c r="S88" s="243"/>
      <c r="T88" s="168"/>
      <c r="U88" s="243"/>
      <c r="V88" s="243"/>
      <c r="W88" s="243"/>
      <c r="X88" s="1"/>
    </row>
    <row r="89" spans="1:24" x14ac:dyDescent="0.25">
      <c r="A89" s="1"/>
      <c r="B89" s="1"/>
      <c r="C89" s="1"/>
      <c r="D89" s="1"/>
      <c r="E89" s="1"/>
      <c r="F89" s="1"/>
      <c r="G89" s="189"/>
      <c r="H89" s="225"/>
      <c r="I89" s="226"/>
      <c r="J89" s="225"/>
      <c r="K89" s="193"/>
      <c r="L89" s="193"/>
      <c r="O89" s="168"/>
      <c r="P89" s="168"/>
      <c r="Q89" s="168"/>
      <c r="R89" s="168"/>
      <c r="S89" s="243"/>
      <c r="T89" s="168"/>
      <c r="U89" s="243"/>
      <c r="V89" s="243"/>
      <c r="W89" s="243"/>
      <c r="X89" s="1"/>
    </row>
    <row r="90" spans="1:24" x14ac:dyDescent="0.25">
      <c r="A90" s="1"/>
      <c r="B90" s="1"/>
      <c r="C90" s="1"/>
      <c r="D90" s="1"/>
      <c r="E90" s="1"/>
      <c r="F90" s="1"/>
      <c r="G90">
        <f>(-1)*(G60/G69)</f>
        <v>-3.036695105188159</v>
      </c>
      <c r="H90">
        <f>((C60-B60)-(C69-B69))</f>
        <v>-1.7404861111111103</v>
      </c>
      <c r="I90">
        <f>(-1)*POWER(2,((-1)*(H90)))</f>
        <v>-3.3414773873153893</v>
      </c>
      <c r="J90" s="182"/>
      <c r="K90" s="183"/>
      <c r="L90" s="183"/>
      <c r="M90">
        <f>(-1)*GEOMEAN(L81:L88)</f>
        <v>-1</v>
      </c>
      <c r="N90">
        <f>STDEV(L81:L88)/SQRT(COUNT(L81:L88))</f>
        <v>0.32596089876576656</v>
      </c>
      <c r="O90" s="168"/>
      <c r="P90" s="168"/>
      <c r="Q90" s="168"/>
      <c r="R90" s="168"/>
      <c r="S90" s="43"/>
      <c r="T90" s="168"/>
      <c r="U90" s="243"/>
      <c r="V90" s="243"/>
      <c r="W90" s="243"/>
      <c r="X90" s="1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68"/>
      <c r="P91" s="168"/>
      <c r="Q91" s="168"/>
      <c r="R91" s="168"/>
      <c r="S91" s="243"/>
      <c r="T91" s="168"/>
      <c r="U91" s="243"/>
      <c r="V91" s="243"/>
      <c r="W91" s="243"/>
      <c r="X91" s="1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68"/>
      <c r="P92" s="168"/>
      <c r="Q92" s="168"/>
      <c r="R92" s="168"/>
      <c r="S92" s="243"/>
      <c r="T92" s="168"/>
      <c r="U92" s="243"/>
      <c r="V92" s="243"/>
      <c r="W92" s="243"/>
      <c r="X92" s="1"/>
    </row>
    <row r="93" spans="1:24" ht="15.75" x14ac:dyDescent="0.25">
      <c r="A93" s="244" t="s">
        <v>17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68"/>
      <c r="P93" s="168"/>
      <c r="Q93" s="168"/>
      <c r="R93" s="168"/>
      <c r="S93" s="243"/>
      <c r="T93" s="168"/>
      <c r="U93" s="243"/>
      <c r="V93" s="243"/>
      <c r="W93" s="243"/>
      <c r="X93" s="1"/>
    </row>
    <row r="94" spans="1:24" ht="15.75" x14ac:dyDescent="0.25">
      <c r="A94" s="1"/>
      <c r="B94" s="1"/>
      <c r="C94" s="1"/>
      <c r="D94" s="1"/>
      <c r="E94" s="1"/>
      <c r="F94" s="142"/>
      <c r="G94" s="291" t="s">
        <v>151</v>
      </c>
      <c r="H94" s="291"/>
      <c r="I94" s="291"/>
      <c r="J94" s="291"/>
      <c r="K94" s="291"/>
      <c r="L94" s="291"/>
      <c r="M94" s="291"/>
      <c r="N94" s="291"/>
      <c r="O94" s="168"/>
      <c r="P94" s="168"/>
      <c r="Q94" s="168"/>
      <c r="R94" s="168"/>
      <c r="S94" s="243"/>
      <c r="T94" s="168"/>
      <c r="U94" s="168"/>
      <c r="V94" s="168"/>
      <c r="W94" s="243"/>
      <c r="X94" s="1"/>
    </row>
    <row r="95" spans="1:24" x14ac:dyDescent="0.25">
      <c r="A95" s="146" t="s">
        <v>134</v>
      </c>
      <c r="B95" s="7" t="s">
        <v>2</v>
      </c>
      <c r="C95" s="10" t="s">
        <v>161</v>
      </c>
      <c r="D95" s="147" t="s">
        <v>136</v>
      </c>
      <c r="E95" s="1"/>
      <c r="F95" s="1"/>
      <c r="G95" s="276" t="s">
        <v>137</v>
      </c>
      <c r="H95" s="277" t="s">
        <v>138</v>
      </c>
      <c r="I95" s="278" t="s">
        <v>139</v>
      </c>
      <c r="J95" s="152" t="s">
        <v>140</v>
      </c>
      <c r="K95" s="153" t="s">
        <v>138</v>
      </c>
      <c r="L95" s="154" t="s">
        <v>139</v>
      </c>
      <c r="M95" s="154" t="s">
        <v>141</v>
      </c>
      <c r="N95" s="155" t="s">
        <v>129</v>
      </c>
      <c r="O95" s="168"/>
      <c r="P95" s="168"/>
      <c r="Q95" s="168"/>
      <c r="R95" s="168"/>
      <c r="S95" s="243"/>
      <c r="T95" s="168"/>
      <c r="U95" s="243"/>
      <c r="V95" s="243"/>
      <c r="W95" s="243"/>
      <c r="X95" s="1"/>
    </row>
    <row r="96" spans="1:24" x14ac:dyDescent="0.25">
      <c r="A96" s="21" t="s">
        <v>18</v>
      </c>
      <c r="B96" s="164">
        <f t="shared" ref="B96:C105" si="45">B13</f>
        <v>26.234999999999999</v>
      </c>
      <c r="C96" s="164">
        <f t="shared" si="45"/>
        <v>27.535</v>
      </c>
      <c r="D96">
        <f t="shared" ref="D96:D105" si="46">C96-B96</f>
        <v>1.3000000000000007</v>
      </c>
      <c r="E96" s="1"/>
      <c r="F96" s="1"/>
      <c r="G96" s="174">
        <f t="shared" ref="G96:G105" si="47">POWER(2,((-1)*(D96)))</f>
        <v>0.40612619817811763</v>
      </c>
      <c r="H96" s="159"/>
      <c r="I96" s="160"/>
      <c r="J96" s="161"/>
      <c r="K96" s="167">
        <f t="shared" ref="K96:K105" si="48">D96-$J$106</f>
        <v>-1.0924999999999998</v>
      </c>
      <c r="L96" s="162">
        <f t="shared" ref="L96:L105" si="49">POWER(2,((-1)*(K96)))</f>
        <v>2.132432388833009</v>
      </c>
      <c r="M96" s="162"/>
      <c r="N96" s="163"/>
      <c r="O96" s="168"/>
      <c r="P96" s="168"/>
      <c r="Q96" s="168"/>
      <c r="R96" s="168"/>
      <c r="S96" s="243"/>
      <c r="T96" s="168"/>
      <c r="U96" s="243"/>
      <c r="V96" s="243"/>
      <c r="W96" s="243"/>
      <c r="X96" s="1"/>
    </row>
    <row r="97" spans="1:27" x14ac:dyDescent="0.25">
      <c r="A97" s="26" t="s">
        <v>19</v>
      </c>
      <c r="B97" s="174">
        <f t="shared" si="45"/>
        <v>24.15</v>
      </c>
      <c r="C97" s="174">
        <f t="shared" si="45"/>
        <v>26.695</v>
      </c>
      <c r="D97" s="199">
        <f t="shared" si="46"/>
        <v>2.5450000000000017</v>
      </c>
      <c r="E97" s="1"/>
      <c r="F97" s="1"/>
      <c r="G97" s="174">
        <f t="shared" si="47"/>
        <v>0.17134785062246272</v>
      </c>
      <c r="H97" s="169"/>
      <c r="I97" s="170"/>
      <c r="J97" s="171"/>
      <c r="K97" s="177">
        <f t="shared" si="48"/>
        <v>0.15250000000000119</v>
      </c>
      <c r="L97" s="172">
        <f t="shared" si="49"/>
        <v>0.89969006693828024</v>
      </c>
      <c r="M97" s="172"/>
      <c r="N97" s="173"/>
      <c r="O97" s="168"/>
      <c r="P97" s="168"/>
      <c r="Q97" s="168"/>
      <c r="R97" s="168"/>
      <c r="S97" s="243"/>
      <c r="T97" s="168"/>
      <c r="U97" s="243"/>
      <c r="V97" s="243"/>
      <c r="W97" s="243"/>
      <c r="X97" s="1"/>
      <c r="Y97" s="1"/>
      <c r="Z97" s="1"/>
      <c r="AA97" s="1"/>
    </row>
    <row r="98" spans="1:27" x14ac:dyDescent="0.25">
      <c r="A98" s="26" t="s">
        <v>20</v>
      </c>
      <c r="B98" s="174">
        <f t="shared" si="45"/>
        <v>24.69</v>
      </c>
      <c r="C98" s="174">
        <f t="shared" si="45"/>
        <v>27</v>
      </c>
      <c r="D98" s="199">
        <f t="shared" si="46"/>
        <v>2.3099999999999987</v>
      </c>
      <c r="E98" s="1"/>
      <c r="F98" s="1"/>
      <c r="G98" s="174">
        <f t="shared" si="47"/>
        <v>0.20166043980553175</v>
      </c>
      <c r="H98" s="169"/>
      <c r="I98" s="170"/>
      <c r="J98" s="171"/>
      <c r="K98" s="177">
        <f t="shared" si="48"/>
        <v>-8.2500000000001794E-2</v>
      </c>
      <c r="L98" s="172">
        <f t="shared" si="49"/>
        <v>1.0588513011884679</v>
      </c>
      <c r="M98" s="172"/>
      <c r="N98" s="173"/>
      <c r="O98" s="168"/>
      <c r="P98" s="168"/>
      <c r="Q98" s="168"/>
      <c r="R98" s="168"/>
      <c r="S98" s="243"/>
      <c r="T98" s="168"/>
      <c r="U98" s="243"/>
      <c r="V98" s="243"/>
      <c r="W98" s="243"/>
      <c r="X98" s="1"/>
      <c r="Y98" s="1"/>
      <c r="Z98" s="1"/>
      <c r="AA98" s="1"/>
    </row>
    <row r="99" spans="1:27" x14ac:dyDescent="0.25">
      <c r="A99" s="26" t="s">
        <v>21</v>
      </c>
      <c r="B99" s="174">
        <f t="shared" si="45"/>
        <v>24.6</v>
      </c>
      <c r="C99" s="174">
        <f t="shared" si="45"/>
        <v>27.215</v>
      </c>
      <c r="D99" s="199">
        <f t="shared" si="46"/>
        <v>2.6149999999999984</v>
      </c>
      <c r="E99" s="1"/>
      <c r="F99" s="1"/>
      <c r="G99" s="174">
        <f t="shared" si="47"/>
        <v>0.16323247338611491</v>
      </c>
      <c r="H99" s="169"/>
      <c r="I99" s="170"/>
      <c r="J99" s="171"/>
      <c r="K99" s="177">
        <f t="shared" si="48"/>
        <v>0.22249999999999792</v>
      </c>
      <c r="L99" s="172">
        <f t="shared" si="49"/>
        <v>0.85707894422810127</v>
      </c>
      <c r="M99" s="172"/>
      <c r="N99" s="173"/>
      <c r="O99" s="168"/>
      <c r="P99" s="168"/>
      <c r="Q99" s="168"/>
      <c r="R99" s="168"/>
      <c r="S99" s="243"/>
      <c r="T99" s="168"/>
      <c r="U99" s="243"/>
      <c r="V99" s="243"/>
      <c r="W99" s="243"/>
      <c r="X99" s="1"/>
      <c r="Y99" s="1"/>
      <c r="Z99" s="1"/>
      <c r="AA99" s="1"/>
    </row>
    <row r="100" spans="1:27" x14ac:dyDescent="0.25">
      <c r="A100" s="26" t="s">
        <v>22</v>
      </c>
      <c r="B100" s="174">
        <f t="shared" si="45"/>
        <v>25.364999999999998</v>
      </c>
      <c r="C100" s="174">
        <f t="shared" si="45"/>
        <v>28.11</v>
      </c>
      <c r="D100" s="199">
        <f t="shared" si="46"/>
        <v>2.745000000000001</v>
      </c>
      <c r="E100" s="1"/>
      <c r="F100" s="1"/>
      <c r="G100" s="174">
        <f t="shared" si="47"/>
        <v>0.14916696787896516</v>
      </c>
      <c r="H100" s="169"/>
      <c r="I100" s="170"/>
      <c r="J100" s="171"/>
      <c r="K100" s="177">
        <f t="shared" si="48"/>
        <v>0.35250000000000048</v>
      </c>
      <c r="L100" s="172">
        <f t="shared" si="49"/>
        <v>0.78322569456504776</v>
      </c>
      <c r="M100" s="172"/>
      <c r="N100" s="173"/>
      <c r="O100" s="168"/>
      <c r="P100" s="168"/>
      <c r="Q100" s="168"/>
      <c r="R100" s="168"/>
      <c r="S100" s="243"/>
      <c r="T100" s="168"/>
      <c r="U100" s="243"/>
      <c r="V100" s="243"/>
      <c r="W100" s="243"/>
      <c r="X100" s="1"/>
      <c r="Y100" s="1"/>
      <c r="Z100" s="1"/>
      <c r="AA100" s="1"/>
    </row>
    <row r="101" spans="1:27" x14ac:dyDescent="0.25">
      <c r="A101" s="26" t="s">
        <v>23</v>
      </c>
      <c r="B101" s="174">
        <f t="shared" si="45"/>
        <v>23.83</v>
      </c>
      <c r="C101" s="174">
        <f t="shared" si="45"/>
        <v>26.884999999999998</v>
      </c>
      <c r="D101" s="199">
        <f t="shared" si="46"/>
        <v>3.0549999999999997</v>
      </c>
      <c r="E101" s="1"/>
      <c r="F101" s="1"/>
      <c r="G101" s="174">
        <f t="shared" si="47"/>
        <v>0.12032430538771899</v>
      </c>
      <c r="H101" s="169"/>
      <c r="I101" s="170"/>
      <c r="J101" s="171"/>
      <c r="K101" s="177">
        <f t="shared" si="48"/>
        <v>0.6624999999999992</v>
      </c>
      <c r="L101" s="172">
        <f t="shared" si="49"/>
        <v>0.63178255213192258</v>
      </c>
      <c r="M101" s="172"/>
      <c r="N101" s="173"/>
      <c r="O101" s="168"/>
      <c r="P101" s="168"/>
      <c r="Q101" s="168"/>
      <c r="R101" s="168"/>
      <c r="S101" s="243"/>
      <c r="T101" s="168"/>
      <c r="U101" s="243"/>
      <c r="V101" s="243"/>
      <c r="W101" s="243"/>
      <c r="X101" s="1"/>
      <c r="Y101" s="1"/>
      <c r="Z101" s="1"/>
      <c r="AA101" s="1"/>
    </row>
    <row r="102" spans="1:27" x14ac:dyDescent="0.25">
      <c r="A102" s="26" t="s">
        <v>24</v>
      </c>
      <c r="B102" s="174">
        <f t="shared" si="45"/>
        <v>25.454999999999998</v>
      </c>
      <c r="C102" s="174">
        <f t="shared" si="45"/>
        <v>27.92</v>
      </c>
      <c r="D102" s="199">
        <f t="shared" si="46"/>
        <v>2.4650000000000034</v>
      </c>
      <c r="E102" s="1"/>
      <c r="F102" s="1"/>
      <c r="G102" s="174">
        <f t="shared" si="47"/>
        <v>0.18111776931935944</v>
      </c>
      <c r="H102" s="169"/>
      <c r="I102" s="170"/>
      <c r="J102" s="171"/>
      <c r="K102" s="177">
        <f t="shared" si="48"/>
        <v>7.2500000000002895E-2</v>
      </c>
      <c r="L102" s="172">
        <f t="shared" si="49"/>
        <v>0.95098863166763692</v>
      </c>
      <c r="M102" s="172"/>
      <c r="N102" s="173"/>
      <c r="O102" s="168"/>
      <c r="P102" s="168"/>
      <c r="Q102" s="168"/>
      <c r="R102" s="168"/>
      <c r="S102" s="243"/>
      <c r="T102" s="168"/>
      <c r="U102" s="243"/>
      <c r="V102" s="243"/>
      <c r="W102" s="243"/>
      <c r="X102" s="1"/>
      <c r="Y102" s="1"/>
      <c r="Z102" s="1"/>
      <c r="AA102" s="1"/>
    </row>
    <row r="103" spans="1:27" x14ac:dyDescent="0.25">
      <c r="A103" s="26" t="s">
        <v>25</v>
      </c>
      <c r="B103" s="174">
        <f t="shared" si="45"/>
        <v>24.82</v>
      </c>
      <c r="C103" s="174">
        <f t="shared" si="45"/>
        <v>27.39</v>
      </c>
      <c r="D103" s="199">
        <f t="shared" si="46"/>
        <v>2.5700000000000003</v>
      </c>
      <c r="E103" s="1"/>
      <c r="F103" s="1"/>
      <c r="G103" s="174">
        <f t="shared" si="47"/>
        <v>0.16840419710821128</v>
      </c>
      <c r="H103" s="169"/>
      <c r="I103" s="170"/>
      <c r="J103" s="171"/>
      <c r="K103" s="177">
        <f t="shared" si="48"/>
        <v>0.17749999999999977</v>
      </c>
      <c r="L103" s="172">
        <f t="shared" si="49"/>
        <v>0.88423393009349849</v>
      </c>
      <c r="M103" s="172"/>
      <c r="N103" s="173"/>
      <c r="O103" s="168"/>
      <c r="P103" s="168"/>
      <c r="Q103" s="168"/>
      <c r="R103" s="168"/>
      <c r="S103" s="243"/>
      <c r="T103" s="168"/>
      <c r="U103" s="243"/>
      <c r="V103" s="243"/>
      <c r="W103" s="243"/>
      <c r="X103" s="1"/>
      <c r="Y103" s="1"/>
      <c r="Z103" s="1"/>
      <c r="AA103" s="1"/>
    </row>
    <row r="104" spans="1:27" x14ac:dyDescent="0.25">
      <c r="A104" s="26" t="s">
        <v>26</v>
      </c>
      <c r="B104" s="174">
        <f t="shared" si="45"/>
        <v>26.004999999999999</v>
      </c>
      <c r="C104" s="174">
        <f t="shared" si="45"/>
        <v>28.21</v>
      </c>
      <c r="D104" s="199">
        <f t="shared" si="46"/>
        <v>2.2050000000000018</v>
      </c>
      <c r="E104" s="1"/>
      <c r="F104" s="1"/>
      <c r="G104" s="174">
        <f t="shared" si="47"/>
        <v>0.21688467178801671</v>
      </c>
      <c r="H104" s="169"/>
      <c r="I104" s="170"/>
      <c r="J104" s="171"/>
      <c r="K104" s="177">
        <f t="shared" si="48"/>
        <v>-0.18749999999999867</v>
      </c>
      <c r="L104" s="172">
        <f t="shared" si="49"/>
        <v>1.1387886347566907</v>
      </c>
      <c r="M104" s="172"/>
      <c r="N104" s="173"/>
      <c r="O104" s="168"/>
      <c r="P104" s="168"/>
      <c r="Q104" s="168"/>
      <c r="R104" s="168"/>
      <c r="S104" s="243"/>
      <c r="T104" s="168"/>
      <c r="U104" s="243"/>
      <c r="V104" s="243"/>
      <c r="W104" s="243"/>
      <c r="X104" s="1"/>
      <c r="Y104" s="1"/>
      <c r="Z104" s="1"/>
      <c r="AA104" s="1"/>
    </row>
    <row r="105" spans="1:27" x14ac:dyDescent="0.25">
      <c r="A105" s="85" t="s">
        <v>27</v>
      </c>
      <c r="B105" s="200">
        <f t="shared" si="45"/>
        <v>25.67</v>
      </c>
      <c r="C105" s="200">
        <f t="shared" si="45"/>
        <v>27.785</v>
      </c>
      <c r="D105">
        <f t="shared" si="46"/>
        <v>2.1149999999999984</v>
      </c>
      <c r="E105" s="1"/>
      <c r="F105" s="1"/>
      <c r="G105" s="174">
        <f t="shared" si="47"/>
        <v>0.23084557768234898</v>
      </c>
      <c r="H105" s="175"/>
      <c r="I105" s="176"/>
      <c r="J105" s="175"/>
      <c r="K105" s="172">
        <f t="shared" si="48"/>
        <v>-0.27750000000000208</v>
      </c>
      <c r="L105" s="172">
        <f t="shared" si="49"/>
        <v>1.2120926669517942</v>
      </c>
      <c r="M105" s="260"/>
      <c r="N105" s="176"/>
      <c r="O105" s="168"/>
      <c r="P105" s="168"/>
      <c r="Q105" s="168"/>
      <c r="R105" s="168"/>
      <c r="S105" s="243"/>
      <c r="T105" s="168"/>
      <c r="U105" s="243"/>
      <c r="V105" s="243"/>
      <c r="W105" s="243"/>
      <c r="X105" s="1"/>
      <c r="Y105" s="1"/>
      <c r="Z105" s="1"/>
      <c r="AA105" s="1"/>
    </row>
    <row r="106" spans="1:27" x14ac:dyDescent="0.25">
      <c r="A106" s="186" t="s">
        <v>144</v>
      </c>
      <c r="B106" s="187">
        <f>AVERAGE(B96:B105)</f>
        <v>25.082000000000001</v>
      </c>
      <c r="C106" s="187">
        <f>AVERAGE(C96:C105)</f>
        <v>27.474499999999999</v>
      </c>
      <c r="D106" s="187">
        <f>AVERAGE(D96:D105)</f>
        <v>2.3925000000000005</v>
      </c>
      <c r="E106" s="1"/>
      <c r="F106" s="188" t="s">
        <v>143</v>
      </c>
      <c r="G106" s="189">
        <f>AVERAGE(G96:G105)</f>
        <v>0.20091104511568475</v>
      </c>
      <c r="H106" s="190"/>
      <c r="I106" s="191"/>
      <c r="J106" s="192">
        <f>D106</f>
        <v>2.3925000000000005</v>
      </c>
      <c r="K106" s="193"/>
      <c r="L106" s="193"/>
      <c r="M106">
        <f>GEOMEAN(L96:L105)</f>
        <v>1</v>
      </c>
      <c r="N106" s="195">
        <f>STDEV(L96:L105)/SQRT(COUNT(L96:L105))</f>
        <v>0.13118356828300071</v>
      </c>
      <c r="O106" s="168"/>
      <c r="P106" s="168"/>
      <c r="Q106" s="168"/>
      <c r="R106" s="168"/>
      <c r="S106" s="243"/>
      <c r="T106" s="168"/>
      <c r="U106" s="168"/>
      <c r="V106" s="168"/>
      <c r="W106" s="168"/>
      <c r="X106" s="1"/>
      <c r="Y106" s="1"/>
      <c r="Z106" s="1"/>
      <c r="AA106" s="261"/>
    </row>
    <row r="107" spans="1:27" x14ac:dyDescent="0.25">
      <c r="A107" s="21" t="s">
        <v>36</v>
      </c>
      <c r="B107" s="164">
        <f t="shared" ref="B107:C116" si="50">B34</f>
        <v>25.965</v>
      </c>
      <c r="C107" s="164">
        <f t="shared" si="50"/>
        <v>28.875</v>
      </c>
      <c r="D107">
        <f t="shared" ref="D107:D116" si="51">C107-B107</f>
        <v>2.91</v>
      </c>
      <c r="E107" s="1"/>
      <c r="F107" s="1"/>
      <c r="G107" s="174">
        <f t="shared" ref="G107:G116" si="52">POWER(2,((-1)*(D107)))</f>
        <v>0.13304627280666997</v>
      </c>
      <c r="H107" s="196"/>
      <c r="I107" s="197"/>
      <c r="J107" s="171"/>
      <c r="K107" s="177">
        <f t="shared" ref="K107:K116" si="53">D107-$J$106</f>
        <v>0.51749999999999963</v>
      </c>
      <c r="L107" s="177">
        <f t="shared" ref="L107:L116" si="54">POWER(2,((-1)*(K107)))</f>
        <v>0.69858133412517731</v>
      </c>
      <c r="M107" s="198"/>
      <c r="N107" s="199"/>
      <c r="O107" s="1"/>
      <c r="P107" s="1"/>
      <c r="Q107" s="1"/>
      <c r="R107" s="1"/>
      <c r="S107" s="243"/>
      <c r="T107" s="1"/>
      <c r="U107" s="1"/>
      <c r="V107" s="1"/>
      <c r="W107" s="1"/>
      <c r="X107" s="243"/>
      <c r="Y107" s="243"/>
      <c r="Z107" s="243"/>
      <c r="AA107" s="243"/>
    </row>
    <row r="108" spans="1:27" x14ac:dyDescent="0.25">
      <c r="A108" s="26" t="s">
        <v>37</v>
      </c>
      <c r="B108" s="174">
        <f t="shared" si="50"/>
        <v>26.225000000000001</v>
      </c>
      <c r="C108" s="174">
        <f t="shared" si="50"/>
        <v>30.155000000000001</v>
      </c>
      <c r="D108" s="199">
        <f t="shared" si="51"/>
        <v>3.9299999999999997</v>
      </c>
      <c r="E108" s="1"/>
      <c r="F108" s="1"/>
      <c r="G108" s="174">
        <f t="shared" si="52"/>
        <v>6.560729272644171E-2</v>
      </c>
      <c r="H108" s="196"/>
      <c r="I108" s="197"/>
      <c r="J108" s="171"/>
      <c r="K108" s="177">
        <f t="shared" si="53"/>
        <v>1.5374999999999992</v>
      </c>
      <c r="L108" s="177">
        <f t="shared" si="54"/>
        <v>0.34448187923142637</v>
      </c>
      <c r="M108" s="198"/>
      <c r="N108" s="199"/>
      <c r="O108" s="1"/>
      <c r="P108" s="1"/>
      <c r="Q108" s="1"/>
      <c r="R108" s="1"/>
      <c r="S108" s="243"/>
      <c r="T108" s="1"/>
      <c r="U108" s="1"/>
      <c r="V108" s="1"/>
      <c r="W108" s="1"/>
      <c r="X108" s="243"/>
      <c r="Y108" s="243"/>
      <c r="Z108" s="243"/>
      <c r="AA108" s="243"/>
    </row>
    <row r="109" spans="1:27" x14ac:dyDescent="0.25">
      <c r="A109" s="26" t="s">
        <v>38</v>
      </c>
      <c r="B109" s="174">
        <f t="shared" si="50"/>
        <v>24.625</v>
      </c>
      <c r="C109" s="174">
        <f t="shared" si="50"/>
        <v>28.270000000000003</v>
      </c>
      <c r="D109" s="199">
        <f t="shared" si="51"/>
        <v>3.6450000000000031</v>
      </c>
      <c r="E109" s="1"/>
      <c r="F109" s="1"/>
      <c r="G109" s="174">
        <f t="shared" si="52"/>
        <v>7.9936598829839139E-2</v>
      </c>
      <c r="H109" s="196"/>
      <c r="I109" s="197"/>
      <c r="J109" s="171"/>
      <c r="K109" s="177">
        <f t="shared" si="53"/>
        <v>1.2525000000000026</v>
      </c>
      <c r="L109" s="177">
        <f t="shared" si="54"/>
        <v>0.41972025730568663</v>
      </c>
      <c r="M109" s="198"/>
      <c r="N109" s="199"/>
      <c r="O109" s="168"/>
      <c r="P109" s="168"/>
      <c r="S109" s="243"/>
      <c r="T109" s="168"/>
      <c r="U109" s="243"/>
      <c r="V109" s="243"/>
      <c r="W109" s="243"/>
      <c r="X109" s="243"/>
      <c r="Y109" s="243"/>
      <c r="Z109" s="243"/>
      <c r="AA109" s="243"/>
    </row>
    <row r="110" spans="1:27" x14ac:dyDescent="0.25">
      <c r="A110" s="26" t="s">
        <v>39</v>
      </c>
      <c r="B110" s="174">
        <f t="shared" si="50"/>
        <v>25.685000000000002</v>
      </c>
      <c r="C110" s="174">
        <f t="shared" si="50"/>
        <v>28.380000000000003</v>
      </c>
      <c r="D110" s="199">
        <f t="shared" si="51"/>
        <v>2.6950000000000003</v>
      </c>
      <c r="E110" s="1"/>
      <c r="F110" s="1"/>
      <c r="G110" s="174">
        <f t="shared" si="52"/>
        <v>0.15442732964086611</v>
      </c>
      <c r="H110" s="196"/>
      <c r="I110" s="197"/>
      <c r="J110" s="171"/>
      <c r="K110" s="177">
        <f t="shared" si="53"/>
        <v>0.30249999999999977</v>
      </c>
      <c r="L110" s="177">
        <f t="shared" si="54"/>
        <v>0.81084608903449462</v>
      </c>
      <c r="M110" s="198"/>
      <c r="N110" s="199"/>
      <c r="O110" s="168"/>
      <c r="P110" s="168"/>
      <c r="S110" s="243"/>
      <c r="T110" s="168"/>
      <c r="U110" s="243"/>
      <c r="V110" s="243"/>
      <c r="W110" s="243"/>
      <c r="X110" s="243"/>
      <c r="Y110" s="243"/>
      <c r="Z110" s="243"/>
      <c r="AA110" s="243"/>
    </row>
    <row r="111" spans="1:27" x14ac:dyDescent="0.25">
      <c r="A111" s="26" t="s">
        <v>40</v>
      </c>
      <c r="B111" s="174">
        <f t="shared" si="50"/>
        <v>25.945</v>
      </c>
      <c r="C111" s="174">
        <f t="shared" si="50"/>
        <v>29.21</v>
      </c>
      <c r="D111" s="199">
        <f t="shared" si="51"/>
        <v>3.2650000000000006</v>
      </c>
      <c r="E111" s="1"/>
      <c r="F111" s="1"/>
      <c r="G111" s="174">
        <f t="shared" si="52"/>
        <v>0.10402484183894055</v>
      </c>
      <c r="H111" s="196"/>
      <c r="I111" s="197"/>
      <c r="J111" s="171"/>
      <c r="K111" s="177">
        <f t="shared" si="53"/>
        <v>0.87250000000000005</v>
      </c>
      <c r="L111" s="177">
        <f t="shared" si="54"/>
        <v>0.54619953840874902</v>
      </c>
      <c r="M111" s="198"/>
      <c r="N111" s="199"/>
      <c r="O111" s="168"/>
      <c r="P111" s="168"/>
      <c r="S111" s="243"/>
      <c r="T111" s="168"/>
      <c r="U111" s="243"/>
      <c r="V111" s="243"/>
      <c r="W111" s="243"/>
      <c r="X111" s="243"/>
      <c r="Y111" s="243"/>
      <c r="Z111" s="243"/>
      <c r="AA111" s="243"/>
    </row>
    <row r="112" spans="1:27" x14ac:dyDescent="0.25">
      <c r="A112" s="26" t="s">
        <v>41</v>
      </c>
      <c r="B112" s="174">
        <f t="shared" si="50"/>
        <v>24.685000000000002</v>
      </c>
      <c r="C112" s="174">
        <f t="shared" si="50"/>
        <v>27.42</v>
      </c>
      <c r="D112" s="199">
        <f t="shared" si="51"/>
        <v>2.7349999999999994</v>
      </c>
      <c r="E112" s="1"/>
      <c r="F112" s="1"/>
      <c r="G112" s="174">
        <f t="shared" si="52"/>
        <v>0.1502045061908564</v>
      </c>
      <c r="H112" s="196"/>
      <c r="I112" s="197"/>
      <c r="J112" s="171"/>
      <c r="K112" s="177">
        <f t="shared" si="53"/>
        <v>0.34249999999999892</v>
      </c>
      <c r="L112" s="177">
        <f t="shared" si="54"/>
        <v>0.78867346008930417</v>
      </c>
      <c r="M112" s="198"/>
      <c r="N112" s="199"/>
      <c r="O112" s="168"/>
      <c r="P112" s="168"/>
      <c r="S112" s="243"/>
      <c r="T112" s="168"/>
      <c r="U112" s="243"/>
      <c r="V112" s="243"/>
      <c r="W112" s="243"/>
      <c r="X112" s="243"/>
      <c r="Y112" s="243"/>
      <c r="Z112" s="243"/>
      <c r="AA112" s="243"/>
    </row>
    <row r="113" spans="1:27" x14ac:dyDescent="0.25">
      <c r="A113" s="26" t="s">
        <v>42</v>
      </c>
      <c r="B113" s="174">
        <f t="shared" si="50"/>
        <v>25.68</v>
      </c>
      <c r="C113" s="174">
        <f t="shared" si="50"/>
        <v>28.774999999999999</v>
      </c>
      <c r="D113" s="199">
        <f t="shared" si="51"/>
        <v>3.0949999999999989</v>
      </c>
      <c r="E113" s="1"/>
      <c r="F113" s="1"/>
      <c r="G113" s="174">
        <f t="shared" si="52"/>
        <v>0.11703403092931162</v>
      </c>
      <c r="H113" s="196"/>
      <c r="I113" s="197"/>
      <c r="J113" s="171"/>
      <c r="K113" s="177">
        <f t="shared" si="53"/>
        <v>0.70249999999999835</v>
      </c>
      <c r="L113" s="177">
        <f t="shared" si="54"/>
        <v>0.61450642501987496</v>
      </c>
      <c r="M113" s="198"/>
      <c r="N113" s="199"/>
      <c r="O113" s="168"/>
      <c r="P113" s="168"/>
      <c r="S113" s="243"/>
      <c r="T113" s="168"/>
      <c r="U113" s="243"/>
      <c r="V113" s="243"/>
      <c r="W113" s="243"/>
      <c r="X113" s="243"/>
      <c r="Y113" s="243"/>
      <c r="Z113" s="243"/>
      <c r="AA113" s="243"/>
    </row>
    <row r="114" spans="1:27" x14ac:dyDescent="0.25">
      <c r="A114" s="26" t="s">
        <v>43</v>
      </c>
      <c r="B114" s="174">
        <f t="shared" si="50"/>
        <v>25.945</v>
      </c>
      <c r="C114" s="174">
        <f t="shared" si="50"/>
        <v>27.21</v>
      </c>
      <c r="D114" s="199">
        <f t="shared" si="51"/>
        <v>1.2650000000000006</v>
      </c>
      <c r="E114" s="1"/>
      <c r="F114" s="1"/>
      <c r="G114" s="174">
        <f t="shared" si="52"/>
        <v>0.41609936735576208</v>
      </c>
      <c r="H114" s="196"/>
      <c r="I114" s="197"/>
      <c r="J114" s="171"/>
      <c r="K114" s="177">
        <f t="shared" si="53"/>
        <v>-1.1274999999999999</v>
      </c>
      <c r="L114" s="177">
        <f t="shared" si="54"/>
        <v>2.1847981536349961</v>
      </c>
      <c r="M114" s="198"/>
      <c r="N114" s="199"/>
      <c r="O114" s="168"/>
      <c r="P114" s="168"/>
      <c r="S114" s="243"/>
      <c r="T114" s="168"/>
      <c r="U114" s="243"/>
      <c r="V114" s="243"/>
      <c r="W114" s="243"/>
      <c r="X114" s="243"/>
      <c r="Y114" s="243"/>
      <c r="Z114" s="243"/>
      <c r="AA114" s="243"/>
    </row>
    <row r="115" spans="1:27" x14ac:dyDescent="0.25">
      <c r="A115" s="26" t="s">
        <v>44</v>
      </c>
      <c r="B115" s="174">
        <f t="shared" si="50"/>
        <v>25.655000000000001</v>
      </c>
      <c r="C115" s="174">
        <f t="shared" si="50"/>
        <v>27.945</v>
      </c>
      <c r="D115" s="199">
        <f t="shared" si="51"/>
        <v>2.2899999999999991</v>
      </c>
      <c r="E115" s="1"/>
      <c r="F115" s="1"/>
      <c r="G115" s="174">
        <f t="shared" si="52"/>
        <v>0.20447551463944544</v>
      </c>
      <c r="H115" s="196"/>
      <c r="I115" s="197"/>
      <c r="J115" s="171"/>
      <c r="K115" s="177">
        <f t="shared" si="53"/>
        <v>-0.10250000000000137</v>
      </c>
      <c r="L115" s="177">
        <f t="shared" si="54"/>
        <v>1.0736323145280542</v>
      </c>
      <c r="M115" s="198"/>
      <c r="N115" s="199"/>
      <c r="O115" s="168"/>
      <c r="P115" s="168"/>
      <c r="S115" s="243"/>
      <c r="T115" s="168"/>
      <c r="U115" s="243"/>
      <c r="V115" s="243"/>
      <c r="W115" s="243"/>
      <c r="X115" s="243"/>
      <c r="Y115" s="243"/>
      <c r="Z115" s="243"/>
      <c r="AA115" s="243"/>
    </row>
    <row r="116" spans="1:27" x14ac:dyDescent="0.25">
      <c r="A116" s="85" t="s">
        <v>45</v>
      </c>
      <c r="B116" s="200">
        <f t="shared" si="50"/>
        <v>26.189999999999998</v>
      </c>
      <c r="C116" s="200">
        <f t="shared" si="50"/>
        <v>27.914999999999999</v>
      </c>
      <c r="D116">
        <f t="shared" si="51"/>
        <v>1.7250000000000014</v>
      </c>
      <c r="E116" s="1"/>
      <c r="F116" s="1"/>
      <c r="G116" s="174">
        <f t="shared" si="52"/>
        <v>0.30249852230482283</v>
      </c>
      <c r="H116" s="196"/>
      <c r="I116" s="197"/>
      <c r="J116" s="171"/>
      <c r="K116" s="177">
        <f t="shared" si="53"/>
        <v>-0.66749999999999909</v>
      </c>
      <c r="L116" s="177">
        <f t="shared" si="54"/>
        <v>1.5883182356387198</v>
      </c>
      <c r="M116" s="198"/>
      <c r="N116" s="199"/>
      <c r="O116" s="168"/>
      <c r="P116" s="168"/>
      <c r="R116" s="168"/>
      <c r="S116" s="243"/>
      <c r="T116" s="168"/>
      <c r="U116" s="243"/>
      <c r="V116" s="243"/>
      <c r="W116" s="243"/>
      <c r="X116" s="243"/>
      <c r="Y116" s="243"/>
      <c r="Z116" s="243"/>
      <c r="AA116" s="243"/>
    </row>
    <row r="117" spans="1:27" x14ac:dyDescent="0.25">
      <c r="A117" s="186" t="s">
        <v>148</v>
      </c>
      <c r="B117" s="187">
        <f>AVERAGE(B107:B116)</f>
        <v>25.660000000000004</v>
      </c>
      <c r="C117" s="187">
        <f>AVERAGE(C107:C116)</f>
        <v>28.415500000000002</v>
      </c>
      <c r="D117" s="187">
        <f>AVERAGE(D107:D116)</f>
        <v>2.7555000000000005</v>
      </c>
      <c r="E117" s="1"/>
      <c r="F117" s="188" t="s">
        <v>145</v>
      </c>
      <c r="G117" s="189">
        <f>AVERAGE(G107:G116)</f>
        <v>0.1727354277262956</v>
      </c>
      <c r="H117" s="190"/>
      <c r="I117" s="191"/>
      <c r="J117" s="192">
        <f>D117</f>
        <v>2.7555000000000005</v>
      </c>
      <c r="K117" s="193"/>
      <c r="L117" s="193"/>
      <c r="M117" s="208"/>
      <c r="N117" s="209"/>
      <c r="O117" s="168"/>
      <c r="P117" s="168"/>
      <c r="S117" s="243"/>
      <c r="T117" s="168"/>
      <c r="U117" s="243"/>
      <c r="V117" s="243"/>
      <c r="W117" s="243"/>
      <c r="X117" s="243"/>
      <c r="Y117" s="243"/>
      <c r="Z117" s="243"/>
      <c r="AA117" s="243"/>
    </row>
    <row r="118" spans="1:27" x14ac:dyDescent="0.25">
      <c r="A118" s="1"/>
      <c r="B118" s="1"/>
      <c r="C118" s="1"/>
      <c r="D118" s="1"/>
      <c r="E118" s="1"/>
      <c r="F118" s="263" t="s">
        <v>128</v>
      </c>
      <c r="G118">
        <f>G117/G106</f>
        <v>0.85976073454216717</v>
      </c>
      <c r="H118">
        <f>((C117-B117)-(C106-B106))</f>
        <v>0.36299999999999955</v>
      </c>
      <c r="I118">
        <f>POWER(2,((-1)*(H118)))</f>
        <v>0.77754603588255866</v>
      </c>
      <c r="J118" s="182"/>
      <c r="K118" s="183"/>
      <c r="L118" s="183"/>
      <c r="M118">
        <f>GEOMEAN(L107:L116)</f>
        <v>0.77754603588255844</v>
      </c>
      <c r="N118">
        <f>STDEV(L107:L116)/SQRT(COUNT(L107:L116))</f>
        <v>0.18138393029608268</v>
      </c>
      <c r="O118" s="168"/>
      <c r="P118" s="168"/>
      <c r="S118" s="243"/>
      <c r="T118" s="168"/>
      <c r="U118" s="243"/>
      <c r="V118" s="243"/>
      <c r="W118" s="243"/>
      <c r="X118" s="243"/>
      <c r="Y118" s="243"/>
      <c r="Z118" s="243"/>
      <c r="AA118" s="243"/>
    </row>
    <row r="119" spans="1:27" x14ac:dyDescent="0.25">
      <c r="A119" s="1"/>
      <c r="B119" s="1"/>
      <c r="C119" s="1"/>
      <c r="D119" s="1"/>
      <c r="E119" s="1"/>
      <c r="F119" s="143"/>
      <c r="G119" s="164"/>
      <c r="H119" s="161"/>
      <c r="I119" s="220"/>
      <c r="J119" s="265"/>
      <c r="K119" s="167">
        <f t="shared" ref="K119:K128" si="55">D96-$J$117</f>
        <v>-1.4554999999999998</v>
      </c>
      <c r="L119" s="167">
        <f t="shared" ref="L119:L128" si="56">POWER(2,((-1)*(K119)))</f>
        <v>2.7425159288640431</v>
      </c>
      <c r="O119" s="168"/>
      <c r="P119" s="168"/>
      <c r="S119" s="243"/>
      <c r="T119" s="168"/>
      <c r="U119" s="243"/>
      <c r="V119" s="243"/>
      <c r="W119" s="243"/>
      <c r="X119" s="243"/>
      <c r="Y119" s="243"/>
      <c r="Z119" s="243"/>
      <c r="AA119" s="243"/>
    </row>
    <row r="120" spans="1:27" x14ac:dyDescent="0.25">
      <c r="A120" s="1"/>
      <c r="B120" s="1"/>
      <c r="C120" s="1"/>
      <c r="D120" s="1"/>
      <c r="E120" s="1"/>
      <c r="F120" s="143"/>
      <c r="G120" s="174"/>
      <c r="H120" s="171"/>
      <c r="I120" s="223"/>
      <c r="J120" s="267"/>
      <c r="K120" s="177">
        <f t="shared" si="55"/>
        <v>-0.2104999999999988</v>
      </c>
      <c r="L120" s="177">
        <f t="shared" si="56"/>
        <v>1.1570891309568332</v>
      </c>
      <c r="M120" s="198"/>
      <c r="N120" s="199"/>
      <c r="O120" s="168"/>
      <c r="P120" s="168"/>
      <c r="S120" s="243"/>
      <c r="T120" s="168"/>
      <c r="U120" s="243"/>
      <c r="V120" s="243"/>
      <c r="W120" s="243"/>
    </row>
    <row r="121" spans="1:27" x14ac:dyDescent="0.25">
      <c r="A121" s="1"/>
      <c r="B121" s="1"/>
      <c r="C121" s="1"/>
      <c r="D121" s="1"/>
      <c r="E121" s="1"/>
      <c r="F121" s="143"/>
      <c r="G121" s="174"/>
      <c r="H121" s="171"/>
      <c r="I121" s="223"/>
      <c r="J121" s="267"/>
      <c r="K121" s="177">
        <f t="shared" si="55"/>
        <v>-0.44550000000000178</v>
      </c>
      <c r="L121" s="177">
        <f t="shared" si="56"/>
        <v>1.3617859937857084</v>
      </c>
      <c r="M121" s="198"/>
      <c r="N121" s="199"/>
      <c r="O121" s="168"/>
      <c r="P121" s="168"/>
      <c r="S121" s="243"/>
      <c r="T121" s="168"/>
      <c r="U121" s="243"/>
      <c r="V121" s="243"/>
      <c r="W121" s="243"/>
    </row>
    <row r="122" spans="1:27" x14ac:dyDescent="0.25">
      <c r="A122" s="1"/>
      <c r="B122" s="1"/>
      <c r="C122" s="1"/>
      <c r="D122" s="1"/>
      <c r="E122" s="1"/>
      <c r="F122" s="143"/>
      <c r="G122" s="174"/>
      <c r="H122" s="171"/>
      <c r="I122" s="223"/>
      <c r="J122" s="267"/>
      <c r="K122" s="177">
        <f t="shared" si="55"/>
        <v>-0.14050000000000207</v>
      </c>
      <c r="L122" s="177">
        <f t="shared" si="56"/>
        <v>1.1022870732731194</v>
      </c>
      <c r="M122" s="198"/>
      <c r="N122" s="199"/>
      <c r="O122" s="168"/>
      <c r="P122" s="168"/>
      <c r="S122" s="243"/>
      <c r="T122" s="168"/>
      <c r="U122" s="243"/>
      <c r="V122" s="243"/>
      <c r="W122" s="243"/>
    </row>
    <row r="123" spans="1:27" x14ac:dyDescent="0.25">
      <c r="A123" s="1"/>
      <c r="B123" s="1"/>
      <c r="C123" s="1"/>
      <c r="D123" s="1"/>
      <c r="E123" s="1"/>
      <c r="F123" s="143"/>
      <c r="G123" s="174"/>
      <c r="H123" s="171"/>
      <c r="I123" s="223"/>
      <c r="J123" s="267"/>
      <c r="K123" s="177">
        <f t="shared" si="55"/>
        <v>-1.049999999999951E-2</v>
      </c>
      <c r="L123" s="177">
        <f t="shared" si="56"/>
        <v>1.0073045947382944</v>
      </c>
      <c r="M123" s="198"/>
      <c r="N123" s="199"/>
      <c r="O123" s="168"/>
      <c r="P123" s="168"/>
      <c r="S123" s="243"/>
      <c r="T123" s="168"/>
      <c r="U123" s="243"/>
      <c r="V123" s="243"/>
      <c r="W123" s="243"/>
    </row>
    <row r="124" spans="1:27" x14ac:dyDescent="0.25">
      <c r="A124" s="1"/>
      <c r="B124" s="1"/>
      <c r="C124" s="1"/>
      <c r="D124" s="1"/>
      <c r="E124" s="1"/>
      <c r="F124" s="143"/>
      <c r="G124" s="174"/>
      <c r="H124" s="171"/>
      <c r="I124" s="223"/>
      <c r="J124" s="267"/>
      <c r="K124" s="177">
        <f t="shared" si="55"/>
        <v>0.29949999999999921</v>
      </c>
      <c r="L124" s="177">
        <f t="shared" si="56"/>
        <v>0.81253395037222964</v>
      </c>
      <c r="M124" s="198"/>
      <c r="N124" s="199"/>
      <c r="O124" s="168"/>
      <c r="P124" s="168"/>
      <c r="S124" s="243"/>
      <c r="T124" s="168"/>
      <c r="U124" s="243"/>
      <c r="V124" s="243"/>
      <c r="W124" s="243"/>
    </row>
    <row r="125" spans="1:27" x14ac:dyDescent="0.25">
      <c r="A125" s="1"/>
      <c r="B125" s="1"/>
      <c r="C125" s="1"/>
      <c r="D125" s="1"/>
      <c r="E125" s="1"/>
      <c r="F125" s="143"/>
      <c r="G125" s="174"/>
      <c r="H125" s="171"/>
      <c r="I125" s="223"/>
      <c r="J125" s="267"/>
      <c r="K125" s="177">
        <f t="shared" si="55"/>
        <v>-0.29049999999999709</v>
      </c>
      <c r="L125" s="177">
        <f t="shared" si="56"/>
        <v>1.2230640859588608</v>
      </c>
      <c r="M125" s="198"/>
      <c r="N125" s="199"/>
      <c r="O125" s="168"/>
      <c r="P125" s="168"/>
      <c r="S125" s="243"/>
      <c r="T125" s="168"/>
      <c r="U125" s="243"/>
      <c r="V125" s="243"/>
      <c r="W125" s="243"/>
    </row>
    <row r="126" spans="1:27" x14ac:dyDescent="0.25">
      <c r="A126" s="1"/>
      <c r="B126" s="1"/>
      <c r="C126" s="1"/>
      <c r="D126" s="1"/>
      <c r="E126" s="1"/>
      <c r="F126" s="143"/>
      <c r="G126" s="174"/>
      <c r="H126" s="171"/>
      <c r="I126" s="223"/>
      <c r="J126" s="267"/>
      <c r="K126" s="177">
        <f t="shared" si="55"/>
        <v>-0.18550000000000022</v>
      </c>
      <c r="L126" s="177">
        <f t="shared" si="56"/>
        <v>1.1372110322572004</v>
      </c>
      <c r="M126" s="198"/>
      <c r="N126" s="199"/>
      <c r="O126" s="168"/>
      <c r="P126" s="168"/>
      <c r="S126" s="243"/>
      <c r="T126" s="168"/>
      <c r="U126" s="243"/>
      <c r="V126" s="243"/>
      <c r="W126" s="243"/>
    </row>
    <row r="127" spans="1:27" x14ac:dyDescent="0.25">
      <c r="A127" s="1"/>
      <c r="B127" s="1"/>
      <c r="C127" s="1"/>
      <c r="D127" s="1"/>
      <c r="E127" s="1"/>
      <c r="F127" s="143"/>
      <c r="G127" s="174"/>
      <c r="H127" s="171"/>
      <c r="I127" s="223"/>
      <c r="J127" s="267"/>
      <c r="K127" s="177">
        <f t="shared" si="55"/>
        <v>-0.55049999999999866</v>
      </c>
      <c r="L127" s="177">
        <f t="shared" si="56"/>
        <v>1.4645931973199524</v>
      </c>
      <c r="M127" s="198"/>
      <c r="N127" s="199"/>
      <c r="O127" s="168"/>
      <c r="P127" s="168"/>
      <c r="S127" s="243"/>
      <c r="T127" s="168"/>
      <c r="U127" s="243"/>
      <c r="V127" s="243"/>
      <c r="W127" s="243"/>
    </row>
    <row r="128" spans="1:27" x14ac:dyDescent="0.25">
      <c r="A128" s="145"/>
      <c r="B128" s="145"/>
      <c r="C128" s="145"/>
      <c r="F128" s="143"/>
      <c r="G128" s="186"/>
      <c r="H128" s="180"/>
      <c r="I128" s="181"/>
      <c r="J128" s="268"/>
      <c r="K128" s="183">
        <f t="shared" si="55"/>
        <v>-0.64050000000000207</v>
      </c>
      <c r="L128" s="183">
        <f t="shared" si="56"/>
        <v>1.5588693286513911</v>
      </c>
      <c r="M128" s="269"/>
      <c r="N128" s="181"/>
      <c r="O128" s="168"/>
      <c r="P128" s="168"/>
      <c r="S128" s="243"/>
      <c r="T128" s="168"/>
      <c r="U128" s="243"/>
      <c r="V128" s="243"/>
      <c r="W128" s="243"/>
    </row>
    <row r="129" spans="1:27" x14ac:dyDescent="0.25">
      <c r="A129" s="145"/>
      <c r="B129" s="145"/>
      <c r="C129" s="145"/>
      <c r="F129" s="143"/>
      <c r="G129" s="189"/>
      <c r="H129" s="225"/>
      <c r="I129" s="226"/>
      <c r="J129" s="270"/>
      <c r="K129" s="193"/>
      <c r="L129" s="193"/>
      <c r="M129">
        <f>(-1)*GEOMEAN(L119:L128)</f>
        <v>-1.2860974834306034</v>
      </c>
      <c r="N129" s="195">
        <f>STDEV(L119:L128)/SQRT(COUNT(L119:L128))</f>
        <v>0.16871485703621394</v>
      </c>
      <c r="O129" s="168"/>
      <c r="P129" s="168"/>
      <c r="S129" s="243"/>
      <c r="T129" s="168"/>
      <c r="U129" s="243"/>
      <c r="V129" s="243"/>
      <c r="W129" s="243"/>
    </row>
    <row r="130" spans="1:27" x14ac:dyDescent="0.25">
      <c r="A130" s="145"/>
      <c r="B130" s="145"/>
      <c r="C130" s="145"/>
      <c r="F130" s="43"/>
      <c r="G130" s="174"/>
      <c r="H130" s="171"/>
      <c r="I130" s="223"/>
      <c r="J130" s="267"/>
      <c r="K130" s="177">
        <f t="shared" ref="K130:K139" si="57">D107-$J$117</f>
        <v>0.15449999999999964</v>
      </c>
      <c r="L130" s="177">
        <f t="shared" ref="L130:L139" si="58">POWER(2,((-1)*(K130)))</f>
        <v>0.89844369578998406</v>
      </c>
      <c r="M130" s="198"/>
      <c r="N130" s="199"/>
      <c r="O130" s="168"/>
      <c r="P130" s="168"/>
      <c r="S130" s="243"/>
      <c r="T130" s="168"/>
      <c r="U130" s="243"/>
      <c r="V130" s="243"/>
      <c r="W130" s="243"/>
    </row>
    <row r="131" spans="1:27" x14ac:dyDescent="0.25">
      <c r="A131" s="145"/>
      <c r="B131" s="145"/>
      <c r="C131" s="145"/>
      <c r="F131" s="228"/>
      <c r="G131" s="174"/>
      <c r="H131" s="171"/>
      <c r="I131" s="223"/>
      <c r="J131" s="267"/>
      <c r="K131" s="177">
        <f t="shared" si="57"/>
        <v>1.1744999999999992</v>
      </c>
      <c r="L131" s="177">
        <f t="shared" si="58"/>
        <v>0.4430372779669825</v>
      </c>
      <c r="M131" s="198"/>
      <c r="N131" s="199"/>
      <c r="O131" s="168"/>
      <c r="P131" s="168"/>
      <c r="S131" s="243"/>
      <c r="T131" s="168"/>
      <c r="U131" s="243"/>
      <c r="V131" s="243"/>
      <c r="W131" s="243"/>
    </row>
    <row r="132" spans="1:27" x14ac:dyDescent="0.25">
      <c r="A132" s="145"/>
      <c r="B132" s="145"/>
      <c r="C132" s="145"/>
      <c r="F132" s="143"/>
      <c r="G132" s="174"/>
      <c r="H132" s="171"/>
      <c r="I132" s="223"/>
      <c r="J132" s="267"/>
      <c r="K132" s="177">
        <f t="shared" si="57"/>
        <v>0.88950000000000262</v>
      </c>
      <c r="L132" s="177">
        <f t="shared" si="58"/>
        <v>0.53980116666568889</v>
      </c>
      <c r="M132" s="198"/>
      <c r="N132" s="199"/>
      <c r="O132" s="168"/>
      <c r="P132" s="168"/>
      <c r="S132" s="243"/>
      <c r="T132" s="168"/>
      <c r="U132" s="243"/>
      <c r="V132" s="243"/>
      <c r="W132" s="243"/>
    </row>
    <row r="133" spans="1:27" x14ac:dyDescent="0.25">
      <c r="A133" s="145"/>
      <c r="B133" s="145"/>
      <c r="C133" s="145"/>
      <c r="F133" s="1"/>
      <c r="G133" s="174"/>
      <c r="H133" s="171"/>
      <c r="I133" s="223"/>
      <c r="J133" s="267"/>
      <c r="K133" s="177">
        <f t="shared" si="57"/>
        <v>-6.050000000000022E-2</v>
      </c>
      <c r="L133" s="177">
        <f t="shared" si="58"/>
        <v>1.0428271145568107</v>
      </c>
      <c r="M133" s="198"/>
      <c r="N133" s="199"/>
      <c r="O133" s="168"/>
      <c r="P133" s="168"/>
      <c r="S133" s="243"/>
      <c r="T133" s="168"/>
      <c r="U133" s="243"/>
      <c r="V133" s="243"/>
      <c r="W133" s="243"/>
    </row>
    <row r="134" spans="1:27" x14ac:dyDescent="0.25">
      <c r="A134" s="145"/>
      <c r="B134" s="145"/>
      <c r="C134" s="145"/>
      <c r="G134" s="174"/>
      <c r="H134" s="171"/>
      <c r="I134" s="223"/>
      <c r="K134" s="177">
        <f t="shared" si="57"/>
        <v>0.50950000000000006</v>
      </c>
      <c r="L134" s="177">
        <f t="shared" si="58"/>
        <v>0.70246585179844923</v>
      </c>
      <c r="M134" s="198"/>
      <c r="N134" s="199"/>
      <c r="O134" s="168"/>
      <c r="P134" s="168"/>
      <c r="S134" s="243"/>
      <c r="T134" s="168"/>
      <c r="U134" s="243"/>
      <c r="V134" s="243"/>
      <c r="W134" s="243"/>
    </row>
    <row r="135" spans="1:27" x14ac:dyDescent="0.25">
      <c r="A135" s="43"/>
      <c r="B135" s="243"/>
      <c r="E135" s="168"/>
      <c r="F135" s="1"/>
      <c r="G135" s="174"/>
      <c r="H135" s="171"/>
      <c r="I135" s="223"/>
      <c r="K135" s="177">
        <f t="shared" si="57"/>
        <v>-2.0500000000001073E-2</v>
      </c>
      <c r="L135" s="177">
        <f t="shared" si="58"/>
        <v>1.0143109522693605</v>
      </c>
      <c r="M135" s="198"/>
      <c r="N135" s="199"/>
      <c r="O135" s="168"/>
      <c r="P135" s="168"/>
      <c r="Q135" s="168"/>
      <c r="R135" s="168"/>
      <c r="S135" s="243"/>
      <c r="T135" s="168"/>
      <c r="U135" s="243"/>
      <c r="V135" s="243"/>
      <c r="W135" s="243"/>
      <c r="X135" s="1"/>
      <c r="Y135" s="1"/>
      <c r="Z135" s="1"/>
      <c r="AA135" s="1"/>
    </row>
    <row r="136" spans="1:27" x14ac:dyDescent="0.25">
      <c r="A136" s="1"/>
      <c r="E136" s="168"/>
      <c r="F136" s="1"/>
      <c r="G136" s="174"/>
      <c r="H136" s="171"/>
      <c r="I136" s="223"/>
      <c r="K136" s="177">
        <f t="shared" si="57"/>
        <v>0.33949999999999836</v>
      </c>
      <c r="L136" s="177">
        <f t="shared" si="58"/>
        <v>0.79031516676999802</v>
      </c>
      <c r="M136" s="198"/>
      <c r="N136" s="199"/>
      <c r="O136" s="168"/>
      <c r="P136" s="168"/>
      <c r="Q136" s="168"/>
      <c r="R136" s="168"/>
      <c r="S136" s="243"/>
      <c r="T136" s="168"/>
      <c r="U136" s="243"/>
      <c r="V136" s="243"/>
      <c r="W136" s="243"/>
      <c r="X136" s="1"/>
      <c r="Y136" s="1"/>
      <c r="Z136" s="1"/>
      <c r="AA136" s="1"/>
    </row>
    <row r="137" spans="1:27" x14ac:dyDescent="0.25">
      <c r="A137" s="43"/>
      <c r="B137" s="168"/>
      <c r="E137" s="168"/>
      <c r="F137" s="168"/>
      <c r="G137" s="174"/>
      <c r="H137" s="171"/>
      <c r="I137" s="223"/>
      <c r="K137" s="177">
        <f t="shared" si="57"/>
        <v>-1.4904999999999999</v>
      </c>
      <c r="L137" s="177">
        <f t="shared" si="58"/>
        <v>2.8098634071937973</v>
      </c>
      <c r="M137" s="198"/>
      <c r="N137" s="199"/>
      <c r="O137" s="168"/>
      <c r="P137" s="168"/>
      <c r="Q137" s="168"/>
      <c r="R137" s="168"/>
      <c r="S137" s="243"/>
      <c r="T137" s="168"/>
      <c r="U137" s="243"/>
      <c r="V137" s="243"/>
      <c r="W137" s="243"/>
      <c r="X137" s="1"/>
      <c r="Y137" s="1"/>
      <c r="Z137" s="1"/>
      <c r="AA137" s="1"/>
    </row>
    <row r="138" spans="1:27" x14ac:dyDescent="0.25">
      <c r="A138" s="43"/>
      <c r="B138" s="156"/>
      <c r="C138" s="148"/>
      <c r="D138" s="156"/>
      <c r="E138" s="148"/>
      <c r="F138" s="148"/>
      <c r="G138" s="174"/>
      <c r="H138" s="171"/>
      <c r="I138" s="223"/>
      <c r="K138" s="177">
        <f t="shared" si="57"/>
        <v>-0.46550000000000136</v>
      </c>
      <c r="L138" s="177">
        <f t="shared" si="58"/>
        <v>1.3807958178443045</v>
      </c>
      <c r="M138" s="198"/>
      <c r="N138" s="199"/>
      <c r="O138" s="156"/>
      <c r="P138" s="156"/>
      <c r="Q138" s="156"/>
      <c r="R138" s="156"/>
      <c r="S138" s="243"/>
      <c r="T138" s="156"/>
      <c r="U138" s="156"/>
      <c r="V138" s="156"/>
      <c r="W138" s="156"/>
      <c r="X138" s="243"/>
      <c r="Y138" s="243"/>
      <c r="Z138" s="243"/>
      <c r="AA138" s="243"/>
    </row>
    <row r="139" spans="1:27" x14ac:dyDescent="0.25">
      <c r="A139" s="43"/>
      <c r="B139" s="44"/>
      <c r="C139" s="44"/>
      <c r="D139" s="44"/>
      <c r="E139" s="44"/>
      <c r="F139" s="44"/>
      <c r="G139" s="179"/>
      <c r="K139" s="177">
        <f t="shared" si="57"/>
        <v>-1.0304999999999991</v>
      </c>
      <c r="L139" s="177">
        <f t="shared" si="58"/>
        <v>2.0427320857418936</v>
      </c>
      <c r="M139" s="198"/>
      <c r="N139" s="199"/>
      <c r="O139" s="168"/>
      <c r="P139" s="168"/>
      <c r="Q139" s="168"/>
      <c r="R139" s="168"/>
      <c r="S139" s="243"/>
      <c r="T139" s="168"/>
      <c r="U139" s="243"/>
      <c r="V139" s="243"/>
      <c r="W139" s="243"/>
      <c r="X139" s="243"/>
      <c r="Y139" s="243"/>
      <c r="Z139" s="243"/>
      <c r="AA139" s="243"/>
    </row>
    <row r="140" spans="1:27" x14ac:dyDescent="0.25">
      <c r="A140" s="43"/>
      <c r="B140" s="44"/>
      <c r="C140" s="44"/>
      <c r="D140" s="44"/>
      <c r="E140" s="44"/>
      <c r="F140" s="44"/>
      <c r="G140" s="189"/>
      <c r="H140" s="225"/>
      <c r="I140" s="226"/>
      <c r="J140" s="225"/>
      <c r="K140" s="193"/>
      <c r="L140" s="193"/>
      <c r="O140" s="168"/>
      <c r="P140" s="168"/>
      <c r="Q140" s="168"/>
      <c r="R140" s="168"/>
      <c r="S140" s="243"/>
      <c r="T140" s="168"/>
      <c r="U140" s="243"/>
      <c r="V140" s="243"/>
      <c r="W140" s="243"/>
      <c r="X140" s="243"/>
      <c r="Y140" s="243"/>
      <c r="Z140" s="243"/>
      <c r="AA140" s="243"/>
    </row>
    <row r="141" spans="1:27" x14ac:dyDescent="0.25">
      <c r="A141" s="43"/>
      <c r="B141" s="44"/>
      <c r="C141" s="44"/>
      <c r="D141" s="44"/>
      <c r="E141" s="44"/>
      <c r="F141" s="44"/>
      <c r="G141">
        <f>(-1)*(G106/G117)</f>
        <v>-1.1631142942722452</v>
      </c>
      <c r="H141">
        <f>((C106-B106)-(C117-B117))</f>
        <v>-0.36299999999999955</v>
      </c>
      <c r="I141">
        <f>(-1)*POWER(2,((-1)*(H141)))</f>
        <v>-1.2860974834306029</v>
      </c>
      <c r="J141" s="182"/>
      <c r="K141" s="183"/>
      <c r="L141" s="183"/>
      <c r="M141">
        <f>(-1)*GEOMEAN(L130:L139)</f>
        <v>-1.0000000000000002</v>
      </c>
      <c r="N141">
        <f>STDEV(L130:L139)/SQRT(COUNT(L130:L139))</f>
        <v>0.23327741628854409</v>
      </c>
      <c r="O141" s="168"/>
      <c r="P141" s="168"/>
      <c r="Q141" s="168"/>
      <c r="R141" s="168"/>
      <c r="S141" s="243"/>
      <c r="T141" s="168"/>
      <c r="U141" s="243"/>
      <c r="V141" s="243"/>
      <c r="W141" s="243"/>
      <c r="X141" s="243"/>
      <c r="Y141" s="243"/>
      <c r="Z141" s="243"/>
      <c r="AA141" s="243"/>
    </row>
    <row r="142" spans="1:27" x14ac:dyDescent="0.25">
      <c r="A142" s="43"/>
      <c r="B142" s="44"/>
      <c r="C142" s="44"/>
      <c r="D142" s="44"/>
      <c r="E142" s="44"/>
      <c r="F142" s="44"/>
      <c r="G142" s="44"/>
      <c r="H142" s="44"/>
      <c r="I142" s="168"/>
      <c r="K142" s="243"/>
      <c r="L142" s="243"/>
      <c r="M142" s="243"/>
      <c r="N142" s="243"/>
      <c r="O142" s="168"/>
      <c r="P142" s="168"/>
      <c r="Q142" s="168"/>
      <c r="R142" s="168"/>
      <c r="S142" s="243"/>
      <c r="T142" s="168"/>
      <c r="U142" s="243"/>
      <c r="V142" s="243"/>
      <c r="W142" s="243"/>
      <c r="X142" s="243"/>
      <c r="Y142" s="243"/>
      <c r="Z142" s="243"/>
      <c r="AA142" s="243"/>
    </row>
    <row r="143" spans="1:27" x14ac:dyDescent="0.25">
      <c r="A143" s="43"/>
      <c r="B143" s="44"/>
      <c r="C143" s="44"/>
      <c r="D143" s="44"/>
      <c r="E143" s="44"/>
      <c r="F143" s="44"/>
      <c r="G143" s="44"/>
      <c r="H143" s="44"/>
      <c r="I143" s="168"/>
      <c r="K143" s="243"/>
      <c r="L143" s="243"/>
      <c r="M143" s="243"/>
      <c r="N143" s="243"/>
      <c r="O143" s="168"/>
      <c r="P143" s="168"/>
      <c r="Q143" s="168"/>
      <c r="R143" s="168"/>
      <c r="S143" s="243"/>
      <c r="T143" s="168"/>
      <c r="U143" s="243"/>
      <c r="V143" s="243"/>
      <c r="W143" s="243"/>
      <c r="X143" s="243"/>
      <c r="Y143" s="243"/>
      <c r="Z143" s="243"/>
      <c r="AA143" s="243"/>
    </row>
    <row r="144" spans="1:27" x14ac:dyDescent="0.25">
      <c r="A144" s="43"/>
      <c r="B144" s="44"/>
      <c r="C144" s="44"/>
      <c r="D144" s="44"/>
      <c r="E144" s="44"/>
      <c r="F144" s="44"/>
      <c r="G144" s="44"/>
      <c r="H144" s="44"/>
      <c r="I144" s="168"/>
      <c r="K144" s="243"/>
      <c r="L144" s="243"/>
      <c r="M144" s="243"/>
      <c r="N144" s="243"/>
      <c r="O144" s="168"/>
      <c r="P144" s="168"/>
      <c r="Q144" s="168"/>
      <c r="R144" s="168"/>
      <c r="S144" s="243"/>
      <c r="T144" s="168"/>
      <c r="U144" s="243"/>
      <c r="V144" s="243"/>
      <c r="W144" s="243"/>
      <c r="X144" s="243"/>
      <c r="Y144" s="243"/>
      <c r="Z144" s="243"/>
      <c r="AA144" s="243"/>
    </row>
    <row r="145" spans="1:27" x14ac:dyDescent="0.25">
      <c r="A145" s="43"/>
      <c r="B145" s="44"/>
      <c r="C145" s="44"/>
      <c r="D145" s="44"/>
      <c r="E145" s="44"/>
      <c r="F145" s="44"/>
      <c r="G145" s="44"/>
      <c r="H145" s="44"/>
      <c r="I145" s="243"/>
      <c r="J145" s="243"/>
      <c r="K145" s="243"/>
      <c r="L145" s="243"/>
      <c r="M145" s="243"/>
      <c r="N145" s="243"/>
      <c r="O145" s="168"/>
      <c r="P145" s="168"/>
      <c r="Q145" s="243"/>
      <c r="R145" s="243"/>
      <c r="S145" s="243"/>
      <c r="T145" s="168"/>
      <c r="U145" s="168"/>
      <c r="V145" s="168"/>
      <c r="W145" s="243"/>
      <c r="X145" s="243"/>
      <c r="Y145" s="243"/>
      <c r="Z145" s="243"/>
      <c r="AA145" s="243"/>
    </row>
    <row r="146" spans="1:27" x14ac:dyDescent="0.25">
      <c r="A146" s="43"/>
      <c r="B146" s="44"/>
      <c r="C146" s="44"/>
      <c r="D146" s="44"/>
      <c r="E146" s="44"/>
      <c r="F146" s="44"/>
      <c r="G146" s="44"/>
      <c r="H146" s="44"/>
      <c r="I146" s="168"/>
      <c r="K146" s="243"/>
      <c r="L146" s="243"/>
      <c r="M146" s="168"/>
      <c r="N146" s="168"/>
      <c r="O146" s="168"/>
      <c r="P146" s="168"/>
      <c r="Q146" s="168"/>
      <c r="R146" s="168"/>
      <c r="S146" s="243"/>
      <c r="T146" s="168"/>
      <c r="U146" s="168"/>
      <c r="V146" s="168"/>
      <c r="W146" s="243"/>
      <c r="X146" s="243"/>
      <c r="Y146" s="243"/>
      <c r="Z146" s="243"/>
      <c r="AA146" s="243"/>
    </row>
    <row r="147" spans="1:27" x14ac:dyDescent="0.25">
      <c r="A147" s="43"/>
      <c r="B147" s="44"/>
      <c r="C147" s="44"/>
      <c r="D147" s="44"/>
      <c r="E147" s="44"/>
      <c r="F147" s="44"/>
      <c r="G147" s="44"/>
      <c r="H147" s="44"/>
      <c r="I147" s="168"/>
      <c r="K147" s="243"/>
      <c r="L147" s="243"/>
      <c r="M147" s="243"/>
      <c r="N147" s="243"/>
      <c r="O147" s="168"/>
      <c r="P147" s="168"/>
      <c r="Q147" s="168"/>
      <c r="R147" s="168"/>
      <c r="S147" s="243"/>
      <c r="T147" s="168"/>
      <c r="U147" s="243"/>
      <c r="V147" s="243"/>
      <c r="W147" s="243"/>
      <c r="X147" s="243"/>
      <c r="Y147" s="243"/>
      <c r="Z147" s="243"/>
      <c r="AA147" s="243"/>
    </row>
    <row r="148" spans="1:27" x14ac:dyDescent="0.25">
      <c r="A148" s="43"/>
      <c r="B148" s="44"/>
      <c r="C148" s="44"/>
      <c r="D148" s="44"/>
      <c r="E148" s="44"/>
      <c r="F148" s="44"/>
      <c r="G148" s="44"/>
      <c r="H148" s="44"/>
      <c r="I148" s="168"/>
      <c r="J148" s="168"/>
      <c r="K148" s="243"/>
      <c r="L148" s="243"/>
      <c r="M148" s="243"/>
      <c r="N148" s="243"/>
      <c r="O148" s="168"/>
      <c r="P148" s="168"/>
      <c r="Q148" s="168"/>
      <c r="R148" s="168"/>
      <c r="S148" s="243"/>
      <c r="T148" s="168"/>
      <c r="U148" s="243"/>
      <c r="V148" s="243"/>
      <c r="W148" s="243"/>
      <c r="X148" s="243"/>
      <c r="Y148" s="243"/>
      <c r="Z148" s="243"/>
      <c r="AA148" s="243"/>
    </row>
    <row r="149" spans="1:27" x14ac:dyDescent="0.25">
      <c r="A149" s="43"/>
      <c r="B149" s="44"/>
      <c r="C149" s="44"/>
      <c r="D149" s="44"/>
      <c r="E149" s="44"/>
      <c r="F149" s="44"/>
      <c r="G149" s="44"/>
      <c r="H149" s="44"/>
      <c r="I149" s="168"/>
      <c r="J149" s="168"/>
      <c r="K149" s="243"/>
      <c r="L149" s="243"/>
      <c r="M149" s="243"/>
      <c r="N149" s="243"/>
      <c r="O149" s="168"/>
      <c r="P149" s="168"/>
      <c r="Q149" s="168"/>
      <c r="R149" s="168"/>
      <c r="S149" s="243"/>
      <c r="T149" s="168"/>
      <c r="U149" s="243"/>
      <c r="V149" s="243"/>
      <c r="W149" s="243"/>
      <c r="X149" s="243"/>
      <c r="Y149" s="243"/>
      <c r="Z149" s="243"/>
      <c r="AA149" s="243"/>
    </row>
    <row r="150" spans="1:27" x14ac:dyDescent="0.25">
      <c r="A150" s="43"/>
      <c r="B150" s="44"/>
      <c r="C150" s="44"/>
      <c r="D150" s="44"/>
      <c r="E150" s="44"/>
      <c r="F150" s="44"/>
      <c r="G150" s="44"/>
      <c r="H150" s="44"/>
      <c r="I150" s="168"/>
      <c r="K150" s="243"/>
      <c r="L150" s="243"/>
      <c r="M150" s="243"/>
      <c r="N150" s="243"/>
      <c r="O150" s="168"/>
      <c r="P150" s="168"/>
      <c r="Q150" s="168"/>
      <c r="R150" s="168"/>
      <c r="S150" s="243"/>
      <c r="T150" s="168"/>
      <c r="U150" s="243"/>
      <c r="V150" s="243"/>
      <c r="W150" s="243"/>
      <c r="X150" s="243"/>
      <c r="Y150" s="243"/>
      <c r="Z150" s="243"/>
      <c r="AA150" s="243"/>
    </row>
    <row r="151" spans="1:27" x14ac:dyDescent="0.25">
      <c r="A151" s="43"/>
      <c r="B151" s="44"/>
      <c r="C151" s="44"/>
      <c r="D151" s="44"/>
      <c r="E151" s="44"/>
      <c r="F151" s="44"/>
      <c r="G151" s="44"/>
      <c r="H151" s="44"/>
      <c r="I151" s="168"/>
      <c r="K151" s="243"/>
      <c r="L151" s="243"/>
      <c r="M151" s="243"/>
      <c r="N151" s="243"/>
      <c r="O151" s="168"/>
      <c r="P151" s="168"/>
      <c r="Q151" s="168"/>
      <c r="R151" s="168"/>
      <c r="S151" s="243"/>
      <c r="T151" s="168"/>
      <c r="U151" s="243"/>
      <c r="V151" s="243"/>
      <c r="W151" s="243"/>
      <c r="X151" s="243"/>
      <c r="Y151" s="243"/>
      <c r="Z151" s="243"/>
      <c r="AA151" s="243"/>
    </row>
    <row r="152" spans="1:27" x14ac:dyDescent="0.25">
      <c r="A152" s="43"/>
      <c r="B152" s="44"/>
      <c r="C152" s="44"/>
      <c r="D152" s="44"/>
      <c r="E152" s="44"/>
      <c r="F152" s="44"/>
      <c r="G152" s="44"/>
      <c r="H152" s="44"/>
      <c r="I152" s="168"/>
      <c r="K152" s="243"/>
      <c r="L152" s="243"/>
      <c r="M152" s="243"/>
      <c r="N152" s="243"/>
      <c r="O152" s="168"/>
      <c r="P152" s="168"/>
      <c r="Q152" s="168"/>
      <c r="R152" s="168"/>
      <c r="S152" s="243"/>
      <c r="T152" s="168"/>
      <c r="U152" s="243"/>
      <c r="V152" s="243"/>
      <c r="W152" s="243"/>
      <c r="X152" s="243"/>
      <c r="Y152" s="243"/>
      <c r="Z152" s="243"/>
      <c r="AA152" s="243"/>
    </row>
    <row r="153" spans="1:27" x14ac:dyDescent="0.25">
      <c r="A153" s="43"/>
      <c r="B153" s="44"/>
      <c r="C153" s="44"/>
      <c r="D153" s="44"/>
      <c r="E153" s="44"/>
      <c r="F153" s="44"/>
      <c r="G153" s="44"/>
      <c r="H153" s="44"/>
      <c r="I153" s="168"/>
      <c r="K153" s="243"/>
      <c r="L153" s="243"/>
      <c r="M153" s="243"/>
      <c r="N153" s="243"/>
      <c r="O153" s="168"/>
      <c r="P153" s="168"/>
      <c r="Q153" s="168"/>
      <c r="R153" s="168"/>
      <c r="S153" s="243"/>
      <c r="T153" s="168"/>
      <c r="U153" s="168"/>
      <c r="V153" s="168"/>
      <c r="W153" s="168"/>
      <c r="X153" s="243"/>
      <c r="Y153" s="243"/>
      <c r="Z153" s="243"/>
      <c r="AA153" s="243"/>
    </row>
    <row r="154" spans="1:27" x14ac:dyDescent="0.25">
      <c r="A154" s="43"/>
      <c r="B154" s="47"/>
      <c r="I154" s="168"/>
      <c r="J154" s="168"/>
      <c r="K154" s="168"/>
      <c r="L154" s="243"/>
      <c r="M154" s="243"/>
      <c r="N154" s="243"/>
      <c r="O154" s="168"/>
      <c r="P154" s="168"/>
      <c r="Q154" s="168"/>
      <c r="R154" s="168"/>
      <c r="S154" s="243"/>
      <c r="T154" s="168"/>
      <c r="U154" s="168"/>
      <c r="V154" s="168"/>
      <c r="W154" s="168"/>
      <c r="X154" s="243"/>
      <c r="Y154" s="243"/>
      <c r="Z154" s="243"/>
      <c r="AA154" s="243"/>
    </row>
    <row r="155" spans="1:27" x14ac:dyDescent="0.25">
      <c r="A155" s="243"/>
      <c r="B155" s="243"/>
      <c r="C155" s="243"/>
      <c r="D155" s="243"/>
      <c r="E155" s="243"/>
      <c r="F155" s="243"/>
      <c r="G155" s="243"/>
      <c r="H155" s="243"/>
      <c r="I155" s="243"/>
      <c r="J155" s="168"/>
      <c r="K155" s="168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</row>
    <row r="156" spans="1:27" x14ac:dyDescent="0.25">
      <c r="A156" s="243"/>
      <c r="B156" s="243"/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</row>
    <row r="157" spans="1:27" x14ac:dyDescent="0.25">
      <c r="A157" s="243"/>
      <c r="B157" s="243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</row>
    <row r="158" spans="1:27" x14ac:dyDescent="0.25">
      <c r="A158" s="256"/>
      <c r="B158" s="256"/>
      <c r="C158" s="256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</row>
    <row r="159" spans="1:27" x14ac:dyDescent="0.25">
      <c r="A159" s="145"/>
      <c r="B159" s="145"/>
      <c r="C159" s="145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</row>
    <row r="160" spans="1:27" x14ac:dyDescent="0.25">
      <c r="A160" s="145"/>
      <c r="B160" s="145"/>
      <c r="C160" s="145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</row>
    <row r="161" spans="1:27" x14ac:dyDescent="0.25">
      <c r="A161" s="145"/>
      <c r="B161" s="145"/>
      <c r="C161" s="145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</row>
    <row r="162" spans="1:27" x14ac:dyDescent="0.25">
      <c r="A162" s="145"/>
      <c r="B162" s="145"/>
      <c r="C162" s="145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</row>
    <row r="163" spans="1:27" x14ac:dyDescent="0.25">
      <c r="A163" s="145"/>
      <c r="B163" s="145"/>
      <c r="C163" s="145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</row>
    <row r="164" spans="1:27" x14ac:dyDescent="0.25">
      <c r="A164" s="145"/>
      <c r="B164" s="145"/>
      <c r="C164" s="145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</row>
    <row r="165" spans="1:27" x14ac:dyDescent="0.25">
      <c r="A165" s="145"/>
      <c r="B165" s="145"/>
      <c r="C165" s="145"/>
      <c r="D165" s="243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</row>
    <row r="166" spans="1:27" x14ac:dyDescent="0.25">
      <c r="A166" s="145"/>
      <c r="B166" s="145"/>
      <c r="C166" s="145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</row>
    <row r="167" spans="1:27" x14ac:dyDescent="0.25">
      <c r="A167" s="145"/>
      <c r="B167" s="145"/>
      <c r="C167" s="145"/>
      <c r="D167" s="243"/>
      <c r="E167" s="243"/>
      <c r="F167" s="243"/>
      <c r="G167" s="243"/>
      <c r="H167" s="243"/>
      <c r="I167" s="24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45"/>
      <c r="B168" s="145"/>
      <c r="C168" s="145"/>
      <c r="D168" s="243"/>
      <c r="E168" s="243"/>
      <c r="F168" s="243"/>
      <c r="G168" s="243"/>
      <c r="H168" s="243"/>
      <c r="I168" s="24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275"/>
      <c r="B169" s="275"/>
      <c r="C169" s="275"/>
      <c r="D169" s="243"/>
      <c r="E169" s="243"/>
      <c r="F169" s="243"/>
      <c r="G169" s="243"/>
      <c r="H169" s="243"/>
      <c r="I169" s="24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</sheetData>
  <sheetProtection selectLockedCells="1" selectUnlockedCells="1"/>
  <mergeCells count="4">
    <mergeCell ref="G1:N1"/>
    <mergeCell ref="Q1:X1"/>
    <mergeCell ref="G49:N49"/>
    <mergeCell ref="G94:N9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9"/>
  <sheetViews>
    <sheetView zoomScale="85" zoomScaleNormal="85" workbookViewId="0">
      <selection activeCell="D34" sqref="D34"/>
    </sheetView>
  </sheetViews>
  <sheetFormatPr baseColWidth="10" defaultRowHeight="15" x14ac:dyDescent="0.25"/>
  <cols>
    <col min="2" max="2" width="12.7109375" customWidth="1"/>
  </cols>
  <sheetData>
    <row r="1" spans="1:25" ht="15.75" x14ac:dyDescent="0.25">
      <c r="A1" s="1"/>
      <c r="B1" s="1"/>
      <c r="C1" s="1"/>
      <c r="D1" s="1"/>
      <c r="E1" s="1"/>
      <c r="F1" s="142"/>
      <c r="G1" s="291" t="s">
        <v>132</v>
      </c>
      <c r="H1" s="291"/>
      <c r="I1" s="291"/>
      <c r="J1" s="291"/>
      <c r="K1" s="291"/>
      <c r="L1" s="291"/>
      <c r="M1" s="291"/>
      <c r="N1" s="291"/>
      <c r="O1" s="143"/>
      <c r="P1" s="144"/>
      <c r="Q1" s="292" t="s">
        <v>133</v>
      </c>
      <c r="R1" s="292"/>
      <c r="S1" s="292"/>
      <c r="T1" s="292"/>
      <c r="U1" s="292"/>
      <c r="V1" s="292"/>
      <c r="W1" s="292"/>
      <c r="X1" s="292"/>
      <c r="Y1" s="145"/>
    </row>
    <row r="2" spans="1:25" x14ac:dyDescent="0.25">
      <c r="A2" s="146" t="s">
        <v>134</v>
      </c>
      <c r="B2" s="7" t="s">
        <v>2</v>
      </c>
      <c r="C2" s="10" t="s">
        <v>162</v>
      </c>
      <c r="D2" s="147" t="s">
        <v>136</v>
      </c>
      <c r="E2" s="148"/>
      <c r="F2" s="1"/>
      <c r="G2" s="276" t="s">
        <v>137</v>
      </c>
      <c r="H2" s="277" t="s">
        <v>138</v>
      </c>
      <c r="I2" s="278" t="s">
        <v>139</v>
      </c>
      <c r="J2" s="152" t="s">
        <v>140</v>
      </c>
      <c r="K2" s="153" t="s">
        <v>138</v>
      </c>
      <c r="L2" s="154" t="s">
        <v>139</v>
      </c>
      <c r="M2" s="154" t="s">
        <v>141</v>
      </c>
      <c r="N2" s="155" t="s">
        <v>129</v>
      </c>
      <c r="O2" s="1"/>
      <c r="P2" s="1"/>
      <c r="Q2" s="276" t="s">
        <v>137</v>
      </c>
      <c r="R2" s="277" t="s">
        <v>138</v>
      </c>
      <c r="S2" s="278" t="s">
        <v>139</v>
      </c>
      <c r="T2" s="152" t="s">
        <v>140</v>
      </c>
      <c r="U2" s="153" t="s">
        <v>138</v>
      </c>
      <c r="V2" s="154" t="s">
        <v>139</v>
      </c>
      <c r="W2" s="154" t="s">
        <v>141</v>
      </c>
      <c r="X2" s="155" t="s">
        <v>129</v>
      </c>
      <c r="Y2" s="156"/>
    </row>
    <row r="3" spans="1:25" x14ac:dyDescent="0.25">
      <c r="A3" s="11" t="s">
        <v>8</v>
      </c>
      <c r="B3" s="157">
        <f>qPCR!E5</f>
        <v>25.965</v>
      </c>
      <c r="C3" s="157">
        <f>qPCR!Q87</f>
        <v>28.245000000000001</v>
      </c>
      <c r="D3" s="157">
        <f t="shared" ref="D3:D11" si="0">C3-B3</f>
        <v>2.2800000000000011</v>
      </c>
      <c r="E3" s="44"/>
      <c r="F3" s="1"/>
      <c r="G3" s="158">
        <f t="shared" ref="G3:G11" si="1">POWER(2,((-1)*(D3)))</f>
        <v>0.20589775431689311</v>
      </c>
      <c r="H3" s="159"/>
      <c r="I3" s="160"/>
      <c r="J3" s="161"/>
      <c r="K3" s="162">
        <f t="shared" ref="K3:K11" si="2">D3-$J$23</f>
        <v>-1.7204999999999995</v>
      </c>
      <c r="L3" s="162">
        <f t="shared" ref="L3:L11" si="3">POWER(2,((-1)*(K3)))</f>
        <v>3.2955060065246493</v>
      </c>
      <c r="M3" s="162"/>
      <c r="N3" s="163"/>
      <c r="O3" s="1"/>
      <c r="P3" s="1"/>
      <c r="Q3" s="164">
        <f t="shared" ref="Q3:Q11" si="4">POWER(2,((-1)*(D3)))</f>
        <v>0.20589775431689311</v>
      </c>
      <c r="R3" s="165"/>
      <c r="S3" s="166"/>
      <c r="T3" s="161"/>
      <c r="U3" s="167">
        <f t="shared" ref="U3:U11" si="5">D3-$T$23</f>
        <v>-1.6194736842105253</v>
      </c>
      <c r="V3" s="162">
        <f t="shared" ref="V3:V21" si="6">POWER(2,((-1)*(U3)))</f>
        <v>3.0726292189890851</v>
      </c>
      <c r="W3" s="162"/>
      <c r="X3" s="163"/>
      <c r="Y3" s="168"/>
    </row>
    <row r="4" spans="1:25" x14ac:dyDescent="0.25">
      <c r="A4" s="16" t="s">
        <v>9</v>
      </c>
      <c r="B4" s="158">
        <f>qPCR!E6</f>
        <v>25.91</v>
      </c>
      <c r="C4" s="158">
        <f>qPCR!Q88</f>
        <v>29.695</v>
      </c>
      <c r="D4" s="158">
        <f t="shared" si="0"/>
        <v>3.7850000000000001</v>
      </c>
      <c r="E4" s="44"/>
      <c r="F4" s="1"/>
      <c r="G4" s="158">
        <f t="shared" si="1"/>
        <v>7.2543994648982507E-2</v>
      </c>
      <c r="H4" s="169"/>
      <c r="I4" s="170"/>
      <c r="J4" s="171"/>
      <c r="K4" s="172">
        <f t="shared" si="2"/>
        <v>-0.21550000000000047</v>
      </c>
      <c r="L4" s="172">
        <f t="shared" si="3"/>
        <v>1.1611062534225958</v>
      </c>
      <c r="M4" s="172"/>
      <c r="N4" s="173"/>
      <c r="O4" s="1"/>
      <c r="P4" s="1"/>
      <c r="Q4" s="174">
        <f t="shared" si="4"/>
        <v>7.2543994648982507E-2</v>
      </c>
      <c r="R4" s="175"/>
      <c r="S4" s="176"/>
      <c r="T4" s="171"/>
      <c r="U4" s="177">
        <f t="shared" si="5"/>
        <v>-0.11447368421052628</v>
      </c>
      <c r="V4" s="172">
        <f t="shared" si="6"/>
        <v>1.0825800327942834</v>
      </c>
      <c r="W4" s="172"/>
      <c r="X4" s="173"/>
      <c r="Y4" s="168"/>
    </row>
    <row r="5" spans="1:25" x14ac:dyDescent="0.25">
      <c r="A5" s="16" t="s">
        <v>10</v>
      </c>
      <c r="B5" s="158">
        <f>qPCR!E7</f>
        <v>25.244999999999997</v>
      </c>
      <c r="C5" s="158">
        <f>qPCR!Q89</f>
        <v>28.84</v>
      </c>
      <c r="D5" s="158">
        <f t="shared" si="0"/>
        <v>3.5950000000000024</v>
      </c>
      <c r="E5" s="44"/>
      <c r="F5" s="1"/>
      <c r="G5" s="158">
        <f t="shared" si="1"/>
        <v>8.2755556899712202E-2</v>
      </c>
      <c r="H5" s="169"/>
      <c r="I5" s="170"/>
      <c r="J5" s="171"/>
      <c r="K5" s="172">
        <f t="shared" si="2"/>
        <v>-0.4054999999999982</v>
      </c>
      <c r="L5" s="172">
        <f t="shared" si="3"/>
        <v>1.3245478841724221</v>
      </c>
      <c r="M5" s="172"/>
      <c r="N5" s="173"/>
      <c r="O5" s="1"/>
      <c r="P5" s="1"/>
      <c r="Q5" s="174">
        <f t="shared" si="4"/>
        <v>8.2755556899712202E-2</v>
      </c>
      <c r="R5" s="175"/>
      <c r="S5" s="176"/>
      <c r="T5" s="171"/>
      <c r="U5" s="177">
        <f t="shared" si="5"/>
        <v>-0.30447368421052401</v>
      </c>
      <c r="V5" s="172">
        <f t="shared" si="6"/>
        <v>1.2349680209353646</v>
      </c>
      <c r="W5" s="172"/>
      <c r="X5" s="173"/>
      <c r="Y5" s="168"/>
    </row>
    <row r="6" spans="1:25" x14ac:dyDescent="0.25">
      <c r="A6" s="16" t="s">
        <v>11</v>
      </c>
      <c r="B6" s="158">
        <f>qPCR!E8</f>
        <v>25.130000000000003</v>
      </c>
      <c r="C6" s="158">
        <f>qPCR!Q90</f>
        <v>29.375</v>
      </c>
      <c r="D6" s="158">
        <f t="shared" si="0"/>
        <v>4.2449999999999974</v>
      </c>
      <c r="E6" s="44"/>
      <c r="F6" s="1"/>
      <c r="G6" s="158">
        <f t="shared" si="1"/>
        <v>5.2738487258126222E-2</v>
      </c>
      <c r="H6" s="169"/>
      <c r="I6" s="170"/>
      <c r="J6" s="171"/>
      <c r="K6" s="172">
        <f t="shared" si="2"/>
        <v>0.24449999999999683</v>
      </c>
      <c r="L6" s="172">
        <f t="shared" si="3"/>
        <v>0.84410829108260477</v>
      </c>
      <c r="M6" s="172"/>
      <c r="N6" s="173"/>
      <c r="O6" s="1"/>
      <c r="P6" s="1"/>
      <c r="Q6" s="174">
        <f t="shared" si="4"/>
        <v>5.2738487258126222E-2</v>
      </c>
      <c r="R6" s="175"/>
      <c r="S6" s="176"/>
      <c r="T6" s="171"/>
      <c r="U6" s="177">
        <f t="shared" si="5"/>
        <v>0.34552631578947102</v>
      </c>
      <c r="V6" s="172">
        <f t="shared" si="6"/>
        <v>0.78702080774130567</v>
      </c>
      <c r="W6" s="172"/>
      <c r="X6" s="173"/>
      <c r="Y6" s="168"/>
    </row>
    <row r="7" spans="1:25" x14ac:dyDescent="0.25">
      <c r="A7" s="16" t="s">
        <v>12</v>
      </c>
      <c r="B7" s="158">
        <f>qPCR!E9</f>
        <v>25.16</v>
      </c>
      <c r="C7" s="158">
        <f>qPCR!Q91</f>
        <v>30.015000000000001</v>
      </c>
      <c r="D7" s="158">
        <f t="shared" si="0"/>
        <v>4.8550000000000004</v>
      </c>
      <c r="E7" s="44"/>
      <c r="F7" s="1"/>
      <c r="G7" s="158">
        <f t="shared" si="1"/>
        <v>3.4554082916258395E-2</v>
      </c>
      <c r="H7" s="169"/>
      <c r="I7" s="170"/>
      <c r="J7" s="171"/>
      <c r="K7" s="172">
        <f t="shared" si="2"/>
        <v>0.85449999999999982</v>
      </c>
      <c r="L7" s="172">
        <f t="shared" si="3"/>
        <v>0.55305696838839913</v>
      </c>
      <c r="M7" s="172"/>
      <c r="N7" s="173"/>
      <c r="O7" s="1"/>
      <c r="P7" s="1"/>
      <c r="Q7" s="174">
        <f t="shared" si="4"/>
        <v>3.4554082916258395E-2</v>
      </c>
      <c r="R7" s="175"/>
      <c r="S7" s="176"/>
      <c r="T7" s="171"/>
      <c r="U7" s="177">
        <f t="shared" si="5"/>
        <v>0.955526315789474</v>
      </c>
      <c r="V7" s="172">
        <f t="shared" si="6"/>
        <v>0.51565343758174309</v>
      </c>
      <c r="W7" s="172"/>
      <c r="X7" s="173"/>
      <c r="Y7" s="168"/>
    </row>
    <row r="8" spans="1:25" x14ac:dyDescent="0.25">
      <c r="A8" s="16" t="s">
        <v>13</v>
      </c>
      <c r="B8" s="158">
        <f>qPCR!E10</f>
        <v>25.92</v>
      </c>
      <c r="C8" s="158">
        <f>qPCR!Q92</f>
        <v>28.884999999999998</v>
      </c>
      <c r="D8" s="158">
        <f t="shared" si="0"/>
        <v>2.9649999999999963</v>
      </c>
      <c r="E8" s="44"/>
      <c r="F8" s="1"/>
      <c r="G8" s="158">
        <f t="shared" si="1"/>
        <v>0.12806960287910049</v>
      </c>
      <c r="H8" s="169"/>
      <c r="I8" s="170"/>
      <c r="J8" s="171"/>
      <c r="K8" s="172">
        <f t="shared" si="2"/>
        <v>-1.0355000000000043</v>
      </c>
      <c r="L8" s="172">
        <f t="shared" si="3"/>
        <v>2.0498239378158889</v>
      </c>
      <c r="M8" s="172"/>
      <c r="N8" s="173"/>
      <c r="O8" s="1"/>
      <c r="P8" s="1"/>
      <c r="Q8" s="174">
        <f t="shared" si="4"/>
        <v>0.12806960287910049</v>
      </c>
      <c r="R8" s="175"/>
      <c r="S8" s="176"/>
      <c r="T8" s="171"/>
      <c r="U8" s="177">
        <f t="shared" si="5"/>
        <v>-0.93447368421053012</v>
      </c>
      <c r="V8" s="172">
        <f t="shared" si="6"/>
        <v>1.9111932773439038</v>
      </c>
      <c r="W8" s="172"/>
      <c r="X8" s="173"/>
      <c r="Y8" s="168"/>
    </row>
    <row r="9" spans="1:25" x14ac:dyDescent="0.25">
      <c r="A9" s="16" t="s">
        <v>14</v>
      </c>
      <c r="B9" s="158">
        <f>qPCR!E11</f>
        <v>25.725000000000001</v>
      </c>
      <c r="C9" s="158">
        <f>qPCR!Q93</f>
        <v>29.6</v>
      </c>
      <c r="D9" s="158">
        <f t="shared" si="0"/>
        <v>3.875</v>
      </c>
      <c r="E9" s="44"/>
      <c r="F9" s="1"/>
      <c r="G9" s="158">
        <f t="shared" si="1"/>
        <v>6.8156733291578592E-2</v>
      </c>
      <c r="H9" s="169"/>
      <c r="I9" s="170"/>
      <c r="J9" s="171"/>
      <c r="K9" s="172">
        <f t="shared" si="2"/>
        <v>-0.12550000000000061</v>
      </c>
      <c r="L9" s="172">
        <f t="shared" si="3"/>
        <v>1.0908857393451785</v>
      </c>
      <c r="M9" s="172"/>
      <c r="N9" s="173"/>
      <c r="O9" s="1"/>
      <c r="P9" s="1"/>
      <c r="Q9" s="174">
        <f t="shared" si="4"/>
        <v>6.8156733291578592E-2</v>
      </c>
      <c r="R9" s="175"/>
      <c r="S9" s="176"/>
      <c r="T9" s="171"/>
      <c r="U9" s="177">
        <f t="shared" si="5"/>
        <v>-2.4473684210526425E-2</v>
      </c>
      <c r="V9" s="172">
        <f t="shared" si="6"/>
        <v>1.0171085686550803</v>
      </c>
      <c r="W9" s="172"/>
      <c r="X9" s="173"/>
      <c r="Y9" s="168"/>
    </row>
    <row r="10" spans="1:25" x14ac:dyDescent="0.25">
      <c r="A10" s="16" t="s">
        <v>15</v>
      </c>
      <c r="B10" s="158">
        <f>qPCR!E12</f>
        <v>26.105</v>
      </c>
      <c r="C10" s="158">
        <f>qPCR!Q94</f>
        <v>29.520000000000003</v>
      </c>
      <c r="D10" s="158">
        <f t="shared" si="0"/>
        <v>3.4150000000000027</v>
      </c>
      <c r="E10" s="44"/>
      <c r="F10" s="1"/>
      <c r="G10" s="158">
        <f t="shared" si="1"/>
        <v>9.3752436830363481E-2</v>
      </c>
      <c r="H10" s="169"/>
      <c r="I10" s="170"/>
      <c r="J10" s="171"/>
      <c r="K10" s="172">
        <f t="shared" si="2"/>
        <v>-0.58549999999999791</v>
      </c>
      <c r="L10" s="172">
        <f t="shared" si="3"/>
        <v>1.5005589532815824</v>
      </c>
      <c r="M10" s="172"/>
      <c r="N10" s="173"/>
      <c r="O10" s="1"/>
      <c r="P10" s="1"/>
      <c r="Q10" s="174">
        <f t="shared" si="4"/>
        <v>9.3752436830363481E-2</v>
      </c>
      <c r="R10" s="175"/>
      <c r="S10" s="176"/>
      <c r="T10" s="171"/>
      <c r="U10" s="177">
        <f t="shared" si="5"/>
        <v>-0.48447368421052373</v>
      </c>
      <c r="V10" s="172">
        <f t="shared" si="6"/>
        <v>1.3990753697733189</v>
      </c>
      <c r="W10" s="172"/>
      <c r="X10" s="173"/>
      <c r="Y10" s="168"/>
    </row>
    <row r="11" spans="1:25" x14ac:dyDescent="0.25">
      <c r="A11" s="38" t="s">
        <v>16</v>
      </c>
      <c r="B11" s="178">
        <f>qPCR!E13</f>
        <v>24.664999999999999</v>
      </c>
      <c r="C11" s="178">
        <f>qPCR!Q95</f>
        <v>29.734999999999999</v>
      </c>
      <c r="D11" s="178">
        <f t="shared" si="0"/>
        <v>5.07</v>
      </c>
      <c r="E11" s="44"/>
      <c r="F11" s="1"/>
      <c r="G11" s="158">
        <f t="shared" si="1"/>
        <v>2.9769937438873042E-2</v>
      </c>
      <c r="H11" s="169"/>
      <c r="I11" s="170"/>
      <c r="J11" s="171"/>
      <c r="K11" s="172">
        <f t="shared" si="2"/>
        <v>1.0694999999999997</v>
      </c>
      <c r="L11" s="172">
        <f t="shared" si="3"/>
        <v>0.4764841072169958</v>
      </c>
      <c r="M11" s="172"/>
      <c r="N11" s="173"/>
      <c r="O11" s="1"/>
      <c r="P11" s="1"/>
      <c r="Q11" s="179">
        <f t="shared" si="4"/>
        <v>2.9769937438873042E-2</v>
      </c>
      <c r="R11" s="180"/>
      <c r="S11" s="181"/>
      <c r="T11" s="182"/>
      <c r="U11" s="183">
        <f t="shared" si="5"/>
        <v>1.1705263157894739</v>
      </c>
      <c r="V11" s="184">
        <f t="shared" si="6"/>
        <v>0.44425923889085112</v>
      </c>
      <c r="W11" s="184"/>
      <c r="X11" s="185"/>
      <c r="Y11" s="168"/>
    </row>
    <row r="12" spans="1:25" x14ac:dyDescent="0.25">
      <c r="A12" s="186" t="s">
        <v>142</v>
      </c>
      <c r="B12" s="187">
        <f>AVERAGE(B3:B11)</f>
        <v>25.536111111111108</v>
      </c>
      <c r="C12" s="187">
        <f>AVERAGE(C3:C11)</f>
        <v>29.323333333333338</v>
      </c>
      <c r="D12" s="187">
        <f>AVERAGE(D3:D11)</f>
        <v>3.7872222222222223</v>
      </c>
      <c r="E12" s="44"/>
      <c r="F12" s="188" t="s">
        <v>143</v>
      </c>
      <c r="G12" s="189">
        <f>AVERAGE(G3:G11)</f>
        <v>8.5359842942209774E-2</v>
      </c>
      <c r="H12" s="190"/>
      <c r="I12" s="191"/>
      <c r="J12" s="192">
        <f>D12</f>
        <v>3.7872222222222223</v>
      </c>
      <c r="K12" s="193"/>
      <c r="L12" s="193"/>
      <c r="M12">
        <f>GEOMEAN(L3:L11)</f>
        <v>1.1593191467494612</v>
      </c>
      <c r="N12" s="195">
        <f>STDEV(L3:L11)/SQRT(COUNT(L3:L11))</f>
        <v>0.28993743752617224</v>
      </c>
      <c r="O12" s="1"/>
      <c r="P12" s="1"/>
      <c r="Q12" s="174">
        <f t="shared" ref="Q12:Q21" si="7">POWER(2,((-1)*(D13)))</f>
        <v>0.20877197985709267</v>
      </c>
      <c r="R12" s="175"/>
      <c r="S12" s="176"/>
      <c r="T12" s="171"/>
      <c r="U12" s="177">
        <f t="shared" ref="U12:U21" si="8">D13-$T$23</f>
        <v>-1.6394736842105284</v>
      </c>
      <c r="V12" s="172">
        <f t="shared" si="6"/>
        <v>3.1155215244738228</v>
      </c>
      <c r="W12" s="172"/>
      <c r="X12" s="173"/>
      <c r="Y12" s="168"/>
    </row>
    <row r="13" spans="1:25" x14ac:dyDescent="0.25">
      <c r="A13" s="21" t="s">
        <v>18</v>
      </c>
      <c r="B13" s="164">
        <f>qPCR!E14</f>
        <v>26.234999999999999</v>
      </c>
      <c r="C13" s="164">
        <f>qPCR!Q96</f>
        <v>28.494999999999997</v>
      </c>
      <c r="D13" s="164">
        <f t="shared" ref="D13:D22" si="9">C13-B13</f>
        <v>2.259999999999998</v>
      </c>
      <c r="E13" s="44"/>
      <c r="F13" s="1"/>
      <c r="G13" s="174">
        <f t="shared" ref="G13:G22" si="10">POWER(2,((-1)*(D13)))</f>
        <v>0.20877197985709267</v>
      </c>
      <c r="H13" s="196"/>
      <c r="I13" s="197"/>
      <c r="J13" s="171"/>
      <c r="K13" s="177">
        <f t="shared" ref="K13:K22" si="11">D13-$J$23</f>
        <v>-1.7405000000000026</v>
      </c>
      <c r="L13" s="177">
        <f t="shared" ref="L13:L22" si="12">POWER(2,((-1)*(K13)))</f>
        <v>3.3415095560206578</v>
      </c>
      <c r="M13" s="198"/>
      <c r="N13" s="199"/>
      <c r="O13" s="1"/>
      <c r="P13" s="1"/>
      <c r="Q13" s="174">
        <f t="shared" si="7"/>
        <v>2.3519480428297865E-2</v>
      </c>
      <c r="R13" s="175"/>
      <c r="S13" s="176"/>
      <c r="T13" s="171"/>
      <c r="U13" s="177">
        <f t="shared" si="8"/>
        <v>1.5105263157894773</v>
      </c>
      <c r="V13" s="172">
        <f t="shared" si="6"/>
        <v>0.35098315190075263</v>
      </c>
      <c r="W13" s="172"/>
      <c r="X13" s="173"/>
      <c r="Y13" s="168"/>
    </row>
    <row r="14" spans="1:25" x14ac:dyDescent="0.25">
      <c r="A14" s="26" t="s">
        <v>19</v>
      </c>
      <c r="B14" s="174">
        <f>qPCR!E15</f>
        <v>24.15</v>
      </c>
      <c r="C14" s="174">
        <f>qPCR!Q97</f>
        <v>29.560000000000002</v>
      </c>
      <c r="D14" s="174">
        <f t="shared" si="9"/>
        <v>5.4100000000000037</v>
      </c>
      <c r="E14" s="44"/>
      <c r="F14" s="1"/>
      <c r="G14" s="174">
        <f t="shared" si="10"/>
        <v>2.3519480428297865E-2</v>
      </c>
      <c r="H14" s="196"/>
      <c r="I14" s="197"/>
      <c r="J14" s="171"/>
      <c r="K14" s="177">
        <f t="shared" si="11"/>
        <v>1.4095000000000031</v>
      </c>
      <c r="L14" s="177">
        <f t="shared" si="12"/>
        <v>0.37644212914776448</v>
      </c>
      <c r="M14" s="198"/>
      <c r="N14" s="199"/>
      <c r="O14" s="1"/>
      <c r="P14" s="1"/>
      <c r="Q14" s="174">
        <f t="shared" si="7"/>
        <v>6.1213768599183045E-2</v>
      </c>
      <c r="R14" s="175"/>
      <c r="S14" s="176"/>
      <c r="T14" s="171"/>
      <c r="U14" s="177">
        <f t="shared" si="8"/>
        <v>0.13052631578947116</v>
      </c>
      <c r="V14" s="172">
        <f t="shared" si="6"/>
        <v>0.91349813224677068</v>
      </c>
      <c r="W14" s="172"/>
      <c r="X14" s="173"/>
      <c r="Y14" s="168"/>
    </row>
    <row r="15" spans="1:25" x14ac:dyDescent="0.25">
      <c r="A15" s="26" t="s">
        <v>20</v>
      </c>
      <c r="B15" s="174">
        <f>qPCR!E16</f>
        <v>24.69</v>
      </c>
      <c r="C15" s="174">
        <f>qPCR!Q98</f>
        <v>28.72</v>
      </c>
      <c r="D15" s="174">
        <f t="shared" si="9"/>
        <v>4.0299999999999976</v>
      </c>
      <c r="E15" s="44"/>
      <c r="F15" s="1"/>
      <c r="G15" s="174">
        <f t="shared" si="10"/>
        <v>6.1213768599183045E-2</v>
      </c>
      <c r="H15" s="196"/>
      <c r="I15" s="197"/>
      <c r="J15" s="171"/>
      <c r="K15" s="177">
        <f t="shared" si="11"/>
        <v>2.9499999999996973E-2</v>
      </c>
      <c r="L15" s="177">
        <f t="shared" si="12"/>
        <v>0.97975979762333165</v>
      </c>
      <c r="M15" s="198"/>
      <c r="N15" s="199"/>
      <c r="O15" s="1"/>
      <c r="P15" s="1"/>
      <c r="Q15" s="174">
        <f t="shared" si="7"/>
        <v>6.1426287409078267E-2</v>
      </c>
      <c r="R15" s="175"/>
      <c r="S15" s="176"/>
      <c r="T15" s="171"/>
      <c r="U15" s="177">
        <f t="shared" si="8"/>
        <v>0.12552631578947215</v>
      </c>
      <c r="V15" s="172">
        <f t="shared" si="6"/>
        <v>0.91666956802583133</v>
      </c>
      <c r="W15" s="172"/>
      <c r="X15" s="173"/>
      <c r="Y15" s="168"/>
    </row>
    <row r="16" spans="1:25" x14ac:dyDescent="0.25">
      <c r="A16" s="26" t="s">
        <v>21</v>
      </c>
      <c r="B16" s="174">
        <f>qPCR!E17</f>
        <v>24.6</v>
      </c>
      <c r="C16" s="174">
        <f>qPCR!Q99</f>
        <v>28.625</v>
      </c>
      <c r="D16" s="174">
        <f t="shared" si="9"/>
        <v>4.0249999999999986</v>
      </c>
      <c r="E16" s="44"/>
      <c r="F16" s="1"/>
      <c r="G16" s="174">
        <f t="shared" si="10"/>
        <v>6.1426287409078267E-2</v>
      </c>
      <c r="H16" s="196"/>
      <c r="I16" s="197"/>
      <c r="J16" s="171"/>
      <c r="K16" s="177">
        <f t="shared" si="11"/>
        <v>2.4499999999997968E-2</v>
      </c>
      <c r="L16" s="177">
        <f t="shared" si="12"/>
        <v>0.98316127724040059</v>
      </c>
      <c r="M16" s="198"/>
      <c r="N16" s="199"/>
      <c r="O16" s="1"/>
      <c r="P16" s="1"/>
      <c r="Q16" s="174">
        <f t="shared" si="7"/>
        <v>0.15876887281734856</v>
      </c>
      <c r="R16" s="175"/>
      <c r="S16" s="176"/>
      <c r="T16" s="171"/>
      <c r="U16" s="177">
        <f t="shared" si="8"/>
        <v>-1.2444736842105253</v>
      </c>
      <c r="V16" s="172">
        <f t="shared" si="6"/>
        <v>2.3693210219948568</v>
      </c>
      <c r="W16" s="172"/>
      <c r="X16" s="173"/>
      <c r="Y16" s="168"/>
    </row>
    <row r="17" spans="1:25" x14ac:dyDescent="0.25">
      <c r="A17" s="26" t="s">
        <v>22</v>
      </c>
      <c r="B17" s="174">
        <f>qPCR!E18</f>
        <v>25.364999999999998</v>
      </c>
      <c r="C17" s="174">
        <f>qPCR!Q100</f>
        <v>28.02</v>
      </c>
      <c r="D17" s="174">
        <f t="shared" si="9"/>
        <v>2.6550000000000011</v>
      </c>
      <c r="E17" s="44"/>
      <c r="F17" s="1"/>
      <c r="G17" s="174">
        <f t="shared" si="10"/>
        <v>0.15876887281734856</v>
      </c>
      <c r="H17" s="196"/>
      <c r="I17" s="197"/>
      <c r="J17" s="171"/>
      <c r="K17" s="177">
        <f t="shared" si="11"/>
        <v>-1.3454999999999995</v>
      </c>
      <c r="L17" s="177">
        <f t="shared" si="12"/>
        <v>2.5411825192296034</v>
      </c>
      <c r="M17" s="198"/>
      <c r="N17" s="199"/>
      <c r="O17" s="1"/>
      <c r="P17" s="1"/>
      <c r="Q17" s="174">
        <f t="shared" si="7"/>
        <v>2.3765293019390718E-2</v>
      </c>
      <c r="R17" s="175"/>
      <c r="S17" s="176"/>
      <c r="T17" s="171"/>
      <c r="U17" s="177">
        <f t="shared" si="8"/>
        <v>1.4955263157894767</v>
      </c>
      <c r="V17" s="172">
        <f t="shared" si="6"/>
        <v>0.35465143353059919</v>
      </c>
      <c r="W17" s="172"/>
      <c r="X17" s="173"/>
      <c r="Y17" s="168"/>
    </row>
    <row r="18" spans="1:25" x14ac:dyDescent="0.25">
      <c r="A18" s="26" t="s">
        <v>23</v>
      </c>
      <c r="B18" s="174">
        <f>qPCR!E19</f>
        <v>23.83</v>
      </c>
      <c r="C18" s="174">
        <f>qPCR!Q101</f>
        <v>29.225000000000001</v>
      </c>
      <c r="D18" s="174">
        <f t="shared" si="9"/>
        <v>5.3950000000000031</v>
      </c>
      <c r="E18" s="44"/>
      <c r="F18" s="1"/>
      <c r="G18" s="174">
        <f t="shared" si="10"/>
        <v>2.3765293019390718E-2</v>
      </c>
      <c r="H18" s="196"/>
      <c r="I18" s="197"/>
      <c r="J18" s="171"/>
      <c r="K18" s="177">
        <f t="shared" si="11"/>
        <v>1.3945000000000025</v>
      </c>
      <c r="L18" s="177">
        <f t="shared" si="12"/>
        <v>0.38037649391591594</v>
      </c>
      <c r="M18" s="198"/>
      <c r="N18" s="199"/>
      <c r="O18" s="1"/>
      <c r="P18" s="1"/>
      <c r="Q18" s="174">
        <f t="shared" si="7"/>
        <v>7.0072879876781777E-2</v>
      </c>
      <c r="R18" s="175"/>
      <c r="S18" s="176"/>
      <c r="T18" s="171"/>
      <c r="U18" s="177">
        <f t="shared" si="8"/>
        <v>-6.4473684210525573E-2</v>
      </c>
      <c r="V18" s="172">
        <f t="shared" si="6"/>
        <v>1.0457033826446485</v>
      </c>
      <c r="W18" s="172"/>
      <c r="X18" s="173"/>
      <c r="Y18" s="168"/>
    </row>
    <row r="19" spans="1:25" x14ac:dyDescent="0.25">
      <c r="A19" s="26" t="s">
        <v>24</v>
      </c>
      <c r="B19" s="174">
        <f>qPCR!E20</f>
        <v>25.454999999999998</v>
      </c>
      <c r="C19" s="174">
        <f>qPCR!Q102</f>
        <v>29.29</v>
      </c>
      <c r="D19" s="174">
        <f t="shared" si="9"/>
        <v>3.8350000000000009</v>
      </c>
      <c r="E19" s="44"/>
      <c r="F19" s="1"/>
      <c r="G19" s="174">
        <f t="shared" si="10"/>
        <v>7.0072879876781777E-2</v>
      </c>
      <c r="H19" s="196"/>
      <c r="I19" s="197"/>
      <c r="J19" s="171"/>
      <c r="K19" s="177">
        <f t="shared" si="11"/>
        <v>-0.16549999999999976</v>
      </c>
      <c r="L19" s="177">
        <f t="shared" si="12"/>
        <v>1.1215547119227032</v>
      </c>
      <c r="M19" s="198"/>
      <c r="N19" s="199"/>
      <c r="O19" s="1"/>
      <c r="P19" s="1"/>
      <c r="Q19" s="174">
        <f t="shared" si="7"/>
        <v>2.4688790995730542E-2</v>
      </c>
      <c r="R19" s="175"/>
      <c r="S19" s="176"/>
      <c r="T19" s="171"/>
      <c r="U19" s="177">
        <f t="shared" si="8"/>
        <v>1.4405263157894734</v>
      </c>
      <c r="V19" s="172">
        <f t="shared" si="6"/>
        <v>0.36843287022083027</v>
      </c>
      <c r="W19" s="172"/>
      <c r="X19" s="173"/>
      <c r="Y19" s="168"/>
    </row>
    <row r="20" spans="1:25" x14ac:dyDescent="0.25">
      <c r="A20" s="26" t="s">
        <v>25</v>
      </c>
      <c r="B20" s="174">
        <f>qPCR!E21</f>
        <v>24.82</v>
      </c>
      <c r="C20" s="174">
        <f>qPCR!Q103</f>
        <v>30.16</v>
      </c>
      <c r="D20" s="174">
        <f t="shared" si="9"/>
        <v>5.34</v>
      </c>
      <c r="E20" s="44"/>
      <c r="F20" s="1"/>
      <c r="G20" s="174">
        <f t="shared" si="10"/>
        <v>2.4688790995730542E-2</v>
      </c>
      <c r="H20" s="196"/>
      <c r="I20" s="197"/>
      <c r="J20" s="171"/>
      <c r="K20" s="177">
        <f t="shared" si="11"/>
        <v>1.3394999999999992</v>
      </c>
      <c r="L20" s="177">
        <f t="shared" si="12"/>
        <v>0.39515758338499879</v>
      </c>
      <c r="M20" s="198"/>
      <c r="N20" s="199"/>
      <c r="O20" s="1"/>
      <c r="P20" s="1"/>
      <c r="Q20" s="174">
        <f t="shared" si="7"/>
        <v>9.6722812096399283E-2</v>
      </c>
      <c r="R20" s="175"/>
      <c r="S20" s="176"/>
      <c r="T20" s="171"/>
      <c r="U20" s="177">
        <f t="shared" si="8"/>
        <v>-0.52947368421052543</v>
      </c>
      <c r="V20" s="172">
        <f t="shared" si="6"/>
        <v>1.4434025255699636</v>
      </c>
      <c r="W20" s="172"/>
      <c r="X20" s="173"/>
      <c r="Y20" s="168"/>
    </row>
    <row r="21" spans="1:25" x14ac:dyDescent="0.25">
      <c r="A21" s="26" t="s">
        <v>26</v>
      </c>
      <c r="B21" s="174">
        <f>qPCR!E22</f>
        <v>26.004999999999999</v>
      </c>
      <c r="C21" s="174">
        <f>qPCR!Q104</f>
        <v>29.375</v>
      </c>
      <c r="D21" s="174">
        <f t="shared" si="9"/>
        <v>3.370000000000001</v>
      </c>
      <c r="E21" s="44"/>
      <c r="F21" s="1"/>
      <c r="G21" s="174">
        <f t="shared" si="10"/>
        <v>9.6722812096399283E-2</v>
      </c>
      <c r="H21" s="196"/>
      <c r="I21" s="197"/>
      <c r="J21" s="171"/>
      <c r="K21" s="177">
        <f t="shared" si="11"/>
        <v>-0.63049999999999962</v>
      </c>
      <c r="L21" s="177">
        <f t="shared" si="12"/>
        <v>1.5481014316506643</v>
      </c>
      <c r="M21" s="198"/>
      <c r="N21" s="199"/>
      <c r="O21" s="1"/>
      <c r="P21" s="1"/>
      <c r="Q21" s="174">
        <f t="shared" si="7"/>
        <v>7.7750728331154373E-2</v>
      </c>
      <c r="R21" s="175"/>
      <c r="S21" s="176"/>
      <c r="T21" s="171"/>
      <c r="U21" s="177">
        <f t="shared" si="8"/>
        <v>-0.2144736842105277</v>
      </c>
      <c r="V21" s="172">
        <f t="shared" si="6"/>
        <v>1.160280550220584</v>
      </c>
      <c r="W21" s="172"/>
      <c r="X21" s="173"/>
      <c r="Y21" s="168"/>
    </row>
    <row r="22" spans="1:25" x14ac:dyDescent="0.25">
      <c r="A22" s="85" t="s">
        <v>27</v>
      </c>
      <c r="B22" s="200">
        <f>qPCR!E23</f>
        <v>25.67</v>
      </c>
      <c r="C22" s="200">
        <f>qPCR!Q105</f>
        <v>29.355</v>
      </c>
      <c r="D22" s="200">
        <f t="shared" si="9"/>
        <v>3.6849999999999987</v>
      </c>
      <c r="E22" s="44"/>
      <c r="F22" s="43"/>
      <c r="G22" s="174">
        <f t="shared" si="10"/>
        <v>7.7750728331154373E-2</v>
      </c>
      <c r="H22" s="201"/>
      <c r="I22" s="197"/>
      <c r="J22" s="202"/>
      <c r="K22" s="177">
        <f t="shared" si="11"/>
        <v>-0.31550000000000189</v>
      </c>
      <c r="L22" s="203">
        <f t="shared" si="12"/>
        <v>1.2444428696032794</v>
      </c>
      <c r="M22" s="198"/>
      <c r="N22" s="199"/>
      <c r="O22" s="1"/>
      <c r="P22" s="1"/>
      <c r="Q22" s="204"/>
      <c r="R22" s="205"/>
      <c r="S22" s="206"/>
      <c r="T22" s="205"/>
      <c r="U22" s="207"/>
      <c r="V22" s="207"/>
      <c r="W22" s="207"/>
      <c r="X22" s="206"/>
      <c r="Y22" s="168"/>
    </row>
    <row r="23" spans="1:25" x14ac:dyDescent="0.25">
      <c r="A23" s="186" t="s">
        <v>144</v>
      </c>
      <c r="B23" s="187">
        <f>AVERAGE(B13:B22)</f>
        <v>25.082000000000001</v>
      </c>
      <c r="C23" s="187">
        <f>AVERAGE(C13:C22)</f>
        <v>29.082500000000003</v>
      </c>
      <c r="D23" s="187">
        <f>AVERAGE(D13:D22)</f>
        <v>4.0005000000000006</v>
      </c>
      <c r="E23" s="43"/>
      <c r="F23" s="188" t="s">
        <v>145</v>
      </c>
      <c r="G23" s="189">
        <f>AVERAGE(G13:G22)</f>
        <v>8.0670089343045703E-2</v>
      </c>
      <c r="H23" s="190"/>
      <c r="I23" s="191"/>
      <c r="J23" s="192">
        <f>D23</f>
        <v>4.0005000000000006</v>
      </c>
      <c r="K23" s="193"/>
      <c r="L23" s="193"/>
      <c r="M23" s="208"/>
      <c r="N23" s="209"/>
      <c r="O23" s="1"/>
      <c r="P23" s="188" t="s">
        <v>143</v>
      </c>
      <c r="Q23" s="189">
        <f>AVERAGE(Q3:Q21)</f>
        <v>8.28915515742287E-2</v>
      </c>
      <c r="R23" s="210"/>
      <c r="S23" s="206"/>
      <c r="T23">
        <f>D24</f>
        <v>3.8994736842105264</v>
      </c>
      <c r="W23">
        <f>GEOMEAN(V3:V21)</f>
        <v>1</v>
      </c>
      <c r="X23">
        <f>STDEV(V3:V21)/SQRT(COUNT(V3:V21))</f>
        <v>0.19266609463794715</v>
      </c>
      <c r="Y23" s="168"/>
    </row>
    <row r="24" spans="1:25" x14ac:dyDescent="0.25">
      <c r="A24" s="146" t="s">
        <v>146</v>
      </c>
      <c r="B24" s="189">
        <f>AVERAGE(B3:B11,B13:B22)</f>
        <v>25.297105263157892</v>
      </c>
      <c r="C24" s="189">
        <f>AVERAGE(C3:C11,C13:C22)</f>
        <v>29.196578947368426</v>
      </c>
      <c r="D24" s="189">
        <f>AVERAGE(D3:D11,D13:D22)</f>
        <v>3.8994736842105264</v>
      </c>
      <c r="E24" s="44"/>
      <c r="F24" s="216" t="s">
        <v>128</v>
      </c>
      <c r="G24">
        <f>G12/G23</f>
        <v>1.0581349746523909</v>
      </c>
      <c r="H24">
        <f>((C12-B12)-(C23-B23))</f>
        <v>-0.21327777777777257</v>
      </c>
      <c r="I24">
        <f>POWER(2,((-1)*(H24)))</f>
        <v>1.1593191467494566</v>
      </c>
      <c r="J24" s="182"/>
      <c r="K24" s="183"/>
      <c r="L24" s="183"/>
      <c r="M24">
        <f>GEOMEAN(L13:L22)</f>
        <v>1.0000000000000002</v>
      </c>
      <c r="N24">
        <f>STDEV(L13:L22)/SQRT(COUNT(L13:L22))</f>
        <v>0.30775794873825851</v>
      </c>
      <c r="O24" s="1"/>
      <c r="P24" s="1"/>
      <c r="Q24" s="174">
        <f t="shared" ref="Q24:Q31" si="13">POWER(2,((-1)*(D25)))</f>
        <v>7.129773224177656E-2</v>
      </c>
      <c r="R24" s="175"/>
      <c r="S24" s="176"/>
      <c r="T24" s="171"/>
      <c r="U24" s="177">
        <f t="shared" ref="U24:U31" si="14">D25-$T$23</f>
        <v>-8.9473684210527704E-2</v>
      </c>
      <c r="V24" s="172">
        <f t="shared" ref="V24:V41" si="15">POWER(2,((-1)*(U24)))</f>
        <v>1.0639819558040162</v>
      </c>
      <c r="W24" s="172"/>
      <c r="X24" s="173"/>
      <c r="Y24" s="168"/>
    </row>
    <row r="25" spans="1:25" x14ac:dyDescent="0.25">
      <c r="A25" s="11" t="s">
        <v>28</v>
      </c>
      <c r="B25" s="157">
        <f>qPCR!E24</f>
        <v>26.66</v>
      </c>
      <c r="C25" s="157">
        <f>qPCR!Q106</f>
        <v>30.47</v>
      </c>
      <c r="D25" s="157">
        <f t="shared" ref="D25:D32" si="16">C25-B25</f>
        <v>3.8099999999999987</v>
      </c>
      <c r="E25" s="44"/>
      <c r="F25" s="143"/>
      <c r="G25" s="164"/>
      <c r="H25" s="161"/>
      <c r="I25" s="220"/>
      <c r="J25" s="161"/>
      <c r="K25" s="167">
        <f t="shared" ref="K25:K33" si="17">D3-$J$12</f>
        <v>-1.5072222222222211</v>
      </c>
      <c r="L25" s="167">
        <f t="shared" ref="L25:L33" si="18">POWER(2,((-1)*(K25)))</f>
        <v>2.8426219093894054</v>
      </c>
      <c r="O25" s="1"/>
      <c r="P25" s="1"/>
      <c r="Q25" s="174">
        <f t="shared" si="13"/>
        <v>7.1793647187314832E-2</v>
      </c>
      <c r="R25" s="175"/>
      <c r="S25" s="176"/>
      <c r="T25" s="171"/>
      <c r="U25" s="177">
        <f t="shared" si="14"/>
        <v>-9.9473684210529267E-2</v>
      </c>
      <c r="V25" s="172">
        <f t="shared" si="15"/>
        <v>1.0713825355570576</v>
      </c>
      <c r="W25" s="172"/>
      <c r="X25" s="173"/>
      <c r="Y25" s="168"/>
    </row>
    <row r="26" spans="1:25" x14ac:dyDescent="0.25">
      <c r="A26" s="16" t="s">
        <v>29</v>
      </c>
      <c r="B26" s="158">
        <f>qPCR!E25</f>
        <v>26.340000000000003</v>
      </c>
      <c r="C26" s="158">
        <f>qPCR!Q107</f>
        <v>30.14</v>
      </c>
      <c r="D26" s="158">
        <f t="shared" si="16"/>
        <v>3.7999999999999972</v>
      </c>
      <c r="E26" s="44"/>
      <c r="F26" s="143"/>
      <c r="G26" s="174"/>
      <c r="H26" s="171"/>
      <c r="I26" s="223"/>
      <c r="J26" s="171"/>
      <c r="K26" s="177">
        <f t="shared" si="17"/>
        <v>-2.2222222222221255E-3</v>
      </c>
      <c r="L26" s="177">
        <f t="shared" si="18"/>
        <v>1.0015415139809822</v>
      </c>
      <c r="N26" s="199"/>
      <c r="O26" s="1"/>
      <c r="P26" s="1"/>
      <c r="Q26" s="174">
        <f t="shared" si="13"/>
        <v>2.0617311105826455E-2</v>
      </c>
      <c r="R26" s="175"/>
      <c r="S26" s="176"/>
      <c r="T26" s="171"/>
      <c r="U26" s="177">
        <f t="shared" si="14"/>
        <v>1.700526315789475</v>
      </c>
      <c r="V26" s="172">
        <f t="shared" si="15"/>
        <v>0.30767383904173523</v>
      </c>
      <c r="W26" s="172"/>
      <c r="X26" s="173"/>
      <c r="Y26" s="168"/>
    </row>
    <row r="27" spans="1:25" x14ac:dyDescent="0.25">
      <c r="A27" s="16" t="s">
        <v>30</v>
      </c>
      <c r="B27" s="158">
        <f>qPCR!E26</f>
        <v>24.439999999999998</v>
      </c>
      <c r="C27" s="158">
        <f>qPCR!Q108</f>
        <v>30.04</v>
      </c>
      <c r="D27" s="158">
        <f t="shared" si="16"/>
        <v>5.6000000000000014</v>
      </c>
      <c r="E27" s="44"/>
      <c r="F27" s="143"/>
      <c r="G27" s="174"/>
      <c r="H27" s="171"/>
      <c r="I27" s="223"/>
      <c r="J27" s="171"/>
      <c r="K27" s="177">
        <f t="shared" si="17"/>
        <v>-0.19222222222221985</v>
      </c>
      <c r="L27" s="177">
        <f t="shared" si="18"/>
        <v>1.1425222190854303</v>
      </c>
      <c r="N27" s="199"/>
      <c r="O27" s="1"/>
      <c r="P27" s="1"/>
      <c r="Q27" s="174">
        <f t="shared" si="13"/>
        <v>8.077205191484331E-2</v>
      </c>
      <c r="R27" s="175"/>
      <c r="S27" s="176"/>
      <c r="T27" s="171"/>
      <c r="U27" s="177">
        <f t="shared" si="14"/>
        <v>-0.26947368421052742</v>
      </c>
      <c r="V27" s="172">
        <f t="shared" si="15"/>
        <v>1.2053680119758763</v>
      </c>
      <c r="W27" s="172"/>
      <c r="X27" s="173"/>
      <c r="Y27" s="168"/>
    </row>
    <row r="28" spans="1:25" x14ac:dyDescent="0.25">
      <c r="A28" s="16" t="s">
        <v>31</v>
      </c>
      <c r="B28" s="158">
        <f>qPCR!E27</f>
        <v>25.63</v>
      </c>
      <c r="C28" s="158">
        <f>qPCR!Q109</f>
        <v>29.259999999999998</v>
      </c>
      <c r="D28" s="158">
        <f t="shared" si="16"/>
        <v>3.629999999999999</v>
      </c>
      <c r="E28" s="44"/>
      <c r="F28" s="143"/>
      <c r="G28" s="174"/>
      <c r="H28" s="171"/>
      <c r="I28" s="223"/>
      <c r="J28" s="171"/>
      <c r="K28" s="177">
        <f t="shared" si="17"/>
        <v>0.45777777777777517</v>
      </c>
      <c r="L28" s="177">
        <f t="shared" si="18"/>
        <v>0.72810691814186324</v>
      </c>
      <c r="N28" s="199"/>
      <c r="O28" s="1"/>
      <c r="P28" s="1"/>
      <c r="Q28" s="174">
        <f t="shared" si="13"/>
        <v>1.4229216149874649E-2</v>
      </c>
      <c r="R28" s="175"/>
      <c r="S28" s="176"/>
      <c r="T28" s="171"/>
      <c r="U28" s="177">
        <f t="shared" si="14"/>
        <v>2.2355263157894751</v>
      </c>
      <c r="V28" s="172">
        <f t="shared" si="15"/>
        <v>0.21234376960773421</v>
      </c>
      <c r="W28" s="172"/>
      <c r="X28" s="173"/>
      <c r="Y28" s="168"/>
    </row>
    <row r="29" spans="1:25" x14ac:dyDescent="0.25">
      <c r="A29" s="16" t="s">
        <v>32</v>
      </c>
      <c r="B29" s="158">
        <f>qPCR!E28</f>
        <v>23.47</v>
      </c>
      <c r="C29" s="158">
        <f>qPCR!Q110</f>
        <v>29.605</v>
      </c>
      <c r="D29" s="158">
        <f t="shared" si="16"/>
        <v>6.1350000000000016</v>
      </c>
      <c r="E29" s="44"/>
      <c r="F29" s="143"/>
      <c r="G29" s="174"/>
      <c r="H29" s="171"/>
      <c r="I29" s="223"/>
      <c r="J29" s="171"/>
      <c r="K29" s="177">
        <f t="shared" si="17"/>
        <v>1.0677777777777782</v>
      </c>
      <c r="L29" s="177">
        <f t="shared" si="18"/>
        <v>0.47705325141836841</v>
      </c>
      <c r="N29" s="199"/>
      <c r="O29" s="1"/>
      <c r="P29" s="1"/>
      <c r="Q29" s="174">
        <f t="shared" si="13"/>
        <v>0.18815584342638386</v>
      </c>
      <c r="R29" s="175"/>
      <c r="S29" s="176"/>
      <c r="T29" s="171"/>
      <c r="U29" s="177">
        <f t="shared" si="14"/>
        <v>-1.4894736842105298</v>
      </c>
      <c r="V29" s="172">
        <f t="shared" si="15"/>
        <v>2.8078652152060348</v>
      </c>
      <c r="W29" s="172"/>
      <c r="X29" s="173"/>
      <c r="Y29" s="168"/>
    </row>
    <row r="30" spans="1:25" x14ac:dyDescent="0.25">
      <c r="A30" s="16" t="s">
        <v>33</v>
      </c>
      <c r="B30" s="158">
        <f>qPCR!E29</f>
        <v>26.325000000000003</v>
      </c>
      <c r="C30" s="158">
        <f>qPCR!Q111</f>
        <v>28.734999999999999</v>
      </c>
      <c r="D30" s="158">
        <f t="shared" si="16"/>
        <v>2.4099999999999966</v>
      </c>
      <c r="E30" s="44"/>
      <c r="F30" s="143"/>
      <c r="G30" s="174"/>
      <c r="H30" s="171"/>
      <c r="I30" s="223"/>
      <c r="J30" s="171"/>
      <c r="K30" s="177">
        <f t="shared" si="17"/>
        <v>-0.82222222222222596</v>
      </c>
      <c r="L30" s="177">
        <f t="shared" si="18"/>
        <v>1.7681273906009882</v>
      </c>
      <c r="N30" s="199"/>
      <c r="O30" s="1"/>
      <c r="P30" s="1"/>
      <c r="Q30" s="174">
        <f t="shared" si="13"/>
        <v>9.7395572457562515E-2</v>
      </c>
      <c r="R30" s="175"/>
      <c r="S30" s="176"/>
      <c r="T30" s="171"/>
      <c r="U30" s="177">
        <f t="shared" si="14"/>
        <v>-0.53947368421052699</v>
      </c>
      <c r="V30" s="172">
        <f t="shared" si="15"/>
        <v>1.4534421840885614</v>
      </c>
      <c r="W30" s="172"/>
      <c r="X30" s="173"/>
      <c r="Y30" s="168"/>
    </row>
    <row r="31" spans="1:25" x14ac:dyDescent="0.25">
      <c r="A31" s="16" t="s">
        <v>34</v>
      </c>
      <c r="B31" s="158">
        <f>qPCR!E30</f>
        <v>25.25</v>
      </c>
      <c r="C31" s="158">
        <f>qPCR!Q112</f>
        <v>28.61</v>
      </c>
      <c r="D31" s="158">
        <f t="shared" si="16"/>
        <v>3.3599999999999994</v>
      </c>
      <c r="E31" s="44"/>
      <c r="F31" s="143"/>
      <c r="G31" s="174"/>
      <c r="H31" s="171"/>
      <c r="I31" s="223"/>
      <c r="J31" s="171"/>
      <c r="K31" s="177">
        <f t="shared" si="17"/>
        <v>8.7777777777777732E-2</v>
      </c>
      <c r="L31" s="177">
        <f t="shared" si="18"/>
        <v>0.94097103666737614</v>
      </c>
      <c r="N31" s="199"/>
      <c r="O31" s="1"/>
      <c r="P31" s="1"/>
      <c r="Q31" s="174">
        <f t="shared" si="13"/>
        <v>5.8112808913322614E-2</v>
      </c>
      <c r="R31" s="175"/>
      <c r="S31" s="176"/>
      <c r="T31" s="171"/>
      <c r="U31" s="177">
        <f t="shared" si="14"/>
        <v>0.205526315789474</v>
      </c>
      <c r="V31" s="172">
        <f t="shared" si="15"/>
        <v>0.86722225435148548</v>
      </c>
      <c r="W31" s="172"/>
      <c r="X31" s="173"/>
      <c r="Y31" s="168"/>
    </row>
    <row r="32" spans="1:25" x14ac:dyDescent="0.25">
      <c r="A32" s="38" t="s">
        <v>35</v>
      </c>
      <c r="B32" s="178">
        <f>qPCR!E31</f>
        <v>26.55</v>
      </c>
      <c r="C32" s="178">
        <f>qPCR!Q113</f>
        <v>30.655000000000001</v>
      </c>
      <c r="D32" s="178">
        <f t="shared" si="16"/>
        <v>4.1050000000000004</v>
      </c>
      <c r="E32" s="44"/>
      <c r="F32" s="143"/>
      <c r="G32" s="174"/>
      <c r="H32" s="171"/>
      <c r="I32" s="223"/>
      <c r="J32" s="171"/>
      <c r="K32" s="177">
        <f t="shared" si="17"/>
        <v>-0.37222222222221957</v>
      </c>
      <c r="L32" s="177">
        <f t="shared" si="18"/>
        <v>1.2943450105942795</v>
      </c>
      <c r="N32" s="199"/>
      <c r="O32" s="1"/>
      <c r="P32" s="1"/>
      <c r="Q32" s="164">
        <f t="shared" ref="Q32:Q41" si="19">POWER(2,((-1)*(D34)))</f>
        <v>8.1333865965120808E-2</v>
      </c>
      <c r="R32" s="165"/>
      <c r="S32" s="166"/>
      <c r="T32" s="161"/>
      <c r="U32" s="167">
        <f t="shared" ref="U32:U41" si="20">D34-$T$23</f>
        <v>-0.27947368421052543</v>
      </c>
      <c r="V32" s="162">
        <f t="shared" si="15"/>
        <v>1.2137520095199403</v>
      </c>
      <c r="W32" s="162"/>
      <c r="X32" s="163"/>
      <c r="Y32" s="168"/>
    </row>
    <row r="33" spans="1:25" x14ac:dyDescent="0.25">
      <c r="A33" s="186" t="s">
        <v>147</v>
      </c>
      <c r="B33" s="187">
        <f>AVERAGE(B25:B32)</f>
        <v>25.583125000000003</v>
      </c>
      <c r="C33" s="187">
        <f>AVERAGE(C25:C32)</f>
        <v>29.689375000000002</v>
      </c>
      <c r="D33" s="187">
        <f>AVERAGE(D25:D32)</f>
        <v>4.1062499999999993</v>
      </c>
      <c r="E33" s="44"/>
      <c r="F33" s="143"/>
      <c r="G33" s="174"/>
      <c r="H33" s="171"/>
      <c r="I33" s="223"/>
      <c r="J33" s="171"/>
      <c r="K33" s="177">
        <f t="shared" si="17"/>
        <v>1.282777777777778</v>
      </c>
      <c r="L33" s="177">
        <f t="shared" si="18"/>
        <v>0.4110033967376267</v>
      </c>
      <c r="N33" s="199"/>
      <c r="O33" s="1"/>
      <c r="P33" s="1"/>
      <c r="Q33" s="174">
        <f t="shared" si="19"/>
        <v>4.6070913040346995E-2</v>
      </c>
      <c r="R33" s="175"/>
      <c r="S33" s="176"/>
      <c r="T33" s="171"/>
      <c r="U33" s="177">
        <f t="shared" si="20"/>
        <v>0.5405263157894713</v>
      </c>
      <c r="V33" s="172">
        <f t="shared" si="15"/>
        <v>0.68752004616526829</v>
      </c>
      <c r="W33" s="172"/>
      <c r="X33" s="173"/>
      <c r="Y33" s="168"/>
    </row>
    <row r="34" spans="1:25" x14ac:dyDescent="0.25">
      <c r="A34" s="21" t="s">
        <v>36</v>
      </c>
      <c r="B34" s="164">
        <f>qPCR!E32</f>
        <v>25.965</v>
      </c>
      <c r="C34" s="164">
        <f>qPCR!Q114</f>
        <v>29.585000000000001</v>
      </c>
      <c r="D34" s="164">
        <f t="shared" ref="D34:D43" si="21">C34-B34</f>
        <v>3.620000000000001</v>
      </c>
      <c r="E34" s="44"/>
      <c r="F34" s="143"/>
      <c r="G34" s="189"/>
      <c r="H34" s="225"/>
      <c r="I34" s="226"/>
      <c r="J34" s="225"/>
      <c r="K34" s="193"/>
      <c r="L34" s="193"/>
      <c r="M34">
        <f>(-1)*GEOMEAN(L25:L33)</f>
        <v>-0.99999999999999989</v>
      </c>
      <c r="N34" s="195">
        <f>STDEV(L25:L33)/SQRT(COUNT(L25:L33))</f>
        <v>0.25009285694893346</v>
      </c>
      <c r="O34" s="1"/>
      <c r="P34" s="1"/>
      <c r="Q34" s="174">
        <f t="shared" si="19"/>
        <v>3.4915223064756883E-2</v>
      </c>
      <c r="R34" s="175"/>
      <c r="S34" s="176"/>
      <c r="T34" s="171"/>
      <c r="U34" s="177">
        <f t="shared" si="20"/>
        <v>0.94052631578947343</v>
      </c>
      <c r="V34" s="172">
        <f t="shared" si="15"/>
        <v>0.5210427618903446</v>
      </c>
      <c r="W34" s="172"/>
      <c r="X34" s="173"/>
      <c r="Y34" s="168"/>
    </row>
    <row r="35" spans="1:25" x14ac:dyDescent="0.25">
      <c r="A35" s="26" t="s">
        <v>37</v>
      </c>
      <c r="B35" s="174">
        <f>qPCR!E33</f>
        <v>26.225000000000001</v>
      </c>
      <c r="C35" s="174">
        <f>qPCR!Q115</f>
        <v>30.664999999999999</v>
      </c>
      <c r="D35" s="174">
        <f t="shared" si="21"/>
        <v>4.4399999999999977</v>
      </c>
      <c r="E35" s="44"/>
      <c r="F35" s="143"/>
      <c r="G35" s="174"/>
      <c r="H35" s="171"/>
      <c r="I35" s="223"/>
      <c r="J35" s="171"/>
      <c r="K35" s="177">
        <f t="shared" ref="K35:K44" si="22">D13-$J$12</f>
        <v>-1.5272222222222243</v>
      </c>
      <c r="L35" s="177">
        <f t="shared" ref="L35:L44" si="23">POWER(2,((-1)*(K35)))</f>
        <v>2.8823034324842269</v>
      </c>
      <c r="N35" s="199"/>
      <c r="O35" s="1"/>
      <c r="P35" s="1"/>
      <c r="Q35" s="174">
        <f t="shared" si="19"/>
        <v>6.9588851139292945E-2</v>
      </c>
      <c r="R35" s="175"/>
      <c r="S35" s="176"/>
      <c r="T35" s="171"/>
      <c r="U35" s="177">
        <f t="shared" si="20"/>
        <v>-5.4473684210527562E-2</v>
      </c>
      <c r="V35" s="172">
        <f t="shared" si="15"/>
        <v>1.0384801817575251</v>
      </c>
      <c r="W35" s="172"/>
      <c r="X35" s="173"/>
      <c r="Y35" s="168"/>
    </row>
    <row r="36" spans="1:25" x14ac:dyDescent="0.25">
      <c r="A36" s="26" t="s">
        <v>38</v>
      </c>
      <c r="B36" s="174">
        <f>qPCR!E34</f>
        <v>24.625</v>
      </c>
      <c r="C36" s="174">
        <f>qPCR!Q116</f>
        <v>29.465</v>
      </c>
      <c r="D36" s="174">
        <f t="shared" si="21"/>
        <v>4.84</v>
      </c>
      <c r="E36" s="44"/>
      <c r="F36" s="143"/>
      <c r="G36" s="174"/>
      <c r="H36" s="171"/>
      <c r="I36" s="223"/>
      <c r="J36" s="171"/>
      <c r="K36" s="177">
        <f t="shared" si="22"/>
        <v>1.6227777777777814</v>
      </c>
      <c r="L36" s="177">
        <f t="shared" si="23"/>
        <v>0.32470966273889795</v>
      </c>
      <c r="N36" s="199"/>
      <c r="O36" s="1"/>
      <c r="P36" s="1"/>
      <c r="Q36" s="174">
        <f t="shared" si="19"/>
        <v>5.9746582349608966E-2</v>
      </c>
      <c r="R36" s="175"/>
      <c r="S36" s="176"/>
      <c r="T36" s="171"/>
      <c r="U36" s="177">
        <f t="shared" si="20"/>
        <v>0.1655263157894713</v>
      </c>
      <c r="V36" s="172">
        <f t="shared" si="15"/>
        <v>0.89160319048260805</v>
      </c>
      <c r="W36" s="172"/>
      <c r="X36" s="173"/>
      <c r="Y36" s="168"/>
    </row>
    <row r="37" spans="1:25" x14ac:dyDescent="0.25">
      <c r="A37" s="26" t="s">
        <v>39</v>
      </c>
      <c r="B37" s="174">
        <f>qPCR!E35</f>
        <v>25.685000000000002</v>
      </c>
      <c r="C37" s="174">
        <f>qPCR!Q117</f>
        <v>29.53</v>
      </c>
      <c r="D37" s="174">
        <f t="shared" si="21"/>
        <v>3.8449999999999989</v>
      </c>
      <c r="E37" s="44"/>
      <c r="F37" s="43"/>
      <c r="G37" s="174"/>
      <c r="H37" s="171"/>
      <c r="I37" s="223"/>
      <c r="J37" s="171"/>
      <c r="K37" s="177">
        <f t="shared" si="22"/>
        <v>0.24277777777777532</v>
      </c>
      <c r="L37" s="177">
        <f t="shared" si="23"/>
        <v>0.84511654997712737</v>
      </c>
      <c r="N37" s="199"/>
      <c r="O37" s="1"/>
      <c r="P37" s="1"/>
      <c r="Q37" s="174">
        <f t="shared" si="19"/>
        <v>1.4033318326311502E-2</v>
      </c>
      <c r="R37" s="175"/>
      <c r="S37" s="176"/>
      <c r="T37" s="171"/>
      <c r="U37" s="177">
        <f t="shared" si="20"/>
        <v>2.2555263157894712</v>
      </c>
      <c r="V37" s="172">
        <f t="shared" si="15"/>
        <v>0.20942037018255105</v>
      </c>
      <c r="W37" s="172"/>
      <c r="X37" s="173"/>
      <c r="Y37" s="168"/>
    </row>
    <row r="38" spans="1:25" x14ac:dyDescent="0.25">
      <c r="A38" s="26" t="s">
        <v>40</v>
      </c>
      <c r="B38" s="174">
        <f>qPCR!E36</f>
        <v>25.945</v>
      </c>
      <c r="C38" s="174">
        <f>qPCR!Q118</f>
        <v>30.009999999999998</v>
      </c>
      <c r="D38" s="174">
        <f t="shared" si="21"/>
        <v>4.0649999999999977</v>
      </c>
      <c r="E38" s="44"/>
      <c r="F38" s="43"/>
      <c r="G38" s="174"/>
      <c r="H38" s="171"/>
      <c r="I38" s="223"/>
      <c r="J38" s="171"/>
      <c r="K38" s="177">
        <f t="shared" si="22"/>
        <v>0.23777777777777631</v>
      </c>
      <c r="L38" s="177">
        <f t="shared" si="23"/>
        <v>0.84805058209986606</v>
      </c>
      <c r="N38" s="199"/>
      <c r="O38" s="1"/>
      <c r="P38" s="1"/>
      <c r="Q38" s="174">
        <f t="shared" si="19"/>
        <v>9.6722812096399546E-2</v>
      </c>
      <c r="R38" s="175"/>
      <c r="S38" s="176"/>
      <c r="T38" s="171"/>
      <c r="U38" s="177">
        <f t="shared" si="20"/>
        <v>-0.52947368421052898</v>
      </c>
      <c r="V38" s="172">
        <f t="shared" si="15"/>
        <v>1.4434025255699672</v>
      </c>
      <c r="W38" s="172"/>
      <c r="X38" s="173"/>
      <c r="Y38" s="168"/>
    </row>
    <row r="39" spans="1:25" x14ac:dyDescent="0.25">
      <c r="A39" s="26" t="s">
        <v>41</v>
      </c>
      <c r="B39" s="174">
        <f>qPCR!E37</f>
        <v>24.685000000000002</v>
      </c>
      <c r="C39" s="174">
        <f>qPCR!Q119</f>
        <v>30.84</v>
      </c>
      <c r="D39" s="174">
        <f t="shared" si="21"/>
        <v>6.1549999999999976</v>
      </c>
      <c r="E39" s="44"/>
      <c r="F39" s="43"/>
      <c r="G39" s="174"/>
      <c r="H39" s="171"/>
      <c r="I39" s="223"/>
      <c r="J39" s="171"/>
      <c r="K39" s="177">
        <f t="shared" si="22"/>
        <v>-1.1322222222222211</v>
      </c>
      <c r="L39" s="177">
        <f t="shared" si="23"/>
        <v>2.1919611406010659</v>
      </c>
      <c r="N39" s="199"/>
      <c r="O39" s="1"/>
      <c r="P39" s="1"/>
      <c r="Q39" s="174">
        <f t="shared" si="19"/>
        <v>9.9442060469364935E-2</v>
      </c>
      <c r="R39" s="175"/>
      <c r="S39" s="176"/>
      <c r="T39" s="171"/>
      <c r="U39" s="177">
        <f t="shared" si="20"/>
        <v>-0.56947368421052813</v>
      </c>
      <c r="V39" s="172">
        <f t="shared" si="15"/>
        <v>1.4839820939687689</v>
      </c>
      <c r="W39" s="172"/>
      <c r="X39" s="173"/>
      <c r="Y39" s="168"/>
    </row>
    <row r="40" spans="1:25" x14ac:dyDescent="0.25">
      <c r="A40" s="26" t="s">
        <v>42</v>
      </c>
      <c r="B40" s="174">
        <f>qPCR!E38</f>
        <v>25.68</v>
      </c>
      <c r="C40" s="174">
        <f>qPCR!Q120</f>
        <v>29.049999999999997</v>
      </c>
      <c r="D40" s="174">
        <f t="shared" si="21"/>
        <v>3.3699999999999974</v>
      </c>
      <c r="E40" s="44"/>
      <c r="F40" s="43"/>
      <c r="G40" s="174"/>
      <c r="H40" s="171"/>
      <c r="I40" s="223"/>
      <c r="J40" s="202"/>
      <c r="K40" s="177">
        <f t="shared" si="22"/>
        <v>1.6077777777777809</v>
      </c>
      <c r="L40" s="177">
        <f t="shared" si="23"/>
        <v>0.3281033484027488</v>
      </c>
      <c r="N40" s="199"/>
      <c r="O40" s="1"/>
      <c r="P40" s="1"/>
      <c r="Q40" s="174">
        <f t="shared" si="19"/>
        <v>0.168988854128516</v>
      </c>
      <c r="R40" s="175"/>
      <c r="S40" s="176"/>
      <c r="T40" s="171"/>
      <c r="U40" s="177">
        <f t="shared" si="20"/>
        <v>-1.3344736842105287</v>
      </c>
      <c r="V40" s="172">
        <f t="shared" si="15"/>
        <v>2.5218346484712524</v>
      </c>
      <c r="W40" s="172"/>
      <c r="X40" s="173"/>
      <c r="Y40" s="168"/>
    </row>
    <row r="41" spans="1:25" x14ac:dyDescent="0.25">
      <c r="A41" s="26" t="s">
        <v>43</v>
      </c>
      <c r="B41" s="174">
        <f>qPCR!E39</f>
        <v>25.945</v>
      </c>
      <c r="C41" s="174">
        <f>qPCR!Q121</f>
        <v>29.274999999999999</v>
      </c>
      <c r="D41" s="174">
        <f t="shared" si="21"/>
        <v>3.3299999999999983</v>
      </c>
      <c r="E41" s="44"/>
      <c r="F41" s="43"/>
      <c r="G41" s="174"/>
      <c r="H41" s="171"/>
      <c r="I41" s="223"/>
      <c r="J41" s="202"/>
      <c r="K41" s="177">
        <f t="shared" si="22"/>
        <v>4.7777777777778585E-2</v>
      </c>
      <c r="L41" s="177">
        <f t="shared" si="23"/>
        <v>0.96742533328062141</v>
      </c>
      <c r="N41" s="199"/>
      <c r="O41" s="1"/>
      <c r="P41" s="1"/>
      <c r="Q41" s="174">
        <f t="shared" si="19"/>
        <v>6.6523136403334834E-2</v>
      </c>
      <c r="R41" s="175"/>
      <c r="S41" s="176"/>
      <c r="T41" s="171"/>
      <c r="U41" s="177">
        <f t="shared" si="20"/>
        <v>1.052631578947727E-2</v>
      </c>
      <c r="V41" s="172">
        <f t="shared" si="15"/>
        <v>0.99273026716500101</v>
      </c>
      <c r="W41" s="172"/>
      <c r="X41" s="173"/>
      <c r="Y41" s="168"/>
    </row>
    <row r="42" spans="1:25" x14ac:dyDescent="0.25">
      <c r="A42" s="26" t="s">
        <v>44</v>
      </c>
      <c r="B42" s="174">
        <f>qPCR!E40</f>
        <v>25.655000000000001</v>
      </c>
      <c r="C42" s="174">
        <f>qPCR!Q122</f>
        <v>28.22</v>
      </c>
      <c r="D42" s="174">
        <f t="shared" si="21"/>
        <v>2.5649999999999977</v>
      </c>
      <c r="E42" s="44"/>
      <c r="F42" s="228"/>
      <c r="G42" s="174"/>
      <c r="H42" s="171"/>
      <c r="I42" s="223"/>
      <c r="J42" s="202"/>
      <c r="K42" s="177">
        <f t="shared" si="22"/>
        <v>1.5527777777777776</v>
      </c>
      <c r="L42" s="177">
        <f t="shared" si="23"/>
        <v>0.34085315031064156</v>
      </c>
      <c r="N42" s="199"/>
      <c r="O42" s="1"/>
      <c r="P42" s="1"/>
      <c r="Q42" s="49"/>
      <c r="R42" s="205"/>
      <c r="S42" s="206"/>
      <c r="T42" s="205"/>
      <c r="U42" s="207"/>
      <c r="V42" s="207"/>
      <c r="W42" s="207"/>
      <c r="X42" s="206"/>
      <c r="Y42" s="168"/>
    </row>
    <row r="43" spans="1:25" x14ac:dyDescent="0.25">
      <c r="A43" s="85" t="s">
        <v>45</v>
      </c>
      <c r="B43" s="200">
        <f>qPCR!E41</f>
        <v>26.189999999999998</v>
      </c>
      <c r="C43" s="200">
        <f>qPCR!Q123</f>
        <v>30.1</v>
      </c>
      <c r="D43" s="200">
        <f t="shared" si="21"/>
        <v>3.9100000000000037</v>
      </c>
      <c r="E43" s="44"/>
      <c r="F43" s="143"/>
      <c r="G43" s="174"/>
      <c r="H43" s="171"/>
      <c r="I43" s="223"/>
      <c r="J43" s="202"/>
      <c r="K43" s="177">
        <f t="shared" si="22"/>
        <v>-0.41722222222222127</v>
      </c>
      <c r="L43" s="177">
        <f t="shared" si="23"/>
        <v>1.335353975642759</v>
      </c>
      <c r="N43" s="199"/>
      <c r="O43" s="1"/>
      <c r="P43" s="146" t="s">
        <v>145</v>
      </c>
      <c r="Q43" s="199">
        <f>AVERAGE(Q24:Q41)</f>
        <v>7.4429988909997663E-2</v>
      </c>
      <c r="R43" s="175"/>
      <c r="S43" s="229"/>
      <c r="T43">
        <f>D45</f>
        <v>4.0549999999999988</v>
      </c>
      <c r="X43" s="173"/>
    </row>
    <row r="44" spans="1:25" x14ac:dyDescent="0.25">
      <c r="A44" s="186" t="s">
        <v>148</v>
      </c>
      <c r="B44" s="187">
        <f>AVERAGE(B34:B43)</f>
        <v>25.660000000000004</v>
      </c>
      <c r="C44" s="187">
        <f>AVERAGE(C34:C43)</f>
        <v>29.673999999999999</v>
      </c>
      <c r="D44" s="187">
        <f>AVERAGE(D34:D43)</f>
        <v>4.0139999999999993</v>
      </c>
      <c r="E44" s="44"/>
      <c r="F44" s="1"/>
      <c r="G44" s="174"/>
      <c r="H44" s="171"/>
      <c r="I44" s="223"/>
      <c r="J44" s="202"/>
      <c r="K44" s="177">
        <f t="shared" si="22"/>
        <v>-0.10222222222222355</v>
      </c>
      <c r="L44" s="177">
        <f t="shared" si="23"/>
        <v>1.0734256163132396</v>
      </c>
      <c r="N44" s="199"/>
      <c r="O44" s="1"/>
      <c r="P44" s="216" t="s">
        <v>128</v>
      </c>
      <c r="Q44" s="279">
        <f>Q43/Q23</f>
        <v>0.89792008348819752</v>
      </c>
      <c r="R44">
        <f>((C45-B45)-(C24-B24))</f>
        <v>0.15552631578946219</v>
      </c>
      <c r="S44" s="279">
        <f>POWER(2,((-1)*(R44)))</f>
        <v>0.89780478110474571</v>
      </c>
      <c r="W44" s="279">
        <f>GEOMEAN(V24:V41)</f>
        <v>0.89780478110473916</v>
      </c>
      <c r="X44">
        <f>STDEV(V24:V41)/SQRT(COUNT(V24:V41))</f>
        <v>0.16349809473820454</v>
      </c>
    </row>
    <row r="45" spans="1:25" x14ac:dyDescent="0.25">
      <c r="A45" s="146" t="s">
        <v>149</v>
      </c>
      <c r="B45" s="189">
        <f>AVERAGE(B25:B32,B34:B43)</f>
        <v>25.625833333333336</v>
      </c>
      <c r="C45" s="189">
        <f>AVERAGE(C25:C32,C34:C43)</f>
        <v>29.680833333333332</v>
      </c>
      <c r="D45" s="189">
        <f>AVERAGE(D25:D32,D34:D43)</f>
        <v>4.0549999999999988</v>
      </c>
      <c r="E45" s="44"/>
      <c r="F45" s="1"/>
      <c r="G45" s="189"/>
      <c r="H45" s="225"/>
      <c r="I45" s="226"/>
      <c r="J45" s="225"/>
      <c r="K45" s="193"/>
      <c r="L45" s="193"/>
      <c r="O45" s="1"/>
      <c r="P45" s="1"/>
      <c r="Q45" s="164"/>
      <c r="R45" s="165"/>
      <c r="S45" s="166"/>
      <c r="T45" s="161"/>
      <c r="U45" s="167">
        <f t="shared" ref="U45:U53" si="24">D3-$T$43</f>
        <v>-1.7749999999999977</v>
      </c>
      <c r="V45" s="162">
        <f t="shared" ref="V45:V63" si="25">POWER(2,((-1)*(U45)))</f>
        <v>3.4223801027304033</v>
      </c>
      <c r="W45" s="162"/>
      <c r="X45" s="163"/>
    </row>
    <row r="46" spans="1:25" x14ac:dyDescent="0.25">
      <c r="A46" s="43"/>
      <c r="B46" s="44"/>
      <c r="C46" s="44"/>
      <c r="D46" s="44"/>
      <c r="E46" s="44"/>
      <c r="F46" s="1"/>
      <c r="G46" s="279">
        <f>(-1)*G23/G12</f>
        <v>-0.94505901794665759</v>
      </c>
      <c r="H46">
        <f>((C23-B23)-(C12-B12))</f>
        <v>0.21327777777777257</v>
      </c>
      <c r="I46" s="279">
        <f>(-1)*POWER(2,((-1)*(H46)))</f>
        <v>-0.86257524755270221</v>
      </c>
      <c r="J46" s="182"/>
      <c r="K46" s="183"/>
      <c r="L46" s="183"/>
      <c r="M46" s="279">
        <f>(-1)*GEOMEAN(L35:L44)</f>
        <v>-0.86257524755269899</v>
      </c>
      <c r="N46">
        <f>STDEV(L35:L44)/SQRT(COUNT(L35:L44))</f>
        <v>0.26546438881921403</v>
      </c>
      <c r="O46" s="1"/>
      <c r="P46" s="1"/>
      <c r="Q46" s="174"/>
      <c r="R46" s="175"/>
      <c r="S46" s="176"/>
      <c r="T46" s="171"/>
      <c r="U46" s="177">
        <f t="shared" si="24"/>
        <v>-0.26999999999999869</v>
      </c>
      <c r="V46" s="172">
        <f t="shared" si="25"/>
        <v>1.2058078276907593</v>
      </c>
      <c r="W46" s="172"/>
      <c r="X46" s="173"/>
    </row>
    <row r="47" spans="1:25" x14ac:dyDescent="0.25">
      <c r="A47" s="43"/>
      <c r="B47" s="44"/>
      <c r="C47" s="44"/>
      <c r="D47" s="44"/>
      <c r="E47" s="44"/>
      <c r="F47" s="1"/>
      <c r="G47" s="44"/>
      <c r="H47" s="243"/>
      <c r="I47" s="243"/>
      <c r="J47" s="243"/>
      <c r="K47" s="168"/>
      <c r="L47" s="168"/>
      <c r="M47" s="168"/>
      <c r="N47" s="168"/>
      <c r="O47" s="1"/>
      <c r="P47" s="1"/>
      <c r="Q47" s="174"/>
      <c r="R47" s="175"/>
      <c r="S47" s="176"/>
      <c r="T47" s="171"/>
      <c r="U47" s="177">
        <f t="shared" si="24"/>
        <v>-0.45999999999999641</v>
      </c>
      <c r="V47" s="172">
        <f t="shared" si="25"/>
        <v>1.3755418181397403</v>
      </c>
      <c r="W47" s="172"/>
      <c r="X47" s="173"/>
    </row>
    <row r="48" spans="1:25" ht="15.75" x14ac:dyDescent="0.25">
      <c r="A48" s="244" t="s">
        <v>7</v>
      </c>
      <c r="B48" s="245"/>
      <c r="C48" s="148"/>
      <c r="D48" s="156"/>
      <c r="E48" s="14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74"/>
      <c r="R48" s="175"/>
      <c r="S48" s="176"/>
      <c r="T48" s="171"/>
      <c r="U48" s="177">
        <f t="shared" si="24"/>
        <v>0.18999999999999861</v>
      </c>
      <c r="V48" s="172">
        <f t="shared" si="25"/>
        <v>0.87660572131603598</v>
      </c>
      <c r="W48" s="172"/>
      <c r="X48" s="173"/>
    </row>
    <row r="49" spans="1:24" ht="15.75" x14ac:dyDescent="0.25">
      <c r="A49" s="43"/>
      <c r="B49" s="246"/>
      <c r="C49" s="148"/>
      <c r="D49" s="156"/>
      <c r="E49" s="148"/>
      <c r="F49" s="142"/>
      <c r="G49" s="291" t="s">
        <v>150</v>
      </c>
      <c r="H49" s="291"/>
      <c r="I49" s="291"/>
      <c r="J49" s="291"/>
      <c r="K49" s="291"/>
      <c r="L49" s="291"/>
      <c r="M49" s="291"/>
      <c r="N49" s="291"/>
      <c r="O49" s="1"/>
      <c r="Q49" s="174"/>
      <c r="R49" s="175"/>
      <c r="S49" s="176"/>
      <c r="T49" s="171"/>
      <c r="U49" s="177">
        <f t="shared" si="24"/>
        <v>0.8000000000000016</v>
      </c>
      <c r="V49" s="172">
        <f t="shared" si="25"/>
        <v>0.57434917749851688</v>
      </c>
      <c r="W49" s="172"/>
      <c r="X49" s="173"/>
    </row>
    <row r="50" spans="1:24" x14ac:dyDescent="0.25">
      <c r="A50" s="146" t="s">
        <v>134</v>
      </c>
      <c r="B50" s="7" t="s">
        <v>2</v>
      </c>
      <c r="C50" s="10" t="s">
        <v>162</v>
      </c>
      <c r="D50" s="147" t="s">
        <v>136</v>
      </c>
      <c r="E50" s="148"/>
      <c r="F50" s="1"/>
      <c r="G50" s="276" t="s">
        <v>137</v>
      </c>
      <c r="H50" s="277" t="s">
        <v>138</v>
      </c>
      <c r="I50" s="278" t="s">
        <v>139</v>
      </c>
      <c r="J50" s="152" t="s">
        <v>140</v>
      </c>
      <c r="K50" s="153" t="s">
        <v>138</v>
      </c>
      <c r="L50" s="154" t="s">
        <v>139</v>
      </c>
      <c r="M50" s="154" t="s">
        <v>141</v>
      </c>
      <c r="N50" s="155" t="s">
        <v>129</v>
      </c>
      <c r="O50" s="1"/>
      <c r="Q50" s="174"/>
      <c r="R50" s="175"/>
      <c r="S50" s="176"/>
      <c r="T50" s="171"/>
      <c r="U50" s="177">
        <f t="shared" si="24"/>
        <v>-1.0900000000000025</v>
      </c>
      <c r="V50" s="172">
        <f t="shared" si="25"/>
        <v>2.1287403649067236</v>
      </c>
      <c r="W50" s="172"/>
      <c r="X50" s="173"/>
    </row>
    <row r="51" spans="1:24" x14ac:dyDescent="0.25">
      <c r="A51" s="11" t="s">
        <v>8</v>
      </c>
      <c r="B51" s="157">
        <f t="shared" ref="B51:C59" si="26">B3</f>
        <v>25.965</v>
      </c>
      <c r="C51" s="157">
        <f t="shared" si="26"/>
        <v>28.245000000000001</v>
      </c>
      <c r="D51">
        <f t="shared" ref="D51:D59" si="27">C51-B51</f>
        <v>2.2800000000000011</v>
      </c>
      <c r="E51" s="44"/>
      <c r="F51" s="1"/>
      <c r="G51" s="158">
        <f t="shared" ref="G51:G59" si="28">POWER(2,((-1)*(D51)))</f>
        <v>0.20589775431689311</v>
      </c>
      <c r="H51" s="159"/>
      <c r="I51" s="160"/>
      <c r="J51" s="161"/>
      <c r="K51" s="167">
        <f t="shared" ref="K51:K59" si="29">D51-$J$60</f>
        <v>-1.5072222222222211</v>
      </c>
      <c r="L51" s="162">
        <f t="shared" ref="L51:L59" si="30">POWER(2,((-1)*(K51)))</f>
        <v>2.8426219093894054</v>
      </c>
      <c r="M51" s="162"/>
      <c r="N51" s="163"/>
      <c r="O51" s="1"/>
      <c r="Q51" s="174"/>
      <c r="R51" s="175"/>
      <c r="S51" s="176"/>
      <c r="T51" s="171"/>
      <c r="U51" s="177">
        <f t="shared" si="24"/>
        <v>-0.17999999999999883</v>
      </c>
      <c r="V51" s="172">
        <f t="shared" si="25"/>
        <v>1.1328838852957976</v>
      </c>
      <c r="W51" s="172"/>
      <c r="X51" s="173"/>
    </row>
    <row r="52" spans="1:24" x14ac:dyDescent="0.25">
      <c r="A52" s="16" t="s">
        <v>9</v>
      </c>
      <c r="B52" s="158">
        <f t="shared" si="26"/>
        <v>25.91</v>
      </c>
      <c r="C52" s="158">
        <f t="shared" si="26"/>
        <v>29.695</v>
      </c>
      <c r="D52">
        <f t="shared" si="27"/>
        <v>3.7850000000000001</v>
      </c>
      <c r="E52" s="44"/>
      <c r="F52" s="1"/>
      <c r="G52" s="158">
        <f t="shared" si="28"/>
        <v>7.2543994648982507E-2</v>
      </c>
      <c r="H52" s="169"/>
      <c r="I52" s="170"/>
      <c r="J52" s="171"/>
      <c r="K52" s="177">
        <f t="shared" si="29"/>
        <v>-2.2222222222221255E-3</v>
      </c>
      <c r="L52" s="172">
        <f t="shared" si="30"/>
        <v>1.0015415139809822</v>
      </c>
      <c r="M52" s="172"/>
      <c r="N52" s="173"/>
      <c r="O52" s="1"/>
      <c r="P52" s="1"/>
      <c r="Q52" s="174"/>
      <c r="R52" s="175"/>
      <c r="S52" s="176"/>
      <c r="T52" s="171"/>
      <c r="U52" s="177">
        <f t="shared" si="24"/>
        <v>-0.63999999999999613</v>
      </c>
      <c r="V52" s="172">
        <f t="shared" si="25"/>
        <v>1.5583291593209956</v>
      </c>
      <c r="W52" s="172"/>
      <c r="X52" s="173"/>
    </row>
    <row r="53" spans="1:24" x14ac:dyDescent="0.25">
      <c r="A53" s="16" t="s">
        <v>10</v>
      </c>
      <c r="B53" s="158">
        <f t="shared" si="26"/>
        <v>25.244999999999997</v>
      </c>
      <c r="C53" s="158">
        <f t="shared" si="26"/>
        <v>28.84</v>
      </c>
      <c r="D53">
        <f t="shared" si="27"/>
        <v>3.5950000000000024</v>
      </c>
      <c r="E53" s="44"/>
      <c r="F53" s="1"/>
      <c r="G53" s="158">
        <f t="shared" si="28"/>
        <v>8.2755556899712202E-2</v>
      </c>
      <c r="H53" s="169"/>
      <c r="I53" s="170"/>
      <c r="J53" s="171"/>
      <c r="K53" s="177">
        <f t="shared" si="29"/>
        <v>-0.19222222222221985</v>
      </c>
      <c r="L53" s="172">
        <f t="shared" si="30"/>
        <v>1.1425222190854303</v>
      </c>
      <c r="M53" s="172"/>
      <c r="N53" s="173"/>
      <c r="O53" s="1"/>
      <c r="P53" s="1"/>
      <c r="Q53" s="179"/>
      <c r="R53" s="180"/>
      <c r="S53" s="181"/>
      <c r="T53" s="182"/>
      <c r="U53" s="183">
        <f t="shared" si="24"/>
        <v>1.0150000000000015</v>
      </c>
      <c r="V53" s="184">
        <f t="shared" si="25"/>
        <v>0.49482832820760303</v>
      </c>
      <c r="W53" s="184"/>
      <c r="X53" s="185"/>
    </row>
    <row r="54" spans="1:24" x14ac:dyDescent="0.25">
      <c r="A54" s="16" t="s">
        <v>11</v>
      </c>
      <c r="B54" s="158">
        <f t="shared" si="26"/>
        <v>25.130000000000003</v>
      </c>
      <c r="C54" s="158">
        <f t="shared" si="26"/>
        <v>29.375</v>
      </c>
      <c r="D54">
        <f t="shared" si="27"/>
        <v>4.2449999999999974</v>
      </c>
      <c r="E54" s="44"/>
      <c r="F54" s="1"/>
      <c r="G54" s="158">
        <f t="shared" si="28"/>
        <v>5.2738487258126222E-2</v>
      </c>
      <c r="H54" s="169"/>
      <c r="I54" s="170"/>
      <c r="J54" s="171"/>
      <c r="K54" s="177">
        <f t="shared" si="29"/>
        <v>0.45777777777777517</v>
      </c>
      <c r="L54" s="172">
        <f t="shared" si="30"/>
        <v>0.72810691814186324</v>
      </c>
      <c r="M54" s="172"/>
      <c r="N54" s="173"/>
      <c r="O54" s="156"/>
      <c r="P54" s="1"/>
      <c r="Q54" s="174"/>
      <c r="R54" s="175"/>
      <c r="S54" s="176"/>
      <c r="T54" s="171"/>
      <c r="U54">
        <f t="shared" ref="U54:U63" si="31">D13-$T$43</f>
        <v>-1.7950000000000008</v>
      </c>
      <c r="V54" s="172">
        <f t="shared" si="25"/>
        <v>3.4701547486082736</v>
      </c>
      <c r="W54" s="172"/>
      <c r="X54" s="173"/>
    </row>
    <row r="55" spans="1:24" x14ac:dyDescent="0.25">
      <c r="A55" s="16" t="s">
        <v>12</v>
      </c>
      <c r="B55" s="158">
        <f t="shared" si="26"/>
        <v>25.16</v>
      </c>
      <c r="C55" s="158">
        <f t="shared" si="26"/>
        <v>30.015000000000001</v>
      </c>
      <c r="D55">
        <f t="shared" si="27"/>
        <v>4.8550000000000004</v>
      </c>
      <c r="E55" s="44"/>
      <c r="F55" s="1"/>
      <c r="G55" s="158">
        <f t="shared" si="28"/>
        <v>3.4554082916258395E-2</v>
      </c>
      <c r="H55" s="169"/>
      <c r="I55" s="170"/>
      <c r="J55" s="171"/>
      <c r="K55" s="177">
        <f t="shared" si="29"/>
        <v>1.0677777777777782</v>
      </c>
      <c r="L55" s="172">
        <f t="shared" si="30"/>
        <v>0.47705325141836841</v>
      </c>
      <c r="M55" s="172"/>
      <c r="N55" s="173"/>
      <c r="O55" s="156"/>
      <c r="P55" s="1"/>
      <c r="Q55" s="174"/>
      <c r="R55" s="175"/>
      <c r="S55" s="176"/>
      <c r="T55" s="171"/>
      <c r="U55" s="177">
        <f t="shared" si="31"/>
        <v>1.3550000000000049</v>
      </c>
      <c r="V55" s="172">
        <f t="shared" si="25"/>
        <v>0.39093482156429543</v>
      </c>
      <c r="W55" s="172"/>
      <c r="X55" s="173"/>
    </row>
    <row r="56" spans="1:24" x14ac:dyDescent="0.25">
      <c r="A56" s="16" t="s">
        <v>13</v>
      </c>
      <c r="B56" s="158">
        <f t="shared" si="26"/>
        <v>25.92</v>
      </c>
      <c r="C56" s="158">
        <f t="shared" si="26"/>
        <v>28.884999999999998</v>
      </c>
      <c r="D56">
        <f t="shared" si="27"/>
        <v>2.9649999999999963</v>
      </c>
      <c r="E56" s="44"/>
      <c r="F56" s="1"/>
      <c r="G56" s="158">
        <f t="shared" si="28"/>
        <v>0.12806960287910049</v>
      </c>
      <c r="H56" s="169"/>
      <c r="I56" s="170"/>
      <c r="J56" s="171"/>
      <c r="K56" s="177">
        <f t="shared" si="29"/>
        <v>-0.82222222222222596</v>
      </c>
      <c r="L56" s="172">
        <f t="shared" si="30"/>
        <v>1.7681273906009882</v>
      </c>
      <c r="M56" s="172"/>
      <c r="N56" s="173"/>
      <c r="O56" s="156"/>
      <c r="P56" s="1"/>
      <c r="Q56" s="174"/>
      <c r="R56" s="175"/>
      <c r="S56" s="176"/>
      <c r="T56" s="171"/>
      <c r="U56" s="177">
        <f t="shared" si="31"/>
        <v>-2.5000000000001243E-2</v>
      </c>
      <c r="V56" s="172">
        <f t="shared" si="25"/>
        <v>1.0174796921026872</v>
      </c>
      <c r="W56" s="172"/>
      <c r="X56" s="173"/>
    </row>
    <row r="57" spans="1:24" x14ac:dyDescent="0.25">
      <c r="A57" s="16" t="s">
        <v>14</v>
      </c>
      <c r="B57" s="158">
        <f t="shared" si="26"/>
        <v>25.725000000000001</v>
      </c>
      <c r="C57" s="158">
        <f t="shared" si="26"/>
        <v>29.6</v>
      </c>
      <c r="D57">
        <f t="shared" si="27"/>
        <v>3.875</v>
      </c>
      <c r="E57" s="44"/>
      <c r="F57" s="1"/>
      <c r="G57" s="158">
        <f t="shared" si="28"/>
        <v>6.8156733291578592E-2</v>
      </c>
      <c r="H57" s="169"/>
      <c r="I57" s="170"/>
      <c r="J57" s="171"/>
      <c r="K57" s="177">
        <f t="shared" si="29"/>
        <v>8.7777777777777732E-2</v>
      </c>
      <c r="L57" s="172">
        <f t="shared" si="30"/>
        <v>0.94097103666737614</v>
      </c>
      <c r="M57" s="172"/>
      <c r="N57" s="173"/>
      <c r="O57" s="156"/>
      <c r="P57" s="1"/>
      <c r="Q57" s="174"/>
      <c r="R57" s="175"/>
      <c r="S57" s="176"/>
      <c r="T57" s="171"/>
      <c r="U57" s="177">
        <f t="shared" si="31"/>
        <v>-3.0000000000000249E-2</v>
      </c>
      <c r="V57" s="172">
        <f t="shared" si="25"/>
        <v>1.0210121257071934</v>
      </c>
      <c r="W57" s="172"/>
      <c r="X57" s="173"/>
    </row>
    <row r="58" spans="1:24" x14ac:dyDescent="0.25">
      <c r="A58" s="16" t="s">
        <v>15</v>
      </c>
      <c r="B58" s="158">
        <f t="shared" si="26"/>
        <v>26.105</v>
      </c>
      <c r="C58" s="158">
        <f t="shared" si="26"/>
        <v>29.520000000000003</v>
      </c>
      <c r="D58">
        <f t="shared" si="27"/>
        <v>3.4150000000000027</v>
      </c>
      <c r="E58" s="44"/>
      <c r="F58" s="1"/>
      <c r="G58" s="158">
        <f t="shared" si="28"/>
        <v>9.3752436830363481E-2</v>
      </c>
      <c r="H58" s="169"/>
      <c r="I58" s="170"/>
      <c r="J58" s="171"/>
      <c r="K58" s="177">
        <f t="shared" si="29"/>
        <v>-0.37222222222221957</v>
      </c>
      <c r="L58" s="172">
        <f t="shared" si="30"/>
        <v>1.2943450105942795</v>
      </c>
      <c r="M58" s="172"/>
      <c r="N58" s="173"/>
      <c r="O58" s="156"/>
      <c r="P58" s="1"/>
      <c r="Q58" s="174"/>
      <c r="R58" s="175"/>
      <c r="S58" s="176"/>
      <c r="T58" s="171"/>
      <c r="U58" s="177">
        <f t="shared" si="31"/>
        <v>-1.3999999999999977</v>
      </c>
      <c r="V58" s="172">
        <f t="shared" si="25"/>
        <v>2.639015821545784</v>
      </c>
      <c r="W58" s="172"/>
      <c r="X58" s="173"/>
    </row>
    <row r="59" spans="1:24" x14ac:dyDescent="0.25">
      <c r="A59" s="38" t="s">
        <v>16</v>
      </c>
      <c r="B59" s="178">
        <f t="shared" si="26"/>
        <v>24.664999999999999</v>
      </c>
      <c r="C59" s="178">
        <f t="shared" si="26"/>
        <v>29.734999999999999</v>
      </c>
      <c r="D59">
        <f t="shared" si="27"/>
        <v>5.07</v>
      </c>
      <c r="E59" s="44"/>
      <c r="F59" s="1"/>
      <c r="G59" s="158">
        <f t="shared" si="28"/>
        <v>2.9769937438873042E-2</v>
      </c>
      <c r="H59" s="169"/>
      <c r="I59" s="170"/>
      <c r="J59" s="171"/>
      <c r="K59" s="177">
        <f t="shared" si="29"/>
        <v>1.282777777777778</v>
      </c>
      <c r="L59" s="172">
        <f t="shared" si="30"/>
        <v>0.4110033967376267</v>
      </c>
      <c r="M59" s="172"/>
      <c r="N59" s="173"/>
      <c r="O59" s="243"/>
      <c r="P59" s="1"/>
      <c r="Q59" s="174"/>
      <c r="R59" s="175"/>
      <c r="S59" s="176"/>
      <c r="T59" s="171"/>
      <c r="U59" s="177">
        <f t="shared" si="31"/>
        <v>1.3400000000000043</v>
      </c>
      <c r="V59" s="172">
        <f t="shared" si="25"/>
        <v>0.39502065593168739</v>
      </c>
      <c r="W59" s="172"/>
      <c r="X59" s="173"/>
    </row>
    <row r="60" spans="1:24" x14ac:dyDescent="0.25">
      <c r="A60" s="251" t="s">
        <v>142</v>
      </c>
      <c r="B60" s="174">
        <f>AVERAGE(B51:B59)</f>
        <v>25.536111111111108</v>
      </c>
      <c r="C60" s="174">
        <f>AVERAGE(C51:C59)</f>
        <v>29.323333333333338</v>
      </c>
      <c r="D60" s="199">
        <f>AVERAGE(D51:D59)</f>
        <v>3.7872222222222223</v>
      </c>
      <c r="E60" s="44"/>
      <c r="F60" s="188" t="s">
        <v>143</v>
      </c>
      <c r="G60" s="189">
        <f>AVERAGE(G51:G59)</f>
        <v>8.5359842942209774E-2</v>
      </c>
      <c r="H60" s="190"/>
      <c r="I60" s="191"/>
      <c r="J60" s="192">
        <f>D60</f>
        <v>3.7872222222222223</v>
      </c>
      <c r="K60" s="193"/>
      <c r="L60" s="193"/>
      <c r="M60">
        <f>GEOMEAN(L51:L59)</f>
        <v>0.99999999999999989</v>
      </c>
      <c r="N60" s="195">
        <f>STDEV(L51:L59)/SQRT(COUNT(L51:L59))</f>
        <v>0.25009285694893346</v>
      </c>
      <c r="O60" s="243"/>
      <c r="P60" s="1"/>
      <c r="Q60" s="174"/>
      <c r="R60" s="175"/>
      <c r="S60" s="176"/>
      <c r="T60" s="171"/>
      <c r="U60" s="177">
        <f t="shared" si="31"/>
        <v>-0.21999999999999797</v>
      </c>
      <c r="V60" s="172">
        <f t="shared" si="25"/>
        <v>1.1647335864684543</v>
      </c>
      <c r="W60" s="172"/>
      <c r="X60" s="173"/>
    </row>
    <row r="61" spans="1:24" x14ac:dyDescent="0.25">
      <c r="A61" s="11" t="s">
        <v>28</v>
      </c>
      <c r="B61" s="157">
        <f t="shared" ref="B61:C68" si="32">B25</f>
        <v>26.66</v>
      </c>
      <c r="C61" s="157">
        <f t="shared" si="32"/>
        <v>30.47</v>
      </c>
      <c r="D61">
        <f t="shared" ref="D61:D68" si="33">C61-B61</f>
        <v>3.8099999999999987</v>
      </c>
      <c r="E61" s="44"/>
      <c r="F61" s="1"/>
      <c r="G61" s="158">
        <f t="shared" ref="G61:G68" si="34">POWER(2,((-1)*(D61)))</f>
        <v>7.129773224177656E-2</v>
      </c>
      <c r="H61" s="196"/>
      <c r="I61" s="197"/>
      <c r="J61" s="171"/>
      <c r="K61" s="177">
        <f t="shared" ref="K61:K68" si="35">D61-$J$60</f>
        <v>2.2777777777776453E-2</v>
      </c>
      <c r="L61" s="177">
        <f t="shared" ref="L61:L68" si="36">POWER(2,((-1)*(K61)))</f>
        <v>0.98433563023870674</v>
      </c>
      <c r="M61" s="198"/>
      <c r="N61" s="199"/>
      <c r="O61" s="243"/>
      <c r="P61" s="1"/>
      <c r="Q61" s="174"/>
      <c r="R61" s="175"/>
      <c r="S61" s="176"/>
      <c r="T61" s="171"/>
      <c r="U61" s="177">
        <f t="shared" si="31"/>
        <v>1.285000000000001</v>
      </c>
      <c r="V61" s="172">
        <f t="shared" si="25"/>
        <v>0.41037080440524892</v>
      </c>
      <c r="W61" s="172"/>
      <c r="X61" s="173"/>
    </row>
    <row r="62" spans="1:24" x14ac:dyDescent="0.25">
      <c r="A62" s="16" t="s">
        <v>29</v>
      </c>
      <c r="B62" s="158">
        <f t="shared" si="32"/>
        <v>26.340000000000003</v>
      </c>
      <c r="C62" s="158">
        <f t="shared" si="32"/>
        <v>30.14</v>
      </c>
      <c r="D62">
        <f t="shared" si="33"/>
        <v>3.7999999999999972</v>
      </c>
      <c r="E62" s="44"/>
      <c r="F62" s="1"/>
      <c r="G62" s="158">
        <f t="shared" si="34"/>
        <v>7.1793647187314832E-2</v>
      </c>
      <c r="H62" s="196"/>
      <c r="I62" s="197"/>
      <c r="J62" s="171"/>
      <c r="K62" s="177">
        <f t="shared" si="35"/>
        <v>1.277777777777489E-2</v>
      </c>
      <c r="L62" s="177">
        <f t="shared" si="36"/>
        <v>0.99118222598744521</v>
      </c>
      <c r="M62" s="198"/>
      <c r="N62" s="199"/>
      <c r="O62" s="243"/>
      <c r="P62" s="156"/>
      <c r="Q62" s="174"/>
      <c r="R62" s="175"/>
      <c r="S62" s="176"/>
      <c r="T62" s="171"/>
      <c r="U62" s="177">
        <f t="shared" si="31"/>
        <v>-0.68499999999999783</v>
      </c>
      <c r="V62" s="172">
        <f t="shared" si="25"/>
        <v>1.6077019814863005</v>
      </c>
      <c r="W62" s="172"/>
      <c r="X62" s="173"/>
    </row>
    <row r="63" spans="1:24" x14ac:dyDescent="0.25">
      <c r="A63" s="16" t="s">
        <v>30</v>
      </c>
      <c r="B63" s="158">
        <f t="shared" si="32"/>
        <v>24.439999999999998</v>
      </c>
      <c r="C63" s="158">
        <f t="shared" si="32"/>
        <v>30.04</v>
      </c>
      <c r="D63">
        <f t="shared" si="33"/>
        <v>5.6000000000000014</v>
      </c>
      <c r="E63" s="44"/>
      <c r="F63" s="1"/>
      <c r="G63" s="158">
        <f t="shared" si="34"/>
        <v>2.0617311105826455E-2</v>
      </c>
      <c r="H63" s="196"/>
      <c r="I63" s="197"/>
      <c r="J63" s="171"/>
      <c r="K63" s="177">
        <f t="shared" si="35"/>
        <v>1.8127777777777792</v>
      </c>
      <c r="L63" s="177">
        <f t="shared" si="36"/>
        <v>0.28464234812351857</v>
      </c>
      <c r="M63" s="198"/>
      <c r="N63" s="199"/>
      <c r="O63" s="243"/>
      <c r="P63" s="1"/>
      <c r="Q63" s="174"/>
      <c r="R63" s="175"/>
      <c r="S63" s="176"/>
      <c r="T63" s="171"/>
      <c r="U63" s="177">
        <f t="shared" si="31"/>
        <v>-0.37000000000000011</v>
      </c>
      <c r="V63" s="172">
        <f t="shared" si="25"/>
        <v>1.2923528306374923</v>
      </c>
      <c r="W63" s="172"/>
      <c r="X63" s="173"/>
    </row>
    <row r="64" spans="1:24" x14ac:dyDescent="0.25">
      <c r="A64" s="16" t="s">
        <v>31</v>
      </c>
      <c r="B64" s="158">
        <f t="shared" si="32"/>
        <v>25.63</v>
      </c>
      <c r="C64" s="158">
        <f t="shared" si="32"/>
        <v>29.259999999999998</v>
      </c>
      <c r="D64">
        <f t="shared" si="33"/>
        <v>3.629999999999999</v>
      </c>
      <c r="E64" s="44"/>
      <c r="F64" s="1"/>
      <c r="G64" s="158">
        <f t="shared" si="34"/>
        <v>8.077205191484331E-2</v>
      </c>
      <c r="H64" s="196"/>
      <c r="I64" s="197"/>
      <c r="J64" s="171"/>
      <c r="K64" s="177">
        <f t="shared" si="35"/>
        <v>-0.15722222222222326</v>
      </c>
      <c r="L64" s="177">
        <f t="shared" si="36"/>
        <v>1.1151379732199145</v>
      </c>
      <c r="M64" s="198"/>
      <c r="N64" s="199"/>
      <c r="O64" s="243"/>
      <c r="P64" s="1"/>
      <c r="Q64" s="49"/>
      <c r="R64" s="205"/>
      <c r="S64" s="206"/>
      <c r="T64" s="205"/>
      <c r="U64" s="207"/>
      <c r="V64" s="207"/>
      <c r="W64" s="207"/>
      <c r="X64" s="206"/>
    </row>
    <row r="65" spans="1:24" x14ac:dyDescent="0.25">
      <c r="A65" s="16" t="s">
        <v>32</v>
      </c>
      <c r="B65" s="158">
        <f t="shared" si="32"/>
        <v>23.47</v>
      </c>
      <c r="C65" s="158">
        <f t="shared" si="32"/>
        <v>29.605</v>
      </c>
      <c r="D65">
        <f t="shared" si="33"/>
        <v>6.1350000000000016</v>
      </c>
      <c r="E65" s="44"/>
      <c r="F65" s="1"/>
      <c r="G65" s="158">
        <f t="shared" si="34"/>
        <v>1.4229216149874649E-2</v>
      </c>
      <c r="H65" s="196"/>
      <c r="I65" s="197"/>
      <c r="J65" s="171"/>
      <c r="K65" s="177">
        <f t="shared" si="35"/>
        <v>2.3477777777777793</v>
      </c>
      <c r="L65" s="177">
        <f t="shared" si="36"/>
        <v>0.19644838631322856</v>
      </c>
      <c r="M65" s="198"/>
      <c r="N65" s="199"/>
      <c r="O65" s="243"/>
      <c r="P65" s="1"/>
      <c r="Q65" s="189"/>
      <c r="R65" s="210"/>
      <c r="S65" s="206"/>
      <c r="W65">
        <f>(-1)*GEOMEAN(V45:V63)</f>
        <v>-1.113827884464494</v>
      </c>
      <c r="X65">
        <f>STDEV(V45:V63)/SQRT(COUNT(V45:V63))</f>
        <v>0.21459686859862062</v>
      </c>
    </row>
    <row r="66" spans="1:24" x14ac:dyDescent="0.25">
      <c r="A66" s="16" t="s">
        <v>33</v>
      </c>
      <c r="B66" s="158">
        <f t="shared" si="32"/>
        <v>26.325000000000003</v>
      </c>
      <c r="C66" s="158">
        <f t="shared" si="32"/>
        <v>28.734999999999999</v>
      </c>
      <c r="D66">
        <f t="shared" si="33"/>
        <v>2.4099999999999966</v>
      </c>
      <c r="E66" s="44"/>
      <c r="F66" s="1"/>
      <c r="G66" s="158">
        <f t="shared" si="34"/>
        <v>0.18815584342638386</v>
      </c>
      <c r="H66" s="196"/>
      <c r="I66" s="197"/>
      <c r="J66" s="171"/>
      <c r="K66" s="177">
        <f t="shared" si="35"/>
        <v>-1.3772222222222257</v>
      </c>
      <c r="L66" s="177">
        <f t="shared" si="36"/>
        <v>2.5976773019111961</v>
      </c>
      <c r="M66" s="198"/>
      <c r="N66" s="199"/>
      <c r="O66" s="243"/>
      <c r="P66" s="1"/>
      <c r="Q66" s="174"/>
      <c r="R66" s="175"/>
      <c r="S66" s="176"/>
      <c r="T66" s="161"/>
      <c r="U66" s="167">
        <f t="shared" ref="U66:U73" si="37">D25-$T$43</f>
        <v>-0.24500000000000011</v>
      </c>
      <c r="V66" s="162">
        <f t="shared" ref="V66:V83" si="38">POWER(2,((-1)*(U66)))</f>
        <v>1.1850927709415822</v>
      </c>
      <c r="W66" s="172"/>
      <c r="X66" s="173"/>
    </row>
    <row r="67" spans="1:24" x14ac:dyDescent="0.25">
      <c r="A67" s="16" t="s">
        <v>34</v>
      </c>
      <c r="B67" s="158">
        <f t="shared" si="32"/>
        <v>25.25</v>
      </c>
      <c r="C67" s="158">
        <f t="shared" si="32"/>
        <v>28.61</v>
      </c>
      <c r="D67">
        <f t="shared" si="33"/>
        <v>3.3599999999999994</v>
      </c>
      <c r="E67" s="44"/>
      <c r="F67" s="43"/>
      <c r="G67" s="158">
        <f t="shared" si="34"/>
        <v>9.7395572457562515E-2</v>
      </c>
      <c r="H67" s="201"/>
      <c r="I67" s="197"/>
      <c r="J67" s="202"/>
      <c r="K67" s="177">
        <f t="shared" si="35"/>
        <v>-0.42722222222222284</v>
      </c>
      <c r="L67" s="203">
        <f t="shared" si="36"/>
        <v>1.344642097063782</v>
      </c>
      <c r="M67" s="198"/>
      <c r="N67" s="199"/>
      <c r="O67" s="243"/>
      <c r="P67" s="1"/>
      <c r="Q67" s="174"/>
      <c r="R67" s="175"/>
      <c r="S67" s="176"/>
      <c r="T67" s="171"/>
      <c r="U67" s="177">
        <f t="shared" si="37"/>
        <v>-0.25500000000000167</v>
      </c>
      <c r="V67" s="172">
        <f t="shared" si="38"/>
        <v>1.1933357430317233</v>
      </c>
      <c r="W67" s="172"/>
      <c r="X67" s="173"/>
    </row>
    <row r="68" spans="1:24" x14ac:dyDescent="0.25">
      <c r="A68" s="38" t="s">
        <v>35</v>
      </c>
      <c r="B68" s="178">
        <f t="shared" si="32"/>
        <v>26.55</v>
      </c>
      <c r="C68" s="178">
        <f t="shared" si="32"/>
        <v>30.655000000000001</v>
      </c>
      <c r="D68">
        <f t="shared" si="33"/>
        <v>4.1050000000000004</v>
      </c>
      <c r="E68" s="44"/>
      <c r="F68" s="1"/>
      <c r="G68" s="158">
        <f t="shared" si="34"/>
        <v>5.8112808913322614E-2</v>
      </c>
      <c r="H68" s="201"/>
      <c r="I68" s="197"/>
      <c r="J68" s="202"/>
      <c r="K68" s="177">
        <f t="shared" si="35"/>
        <v>0.31777777777777816</v>
      </c>
      <c r="L68" s="203">
        <f t="shared" si="36"/>
        <v>0.80230473800566993</v>
      </c>
      <c r="M68" s="198"/>
      <c r="N68" s="199"/>
      <c r="O68" s="243"/>
      <c r="P68" s="1"/>
      <c r="Q68" s="174"/>
      <c r="R68" s="175"/>
      <c r="S68" s="176"/>
      <c r="T68" s="171"/>
      <c r="U68" s="177">
        <f t="shared" si="37"/>
        <v>1.5450000000000026</v>
      </c>
      <c r="V68" s="172">
        <f t="shared" si="38"/>
        <v>0.34269570124492527</v>
      </c>
      <c r="W68" s="172"/>
      <c r="X68" s="173"/>
    </row>
    <row r="69" spans="1:24" x14ac:dyDescent="0.25">
      <c r="A69" s="186" t="s">
        <v>147</v>
      </c>
      <c r="B69" s="179">
        <f>AVERAGE(B61:B68)</f>
        <v>25.583125000000003</v>
      </c>
      <c r="C69" s="179">
        <f>AVERAGE(C61:C68)</f>
        <v>29.689375000000002</v>
      </c>
      <c r="D69">
        <f>AVERAGE(D61:D68)</f>
        <v>4.1062499999999993</v>
      </c>
      <c r="E69" s="44"/>
      <c r="F69" s="188" t="s">
        <v>145</v>
      </c>
      <c r="G69" s="189">
        <f>AVERAGE(G61:G68)</f>
        <v>7.5296772924613092E-2</v>
      </c>
      <c r="H69" s="190"/>
      <c r="I69" s="191"/>
      <c r="J69" s="192">
        <f>D69</f>
        <v>4.1062499999999993</v>
      </c>
      <c r="K69" s="193"/>
      <c r="L69" s="193"/>
      <c r="M69" s="208"/>
      <c r="N69" s="209"/>
      <c r="O69" s="243"/>
      <c r="P69" s="1"/>
      <c r="Q69" s="174"/>
      <c r="R69" s="175"/>
      <c r="S69" s="176"/>
      <c r="T69" s="171"/>
      <c r="U69" s="177">
        <f t="shared" si="37"/>
        <v>-0.42499999999999982</v>
      </c>
      <c r="V69" s="172">
        <f t="shared" si="38"/>
        <v>1.3425725027802633</v>
      </c>
      <c r="W69" s="172"/>
      <c r="X69" s="173"/>
    </row>
    <row r="70" spans="1:24" x14ac:dyDescent="0.25">
      <c r="A70" s="1"/>
      <c r="B70" s="1"/>
      <c r="C70" s="1"/>
      <c r="D70" s="1"/>
      <c r="E70" s="44"/>
      <c r="F70" s="216" t="s">
        <v>128</v>
      </c>
      <c r="G70" s="279">
        <f>G69/G60</f>
        <v>0.88211002187047638</v>
      </c>
      <c r="H70">
        <f>((C69-B69)-(C60-B60))</f>
        <v>0.31902777777776947</v>
      </c>
      <c r="I70" s="279">
        <f>POWER(2,((-1)*(H70)))</f>
        <v>0.80160989498307167</v>
      </c>
      <c r="J70" s="182"/>
      <c r="K70" s="183"/>
      <c r="L70" s="183"/>
      <c r="M70" s="279">
        <f>GEOMEAN(L61:L68)</f>
        <v>0.80160989498306745</v>
      </c>
      <c r="N70">
        <f>STDEV(L61:L68)/SQRT(COUNT(L61:L68))</f>
        <v>0.26284618990393127</v>
      </c>
      <c r="O70" s="243"/>
      <c r="P70" s="1"/>
      <c r="Q70" s="174"/>
      <c r="R70" s="175"/>
      <c r="S70" s="176"/>
      <c r="T70" s="171"/>
      <c r="U70" s="177">
        <f t="shared" si="37"/>
        <v>2.0800000000000027</v>
      </c>
      <c r="V70" s="172">
        <f t="shared" si="38"/>
        <v>0.23651441168139856</v>
      </c>
      <c r="W70" s="172"/>
      <c r="X70" s="173"/>
    </row>
    <row r="71" spans="1:24" x14ac:dyDescent="0.25">
      <c r="A71" s="43"/>
      <c r="B71" s="44"/>
      <c r="C71" s="44"/>
      <c r="D71" s="44"/>
      <c r="E71" s="44"/>
      <c r="F71" s="143"/>
      <c r="G71" s="164"/>
      <c r="H71" s="161"/>
      <c r="I71" s="220"/>
      <c r="J71" s="161"/>
      <c r="K71" s="167">
        <f t="shared" ref="K71:K79" si="39">D51-$J$69</f>
        <v>-1.8262499999999982</v>
      </c>
      <c r="L71" s="167">
        <f t="shared" ref="L71:L79" si="40">POWER(2,((-1)*(K71)))</f>
        <v>3.5461412429913315</v>
      </c>
      <c r="O71" s="243"/>
      <c r="P71" s="1"/>
      <c r="Q71" s="174"/>
      <c r="R71" s="175"/>
      <c r="S71" s="176"/>
      <c r="T71" s="171"/>
      <c r="U71" s="177">
        <f t="shared" si="37"/>
        <v>-1.6450000000000022</v>
      </c>
      <c r="V71" s="172">
        <f t="shared" si="38"/>
        <v>3.127478572514379</v>
      </c>
      <c r="W71" s="172"/>
      <c r="X71" s="173"/>
    </row>
    <row r="72" spans="1:24" x14ac:dyDescent="0.25">
      <c r="A72" s="43"/>
      <c r="F72" s="143"/>
      <c r="G72" s="174"/>
      <c r="H72" s="171"/>
      <c r="I72" s="223"/>
      <c r="J72" s="171"/>
      <c r="K72" s="177">
        <f t="shared" si="39"/>
        <v>-0.32124999999999915</v>
      </c>
      <c r="L72" s="177">
        <f t="shared" si="40"/>
        <v>1.2494126136032015</v>
      </c>
      <c r="N72" s="199"/>
      <c r="O72" s="243"/>
      <c r="P72" s="1"/>
      <c r="Q72" s="174"/>
      <c r="R72" s="175"/>
      <c r="S72" s="176"/>
      <c r="T72" s="171"/>
      <c r="U72" s="177">
        <f t="shared" si="37"/>
        <v>-0.6949999999999994</v>
      </c>
      <c r="V72" s="172">
        <f t="shared" si="38"/>
        <v>1.618884433094816</v>
      </c>
      <c r="W72" s="172"/>
      <c r="X72" s="173"/>
    </row>
    <row r="73" spans="1:24" x14ac:dyDescent="0.25">
      <c r="A73" s="143"/>
      <c r="B73" s="143"/>
      <c r="C73" s="143"/>
      <c r="F73" s="143"/>
      <c r="G73" s="174"/>
      <c r="H73" s="171"/>
      <c r="I73" s="223"/>
      <c r="J73" s="171"/>
      <c r="K73" s="177">
        <f t="shared" si="39"/>
        <v>-0.51124999999999687</v>
      </c>
      <c r="L73" s="177">
        <f t="shared" si="40"/>
        <v>1.4252845757468648</v>
      </c>
      <c r="N73" s="199"/>
      <c r="O73" s="243"/>
      <c r="P73" s="1"/>
      <c r="Q73" s="174"/>
      <c r="R73" s="175"/>
      <c r="S73" s="176"/>
      <c r="T73" s="171"/>
      <c r="U73" s="177">
        <f t="shared" si="37"/>
        <v>5.0000000000001599E-2</v>
      </c>
      <c r="V73" s="172">
        <f t="shared" si="38"/>
        <v>0.96593632892484449</v>
      </c>
      <c r="W73" s="172"/>
      <c r="X73" s="173"/>
    </row>
    <row r="74" spans="1:24" x14ac:dyDescent="0.25">
      <c r="A74" s="143"/>
      <c r="B74" s="143"/>
      <c r="C74" s="143"/>
      <c r="F74" s="143"/>
      <c r="G74" s="174"/>
      <c r="H74" s="171"/>
      <c r="I74" s="223"/>
      <c r="J74" s="171"/>
      <c r="K74" s="177">
        <f t="shared" si="39"/>
        <v>0.13874999999999815</v>
      </c>
      <c r="L74" s="177">
        <f t="shared" si="40"/>
        <v>0.90830580148619944</v>
      </c>
      <c r="N74" s="199"/>
      <c r="O74" s="243"/>
      <c r="P74" s="1"/>
      <c r="Q74" s="164"/>
      <c r="R74" s="165"/>
      <c r="S74" s="166"/>
      <c r="T74" s="161"/>
      <c r="U74" s="167">
        <f t="shared" ref="U74:U83" si="41">D34-$T$43</f>
        <v>-0.43499999999999783</v>
      </c>
      <c r="V74" s="162">
        <f t="shared" si="38"/>
        <v>1.3519108330281238</v>
      </c>
      <c r="W74" s="162"/>
      <c r="X74" s="163"/>
    </row>
    <row r="75" spans="1:24" x14ac:dyDescent="0.25">
      <c r="A75" s="256"/>
      <c r="B75" s="256"/>
      <c r="C75" s="256"/>
      <c r="F75" s="143"/>
      <c r="G75" s="174"/>
      <c r="H75" s="171"/>
      <c r="I75" s="223"/>
      <c r="J75" s="171"/>
      <c r="K75" s="177">
        <f t="shared" si="39"/>
        <v>0.74875000000000114</v>
      </c>
      <c r="L75" s="177">
        <f t="shared" si="40"/>
        <v>0.59511896547689858</v>
      </c>
      <c r="N75" s="199"/>
      <c r="O75" s="243"/>
      <c r="P75" s="1"/>
      <c r="Q75" s="174"/>
      <c r="R75" s="175"/>
      <c r="S75" s="176"/>
      <c r="T75" s="171"/>
      <c r="U75" s="177">
        <f t="shared" si="41"/>
        <v>0.3849999999999989</v>
      </c>
      <c r="V75" s="172">
        <f t="shared" si="38"/>
        <v>0.76577899854719189</v>
      </c>
      <c r="W75" s="172"/>
      <c r="X75" s="173"/>
    </row>
    <row r="76" spans="1:24" x14ac:dyDescent="0.25">
      <c r="A76" s="145"/>
      <c r="B76" s="145"/>
      <c r="C76" s="145"/>
      <c r="F76" s="143"/>
      <c r="G76" s="174"/>
      <c r="H76" s="171"/>
      <c r="I76" s="223"/>
      <c r="J76" s="171"/>
      <c r="K76" s="177">
        <f t="shared" si="39"/>
        <v>-1.141250000000003</v>
      </c>
      <c r="L76" s="177">
        <f t="shared" si="40"/>
        <v>2.205720515261774</v>
      </c>
      <c r="N76" s="199"/>
      <c r="O76" s="243"/>
      <c r="P76" s="1"/>
      <c r="Q76" s="174"/>
      <c r="R76" s="175"/>
      <c r="S76" s="176"/>
      <c r="T76" s="171"/>
      <c r="U76" s="177">
        <f t="shared" si="41"/>
        <v>0.78500000000000103</v>
      </c>
      <c r="V76" s="172">
        <f t="shared" si="38"/>
        <v>0.58035195719185961</v>
      </c>
      <c r="W76" s="172"/>
      <c r="X76" s="173"/>
    </row>
    <row r="77" spans="1:24" x14ac:dyDescent="0.25">
      <c r="A77" s="145"/>
      <c r="B77" s="145"/>
      <c r="C77" s="145"/>
      <c r="F77" s="143"/>
      <c r="G77" s="174"/>
      <c r="H77" s="171"/>
      <c r="I77" s="223"/>
      <c r="J77" s="171"/>
      <c r="K77" s="177">
        <f t="shared" si="39"/>
        <v>-0.23124999999999929</v>
      </c>
      <c r="L77" s="177">
        <f t="shared" si="40"/>
        <v>1.1738515736351438</v>
      </c>
      <c r="N77" s="199"/>
      <c r="O77" s="243"/>
      <c r="P77" s="1"/>
      <c r="Q77" s="174"/>
      <c r="R77" s="175"/>
      <c r="S77" s="176"/>
      <c r="T77" s="171"/>
      <c r="U77" s="177">
        <f t="shared" si="41"/>
        <v>-0.20999999999999996</v>
      </c>
      <c r="V77" s="172">
        <f t="shared" si="38"/>
        <v>1.1566881839052874</v>
      </c>
      <c r="W77" s="172"/>
      <c r="X77" s="173"/>
    </row>
    <row r="78" spans="1:24" x14ac:dyDescent="0.25">
      <c r="A78" s="145"/>
      <c r="B78" s="145"/>
      <c r="C78" s="145"/>
      <c r="F78" s="143"/>
      <c r="G78" s="174"/>
      <c r="H78" s="171"/>
      <c r="I78" s="223"/>
      <c r="J78" s="171"/>
      <c r="K78" s="177">
        <f t="shared" si="39"/>
        <v>-0.69124999999999659</v>
      </c>
      <c r="L78" s="177">
        <f t="shared" si="40"/>
        <v>1.6146819278242819</v>
      </c>
      <c r="N78" s="199"/>
      <c r="O78" s="243"/>
      <c r="P78" s="1"/>
      <c r="Q78" s="174"/>
      <c r="R78" s="175"/>
      <c r="S78" s="176"/>
      <c r="T78" s="171"/>
      <c r="U78" s="177">
        <f t="shared" si="41"/>
        <v>9.9999999999988987E-3</v>
      </c>
      <c r="V78" s="172">
        <f t="shared" si="38"/>
        <v>0.9930924954370367</v>
      </c>
      <c r="W78" s="172"/>
      <c r="X78" s="173"/>
    </row>
    <row r="79" spans="1:24" x14ac:dyDescent="0.25">
      <c r="A79" s="145"/>
      <c r="B79" s="145"/>
      <c r="C79" s="145"/>
      <c r="F79" s="143"/>
      <c r="G79" s="174"/>
      <c r="H79" s="171"/>
      <c r="I79" s="223"/>
      <c r="J79" s="171"/>
      <c r="K79" s="177">
        <f t="shared" si="39"/>
        <v>0.96375000000000099</v>
      </c>
      <c r="L79" s="177">
        <f t="shared" si="40"/>
        <v>0.51272245927841054</v>
      </c>
      <c r="N79" s="199"/>
      <c r="O79" s="243"/>
      <c r="P79" s="1"/>
      <c r="Q79" s="174"/>
      <c r="R79" s="175"/>
      <c r="S79" s="176"/>
      <c r="T79" s="171"/>
      <c r="U79" s="177">
        <f t="shared" si="41"/>
        <v>2.0999999999999988</v>
      </c>
      <c r="V79" s="172">
        <f t="shared" si="38"/>
        <v>0.23325824788420205</v>
      </c>
      <c r="W79" s="172"/>
      <c r="X79" s="173"/>
    </row>
    <row r="80" spans="1:24" x14ac:dyDescent="0.25">
      <c r="A80" s="145"/>
      <c r="B80" s="145"/>
      <c r="C80" s="145"/>
      <c r="F80" s="143"/>
      <c r="G80" s="189"/>
      <c r="H80" s="225"/>
      <c r="I80" s="226"/>
      <c r="J80" s="225"/>
      <c r="K80" s="193"/>
      <c r="L80" s="193"/>
      <c r="M80">
        <f>(-1)*GEOMEAN(L71:L79)</f>
        <v>-1.2474895909576105</v>
      </c>
      <c r="N80" s="195">
        <f>STDEV(L71:L79)/SQRT(COUNT(L71:L79))</f>
        <v>0.31198823581664509</v>
      </c>
      <c r="O80" s="243"/>
      <c r="P80" s="243"/>
      <c r="Q80" s="174"/>
      <c r="R80" s="175"/>
      <c r="S80" s="176"/>
      <c r="T80" s="171"/>
      <c r="U80" s="177">
        <f t="shared" si="41"/>
        <v>-0.68500000000000139</v>
      </c>
      <c r="V80" s="172">
        <f t="shared" si="38"/>
        <v>1.6077019814863043</v>
      </c>
      <c r="W80" s="172"/>
      <c r="X80" s="173"/>
    </row>
    <row r="81" spans="1:24" x14ac:dyDescent="0.25">
      <c r="A81" s="145"/>
      <c r="B81" s="145"/>
      <c r="C81" s="145"/>
      <c r="F81" s="143"/>
      <c r="G81" s="174"/>
      <c r="H81" s="171"/>
      <c r="I81" s="223"/>
      <c r="J81" s="171"/>
      <c r="K81" s="177">
        <f t="shared" ref="K81:K88" si="42">D61-$J$69</f>
        <v>-0.29625000000000057</v>
      </c>
      <c r="L81" s="177">
        <f t="shared" ref="L81:L88" si="43">POWER(2,((-1)*(K81)))</f>
        <v>1.2279484527314861</v>
      </c>
      <c r="N81" s="199"/>
      <c r="O81" s="243"/>
      <c r="P81" s="243"/>
      <c r="Q81" s="174"/>
      <c r="R81" s="175"/>
      <c r="S81" s="176"/>
      <c r="T81" s="171"/>
      <c r="U81" s="177">
        <f t="shared" si="41"/>
        <v>-0.72500000000000053</v>
      </c>
      <c r="V81" s="172">
        <f t="shared" si="38"/>
        <v>1.652900636308424</v>
      </c>
      <c r="W81" s="172"/>
      <c r="X81" s="173"/>
    </row>
    <row r="82" spans="1:24" x14ac:dyDescent="0.25">
      <c r="A82" s="145"/>
      <c r="B82" s="145"/>
      <c r="C82" s="145"/>
      <c r="F82" s="143"/>
      <c r="G82" s="174"/>
      <c r="H82" s="171"/>
      <c r="I82" s="223"/>
      <c r="J82" s="171"/>
      <c r="K82" s="177">
        <f t="shared" si="42"/>
        <v>-0.30625000000000213</v>
      </c>
      <c r="L82" s="177">
        <f t="shared" si="43"/>
        <v>1.2364895096615318</v>
      </c>
      <c r="N82" s="199"/>
      <c r="O82" s="156"/>
      <c r="P82" s="243"/>
      <c r="Q82" s="174"/>
      <c r="R82" s="175"/>
      <c r="S82" s="176"/>
      <c r="T82" s="171"/>
      <c r="U82" s="177">
        <f t="shared" si="41"/>
        <v>-1.4900000000000011</v>
      </c>
      <c r="V82" s="172">
        <f t="shared" si="38"/>
        <v>2.8088897514759963</v>
      </c>
      <c r="W82" s="172"/>
      <c r="X82" s="173"/>
    </row>
    <row r="83" spans="1:24" x14ac:dyDescent="0.25">
      <c r="A83" s="145"/>
      <c r="B83" s="145"/>
      <c r="C83" s="145"/>
      <c r="F83" s="43"/>
      <c r="G83" s="174"/>
      <c r="H83" s="171"/>
      <c r="I83" s="223"/>
      <c r="J83" s="171"/>
      <c r="K83" s="177">
        <f t="shared" si="42"/>
        <v>1.4937500000000021</v>
      </c>
      <c r="L83" s="177">
        <f t="shared" si="43"/>
        <v>0.35508836642982194</v>
      </c>
      <c r="N83" s="199"/>
      <c r="O83" s="156"/>
      <c r="P83" s="243"/>
      <c r="Q83" s="179"/>
      <c r="R83" s="180"/>
      <c r="S83" s="181"/>
      <c r="T83" s="182"/>
      <c r="U83" s="183">
        <f t="shared" si="41"/>
        <v>-0.14499999999999513</v>
      </c>
      <c r="V83" s="183">
        <f t="shared" si="38"/>
        <v>1.1057306533202651</v>
      </c>
      <c r="W83" s="184"/>
      <c r="X83" s="185"/>
    </row>
    <row r="84" spans="1:24" x14ac:dyDescent="0.25">
      <c r="A84" s="145"/>
      <c r="B84" s="145"/>
      <c r="C84" s="145"/>
      <c r="F84" s="228"/>
      <c r="G84" s="174"/>
      <c r="H84" s="171"/>
      <c r="I84" s="223"/>
      <c r="J84" s="171"/>
      <c r="K84" s="177">
        <f t="shared" si="42"/>
        <v>-0.47625000000000028</v>
      </c>
      <c r="L84" s="177">
        <f t="shared" si="43"/>
        <v>1.3911230140734101</v>
      </c>
      <c r="N84" s="199"/>
      <c r="O84" s="156"/>
      <c r="P84" s="156"/>
      <c r="Q84" s="174"/>
      <c r="R84" s="175"/>
      <c r="S84" s="229"/>
      <c r="T84" s="171"/>
      <c r="U84" s="177"/>
      <c r="V84" s="172"/>
      <c r="W84" s="172"/>
      <c r="X84" s="173"/>
    </row>
    <row r="85" spans="1:24" x14ac:dyDescent="0.25">
      <c r="A85" s="145"/>
      <c r="B85" s="145"/>
      <c r="C85" s="145"/>
      <c r="F85" s="143"/>
      <c r="G85" s="174"/>
      <c r="H85" s="171"/>
      <c r="I85" s="223"/>
      <c r="J85" s="171"/>
      <c r="K85" s="177">
        <f t="shared" si="42"/>
        <v>2.0287500000000023</v>
      </c>
      <c r="L85" s="177">
        <f t="shared" si="43"/>
        <v>0.24506731708617213</v>
      </c>
      <c r="N85" s="199"/>
      <c r="O85" s="168"/>
      <c r="P85" s="168"/>
      <c r="Q85">
        <f>(-1)*Q23/Q43</f>
        <v>-1.1136848572483726</v>
      </c>
      <c r="R85">
        <f>((C24-B24)-(C45-B45))</f>
        <v>-0.15552631578946219</v>
      </c>
      <c r="S85">
        <f>(-1)*POWER(2,((-1)*(R85)))</f>
        <v>-1.1138278844644862</v>
      </c>
      <c r="W85">
        <f>(-1)*GEOMEAN(V66:V83)</f>
        <v>-0.99999999999999978</v>
      </c>
      <c r="X85">
        <f>STDEV(V66:V83)/SQRT(COUNT(V66:V83))</f>
        <v>0.18210873697622976</v>
      </c>
    </row>
    <row r="86" spans="1:24" x14ac:dyDescent="0.25">
      <c r="A86" s="145"/>
      <c r="B86" s="145"/>
      <c r="C86" s="145"/>
      <c r="F86" s="1"/>
      <c r="G86" s="174"/>
      <c r="H86" s="171"/>
      <c r="I86" s="223"/>
      <c r="J86" s="202"/>
      <c r="K86" s="177">
        <f t="shared" si="42"/>
        <v>-1.6962500000000027</v>
      </c>
      <c r="L86" s="177">
        <f t="shared" si="43"/>
        <v>3.240575394801068</v>
      </c>
      <c r="N86" s="199"/>
      <c r="O86" s="168"/>
      <c r="P86" s="168"/>
      <c r="Q86" s="168"/>
      <c r="R86" s="168"/>
      <c r="S86" s="243"/>
      <c r="T86" s="168"/>
      <c r="U86" s="243"/>
      <c r="V86" s="243"/>
      <c r="W86" s="243"/>
      <c r="X86" s="1"/>
    </row>
    <row r="87" spans="1:24" x14ac:dyDescent="0.25">
      <c r="A87" s="145"/>
      <c r="B87" s="145"/>
      <c r="C87" s="145"/>
      <c r="G87" s="174"/>
      <c r="H87" s="202"/>
      <c r="I87" s="199"/>
      <c r="J87" s="202"/>
      <c r="K87" s="177">
        <f t="shared" si="42"/>
        <v>-0.74624999999999986</v>
      </c>
      <c r="L87" s="177">
        <f t="shared" si="43"/>
        <v>1.6774270196504812</v>
      </c>
      <c r="N87" s="199"/>
      <c r="O87" s="168"/>
      <c r="P87" s="168"/>
      <c r="Q87" s="168"/>
      <c r="R87" s="168"/>
      <c r="S87" s="243"/>
      <c r="T87" s="168"/>
      <c r="U87" s="243"/>
      <c r="V87" s="243"/>
      <c r="W87" s="243"/>
      <c r="X87" s="1"/>
    </row>
    <row r="88" spans="1:24" x14ac:dyDescent="0.25">
      <c r="A88" s="1"/>
      <c r="B88" s="1"/>
      <c r="C88" s="1"/>
      <c r="D88" s="1"/>
      <c r="E88" s="1"/>
      <c r="F88" s="1"/>
      <c r="G88" s="174"/>
      <c r="H88" s="202"/>
      <c r="I88" s="199"/>
      <c r="J88" s="202"/>
      <c r="K88" s="177">
        <f t="shared" si="42"/>
        <v>-1.2499999999988631E-3</v>
      </c>
      <c r="L88" s="177">
        <f t="shared" si="43"/>
        <v>1.0008668094380462</v>
      </c>
      <c r="N88" s="199"/>
      <c r="O88" s="168"/>
      <c r="P88" s="168"/>
      <c r="Q88" s="168"/>
      <c r="R88" s="168"/>
      <c r="S88" s="243"/>
      <c r="T88" s="168"/>
      <c r="U88" s="243"/>
      <c r="V88" s="243"/>
      <c r="W88" s="243"/>
      <c r="X88" s="1"/>
    </row>
    <row r="89" spans="1:24" x14ac:dyDescent="0.25">
      <c r="A89" s="1"/>
      <c r="B89" s="1"/>
      <c r="C89" s="1"/>
      <c r="D89" s="1"/>
      <c r="E89" s="1"/>
      <c r="F89" s="1"/>
      <c r="G89" s="189"/>
      <c r="H89" s="225"/>
      <c r="I89" s="226"/>
      <c r="J89" s="225"/>
      <c r="K89" s="193"/>
      <c r="L89" s="193"/>
      <c r="O89" s="168"/>
      <c r="P89" s="168"/>
      <c r="Q89" s="168"/>
      <c r="R89" s="168"/>
      <c r="S89" s="243"/>
      <c r="T89" s="168"/>
      <c r="U89" s="243"/>
      <c r="V89" s="243"/>
      <c r="W89" s="243"/>
      <c r="X89" s="1"/>
    </row>
    <row r="90" spans="1:24" x14ac:dyDescent="0.25">
      <c r="A90" s="1"/>
      <c r="B90" s="1"/>
      <c r="C90" s="1"/>
      <c r="D90" s="1"/>
      <c r="E90" s="1"/>
      <c r="F90" s="1"/>
      <c r="G90">
        <f>(-1)*(G60/G69)</f>
        <v>-1.1336454356107903</v>
      </c>
      <c r="H90">
        <f>((C60-B60)-(C69-B69))</f>
        <v>-0.31902777777776947</v>
      </c>
      <c r="I90">
        <f>(-1)*POWER(2,((-1)*(H90)))</f>
        <v>-1.247489590957604</v>
      </c>
      <c r="J90" s="182"/>
      <c r="K90" s="183"/>
      <c r="L90" s="183"/>
      <c r="M90">
        <f>(-1)*GEOMEAN(L81:L88)</f>
        <v>-1</v>
      </c>
      <c r="N90">
        <f>STDEV(L81:L88)/SQRT(COUNT(L81:L88))</f>
        <v>0.32789788592802166</v>
      </c>
      <c r="O90" s="168"/>
      <c r="P90" s="168"/>
      <c r="Q90" s="168"/>
      <c r="R90" s="168"/>
      <c r="S90" s="43"/>
      <c r="T90" s="168"/>
      <c r="U90" s="243"/>
      <c r="V90" s="243"/>
      <c r="W90" s="243"/>
      <c r="X90" s="1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68"/>
      <c r="P91" s="168"/>
      <c r="Q91" s="168"/>
      <c r="R91" s="168"/>
      <c r="S91" s="243"/>
      <c r="T91" s="168"/>
      <c r="U91" s="243"/>
      <c r="V91" s="243"/>
      <c r="W91" s="243"/>
      <c r="X91" s="1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68"/>
      <c r="P92" s="168"/>
      <c r="Q92" s="168"/>
      <c r="R92" s="168"/>
      <c r="S92" s="243"/>
      <c r="T92" s="168"/>
      <c r="U92" s="243"/>
      <c r="V92" s="243"/>
      <c r="W92" s="243"/>
      <c r="X92" s="1"/>
    </row>
    <row r="93" spans="1:24" ht="15.75" x14ac:dyDescent="0.25">
      <c r="A93" s="244" t="s">
        <v>17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68"/>
      <c r="P93" s="168"/>
      <c r="Q93" s="168"/>
      <c r="R93" s="168"/>
      <c r="S93" s="243"/>
      <c r="T93" s="168"/>
      <c r="U93" s="243"/>
      <c r="V93" s="243"/>
      <c r="W93" s="243"/>
      <c r="X93" s="1"/>
    </row>
    <row r="94" spans="1:24" ht="15.75" x14ac:dyDescent="0.25">
      <c r="A94" s="1"/>
      <c r="B94" s="1"/>
      <c r="C94" s="1"/>
      <c r="D94" s="1"/>
      <c r="E94" s="1"/>
      <c r="F94" s="142"/>
      <c r="G94" s="291" t="s">
        <v>151</v>
      </c>
      <c r="H94" s="291"/>
      <c r="I94" s="291"/>
      <c r="J94" s="291"/>
      <c r="K94" s="291"/>
      <c r="L94" s="291"/>
      <c r="M94" s="291"/>
      <c r="N94" s="291"/>
      <c r="O94" s="168"/>
      <c r="P94" s="168"/>
      <c r="Q94" s="168"/>
      <c r="R94" s="168"/>
      <c r="S94" s="243"/>
      <c r="T94" s="168"/>
      <c r="U94" s="168"/>
      <c r="V94" s="168"/>
      <c r="W94" s="243"/>
      <c r="X94" s="1"/>
    </row>
    <row r="95" spans="1:24" x14ac:dyDescent="0.25">
      <c r="A95" s="146" t="s">
        <v>134</v>
      </c>
      <c r="B95" s="7" t="s">
        <v>2</v>
      </c>
      <c r="C95" s="10" t="s">
        <v>162</v>
      </c>
      <c r="D95" s="147" t="s">
        <v>136</v>
      </c>
      <c r="E95" s="1"/>
      <c r="F95" s="1"/>
      <c r="G95" s="276" t="s">
        <v>137</v>
      </c>
      <c r="H95" s="277" t="s">
        <v>138</v>
      </c>
      <c r="I95" s="278" t="s">
        <v>139</v>
      </c>
      <c r="J95" s="152" t="s">
        <v>140</v>
      </c>
      <c r="K95" s="153" t="s">
        <v>138</v>
      </c>
      <c r="L95" s="154" t="s">
        <v>139</v>
      </c>
      <c r="M95" s="154" t="s">
        <v>141</v>
      </c>
      <c r="N95" s="155" t="s">
        <v>129</v>
      </c>
      <c r="O95" s="168"/>
      <c r="P95" s="168"/>
      <c r="Q95" s="168"/>
      <c r="R95" s="168"/>
      <c r="S95" s="243"/>
      <c r="T95" s="168"/>
      <c r="U95" s="243"/>
      <c r="V95" s="243"/>
      <c r="W95" s="243"/>
      <c r="X95" s="1"/>
    </row>
    <row r="96" spans="1:24" x14ac:dyDescent="0.25">
      <c r="A96" s="21" t="s">
        <v>18</v>
      </c>
      <c r="B96" s="164">
        <f t="shared" ref="B96:C105" si="44">B13</f>
        <v>26.234999999999999</v>
      </c>
      <c r="C96" s="164">
        <f t="shared" si="44"/>
        <v>28.494999999999997</v>
      </c>
      <c r="D96">
        <f t="shared" ref="D96:D105" si="45">C96-B96</f>
        <v>2.259999999999998</v>
      </c>
      <c r="E96" s="1"/>
      <c r="F96" s="1"/>
      <c r="G96" s="174">
        <f t="shared" ref="G96:G105" si="46">POWER(2,((-1)*(D96)))</f>
        <v>0.20877197985709267</v>
      </c>
      <c r="H96" s="159"/>
      <c r="I96" s="160"/>
      <c r="J96" s="161"/>
      <c r="K96" s="167">
        <f t="shared" ref="K96:K105" si="47">D96-$J$106</f>
        <v>-1.7405000000000026</v>
      </c>
      <c r="L96" s="162">
        <f t="shared" ref="L96:L105" si="48">POWER(2,((-1)*(K96)))</f>
        <v>3.3415095560206578</v>
      </c>
      <c r="M96" s="162"/>
      <c r="N96" s="163"/>
      <c r="O96" s="168"/>
      <c r="P96" s="168"/>
      <c r="Q96" s="168"/>
      <c r="R96" s="168"/>
      <c r="S96" s="243"/>
      <c r="T96" s="168"/>
      <c r="U96" s="243"/>
      <c r="V96" s="243"/>
      <c r="W96" s="243"/>
      <c r="X96" s="1"/>
    </row>
    <row r="97" spans="1:27" x14ac:dyDescent="0.25">
      <c r="A97" s="26" t="s">
        <v>19</v>
      </c>
      <c r="B97" s="174">
        <f t="shared" si="44"/>
        <v>24.15</v>
      </c>
      <c r="C97" s="174">
        <f t="shared" si="44"/>
        <v>29.560000000000002</v>
      </c>
      <c r="D97" s="199">
        <f t="shared" si="45"/>
        <v>5.4100000000000037</v>
      </c>
      <c r="E97" s="1"/>
      <c r="F97" s="1"/>
      <c r="G97" s="174">
        <f t="shared" si="46"/>
        <v>2.3519480428297865E-2</v>
      </c>
      <c r="H97" s="169"/>
      <c r="I97" s="170"/>
      <c r="J97" s="171"/>
      <c r="K97" s="177">
        <f t="shared" si="47"/>
        <v>1.4095000000000031</v>
      </c>
      <c r="L97" s="172">
        <f t="shared" si="48"/>
        <v>0.37644212914776448</v>
      </c>
      <c r="M97" s="172"/>
      <c r="N97" s="173"/>
      <c r="O97" s="168"/>
      <c r="P97" s="168"/>
      <c r="Q97" s="168"/>
      <c r="R97" s="168"/>
      <c r="S97" s="243"/>
      <c r="T97" s="168"/>
      <c r="U97" s="243"/>
      <c r="V97" s="243"/>
      <c r="W97" s="243"/>
      <c r="X97" s="1"/>
      <c r="Y97" s="1"/>
      <c r="Z97" s="1"/>
      <c r="AA97" s="1"/>
    </row>
    <row r="98" spans="1:27" x14ac:dyDescent="0.25">
      <c r="A98" s="26" t="s">
        <v>20</v>
      </c>
      <c r="B98" s="174">
        <f t="shared" si="44"/>
        <v>24.69</v>
      </c>
      <c r="C98" s="174">
        <f t="shared" si="44"/>
        <v>28.72</v>
      </c>
      <c r="D98" s="199">
        <f t="shared" si="45"/>
        <v>4.0299999999999976</v>
      </c>
      <c r="E98" s="1"/>
      <c r="F98" s="1"/>
      <c r="G98" s="174">
        <f t="shared" si="46"/>
        <v>6.1213768599183045E-2</v>
      </c>
      <c r="H98" s="169"/>
      <c r="I98" s="170"/>
      <c r="J98" s="171"/>
      <c r="K98" s="177">
        <f t="shared" si="47"/>
        <v>2.9499999999996973E-2</v>
      </c>
      <c r="L98" s="172">
        <f t="shared" si="48"/>
        <v>0.97975979762333165</v>
      </c>
      <c r="M98" s="172"/>
      <c r="N98" s="173"/>
      <c r="O98" s="168"/>
      <c r="P98" s="168"/>
      <c r="Q98" s="168"/>
      <c r="R98" s="168"/>
      <c r="S98" s="243"/>
      <c r="T98" s="168"/>
      <c r="U98" s="243"/>
      <c r="V98" s="243"/>
      <c r="W98" s="243"/>
      <c r="X98" s="1"/>
      <c r="Y98" s="1"/>
      <c r="Z98" s="1"/>
      <c r="AA98" s="1"/>
    </row>
    <row r="99" spans="1:27" x14ac:dyDescent="0.25">
      <c r="A99" s="26" t="s">
        <v>21</v>
      </c>
      <c r="B99" s="174">
        <f t="shared" si="44"/>
        <v>24.6</v>
      </c>
      <c r="C99" s="174">
        <f t="shared" si="44"/>
        <v>28.625</v>
      </c>
      <c r="D99" s="199">
        <f t="shared" si="45"/>
        <v>4.0249999999999986</v>
      </c>
      <c r="E99" s="1"/>
      <c r="F99" s="1"/>
      <c r="G99" s="174">
        <f t="shared" si="46"/>
        <v>6.1426287409078267E-2</v>
      </c>
      <c r="H99" s="169"/>
      <c r="I99" s="170"/>
      <c r="J99" s="171"/>
      <c r="K99" s="177">
        <f t="shared" si="47"/>
        <v>2.4499999999997968E-2</v>
      </c>
      <c r="L99" s="172">
        <f t="shared" si="48"/>
        <v>0.98316127724040059</v>
      </c>
      <c r="M99" s="172"/>
      <c r="N99" s="173"/>
      <c r="O99" s="168"/>
      <c r="P99" s="168"/>
      <c r="Q99" s="168"/>
      <c r="R99" s="168"/>
      <c r="S99" s="243"/>
      <c r="T99" s="168"/>
      <c r="U99" s="243"/>
      <c r="V99" s="243"/>
      <c r="W99" s="243"/>
      <c r="X99" s="1"/>
      <c r="Y99" s="1"/>
      <c r="Z99" s="1"/>
      <c r="AA99" s="1"/>
    </row>
    <row r="100" spans="1:27" x14ac:dyDescent="0.25">
      <c r="A100" s="26" t="s">
        <v>22</v>
      </c>
      <c r="B100" s="174">
        <f t="shared" si="44"/>
        <v>25.364999999999998</v>
      </c>
      <c r="C100" s="174">
        <f t="shared" si="44"/>
        <v>28.02</v>
      </c>
      <c r="D100" s="199">
        <f t="shared" si="45"/>
        <v>2.6550000000000011</v>
      </c>
      <c r="E100" s="1"/>
      <c r="F100" s="1"/>
      <c r="G100" s="174">
        <f t="shared" si="46"/>
        <v>0.15876887281734856</v>
      </c>
      <c r="H100" s="169"/>
      <c r="I100" s="170"/>
      <c r="J100" s="171"/>
      <c r="K100" s="177">
        <f t="shared" si="47"/>
        <v>-1.3454999999999995</v>
      </c>
      <c r="L100" s="172">
        <f t="shared" si="48"/>
        <v>2.5411825192296034</v>
      </c>
      <c r="M100" s="172"/>
      <c r="N100" s="173"/>
      <c r="O100" s="168"/>
      <c r="P100" s="168"/>
      <c r="Q100" s="168"/>
      <c r="R100" s="168"/>
      <c r="S100" s="243"/>
      <c r="T100" s="168"/>
      <c r="U100" s="243"/>
      <c r="V100" s="243"/>
      <c r="W100" s="243"/>
      <c r="X100" s="1"/>
      <c r="Y100" s="1"/>
      <c r="Z100" s="1"/>
      <c r="AA100" s="1"/>
    </row>
    <row r="101" spans="1:27" x14ac:dyDescent="0.25">
      <c r="A101" s="26" t="s">
        <v>23</v>
      </c>
      <c r="B101" s="174">
        <f t="shared" si="44"/>
        <v>23.83</v>
      </c>
      <c r="C101" s="174">
        <f t="shared" si="44"/>
        <v>29.225000000000001</v>
      </c>
      <c r="D101" s="199">
        <f t="shared" si="45"/>
        <v>5.3950000000000031</v>
      </c>
      <c r="E101" s="1"/>
      <c r="F101" s="1"/>
      <c r="G101" s="174">
        <f t="shared" si="46"/>
        <v>2.3765293019390718E-2</v>
      </c>
      <c r="H101" s="169"/>
      <c r="I101" s="170"/>
      <c r="J101" s="171"/>
      <c r="K101" s="177">
        <f t="shared" si="47"/>
        <v>1.3945000000000025</v>
      </c>
      <c r="L101" s="172">
        <f t="shared" si="48"/>
        <v>0.38037649391591594</v>
      </c>
      <c r="M101" s="172"/>
      <c r="N101" s="173"/>
      <c r="O101" s="168"/>
      <c r="P101" s="168"/>
      <c r="Q101" s="168"/>
      <c r="R101" s="168"/>
      <c r="S101" s="243"/>
      <c r="T101" s="168"/>
      <c r="U101" s="243"/>
      <c r="V101" s="243"/>
      <c r="W101" s="243"/>
      <c r="X101" s="1"/>
      <c r="Y101" s="1"/>
      <c r="Z101" s="1"/>
      <c r="AA101" s="1"/>
    </row>
    <row r="102" spans="1:27" x14ac:dyDescent="0.25">
      <c r="A102" s="26" t="s">
        <v>24</v>
      </c>
      <c r="B102" s="174">
        <f t="shared" si="44"/>
        <v>25.454999999999998</v>
      </c>
      <c r="C102" s="174">
        <f t="shared" si="44"/>
        <v>29.29</v>
      </c>
      <c r="D102" s="199">
        <f t="shared" si="45"/>
        <v>3.8350000000000009</v>
      </c>
      <c r="E102" s="1"/>
      <c r="F102" s="1"/>
      <c r="G102" s="174">
        <f t="shared" si="46"/>
        <v>7.0072879876781777E-2</v>
      </c>
      <c r="H102" s="169"/>
      <c r="I102" s="170"/>
      <c r="J102" s="171"/>
      <c r="K102" s="177">
        <f t="shared" si="47"/>
        <v>-0.16549999999999976</v>
      </c>
      <c r="L102" s="172">
        <f t="shared" si="48"/>
        <v>1.1215547119227032</v>
      </c>
      <c r="M102" s="172"/>
      <c r="N102" s="173"/>
      <c r="O102" s="168"/>
      <c r="P102" s="168"/>
      <c r="Q102" s="168"/>
      <c r="R102" s="168"/>
      <c r="S102" s="243"/>
      <c r="T102" s="168"/>
      <c r="U102" s="243"/>
      <c r="V102" s="243"/>
      <c r="W102" s="243"/>
      <c r="X102" s="1"/>
      <c r="Y102" s="1"/>
      <c r="Z102" s="1"/>
      <c r="AA102" s="1"/>
    </row>
    <row r="103" spans="1:27" x14ac:dyDescent="0.25">
      <c r="A103" s="26" t="s">
        <v>25</v>
      </c>
      <c r="B103" s="174">
        <f t="shared" si="44"/>
        <v>24.82</v>
      </c>
      <c r="C103" s="174">
        <f t="shared" si="44"/>
        <v>30.16</v>
      </c>
      <c r="D103" s="199">
        <f t="shared" si="45"/>
        <v>5.34</v>
      </c>
      <c r="E103" s="1"/>
      <c r="F103" s="1"/>
      <c r="G103" s="174">
        <f t="shared" si="46"/>
        <v>2.4688790995730542E-2</v>
      </c>
      <c r="H103" s="169"/>
      <c r="I103" s="170"/>
      <c r="J103" s="171"/>
      <c r="K103" s="177">
        <f t="shared" si="47"/>
        <v>1.3394999999999992</v>
      </c>
      <c r="L103" s="172">
        <f t="shared" si="48"/>
        <v>0.39515758338499879</v>
      </c>
      <c r="M103" s="172"/>
      <c r="N103" s="173"/>
      <c r="O103" s="168"/>
      <c r="P103" s="168"/>
      <c r="Q103" s="168"/>
      <c r="R103" s="168"/>
      <c r="S103" s="243"/>
      <c r="T103" s="168"/>
      <c r="U103" s="243"/>
      <c r="V103" s="243"/>
      <c r="W103" s="243"/>
      <c r="X103" s="1"/>
      <c r="Y103" s="1"/>
      <c r="Z103" s="1"/>
      <c r="AA103" s="1"/>
    </row>
    <row r="104" spans="1:27" x14ac:dyDescent="0.25">
      <c r="A104" s="26" t="s">
        <v>26</v>
      </c>
      <c r="B104" s="174">
        <f t="shared" si="44"/>
        <v>26.004999999999999</v>
      </c>
      <c r="C104" s="174">
        <f t="shared" si="44"/>
        <v>29.375</v>
      </c>
      <c r="D104" s="199">
        <f t="shared" si="45"/>
        <v>3.370000000000001</v>
      </c>
      <c r="E104" s="1"/>
      <c r="F104" s="1"/>
      <c r="G104" s="174">
        <f t="shared" si="46"/>
        <v>9.6722812096399283E-2</v>
      </c>
      <c r="H104" s="169"/>
      <c r="I104" s="170"/>
      <c r="J104" s="171"/>
      <c r="K104" s="177">
        <f t="shared" si="47"/>
        <v>-0.63049999999999962</v>
      </c>
      <c r="L104" s="172">
        <f t="shared" si="48"/>
        <v>1.5481014316506643</v>
      </c>
      <c r="M104" s="172"/>
      <c r="N104" s="173"/>
      <c r="O104" s="168"/>
      <c r="P104" s="168"/>
      <c r="Q104" s="168"/>
      <c r="R104" s="168"/>
      <c r="S104" s="243"/>
      <c r="T104" s="168"/>
      <c r="U104" s="243"/>
      <c r="V104" s="243"/>
      <c r="W104" s="243"/>
      <c r="X104" s="1"/>
      <c r="Y104" s="1"/>
      <c r="Z104" s="1"/>
      <c r="AA104" s="1"/>
    </row>
    <row r="105" spans="1:27" x14ac:dyDescent="0.25">
      <c r="A105" s="85" t="s">
        <v>27</v>
      </c>
      <c r="B105" s="200">
        <f t="shared" si="44"/>
        <v>25.67</v>
      </c>
      <c r="C105" s="200">
        <f t="shared" si="44"/>
        <v>29.355</v>
      </c>
      <c r="D105">
        <f t="shared" si="45"/>
        <v>3.6849999999999987</v>
      </c>
      <c r="E105" s="1"/>
      <c r="F105" s="1"/>
      <c r="G105" s="174">
        <f t="shared" si="46"/>
        <v>7.7750728331154373E-2</v>
      </c>
      <c r="H105" s="175"/>
      <c r="I105" s="176"/>
      <c r="J105" s="175"/>
      <c r="K105" s="172">
        <f t="shared" si="47"/>
        <v>-0.31550000000000189</v>
      </c>
      <c r="L105" s="172">
        <f t="shared" si="48"/>
        <v>1.2444428696032794</v>
      </c>
      <c r="M105" s="260"/>
      <c r="N105" s="176"/>
      <c r="O105" s="168"/>
      <c r="P105" s="168"/>
      <c r="Q105" s="168"/>
      <c r="R105" s="168"/>
      <c r="S105" s="243"/>
      <c r="T105" s="168"/>
      <c r="U105" s="243"/>
      <c r="V105" s="243"/>
      <c r="W105" s="243"/>
      <c r="X105" s="1"/>
      <c r="Y105" s="1"/>
      <c r="Z105" s="1"/>
      <c r="AA105" s="1"/>
    </row>
    <row r="106" spans="1:27" x14ac:dyDescent="0.25">
      <c r="A106" s="186" t="s">
        <v>144</v>
      </c>
      <c r="B106" s="187">
        <f>AVERAGE(B96:B105)</f>
        <v>25.082000000000001</v>
      </c>
      <c r="C106" s="187">
        <f>AVERAGE(C96:C105)</f>
        <v>29.082500000000003</v>
      </c>
      <c r="D106" s="187">
        <f>AVERAGE(D96:D105)</f>
        <v>4.0005000000000006</v>
      </c>
      <c r="E106" s="1"/>
      <c r="F106" s="188" t="s">
        <v>143</v>
      </c>
      <c r="G106" s="189">
        <f>AVERAGE(G96:G105)</f>
        <v>8.0670089343045703E-2</v>
      </c>
      <c r="H106" s="190"/>
      <c r="I106" s="191"/>
      <c r="J106" s="192">
        <f>D106</f>
        <v>4.0005000000000006</v>
      </c>
      <c r="K106" s="193"/>
      <c r="L106" s="193"/>
      <c r="M106">
        <f>GEOMEAN(L96:L105)</f>
        <v>1.0000000000000002</v>
      </c>
      <c r="N106" s="195">
        <f>STDEV(L96:L105)/SQRT(COUNT(L96:L105))</f>
        <v>0.30775794873825851</v>
      </c>
      <c r="O106" s="168"/>
      <c r="P106" s="168"/>
      <c r="Q106" s="168"/>
      <c r="R106" s="168"/>
      <c r="S106" s="243"/>
      <c r="T106" s="168"/>
      <c r="U106" s="168"/>
      <c r="V106" s="168"/>
      <c r="W106" s="168"/>
      <c r="X106" s="1"/>
      <c r="Y106" s="1"/>
      <c r="Z106" s="1"/>
      <c r="AA106" s="261"/>
    </row>
    <row r="107" spans="1:27" x14ac:dyDescent="0.25">
      <c r="A107" s="21" t="s">
        <v>36</v>
      </c>
      <c r="B107" s="164">
        <f t="shared" ref="B107:C116" si="49">B34</f>
        <v>25.965</v>
      </c>
      <c r="C107" s="164">
        <f t="shared" si="49"/>
        <v>29.585000000000001</v>
      </c>
      <c r="D107">
        <f t="shared" ref="D107:D116" si="50">C107-B107</f>
        <v>3.620000000000001</v>
      </c>
      <c r="E107" s="1"/>
      <c r="F107" s="1"/>
      <c r="G107" s="174">
        <f t="shared" ref="G107:G116" si="51">POWER(2,((-1)*(D107)))</f>
        <v>8.1333865965120808E-2</v>
      </c>
      <c r="H107" s="196"/>
      <c r="I107" s="197"/>
      <c r="J107" s="171"/>
      <c r="K107" s="177">
        <f t="shared" ref="K107:K116" si="52">D107-$J$106</f>
        <v>-0.38049999999999962</v>
      </c>
      <c r="L107" s="177">
        <f t="shared" ref="L107:L116" si="53">POWER(2,((-1)*(K107)))</f>
        <v>1.3017929443241869</v>
      </c>
      <c r="M107" s="198"/>
      <c r="N107" s="199"/>
      <c r="O107" s="1"/>
      <c r="P107" s="1"/>
      <c r="Q107" s="1"/>
      <c r="R107" s="1"/>
      <c r="S107" s="243"/>
      <c r="T107" s="1"/>
      <c r="U107" s="1"/>
      <c r="V107" s="1"/>
      <c r="W107" s="1"/>
      <c r="X107" s="243"/>
      <c r="Y107" s="243"/>
      <c r="Z107" s="243"/>
      <c r="AA107" s="243"/>
    </row>
    <row r="108" spans="1:27" x14ac:dyDescent="0.25">
      <c r="A108" s="26" t="s">
        <v>37</v>
      </c>
      <c r="B108" s="174">
        <f t="shared" si="49"/>
        <v>26.225000000000001</v>
      </c>
      <c r="C108" s="174">
        <f t="shared" si="49"/>
        <v>30.664999999999999</v>
      </c>
      <c r="D108" s="199">
        <f t="shared" si="50"/>
        <v>4.4399999999999977</v>
      </c>
      <c r="E108" s="1"/>
      <c r="F108" s="1"/>
      <c r="G108" s="174">
        <f t="shared" si="51"/>
        <v>4.6070913040346995E-2</v>
      </c>
      <c r="H108" s="196"/>
      <c r="I108" s="197"/>
      <c r="J108" s="171"/>
      <c r="K108" s="177">
        <f t="shared" si="52"/>
        <v>0.43949999999999712</v>
      </c>
      <c r="L108" s="177">
        <f t="shared" si="53"/>
        <v>0.73739012430832274</v>
      </c>
      <c r="M108" s="198"/>
      <c r="N108" s="199"/>
      <c r="O108" s="1"/>
      <c r="P108" s="1"/>
      <c r="Q108" s="1"/>
      <c r="R108" s="1"/>
      <c r="S108" s="243"/>
      <c r="T108" s="1"/>
      <c r="U108" s="1"/>
      <c r="V108" s="1"/>
      <c r="W108" s="1"/>
      <c r="X108" s="243"/>
      <c r="Y108" s="243"/>
      <c r="Z108" s="243"/>
      <c r="AA108" s="243"/>
    </row>
    <row r="109" spans="1:27" x14ac:dyDescent="0.25">
      <c r="A109" s="26" t="s">
        <v>38</v>
      </c>
      <c r="B109" s="174">
        <f t="shared" si="49"/>
        <v>24.625</v>
      </c>
      <c r="C109" s="174">
        <f t="shared" si="49"/>
        <v>29.465</v>
      </c>
      <c r="D109" s="199">
        <f t="shared" si="50"/>
        <v>4.84</v>
      </c>
      <c r="E109" s="1"/>
      <c r="F109" s="1"/>
      <c r="G109" s="174">
        <f t="shared" si="51"/>
        <v>3.4915223064756883E-2</v>
      </c>
      <c r="H109" s="196"/>
      <c r="I109" s="197"/>
      <c r="J109" s="171"/>
      <c r="K109" s="177">
        <f t="shared" si="52"/>
        <v>0.83949999999999925</v>
      </c>
      <c r="L109" s="177">
        <f t="shared" si="53"/>
        <v>0.5588372136976425</v>
      </c>
      <c r="M109" s="198"/>
      <c r="N109" s="199"/>
      <c r="O109" s="168"/>
      <c r="P109" s="168"/>
      <c r="S109" s="243"/>
      <c r="T109" s="168"/>
      <c r="U109" s="243"/>
      <c r="V109" s="243"/>
      <c r="W109" s="243"/>
      <c r="X109" s="243"/>
      <c r="Y109" s="243"/>
      <c r="Z109" s="243"/>
      <c r="AA109" s="243"/>
    </row>
    <row r="110" spans="1:27" x14ac:dyDescent="0.25">
      <c r="A110" s="26" t="s">
        <v>39</v>
      </c>
      <c r="B110" s="174">
        <f t="shared" si="49"/>
        <v>25.685000000000002</v>
      </c>
      <c r="C110" s="174">
        <f t="shared" si="49"/>
        <v>29.53</v>
      </c>
      <c r="D110" s="199">
        <f t="shared" si="50"/>
        <v>3.8449999999999989</v>
      </c>
      <c r="E110" s="1"/>
      <c r="F110" s="1"/>
      <c r="G110" s="174">
        <f t="shared" si="51"/>
        <v>6.9588851139292945E-2</v>
      </c>
      <c r="H110" s="196"/>
      <c r="I110" s="197"/>
      <c r="J110" s="171"/>
      <c r="K110" s="177">
        <f t="shared" si="52"/>
        <v>-0.15550000000000175</v>
      </c>
      <c r="L110" s="177">
        <f t="shared" si="53"/>
        <v>1.1138075676324848</v>
      </c>
      <c r="M110" s="198"/>
      <c r="N110" s="199"/>
      <c r="O110" s="168"/>
      <c r="P110" s="168"/>
      <c r="S110" s="243"/>
      <c r="T110" s="168"/>
      <c r="U110" s="243"/>
      <c r="V110" s="243"/>
      <c r="W110" s="243"/>
      <c r="X110" s="243"/>
      <c r="Y110" s="243"/>
      <c r="Z110" s="243"/>
      <c r="AA110" s="243"/>
    </row>
    <row r="111" spans="1:27" x14ac:dyDescent="0.25">
      <c r="A111" s="26" t="s">
        <v>40</v>
      </c>
      <c r="B111" s="174">
        <f t="shared" si="49"/>
        <v>25.945</v>
      </c>
      <c r="C111" s="174">
        <f t="shared" si="49"/>
        <v>30.009999999999998</v>
      </c>
      <c r="D111" s="199">
        <f t="shared" si="50"/>
        <v>4.0649999999999977</v>
      </c>
      <c r="E111" s="1"/>
      <c r="F111" s="1"/>
      <c r="G111" s="174">
        <f t="shared" si="51"/>
        <v>5.9746582349608966E-2</v>
      </c>
      <c r="H111" s="196"/>
      <c r="I111" s="197"/>
      <c r="J111" s="171"/>
      <c r="K111" s="177">
        <f t="shared" si="52"/>
        <v>6.4499999999997115E-2</v>
      </c>
      <c r="L111" s="177">
        <f t="shared" si="53"/>
        <v>0.95627668041205793</v>
      </c>
      <c r="M111" s="198"/>
      <c r="N111" s="199"/>
      <c r="O111" s="168"/>
      <c r="P111" s="168"/>
      <c r="S111" s="243"/>
      <c r="T111" s="168"/>
      <c r="U111" s="243"/>
      <c r="V111" s="243"/>
      <c r="W111" s="243"/>
      <c r="X111" s="243"/>
      <c r="Y111" s="243"/>
      <c r="Z111" s="243"/>
      <c r="AA111" s="243"/>
    </row>
    <row r="112" spans="1:27" x14ac:dyDescent="0.25">
      <c r="A112" s="26" t="s">
        <v>41</v>
      </c>
      <c r="B112" s="174">
        <f t="shared" si="49"/>
        <v>24.685000000000002</v>
      </c>
      <c r="C112" s="174">
        <f t="shared" si="49"/>
        <v>30.84</v>
      </c>
      <c r="D112" s="199">
        <f t="shared" si="50"/>
        <v>6.1549999999999976</v>
      </c>
      <c r="E112" s="1"/>
      <c r="F112" s="1"/>
      <c r="G112" s="174">
        <f t="shared" si="51"/>
        <v>1.4033318326311502E-2</v>
      </c>
      <c r="H112" s="196"/>
      <c r="I112" s="197"/>
      <c r="J112" s="171"/>
      <c r="K112" s="177">
        <f t="shared" si="52"/>
        <v>2.154499999999997</v>
      </c>
      <c r="L112" s="177">
        <f t="shared" si="53"/>
        <v>0.2246109239474964</v>
      </c>
      <c r="M112" s="198"/>
      <c r="N112" s="199"/>
      <c r="O112" s="168"/>
      <c r="P112" s="168"/>
      <c r="S112" s="243"/>
      <c r="T112" s="168"/>
      <c r="U112" s="243"/>
      <c r="V112" s="243"/>
      <c r="W112" s="243"/>
      <c r="X112" s="243"/>
      <c r="Y112" s="243"/>
      <c r="Z112" s="243"/>
      <c r="AA112" s="243"/>
    </row>
    <row r="113" spans="1:27" x14ac:dyDescent="0.25">
      <c r="A113" s="26" t="s">
        <v>42</v>
      </c>
      <c r="B113" s="174">
        <f t="shared" si="49"/>
        <v>25.68</v>
      </c>
      <c r="C113" s="174">
        <f t="shared" si="49"/>
        <v>29.049999999999997</v>
      </c>
      <c r="D113" s="199">
        <f t="shared" si="50"/>
        <v>3.3699999999999974</v>
      </c>
      <c r="E113" s="1"/>
      <c r="F113" s="1"/>
      <c r="G113" s="174">
        <f t="shared" si="51"/>
        <v>9.6722812096399546E-2</v>
      </c>
      <c r="H113" s="196"/>
      <c r="I113" s="197"/>
      <c r="J113" s="171"/>
      <c r="K113" s="177">
        <f t="shared" si="52"/>
        <v>-0.63050000000000317</v>
      </c>
      <c r="L113" s="177">
        <f t="shared" si="53"/>
        <v>1.548101431650668</v>
      </c>
      <c r="M113" s="198"/>
      <c r="N113" s="199"/>
      <c r="O113" s="168"/>
      <c r="P113" s="168"/>
      <c r="S113" s="243"/>
      <c r="T113" s="168"/>
      <c r="U113" s="243"/>
      <c r="V113" s="243"/>
      <c r="W113" s="243"/>
      <c r="X113" s="243"/>
      <c r="Y113" s="243"/>
      <c r="Z113" s="243"/>
      <c r="AA113" s="243"/>
    </row>
    <row r="114" spans="1:27" x14ac:dyDescent="0.25">
      <c r="A114" s="26" t="s">
        <v>43</v>
      </c>
      <c r="B114" s="174">
        <f t="shared" si="49"/>
        <v>25.945</v>
      </c>
      <c r="C114" s="174">
        <f t="shared" si="49"/>
        <v>29.274999999999999</v>
      </c>
      <c r="D114" s="199">
        <f t="shared" si="50"/>
        <v>3.3299999999999983</v>
      </c>
      <c r="E114" s="1"/>
      <c r="F114" s="1"/>
      <c r="G114" s="174">
        <f t="shared" si="51"/>
        <v>9.9442060469364935E-2</v>
      </c>
      <c r="H114" s="196"/>
      <c r="I114" s="197"/>
      <c r="J114" s="171"/>
      <c r="K114" s="177">
        <f t="shared" si="52"/>
        <v>-0.67050000000000232</v>
      </c>
      <c r="L114" s="177">
        <f t="shared" si="53"/>
        <v>1.5916244869461023</v>
      </c>
      <c r="M114" s="198"/>
      <c r="N114" s="199"/>
      <c r="O114" s="168"/>
      <c r="P114" s="168"/>
      <c r="S114" s="243"/>
      <c r="T114" s="168"/>
      <c r="U114" s="243"/>
      <c r="V114" s="243"/>
      <c r="W114" s="243"/>
      <c r="X114" s="243"/>
      <c r="Y114" s="243"/>
      <c r="Z114" s="243"/>
      <c r="AA114" s="243"/>
    </row>
    <row r="115" spans="1:27" x14ac:dyDescent="0.25">
      <c r="A115" s="26" t="s">
        <v>44</v>
      </c>
      <c r="B115" s="174">
        <f t="shared" si="49"/>
        <v>25.655000000000001</v>
      </c>
      <c r="C115" s="174">
        <f t="shared" si="49"/>
        <v>28.22</v>
      </c>
      <c r="D115" s="199">
        <f t="shared" si="50"/>
        <v>2.5649999999999977</v>
      </c>
      <c r="E115" s="1"/>
      <c r="F115" s="1"/>
      <c r="G115" s="174">
        <f t="shared" si="51"/>
        <v>0.168988854128516</v>
      </c>
      <c r="H115" s="196"/>
      <c r="I115" s="197"/>
      <c r="J115" s="171"/>
      <c r="K115" s="177">
        <f t="shared" si="52"/>
        <v>-1.4355000000000029</v>
      </c>
      <c r="L115" s="177">
        <f t="shared" si="53"/>
        <v>2.7047589016397082</v>
      </c>
      <c r="M115" s="198"/>
      <c r="N115" s="199"/>
      <c r="O115" s="168"/>
      <c r="P115" s="168"/>
      <c r="S115" s="243"/>
      <c r="T115" s="168"/>
      <c r="U115" s="243"/>
      <c r="V115" s="243"/>
      <c r="W115" s="243"/>
      <c r="X115" s="243"/>
      <c r="Y115" s="243"/>
      <c r="Z115" s="243"/>
      <c r="AA115" s="243"/>
    </row>
    <row r="116" spans="1:27" x14ac:dyDescent="0.25">
      <c r="A116" s="85" t="s">
        <v>45</v>
      </c>
      <c r="B116" s="200">
        <f t="shared" si="49"/>
        <v>26.189999999999998</v>
      </c>
      <c r="C116" s="200">
        <f t="shared" si="49"/>
        <v>30.1</v>
      </c>
      <c r="D116">
        <f t="shared" si="50"/>
        <v>3.9100000000000037</v>
      </c>
      <c r="E116" s="1"/>
      <c r="F116" s="1"/>
      <c r="G116" s="174">
        <f t="shared" si="51"/>
        <v>6.6523136403334834E-2</v>
      </c>
      <c r="H116" s="196"/>
      <c r="I116" s="197"/>
      <c r="J116" s="171"/>
      <c r="K116" s="177">
        <f t="shared" si="52"/>
        <v>-9.0499999999996916E-2</v>
      </c>
      <c r="L116" s="177">
        <f t="shared" si="53"/>
        <v>1.0647391289787453</v>
      </c>
      <c r="M116" s="198"/>
      <c r="N116" s="199"/>
      <c r="O116" s="168"/>
      <c r="P116" s="168"/>
      <c r="R116" s="168"/>
      <c r="S116" s="243"/>
      <c r="T116" s="168"/>
      <c r="U116" s="243"/>
      <c r="V116" s="243"/>
      <c r="W116" s="243"/>
      <c r="X116" s="243"/>
      <c r="Y116" s="243"/>
      <c r="Z116" s="243"/>
      <c r="AA116" s="243"/>
    </row>
    <row r="117" spans="1:27" x14ac:dyDescent="0.25">
      <c r="A117" s="186" t="s">
        <v>148</v>
      </c>
      <c r="B117" s="187">
        <f>AVERAGE(B107:B116)</f>
        <v>25.660000000000004</v>
      </c>
      <c r="C117" s="187">
        <f>AVERAGE(C107:C116)</f>
        <v>29.673999999999999</v>
      </c>
      <c r="D117" s="187">
        <f>AVERAGE(D107:D116)</f>
        <v>4.0139999999999993</v>
      </c>
      <c r="E117" s="1"/>
      <c r="F117" s="188" t="s">
        <v>145</v>
      </c>
      <c r="G117" s="189">
        <f>AVERAGE(G107:G116)</f>
        <v>7.373656169830535E-2</v>
      </c>
      <c r="H117" s="190"/>
      <c r="I117" s="191"/>
      <c r="J117" s="192">
        <f>D117</f>
        <v>4.0139999999999993</v>
      </c>
      <c r="K117" s="193"/>
      <c r="L117" s="193"/>
      <c r="M117" s="208"/>
      <c r="N117" s="209"/>
      <c r="O117" s="168"/>
      <c r="P117" s="168"/>
      <c r="S117" s="243"/>
      <c r="T117" s="168"/>
      <c r="U117" s="243"/>
      <c r="V117" s="243"/>
      <c r="W117" s="243"/>
      <c r="X117" s="243"/>
      <c r="Y117" s="243"/>
      <c r="Z117" s="243"/>
      <c r="AA117" s="243"/>
    </row>
    <row r="118" spans="1:27" x14ac:dyDescent="0.25">
      <c r="A118" s="1"/>
      <c r="B118" s="1"/>
      <c r="C118" s="1"/>
      <c r="D118" s="1"/>
      <c r="E118" s="1"/>
      <c r="F118" s="263" t="s">
        <v>128</v>
      </c>
      <c r="G118">
        <f>G117/G106</f>
        <v>0.91405082477030786</v>
      </c>
      <c r="H118">
        <f>((C117-B117)-(C106-B106))</f>
        <v>1.3499999999993406E-2</v>
      </c>
      <c r="I118">
        <f>POWER(2,((-1)*(H118)))</f>
        <v>0.99068615810128702</v>
      </c>
      <c r="J118" s="182"/>
      <c r="K118" s="183"/>
      <c r="L118" s="183"/>
      <c r="M118">
        <f>GEOMEAN(L107:L116)</f>
        <v>0.99068615810128358</v>
      </c>
      <c r="N118">
        <f>STDEV(L107:L116)/SQRT(COUNT(L107:L116))</f>
        <v>0.21620180545887396</v>
      </c>
      <c r="O118" s="168"/>
      <c r="P118" s="168"/>
      <c r="S118" s="243"/>
      <c r="T118" s="168"/>
      <c r="U118" s="243"/>
      <c r="V118" s="243"/>
      <c r="W118" s="243"/>
      <c r="X118" s="243"/>
      <c r="Y118" s="243"/>
      <c r="Z118" s="243"/>
      <c r="AA118" s="243"/>
    </row>
    <row r="119" spans="1:27" x14ac:dyDescent="0.25">
      <c r="A119" s="1"/>
      <c r="B119" s="1"/>
      <c r="C119" s="1"/>
      <c r="D119" s="1"/>
      <c r="E119" s="1"/>
      <c r="F119" s="143"/>
      <c r="G119" s="164"/>
      <c r="H119" s="161"/>
      <c r="I119" s="220"/>
      <c r="J119" s="265"/>
      <c r="K119" s="167">
        <f t="shared" ref="K119:K128" si="54">D96-$J$117</f>
        <v>-1.7540000000000013</v>
      </c>
      <c r="L119" s="167">
        <f t="shared" ref="L119:L128" si="55">POWER(2,((-1)*(K119)))</f>
        <v>3.3729244410004529</v>
      </c>
      <c r="O119" s="168"/>
      <c r="P119" s="168"/>
      <c r="S119" s="243"/>
      <c r="T119" s="168"/>
      <c r="U119" s="243"/>
      <c r="V119" s="243"/>
      <c r="W119" s="243"/>
      <c r="X119" s="243"/>
      <c r="Y119" s="243"/>
      <c r="Z119" s="243"/>
      <c r="AA119" s="243"/>
    </row>
    <row r="120" spans="1:27" x14ac:dyDescent="0.25">
      <c r="A120" s="1"/>
      <c r="B120" s="1"/>
      <c r="C120" s="1"/>
      <c r="D120" s="1"/>
      <c r="E120" s="1"/>
      <c r="F120" s="143"/>
      <c r="G120" s="174"/>
      <c r="H120" s="171"/>
      <c r="I120" s="223"/>
      <c r="J120" s="267"/>
      <c r="K120" s="177">
        <f t="shared" si="54"/>
        <v>1.3960000000000043</v>
      </c>
      <c r="L120" s="177">
        <f t="shared" si="55"/>
        <v>0.37998121410037783</v>
      </c>
      <c r="M120" s="198"/>
      <c r="N120" s="199"/>
      <c r="O120" s="168"/>
      <c r="P120" s="168"/>
      <c r="S120" s="243"/>
      <c r="T120" s="168"/>
      <c r="U120" s="243"/>
      <c r="V120" s="243"/>
      <c r="W120" s="243"/>
    </row>
    <row r="121" spans="1:27" x14ac:dyDescent="0.25">
      <c r="A121" s="1"/>
      <c r="B121" s="1"/>
      <c r="C121" s="1"/>
      <c r="D121" s="1"/>
      <c r="E121" s="1"/>
      <c r="F121" s="143"/>
      <c r="G121" s="174"/>
      <c r="H121" s="171"/>
      <c r="I121" s="223"/>
      <c r="J121" s="267"/>
      <c r="K121" s="177">
        <f t="shared" si="54"/>
        <v>1.5999999999998238E-2</v>
      </c>
      <c r="L121" s="177">
        <f t="shared" si="55"/>
        <v>0.9889709163809326</v>
      </c>
      <c r="M121" s="198"/>
      <c r="N121" s="199"/>
      <c r="O121" s="168"/>
      <c r="P121" s="168"/>
      <c r="S121" s="243"/>
      <c r="T121" s="168"/>
      <c r="U121" s="243"/>
      <c r="V121" s="243"/>
      <c r="W121" s="243"/>
    </row>
    <row r="122" spans="1:27" x14ac:dyDescent="0.25">
      <c r="A122" s="1"/>
      <c r="B122" s="1"/>
      <c r="C122" s="1"/>
      <c r="D122" s="1"/>
      <c r="E122" s="1"/>
      <c r="F122" s="143"/>
      <c r="G122" s="174"/>
      <c r="H122" s="171"/>
      <c r="I122" s="223"/>
      <c r="J122" s="267"/>
      <c r="K122" s="177">
        <f t="shared" si="54"/>
        <v>1.0999999999999233E-2</v>
      </c>
      <c r="L122" s="177">
        <f t="shared" si="55"/>
        <v>0.9924043746858191</v>
      </c>
      <c r="M122" s="198"/>
      <c r="N122" s="199"/>
      <c r="O122" s="168"/>
      <c r="P122" s="168"/>
      <c r="S122" s="243"/>
      <c r="T122" s="168"/>
      <c r="U122" s="243"/>
      <c r="V122" s="243"/>
      <c r="W122" s="243"/>
    </row>
    <row r="123" spans="1:27" x14ac:dyDescent="0.25">
      <c r="A123" s="1"/>
      <c r="B123" s="1"/>
      <c r="C123" s="1"/>
      <c r="D123" s="1"/>
      <c r="E123" s="1"/>
      <c r="F123" s="143"/>
      <c r="G123" s="174"/>
      <c r="H123" s="171"/>
      <c r="I123" s="223"/>
      <c r="J123" s="267"/>
      <c r="K123" s="177">
        <f t="shared" si="54"/>
        <v>-1.3589999999999982</v>
      </c>
      <c r="L123" s="177">
        <f t="shared" si="55"/>
        <v>2.5650732055244929</v>
      </c>
      <c r="M123" s="198"/>
      <c r="N123" s="199"/>
      <c r="O123" s="168"/>
      <c r="P123" s="168"/>
      <c r="S123" s="243"/>
      <c r="T123" s="168"/>
      <c r="U123" s="243"/>
      <c r="V123" s="243"/>
      <c r="W123" s="243"/>
    </row>
    <row r="124" spans="1:27" x14ac:dyDescent="0.25">
      <c r="A124" s="1"/>
      <c r="B124" s="1"/>
      <c r="C124" s="1"/>
      <c r="D124" s="1"/>
      <c r="E124" s="1"/>
      <c r="F124" s="143"/>
      <c r="G124" s="174"/>
      <c r="H124" s="171"/>
      <c r="I124" s="223"/>
      <c r="J124" s="267"/>
      <c r="K124" s="177">
        <f t="shared" si="54"/>
        <v>1.3810000000000038</v>
      </c>
      <c r="L124" s="177">
        <f t="shared" si="55"/>
        <v>0.38395256742552358</v>
      </c>
      <c r="M124" s="198"/>
      <c r="N124" s="199"/>
      <c r="O124" s="168"/>
      <c r="P124" s="168"/>
      <c r="S124" s="243"/>
      <c r="T124" s="168"/>
      <c r="U124" s="243"/>
      <c r="V124" s="243"/>
      <c r="W124" s="243"/>
    </row>
    <row r="125" spans="1:27" x14ac:dyDescent="0.25">
      <c r="A125" s="1"/>
      <c r="B125" s="1"/>
      <c r="C125" s="1"/>
      <c r="D125" s="1"/>
      <c r="E125" s="1"/>
      <c r="F125" s="143"/>
      <c r="G125" s="174"/>
      <c r="H125" s="171"/>
      <c r="I125" s="223"/>
      <c r="J125" s="267"/>
      <c r="K125" s="177">
        <f t="shared" si="54"/>
        <v>-0.17899999999999849</v>
      </c>
      <c r="L125" s="177">
        <f t="shared" si="55"/>
        <v>1.1320989021106727</v>
      </c>
      <c r="M125" s="198"/>
      <c r="N125" s="199"/>
      <c r="O125" s="168"/>
      <c r="P125" s="168"/>
      <c r="S125" s="243"/>
      <c r="T125" s="168"/>
      <c r="U125" s="243"/>
      <c r="V125" s="243"/>
      <c r="W125" s="243"/>
    </row>
    <row r="126" spans="1:27" x14ac:dyDescent="0.25">
      <c r="A126" s="1"/>
      <c r="B126" s="1"/>
      <c r="C126" s="1"/>
      <c r="D126" s="1"/>
      <c r="E126" s="1"/>
      <c r="F126" s="143"/>
      <c r="G126" s="174"/>
      <c r="H126" s="171"/>
      <c r="I126" s="223"/>
      <c r="J126" s="267"/>
      <c r="K126" s="177">
        <f t="shared" si="54"/>
        <v>1.3260000000000005</v>
      </c>
      <c r="L126" s="177">
        <f t="shared" si="55"/>
        <v>0.39887261990451633</v>
      </c>
      <c r="M126" s="198"/>
      <c r="N126" s="199"/>
      <c r="O126" s="168"/>
      <c r="P126" s="168"/>
      <c r="S126" s="243"/>
      <c r="T126" s="168"/>
      <c r="U126" s="243"/>
      <c r="V126" s="243"/>
      <c r="W126" s="243"/>
    </row>
    <row r="127" spans="1:27" x14ac:dyDescent="0.25">
      <c r="A127" s="1"/>
      <c r="B127" s="1"/>
      <c r="C127" s="1"/>
      <c r="D127" s="1"/>
      <c r="E127" s="1"/>
      <c r="F127" s="143"/>
      <c r="G127" s="174"/>
      <c r="H127" s="171"/>
      <c r="I127" s="223"/>
      <c r="J127" s="267"/>
      <c r="K127" s="177">
        <f t="shared" si="54"/>
        <v>-0.64399999999999835</v>
      </c>
      <c r="L127" s="177">
        <f t="shared" si="55"/>
        <v>1.5626557603446329</v>
      </c>
      <c r="M127" s="198"/>
      <c r="N127" s="199"/>
      <c r="O127" s="168"/>
      <c r="P127" s="168"/>
      <c r="S127" s="243"/>
      <c r="T127" s="168"/>
      <c r="U127" s="243"/>
      <c r="V127" s="243"/>
      <c r="W127" s="243"/>
    </row>
    <row r="128" spans="1:27" x14ac:dyDescent="0.25">
      <c r="A128" s="145"/>
      <c r="B128" s="145"/>
      <c r="C128" s="145"/>
      <c r="F128" s="143"/>
      <c r="G128" s="186"/>
      <c r="H128" s="180"/>
      <c r="I128" s="181"/>
      <c r="J128" s="268"/>
      <c r="K128" s="183">
        <f t="shared" si="54"/>
        <v>-0.32900000000000063</v>
      </c>
      <c r="L128" s="183">
        <f t="shared" si="55"/>
        <v>1.2561423811435277</v>
      </c>
      <c r="M128" s="269"/>
      <c r="N128" s="181"/>
      <c r="O128" s="168"/>
      <c r="P128" s="168"/>
      <c r="S128" s="243"/>
      <c r="T128" s="168"/>
      <c r="U128" s="243"/>
      <c r="V128" s="243"/>
      <c r="W128" s="243"/>
    </row>
    <row r="129" spans="1:27" x14ac:dyDescent="0.25">
      <c r="A129" s="145"/>
      <c r="B129" s="145"/>
      <c r="C129" s="145"/>
      <c r="F129" s="143"/>
      <c r="G129" s="189"/>
      <c r="H129" s="225"/>
      <c r="I129" s="226"/>
      <c r="J129" s="270"/>
      <c r="K129" s="193"/>
      <c r="L129" s="193"/>
      <c r="M129">
        <f>(-1)*GEOMEAN(L119:L128)</f>
        <v>-1.0094014050994389</v>
      </c>
      <c r="N129" s="195">
        <f>STDEV(L119:L128)/SQRT(COUNT(L119:L128))</f>
        <v>0.31065130588691919</v>
      </c>
      <c r="O129" s="168"/>
      <c r="P129" s="168"/>
      <c r="S129" s="243"/>
      <c r="T129" s="168"/>
      <c r="U129" s="243"/>
      <c r="V129" s="243"/>
      <c r="W129" s="243"/>
    </row>
    <row r="130" spans="1:27" x14ac:dyDescent="0.25">
      <c r="A130" s="145"/>
      <c r="B130" s="145"/>
      <c r="C130" s="145"/>
      <c r="F130" s="43"/>
      <c r="G130" s="174"/>
      <c r="H130" s="171"/>
      <c r="I130" s="223"/>
      <c r="J130" s="267"/>
      <c r="K130" s="177">
        <f t="shared" ref="K130:K139" si="56">D107-$J$117</f>
        <v>-0.39399999999999835</v>
      </c>
      <c r="L130" s="177">
        <f t="shared" ref="L130:L139" si="57">POWER(2,((-1)*(K130)))</f>
        <v>1.3140316271493695</v>
      </c>
      <c r="M130" s="198"/>
      <c r="N130" s="199"/>
      <c r="O130" s="168"/>
      <c r="P130" s="168"/>
      <c r="S130" s="243"/>
      <c r="T130" s="168"/>
      <c r="U130" s="243"/>
      <c r="V130" s="243"/>
      <c r="W130" s="243"/>
    </row>
    <row r="131" spans="1:27" x14ac:dyDescent="0.25">
      <c r="A131" s="145"/>
      <c r="B131" s="145"/>
      <c r="C131" s="145"/>
      <c r="F131" s="228"/>
      <c r="G131" s="174"/>
      <c r="H131" s="171"/>
      <c r="I131" s="223"/>
      <c r="J131" s="267"/>
      <c r="K131" s="177">
        <f t="shared" si="56"/>
        <v>0.42599999999999838</v>
      </c>
      <c r="L131" s="177">
        <f t="shared" si="57"/>
        <v>0.74432262758327072</v>
      </c>
      <c r="M131" s="198"/>
      <c r="N131" s="199"/>
      <c r="O131" s="168"/>
      <c r="P131" s="168"/>
      <c r="S131" s="243"/>
      <c r="T131" s="168"/>
      <c r="U131" s="243"/>
      <c r="V131" s="243"/>
      <c r="W131" s="243"/>
    </row>
    <row r="132" spans="1:27" x14ac:dyDescent="0.25">
      <c r="A132" s="145"/>
      <c r="B132" s="145"/>
      <c r="C132" s="145"/>
      <c r="F132" s="143"/>
      <c r="G132" s="174"/>
      <c r="H132" s="171"/>
      <c r="I132" s="223"/>
      <c r="J132" s="267"/>
      <c r="K132" s="177">
        <f t="shared" si="56"/>
        <v>0.82600000000000051</v>
      </c>
      <c r="L132" s="177">
        <f t="shared" si="57"/>
        <v>0.56409106872825554</v>
      </c>
      <c r="M132" s="198"/>
      <c r="N132" s="199"/>
      <c r="O132" s="168"/>
      <c r="P132" s="168"/>
      <c r="S132" s="243"/>
      <c r="T132" s="168"/>
      <c r="U132" s="243"/>
      <c r="V132" s="243"/>
      <c r="W132" s="243"/>
    </row>
    <row r="133" spans="1:27" x14ac:dyDescent="0.25">
      <c r="A133" s="145"/>
      <c r="B133" s="145"/>
      <c r="C133" s="145"/>
      <c r="F133" s="1"/>
      <c r="G133" s="174"/>
      <c r="H133" s="171"/>
      <c r="I133" s="223"/>
      <c r="J133" s="267"/>
      <c r="K133" s="177">
        <f t="shared" si="56"/>
        <v>-0.16900000000000048</v>
      </c>
      <c r="L133" s="177">
        <f t="shared" si="57"/>
        <v>1.1242789237786179</v>
      </c>
      <c r="M133" s="198"/>
      <c r="N133" s="199"/>
      <c r="O133" s="168"/>
      <c r="P133" s="168"/>
      <c r="S133" s="243"/>
      <c r="T133" s="168"/>
      <c r="U133" s="243"/>
      <c r="V133" s="243"/>
      <c r="W133" s="243"/>
    </row>
    <row r="134" spans="1:27" x14ac:dyDescent="0.25">
      <c r="A134" s="145"/>
      <c r="B134" s="145"/>
      <c r="C134" s="145"/>
      <c r="G134" s="174"/>
      <c r="H134" s="171"/>
      <c r="I134" s="223"/>
      <c r="K134" s="177">
        <f t="shared" si="56"/>
        <v>5.099999999999838E-2</v>
      </c>
      <c r="L134" s="177">
        <f t="shared" si="57"/>
        <v>0.96526702487175808</v>
      </c>
      <c r="M134" s="198"/>
      <c r="N134" s="199"/>
      <c r="O134" s="168"/>
      <c r="P134" s="168"/>
      <c r="S134" s="243"/>
      <c r="T134" s="168"/>
      <c r="U134" s="243"/>
      <c r="V134" s="243"/>
      <c r="W134" s="243"/>
    </row>
    <row r="135" spans="1:27" x14ac:dyDescent="0.25">
      <c r="A135" s="43"/>
      <c r="B135" s="243"/>
      <c r="E135" s="168"/>
      <c r="F135" s="1"/>
      <c r="G135" s="174"/>
      <c r="H135" s="171"/>
      <c r="I135" s="223"/>
      <c r="K135" s="177">
        <f t="shared" si="56"/>
        <v>2.1409999999999982</v>
      </c>
      <c r="L135" s="177">
        <f t="shared" si="57"/>
        <v>0.22672258223328604</v>
      </c>
      <c r="M135" s="198"/>
      <c r="N135" s="199"/>
      <c r="O135" s="168"/>
      <c r="P135" s="168"/>
      <c r="Q135" s="168"/>
      <c r="R135" s="168"/>
      <c r="S135" s="243"/>
      <c r="T135" s="168"/>
      <c r="U135" s="243"/>
      <c r="V135" s="243"/>
      <c r="W135" s="243"/>
      <c r="X135" s="1"/>
      <c r="Y135" s="1"/>
      <c r="Z135" s="1"/>
      <c r="AA135" s="1"/>
    </row>
    <row r="136" spans="1:27" x14ac:dyDescent="0.25">
      <c r="A136" s="1"/>
      <c r="E136" s="168"/>
      <c r="F136" s="1"/>
      <c r="G136" s="174"/>
      <c r="H136" s="171"/>
      <c r="I136" s="223"/>
      <c r="K136" s="177">
        <f t="shared" si="56"/>
        <v>-0.6440000000000019</v>
      </c>
      <c r="L136" s="177">
        <f t="shared" si="57"/>
        <v>1.5626557603446367</v>
      </c>
      <c r="M136" s="198"/>
      <c r="N136" s="199"/>
      <c r="O136" s="168"/>
      <c r="P136" s="168"/>
      <c r="Q136" s="168"/>
      <c r="R136" s="168"/>
      <c r="S136" s="243"/>
      <c r="T136" s="168"/>
      <c r="U136" s="243"/>
      <c r="V136" s="243"/>
      <c r="W136" s="243"/>
      <c r="X136" s="1"/>
      <c r="Y136" s="1"/>
      <c r="Z136" s="1"/>
      <c r="AA136" s="1"/>
    </row>
    <row r="137" spans="1:27" x14ac:dyDescent="0.25">
      <c r="A137" s="43"/>
      <c r="B137" s="168"/>
      <c r="E137" s="168"/>
      <c r="F137" s="168"/>
      <c r="G137" s="174"/>
      <c r="H137" s="171"/>
      <c r="I137" s="223"/>
      <c r="K137" s="177">
        <f t="shared" si="56"/>
        <v>-0.68400000000000105</v>
      </c>
      <c r="L137" s="177">
        <f t="shared" si="57"/>
        <v>1.6065879935140688</v>
      </c>
      <c r="M137" s="198"/>
      <c r="N137" s="199"/>
      <c r="O137" s="168"/>
      <c r="P137" s="168"/>
      <c r="Q137" s="168"/>
      <c r="R137" s="168"/>
      <c r="S137" s="243"/>
      <c r="T137" s="168"/>
      <c r="U137" s="243"/>
      <c r="V137" s="243"/>
      <c r="W137" s="243"/>
      <c r="X137" s="1"/>
      <c r="Y137" s="1"/>
      <c r="Z137" s="1"/>
      <c r="AA137" s="1"/>
    </row>
    <row r="138" spans="1:27" x14ac:dyDescent="0.25">
      <c r="A138" s="43"/>
      <c r="B138" s="156"/>
      <c r="C138" s="148"/>
      <c r="D138" s="156"/>
      <c r="E138" s="148"/>
      <c r="F138" s="148"/>
      <c r="G138" s="174"/>
      <c r="H138" s="171"/>
      <c r="I138" s="223"/>
      <c r="K138" s="177">
        <f t="shared" si="56"/>
        <v>-1.4490000000000016</v>
      </c>
      <c r="L138" s="177">
        <f t="shared" si="57"/>
        <v>2.7301874357703357</v>
      </c>
      <c r="M138" s="198"/>
      <c r="N138" s="199"/>
      <c r="O138" s="156"/>
      <c r="P138" s="156"/>
      <c r="Q138" s="156"/>
      <c r="R138" s="156"/>
      <c r="S138" s="243"/>
      <c r="T138" s="156"/>
      <c r="U138" s="156"/>
      <c r="V138" s="156"/>
      <c r="W138" s="156"/>
      <c r="X138" s="243"/>
      <c r="Y138" s="243"/>
      <c r="Z138" s="243"/>
      <c r="AA138" s="243"/>
    </row>
    <row r="139" spans="1:27" x14ac:dyDescent="0.25">
      <c r="A139" s="43"/>
      <c r="B139" s="44"/>
      <c r="C139" s="44"/>
      <c r="D139" s="44"/>
      <c r="E139" s="44"/>
      <c r="F139" s="44"/>
      <c r="G139" s="179"/>
      <c r="K139" s="177">
        <f t="shared" si="56"/>
        <v>-0.10399999999999565</v>
      </c>
      <c r="L139" s="177">
        <f t="shared" si="57"/>
        <v>1.0747491728554981</v>
      </c>
      <c r="M139" s="198"/>
      <c r="N139" s="199"/>
      <c r="O139" s="168"/>
      <c r="P139" s="168"/>
      <c r="Q139" s="168"/>
      <c r="R139" s="168"/>
      <c r="S139" s="243"/>
      <c r="T139" s="168"/>
      <c r="U139" s="243"/>
      <c r="V139" s="243"/>
      <c r="W139" s="243"/>
      <c r="X139" s="243"/>
      <c r="Y139" s="243"/>
      <c r="Z139" s="243"/>
      <c r="AA139" s="243"/>
    </row>
    <row r="140" spans="1:27" x14ac:dyDescent="0.25">
      <c r="A140" s="43"/>
      <c r="B140" s="44"/>
      <c r="C140" s="44"/>
      <c r="D140" s="44"/>
      <c r="E140" s="44"/>
      <c r="F140" s="44"/>
      <c r="G140" s="189"/>
      <c r="H140" s="225"/>
      <c r="I140" s="226"/>
      <c r="J140" s="225"/>
      <c r="K140" s="193"/>
      <c r="L140" s="193"/>
      <c r="O140" s="168"/>
      <c r="P140" s="168"/>
      <c r="Q140" s="168"/>
      <c r="R140" s="168"/>
      <c r="S140" s="243"/>
      <c r="T140" s="168"/>
      <c r="U140" s="243"/>
      <c r="V140" s="243"/>
      <c r="W140" s="243"/>
      <c r="X140" s="243"/>
      <c r="Y140" s="243"/>
      <c r="Z140" s="243"/>
      <c r="AA140" s="243"/>
    </row>
    <row r="141" spans="1:27" x14ac:dyDescent="0.25">
      <c r="A141" s="43"/>
      <c r="B141" s="44"/>
      <c r="C141" s="44"/>
      <c r="D141" s="44"/>
      <c r="E141" s="44"/>
      <c r="F141" s="44"/>
      <c r="G141">
        <f>(-1)*(G106/G117)</f>
        <v>-1.0940310679674627</v>
      </c>
      <c r="H141">
        <f>((C106-B106)-(C117-B117))</f>
        <v>-1.3499999999993406E-2</v>
      </c>
      <c r="I141">
        <f>(-1)*POWER(2,((-1)*(H141)))</f>
        <v>-1.0094014050994349</v>
      </c>
      <c r="J141" s="182"/>
      <c r="K141" s="183"/>
      <c r="L141" s="183"/>
      <c r="M141">
        <f>(-1)*GEOMEAN(L130:L139)</f>
        <v>-1.0000000000000002</v>
      </c>
      <c r="N141">
        <f>STDEV(L130:L139)/SQRT(COUNT(L130:L139))</f>
        <v>0.21823440621522289</v>
      </c>
      <c r="O141" s="168"/>
      <c r="P141" s="168"/>
      <c r="Q141" s="168"/>
      <c r="R141" s="168"/>
      <c r="S141" s="243"/>
      <c r="T141" s="168"/>
      <c r="U141" s="243"/>
      <c r="V141" s="243"/>
      <c r="W141" s="243"/>
      <c r="X141" s="243"/>
      <c r="Y141" s="243"/>
      <c r="Z141" s="243"/>
      <c r="AA141" s="243"/>
    </row>
    <row r="142" spans="1:27" x14ac:dyDescent="0.25">
      <c r="A142" s="43"/>
      <c r="B142" s="44"/>
      <c r="C142" s="44"/>
      <c r="D142" s="44"/>
      <c r="E142" s="44"/>
      <c r="F142" s="44"/>
      <c r="G142" s="44"/>
      <c r="H142" s="44"/>
      <c r="I142" s="168"/>
      <c r="K142" s="243"/>
      <c r="L142" s="243"/>
      <c r="M142" s="243"/>
      <c r="N142" s="243"/>
      <c r="O142" s="168"/>
      <c r="P142" s="168"/>
      <c r="Q142" s="168"/>
      <c r="R142" s="168"/>
      <c r="S142" s="243"/>
      <c r="T142" s="168"/>
      <c r="U142" s="243"/>
      <c r="V142" s="243"/>
      <c r="W142" s="243"/>
      <c r="X142" s="243"/>
      <c r="Y142" s="243"/>
      <c r="Z142" s="243"/>
      <c r="AA142" s="243"/>
    </row>
    <row r="143" spans="1:27" x14ac:dyDescent="0.25">
      <c r="A143" s="43"/>
      <c r="B143" s="44"/>
      <c r="C143" s="44"/>
      <c r="D143" s="44"/>
      <c r="E143" s="44"/>
      <c r="F143" s="44"/>
      <c r="G143" s="44"/>
      <c r="H143" s="44"/>
      <c r="I143" s="168"/>
      <c r="K143" s="243"/>
      <c r="L143" s="243"/>
      <c r="M143" s="243"/>
      <c r="N143" s="243"/>
      <c r="O143" s="168"/>
      <c r="P143" s="168"/>
      <c r="Q143" s="168"/>
      <c r="R143" s="168"/>
      <c r="S143" s="243"/>
      <c r="T143" s="168"/>
      <c r="U143" s="243"/>
      <c r="V143" s="243"/>
      <c r="W143" s="243"/>
      <c r="X143" s="243"/>
      <c r="Y143" s="243"/>
      <c r="Z143" s="243"/>
      <c r="AA143" s="243"/>
    </row>
    <row r="144" spans="1:27" x14ac:dyDescent="0.25">
      <c r="A144" s="43"/>
      <c r="B144" s="44"/>
      <c r="C144" s="44"/>
      <c r="D144" s="44"/>
      <c r="E144" s="44"/>
      <c r="F144" s="44"/>
      <c r="G144" s="44"/>
      <c r="H144" s="44"/>
      <c r="I144" s="168"/>
      <c r="K144" s="243"/>
      <c r="L144" s="243"/>
      <c r="M144" s="243"/>
      <c r="N144" s="243"/>
      <c r="O144" s="168"/>
      <c r="P144" s="168"/>
      <c r="Q144" s="168"/>
      <c r="R144" s="168"/>
      <c r="S144" s="243"/>
      <c r="T144" s="168"/>
      <c r="U144" s="243"/>
      <c r="V144" s="243"/>
      <c r="W144" s="243"/>
      <c r="X144" s="243"/>
      <c r="Y144" s="243"/>
      <c r="Z144" s="243"/>
      <c r="AA144" s="243"/>
    </row>
    <row r="145" spans="1:27" x14ac:dyDescent="0.25">
      <c r="A145" s="43"/>
      <c r="B145" s="44"/>
      <c r="C145" s="44"/>
      <c r="D145" s="44"/>
      <c r="E145" s="44"/>
      <c r="F145" s="44"/>
      <c r="G145" s="44"/>
      <c r="H145" s="44"/>
      <c r="I145" s="243"/>
      <c r="J145" s="243"/>
      <c r="K145" s="243"/>
      <c r="L145" s="243"/>
      <c r="M145" s="243"/>
      <c r="N145" s="243"/>
      <c r="O145" s="168"/>
      <c r="P145" s="168"/>
      <c r="Q145" s="243"/>
      <c r="R145" s="243"/>
      <c r="S145" s="243"/>
      <c r="T145" s="168"/>
      <c r="U145" s="168"/>
      <c r="V145" s="168"/>
      <c r="W145" s="243"/>
      <c r="X145" s="243"/>
      <c r="Y145" s="243"/>
      <c r="Z145" s="243"/>
      <c r="AA145" s="243"/>
    </row>
    <row r="146" spans="1:27" x14ac:dyDescent="0.25">
      <c r="A146" s="43"/>
      <c r="B146" s="44"/>
      <c r="C146" s="44"/>
      <c r="D146" s="44"/>
      <c r="E146" s="44"/>
      <c r="F146" s="44"/>
      <c r="G146" s="44"/>
      <c r="H146" s="44"/>
      <c r="I146" s="168"/>
      <c r="K146" s="243"/>
      <c r="L146" s="243"/>
      <c r="M146" s="168"/>
      <c r="N146" s="168"/>
      <c r="O146" s="168"/>
      <c r="P146" s="168"/>
      <c r="Q146" s="168"/>
      <c r="R146" s="168"/>
      <c r="S146" s="243"/>
      <c r="T146" s="168"/>
      <c r="U146" s="168"/>
      <c r="V146" s="168"/>
      <c r="W146" s="243"/>
      <c r="X146" s="243"/>
      <c r="Y146" s="243"/>
      <c r="Z146" s="243"/>
      <c r="AA146" s="243"/>
    </row>
    <row r="147" spans="1:27" x14ac:dyDescent="0.25">
      <c r="A147" s="43"/>
      <c r="B147" s="44"/>
      <c r="C147" s="44"/>
      <c r="D147" s="44"/>
      <c r="E147" s="44"/>
      <c r="F147" s="44"/>
      <c r="G147" s="44"/>
      <c r="H147" s="44"/>
      <c r="I147" s="168"/>
      <c r="K147" s="243"/>
      <c r="L147" s="243"/>
      <c r="M147" s="243"/>
      <c r="N147" s="243"/>
      <c r="O147" s="168"/>
      <c r="P147" s="168"/>
      <c r="Q147" s="168"/>
      <c r="R147" s="168"/>
      <c r="S147" s="243"/>
      <c r="T147" s="168"/>
      <c r="U147" s="243"/>
      <c r="V147" s="243"/>
      <c r="W147" s="243"/>
      <c r="X147" s="243"/>
      <c r="Y147" s="243"/>
      <c r="Z147" s="243"/>
      <c r="AA147" s="243"/>
    </row>
    <row r="148" spans="1:27" x14ac:dyDescent="0.25">
      <c r="A148" s="43"/>
      <c r="B148" s="44"/>
      <c r="C148" s="44"/>
      <c r="D148" s="44"/>
      <c r="E148" s="44"/>
      <c r="F148" s="44"/>
      <c r="G148" s="44"/>
      <c r="H148" s="44"/>
      <c r="I148" s="168"/>
      <c r="J148" s="168"/>
      <c r="K148" s="243"/>
      <c r="L148" s="243"/>
      <c r="M148" s="243"/>
      <c r="N148" s="243"/>
      <c r="O148" s="168"/>
      <c r="P148" s="168"/>
      <c r="Q148" s="168"/>
      <c r="R148" s="168"/>
      <c r="S148" s="243"/>
      <c r="T148" s="168"/>
      <c r="U148" s="243"/>
      <c r="V148" s="243"/>
      <c r="W148" s="243"/>
      <c r="X148" s="243"/>
      <c r="Y148" s="243"/>
      <c r="Z148" s="243"/>
      <c r="AA148" s="243"/>
    </row>
    <row r="149" spans="1:27" x14ac:dyDescent="0.25">
      <c r="A149" s="43"/>
      <c r="B149" s="44"/>
      <c r="C149" s="44"/>
      <c r="D149" s="44"/>
      <c r="E149" s="44"/>
      <c r="F149" s="44"/>
      <c r="G149" s="44"/>
      <c r="H149" s="44"/>
      <c r="I149" s="168"/>
      <c r="J149" s="168"/>
      <c r="K149" s="243"/>
      <c r="L149" s="243"/>
      <c r="M149" s="243"/>
      <c r="N149" s="243"/>
      <c r="O149" s="168"/>
      <c r="P149" s="168"/>
      <c r="Q149" s="168"/>
      <c r="R149" s="168"/>
      <c r="S149" s="243"/>
      <c r="T149" s="168"/>
      <c r="U149" s="243"/>
      <c r="V149" s="243"/>
      <c r="W149" s="243"/>
      <c r="X149" s="243"/>
      <c r="Y149" s="243"/>
      <c r="Z149" s="243"/>
      <c r="AA149" s="243"/>
    </row>
    <row r="150" spans="1:27" x14ac:dyDescent="0.25">
      <c r="A150" s="43"/>
      <c r="B150" s="44"/>
      <c r="C150" s="44"/>
      <c r="D150" s="44"/>
      <c r="E150" s="44"/>
      <c r="F150" s="44"/>
      <c r="G150" s="44"/>
      <c r="H150" s="44"/>
      <c r="I150" s="168"/>
      <c r="K150" s="243"/>
      <c r="L150" s="243"/>
      <c r="M150" s="243"/>
      <c r="N150" s="243"/>
      <c r="O150" s="168"/>
      <c r="P150" s="168"/>
      <c r="Q150" s="168"/>
      <c r="R150" s="168"/>
      <c r="S150" s="243"/>
      <c r="T150" s="168"/>
      <c r="U150" s="243"/>
      <c r="V150" s="243"/>
      <c r="W150" s="243"/>
      <c r="X150" s="243"/>
      <c r="Y150" s="243"/>
      <c r="Z150" s="243"/>
      <c r="AA150" s="243"/>
    </row>
    <row r="151" spans="1:27" x14ac:dyDescent="0.25">
      <c r="A151" s="43"/>
      <c r="B151" s="44"/>
      <c r="C151" s="44"/>
      <c r="D151" s="44"/>
      <c r="E151" s="44"/>
      <c r="F151" s="44"/>
      <c r="G151" s="44"/>
      <c r="H151" s="44"/>
      <c r="I151" s="168"/>
      <c r="K151" s="243"/>
      <c r="L151" s="243"/>
      <c r="M151" s="243"/>
      <c r="N151" s="243"/>
      <c r="O151" s="168"/>
      <c r="P151" s="168"/>
      <c r="Q151" s="168"/>
      <c r="R151" s="168"/>
      <c r="S151" s="243"/>
      <c r="T151" s="168"/>
      <c r="U151" s="243"/>
      <c r="V151" s="243"/>
      <c r="W151" s="243"/>
      <c r="X151" s="243"/>
      <c r="Y151" s="243"/>
      <c r="Z151" s="243"/>
      <c r="AA151" s="243"/>
    </row>
    <row r="152" spans="1:27" x14ac:dyDescent="0.25">
      <c r="A152" s="43"/>
      <c r="B152" s="44"/>
      <c r="C152" s="44"/>
      <c r="D152" s="44"/>
      <c r="E152" s="44"/>
      <c r="F152" s="44"/>
      <c r="G152" s="44"/>
      <c r="H152" s="44"/>
      <c r="I152" s="168"/>
      <c r="K152" s="243"/>
      <c r="L152" s="243"/>
      <c r="M152" s="243"/>
      <c r="N152" s="243"/>
      <c r="O152" s="168"/>
      <c r="P152" s="168"/>
      <c r="Q152" s="168"/>
      <c r="R152" s="168"/>
      <c r="S152" s="243"/>
      <c r="T152" s="168"/>
      <c r="U152" s="243"/>
      <c r="V152" s="243"/>
      <c r="W152" s="243"/>
      <c r="X152" s="243"/>
      <c r="Y152" s="243"/>
      <c r="Z152" s="243"/>
      <c r="AA152" s="243"/>
    </row>
    <row r="153" spans="1:27" x14ac:dyDescent="0.25">
      <c r="A153" s="43"/>
      <c r="B153" s="44"/>
      <c r="C153" s="44"/>
      <c r="D153" s="44"/>
      <c r="E153" s="44"/>
      <c r="F153" s="44"/>
      <c r="G153" s="44"/>
      <c r="H153" s="44"/>
      <c r="I153" s="168"/>
      <c r="K153" s="243"/>
      <c r="L153" s="243"/>
      <c r="M153" s="243"/>
      <c r="N153" s="243"/>
      <c r="O153" s="168"/>
      <c r="P153" s="168"/>
      <c r="Q153" s="168"/>
      <c r="R153" s="168"/>
      <c r="S153" s="243"/>
      <c r="T153" s="168"/>
      <c r="U153" s="168"/>
      <c r="V153" s="168"/>
      <c r="W153" s="168"/>
      <c r="X153" s="243"/>
      <c r="Y153" s="243"/>
      <c r="Z153" s="243"/>
      <c r="AA153" s="243"/>
    </row>
    <row r="154" spans="1:27" x14ac:dyDescent="0.25">
      <c r="A154" s="43"/>
      <c r="B154" s="47"/>
      <c r="I154" s="168"/>
      <c r="J154" s="168"/>
      <c r="K154" s="168"/>
      <c r="L154" s="243"/>
      <c r="M154" s="243"/>
      <c r="N154" s="243"/>
      <c r="O154" s="168"/>
      <c r="P154" s="168"/>
      <c r="Q154" s="168"/>
      <c r="R154" s="168"/>
      <c r="S154" s="243"/>
      <c r="T154" s="168"/>
      <c r="U154" s="168"/>
      <c r="V154" s="168"/>
      <c r="W154" s="168"/>
      <c r="X154" s="243"/>
      <c r="Y154" s="243"/>
      <c r="Z154" s="243"/>
      <c r="AA154" s="243"/>
    </row>
    <row r="155" spans="1:27" x14ac:dyDescent="0.25">
      <c r="A155" s="243"/>
      <c r="B155" s="243"/>
      <c r="C155" s="243"/>
      <c r="D155" s="243"/>
      <c r="E155" s="243"/>
      <c r="F155" s="243"/>
      <c r="G155" s="243"/>
      <c r="H155" s="243"/>
      <c r="I155" s="243"/>
      <c r="J155" s="168"/>
      <c r="K155" s="168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</row>
    <row r="156" spans="1:27" x14ac:dyDescent="0.25">
      <c r="A156" s="243"/>
      <c r="B156" s="243"/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</row>
    <row r="157" spans="1:27" x14ac:dyDescent="0.25">
      <c r="A157" s="243"/>
      <c r="B157" s="243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</row>
    <row r="158" spans="1:27" x14ac:dyDescent="0.25">
      <c r="A158" s="256"/>
      <c r="B158" s="256"/>
      <c r="C158" s="256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</row>
    <row r="159" spans="1:27" x14ac:dyDescent="0.25">
      <c r="A159" s="145"/>
      <c r="B159" s="145"/>
      <c r="C159" s="145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</row>
    <row r="160" spans="1:27" x14ac:dyDescent="0.25">
      <c r="A160" s="145"/>
      <c r="B160" s="145"/>
      <c r="C160" s="145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</row>
    <row r="161" spans="1:27" x14ac:dyDescent="0.25">
      <c r="A161" s="145"/>
      <c r="B161" s="145"/>
      <c r="C161" s="145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</row>
    <row r="162" spans="1:27" x14ac:dyDescent="0.25">
      <c r="A162" s="145"/>
      <c r="B162" s="145"/>
      <c r="C162" s="145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</row>
    <row r="163" spans="1:27" x14ac:dyDescent="0.25">
      <c r="A163" s="145"/>
      <c r="B163" s="145"/>
      <c r="C163" s="145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</row>
    <row r="164" spans="1:27" x14ac:dyDescent="0.25">
      <c r="A164" s="145"/>
      <c r="B164" s="145"/>
      <c r="C164" s="145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</row>
    <row r="165" spans="1:27" x14ac:dyDescent="0.25">
      <c r="A165" s="145"/>
      <c r="B165" s="145"/>
      <c r="C165" s="145"/>
      <c r="D165" s="243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</row>
    <row r="166" spans="1:27" x14ac:dyDescent="0.25">
      <c r="A166" s="145"/>
      <c r="B166" s="145"/>
      <c r="C166" s="145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</row>
    <row r="167" spans="1:27" x14ac:dyDescent="0.25">
      <c r="A167" s="145"/>
      <c r="B167" s="145"/>
      <c r="C167" s="145"/>
      <c r="D167" s="243"/>
      <c r="E167" s="243"/>
      <c r="F167" s="243"/>
      <c r="G167" s="243"/>
      <c r="H167" s="243"/>
      <c r="I167" s="24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45"/>
      <c r="B168" s="145"/>
      <c r="C168" s="145"/>
      <c r="D168" s="243"/>
      <c r="E168" s="243"/>
      <c r="F168" s="243"/>
      <c r="G168" s="243"/>
      <c r="H168" s="243"/>
      <c r="I168" s="24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275"/>
      <c r="B169" s="275"/>
      <c r="C169" s="275"/>
      <c r="D169" s="243"/>
      <c r="E169" s="243"/>
      <c r="F169" s="243"/>
      <c r="G169" s="243"/>
      <c r="H169" s="243"/>
      <c r="I169" s="24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</sheetData>
  <sheetProtection selectLockedCells="1" selectUnlockedCells="1"/>
  <mergeCells count="4">
    <mergeCell ref="G1:N1"/>
    <mergeCell ref="Q1:X1"/>
    <mergeCell ref="G49:N49"/>
    <mergeCell ref="G94:N9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9"/>
  <sheetViews>
    <sheetView zoomScale="85" zoomScaleNormal="85" workbookViewId="0">
      <selection activeCell="D34" sqref="D34"/>
    </sheetView>
  </sheetViews>
  <sheetFormatPr baseColWidth="10" defaultRowHeight="15" x14ac:dyDescent="0.25"/>
  <cols>
    <col min="2" max="2" width="12.85546875" customWidth="1"/>
    <col min="4" max="4" width="11.5703125" customWidth="1"/>
    <col min="7" max="7" width="13.28515625" customWidth="1"/>
    <col min="8" max="14" width="11.5703125" customWidth="1"/>
    <col min="17" max="17" width="14" customWidth="1"/>
  </cols>
  <sheetData>
    <row r="1" spans="1:25" ht="15.75" x14ac:dyDescent="0.25">
      <c r="A1" s="1"/>
      <c r="B1" s="1"/>
      <c r="C1" s="1"/>
      <c r="D1" s="1"/>
      <c r="E1" s="1"/>
      <c r="F1" s="142"/>
      <c r="G1" s="291" t="s">
        <v>132</v>
      </c>
      <c r="H1" s="291"/>
      <c r="I1" s="291"/>
      <c r="J1" s="291"/>
      <c r="K1" s="291"/>
      <c r="L1" s="291"/>
      <c r="M1" s="291"/>
      <c r="N1" s="291"/>
      <c r="O1" s="143"/>
      <c r="P1" s="144"/>
      <c r="Q1" s="292" t="s">
        <v>133</v>
      </c>
      <c r="R1" s="292"/>
      <c r="S1" s="292"/>
      <c r="T1" s="292"/>
      <c r="U1" s="292"/>
      <c r="V1" s="292"/>
      <c r="W1" s="292"/>
      <c r="X1" s="292"/>
      <c r="Y1" s="145"/>
    </row>
    <row r="2" spans="1:25" x14ac:dyDescent="0.25">
      <c r="A2" s="146" t="s">
        <v>134</v>
      </c>
      <c r="B2" s="7" t="s">
        <v>2</v>
      </c>
      <c r="C2" s="10" t="s">
        <v>163</v>
      </c>
      <c r="D2" s="147" t="s">
        <v>136</v>
      </c>
      <c r="E2" s="148"/>
      <c r="F2" s="1"/>
      <c r="G2" s="276" t="s">
        <v>137</v>
      </c>
      <c r="H2" s="277" t="s">
        <v>138</v>
      </c>
      <c r="I2" s="278" t="s">
        <v>139</v>
      </c>
      <c r="J2" s="152" t="s">
        <v>140</v>
      </c>
      <c r="K2" s="153" t="s">
        <v>138</v>
      </c>
      <c r="L2" s="154" t="s">
        <v>139</v>
      </c>
      <c r="M2" s="154" t="s">
        <v>141</v>
      </c>
      <c r="N2" s="155" t="s">
        <v>129</v>
      </c>
      <c r="O2" s="1"/>
      <c r="P2" s="1"/>
      <c r="Q2" s="276" t="s">
        <v>137</v>
      </c>
      <c r="R2" s="277" t="s">
        <v>138</v>
      </c>
      <c r="S2" s="278" t="s">
        <v>139</v>
      </c>
      <c r="T2" s="152" t="s">
        <v>140</v>
      </c>
      <c r="U2" s="153" t="s">
        <v>138</v>
      </c>
      <c r="V2" s="154" t="s">
        <v>139</v>
      </c>
      <c r="W2" s="154" t="s">
        <v>141</v>
      </c>
      <c r="X2" s="155" t="s">
        <v>129</v>
      </c>
      <c r="Y2" s="156"/>
    </row>
    <row r="3" spans="1:25" x14ac:dyDescent="0.25">
      <c r="A3" s="11" t="s">
        <v>8</v>
      </c>
      <c r="B3" s="157">
        <f>qPCR!E5</f>
        <v>25.965</v>
      </c>
      <c r="C3" s="157">
        <f>qPCR!T87</f>
        <v>26.04</v>
      </c>
      <c r="D3" s="157">
        <f t="shared" ref="D3:D11" si="0">C3-B3</f>
        <v>7.4999999999999289E-2</v>
      </c>
      <c r="E3" s="44"/>
      <c r="F3" s="1"/>
      <c r="G3" s="158">
        <f t="shared" ref="G3:G11" si="1">POWER(2,((-1)*(D3)))</f>
        <v>0.94934212095051973</v>
      </c>
      <c r="H3" s="159"/>
      <c r="I3" s="160"/>
      <c r="J3" s="161"/>
      <c r="K3" s="162">
        <f t="shared" ref="K3:K11" si="2">D3-$J$23</f>
        <v>-1.5255000000000016</v>
      </c>
      <c r="L3" s="162">
        <f t="shared" ref="L3:L11" si="3">POWER(2,((-1)*(K3)))</f>
        <v>2.8788647256306032</v>
      </c>
      <c r="M3" s="162"/>
      <c r="N3" s="163"/>
      <c r="O3" s="1"/>
      <c r="P3" s="1"/>
      <c r="Q3" s="164">
        <f t="shared" ref="Q3:Q11" si="4">POWER(2,((-1)*(D3)))</f>
        <v>0.94934212095051973</v>
      </c>
      <c r="R3" s="165"/>
      <c r="S3" s="166"/>
      <c r="T3" s="161"/>
      <c r="U3" s="167">
        <f t="shared" ref="U3:U11" si="5">D3-$T$23</f>
        <v>-1.4023684210526326</v>
      </c>
      <c r="V3" s="162">
        <f t="shared" ref="V3:V21" si="6">POWER(2,((-1)*(U3)))</f>
        <v>2.6433517579074381</v>
      </c>
      <c r="W3" s="162"/>
      <c r="X3" s="163"/>
      <c r="Y3" s="168"/>
    </row>
    <row r="4" spans="1:25" x14ac:dyDescent="0.25">
      <c r="A4" s="16" t="s">
        <v>9</v>
      </c>
      <c r="B4" s="158">
        <f>qPCR!E6</f>
        <v>25.91</v>
      </c>
      <c r="C4" s="158">
        <f>qPCR!T88</f>
        <v>27.240000000000002</v>
      </c>
      <c r="D4" s="158">
        <f t="shared" si="0"/>
        <v>1.3300000000000018</v>
      </c>
      <c r="E4" s="44"/>
      <c r="F4" s="1"/>
      <c r="G4" s="158">
        <f t="shared" si="1"/>
        <v>0.39776824187745885</v>
      </c>
      <c r="H4" s="169"/>
      <c r="I4" s="170"/>
      <c r="J4" s="171"/>
      <c r="K4" s="172">
        <f t="shared" si="2"/>
        <v>-0.27049999999999907</v>
      </c>
      <c r="L4" s="172">
        <f t="shared" si="3"/>
        <v>1.2062258012639073</v>
      </c>
      <c r="M4" s="172"/>
      <c r="N4" s="173"/>
      <c r="O4" s="1"/>
      <c r="P4" s="1"/>
      <c r="Q4" s="174">
        <f t="shared" si="4"/>
        <v>0.39776824187745885</v>
      </c>
      <c r="R4" s="175"/>
      <c r="S4" s="176"/>
      <c r="T4" s="171"/>
      <c r="U4" s="177">
        <f t="shared" si="5"/>
        <v>-0.14736842105263004</v>
      </c>
      <c r="V4" s="172">
        <f t="shared" si="6"/>
        <v>1.1075473827641675</v>
      </c>
      <c r="W4" s="172"/>
      <c r="X4" s="173"/>
      <c r="Y4" s="168"/>
    </row>
    <row r="5" spans="1:25" x14ac:dyDescent="0.25">
      <c r="A5" s="16" t="s">
        <v>10</v>
      </c>
      <c r="B5" s="158">
        <f>qPCR!E7</f>
        <v>25.244999999999997</v>
      </c>
      <c r="C5" s="158">
        <f>qPCR!T89</f>
        <v>25.64</v>
      </c>
      <c r="D5" s="158">
        <f t="shared" si="0"/>
        <v>0.39500000000000313</v>
      </c>
      <c r="E5" s="44"/>
      <c r="F5" s="1"/>
      <c r="G5" s="158">
        <f t="shared" si="1"/>
        <v>0.76048937662050298</v>
      </c>
      <c r="H5" s="169"/>
      <c r="I5" s="170"/>
      <c r="J5" s="171"/>
      <c r="K5" s="172">
        <f t="shared" si="2"/>
        <v>-1.2054999999999978</v>
      </c>
      <c r="L5" s="172">
        <f t="shared" si="3"/>
        <v>2.3061718133579823</v>
      </c>
      <c r="M5" s="172"/>
      <c r="N5" s="173"/>
      <c r="O5" s="1"/>
      <c r="P5" s="1"/>
      <c r="Q5" s="174">
        <f t="shared" si="4"/>
        <v>0.76048937662050298</v>
      </c>
      <c r="R5" s="175"/>
      <c r="S5" s="176"/>
      <c r="T5" s="171"/>
      <c r="U5" s="177">
        <f t="shared" si="5"/>
        <v>-1.0823684210526288</v>
      </c>
      <c r="V5" s="172">
        <f t="shared" si="6"/>
        <v>2.1175094691332181</v>
      </c>
      <c r="W5" s="172"/>
      <c r="X5" s="173"/>
      <c r="Y5" s="168"/>
    </row>
    <row r="6" spans="1:25" x14ac:dyDescent="0.25">
      <c r="A6" s="16" t="s">
        <v>11</v>
      </c>
      <c r="B6" s="158">
        <f>qPCR!E8</f>
        <v>25.130000000000003</v>
      </c>
      <c r="C6" s="158">
        <f>qPCR!T90</f>
        <v>26.524999999999999</v>
      </c>
      <c r="D6" s="158">
        <f t="shared" si="0"/>
        <v>1.394999999999996</v>
      </c>
      <c r="E6" s="44"/>
      <c r="F6" s="1"/>
      <c r="G6" s="158">
        <f t="shared" si="1"/>
        <v>0.38024468831025338</v>
      </c>
      <c r="H6" s="169"/>
      <c r="I6" s="170"/>
      <c r="J6" s="171"/>
      <c r="K6" s="172">
        <f t="shared" si="2"/>
        <v>-0.2055000000000049</v>
      </c>
      <c r="L6" s="172">
        <f t="shared" si="3"/>
        <v>1.1530859066789967</v>
      </c>
      <c r="M6" s="172"/>
      <c r="N6" s="173"/>
      <c r="O6" s="1"/>
      <c r="P6" s="1"/>
      <c r="Q6" s="174">
        <f t="shared" si="4"/>
        <v>0.38024468831025338</v>
      </c>
      <c r="R6" s="175"/>
      <c r="S6" s="176"/>
      <c r="T6" s="171"/>
      <c r="U6" s="177">
        <f t="shared" si="5"/>
        <v>-8.2368421052635865E-2</v>
      </c>
      <c r="V6" s="172">
        <f t="shared" si="6"/>
        <v>1.0587547345666144</v>
      </c>
      <c r="W6" s="172"/>
      <c r="X6" s="173"/>
      <c r="Y6" s="168"/>
    </row>
    <row r="7" spans="1:25" x14ac:dyDescent="0.25">
      <c r="A7" s="16" t="s">
        <v>12</v>
      </c>
      <c r="B7" s="158">
        <f>qPCR!E9</f>
        <v>25.16</v>
      </c>
      <c r="C7" s="158">
        <f>qPCR!T91</f>
        <v>28.270000000000003</v>
      </c>
      <c r="D7" s="158">
        <f t="shared" si="0"/>
        <v>3.110000000000003</v>
      </c>
      <c r="E7" s="44"/>
      <c r="F7" s="1"/>
      <c r="G7" s="158">
        <f t="shared" si="1"/>
        <v>0.11582350773629614</v>
      </c>
      <c r="H7" s="169"/>
      <c r="I7" s="170"/>
      <c r="J7" s="171"/>
      <c r="K7" s="172">
        <f t="shared" si="2"/>
        <v>1.5095000000000021</v>
      </c>
      <c r="L7" s="172">
        <f t="shared" si="3"/>
        <v>0.35123292589922417</v>
      </c>
      <c r="M7" s="172"/>
      <c r="N7" s="173"/>
      <c r="O7" s="1"/>
      <c r="P7" s="1"/>
      <c r="Q7" s="174">
        <f t="shared" si="4"/>
        <v>0.11582350773629614</v>
      </c>
      <c r="R7" s="175"/>
      <c r="S7" s="176"/>
      <c r="T7" s="171"/>
      <c r="U7" s="177">
        <f t="shared" si="5"/>
        <v>1.6326315789473711</v>
      </c>
      <c r="V7" s="172">
        <f t="shared" si="6"/>
        <v>0.32249940882766492</v>
      </c>
      <c r="W7" s="172"/>
      <c r="X7" s="173"/>
      <c r="Y7" s="168"/>
    </row>
    <row r="8" spans="1:25" x14ac:dyDescent="0.25">
      <c r="A8" s="16" t="s">
        <v>13</v>
      </c>
      <c r="B8" s="158">
        <f>qPCR!E10</f>
        <v>25.92</v>
      </c>
      <c r="C8" s="158">
        <f>qPCR!T92</f>
        <v>27.145</v>
      </c>
      <c r="D8" s="158">
        <f t="shared" si="0"/>
        <v>1.2249999999999979</v>
      </c>
      <c r="E8" s="44"/>
      <c r="F8" s="1"/>
      <c r="G8" s="158">
        <f t="shared" si="1"/>
        <v>0.42779751284130174</v>
      </c>
      <c r="H8" s="169"/>
      <c r="I8" s="170"/>
      <c r="J8" s="171"/>
      <c r="K8" s="172">
        <f t="shared" si="2"/>
        <v>-0.37550000000000305</v>
      </c>
      <c r="L8" s="172">
        <f t="shared" si="3"/>
        <v>1.2972890828842922</v>
      </c>
      <c r="M8" s="172"/>
      <c r="N8" s="173"/>
      <c r="O8" s="1"/>
      <c r="P8" s="1"/>
      <c r="Q8" s="174">
        <f t="shared" si="4"/>
        <v>0.42779751284130174</v>
      </c>
      <c r="R8" s="175"/>
      <c r="S8" s="176"/>
      <c r="T8" s="171"/>
      <c r="U8" s="177">
        <f t="shared" si="5"/>
        <v>-0.25236842105263402</v>
      </c>
      <c r="V8" s="172">
        <f t="shared" si="6"/>
        <v>1.1911609973286161</v>
      </c>
      <c r="W8" s="172"/>
      <c r="X8" s="173"/>
      <c r="Y8" s="168"/>
    </row>
    <row r="9" spans="1:25" x14ac:dyDescent="0.25">
      <c r="A9" s="16" t="s">
        <v>14</v>
      </c>
      <c r="B9" s="158">
        <f>qPCR!E11</f>
        <v>25.725000000000001</v>
      </c>
      <c r="C9" s="158">
        <f>qPCR!T93</f>
        <v>26.619999999999997</v>
      </c>
      <c r="D9" s="158">
        <f t="shared" si="0"/>
        <v>0.89499999999999602</v>
      </c>
      <c r="E9" s="44"/>
      <c r="F9" s="1"/>
      <c r="G9" s="158">
        <f t="shared" si="1"/>
        <v>0.53774719522869063</v>
      </c>
      <c r="H9" s="169"/>
      <c r="I9" s="170"/>
      <c r="J9" s="171"/>
      <c r="K9" s="172">
        <f t="shared" si="2"/>
        <v>-0.7055000000000049</v>
      </c>
      <c r="L9" s="172">
        <f t="shared" si="3"/>
        <v>1.6307097278067142</v>
      </c>
      <c r="M9" s="172"/>
      <c r="N9" s="173"/>
      <c r="O9" s="1"/>
      <c r="P9" s="1"/>
      <c r="Q9" s="174">
        <f t="shared" si="4"/>
        <v>0.53774719522869063</v>
      </c>
      <c r="R9" s="175"/>
      <c r="S9" s="176"/>
      <c r="T9" s="171"/>
      <c r="U9" s="177">
        <f t="shared" si="5"/>
        <v>-0.58236842105263587</v>
      </c>
      <c r="V9" s="172">
        <f t="shared" si="6"/>
        <v>1.4973053048508322</v>
      </c>
      <c r="W9" s="172"/>
      <c r="X9" s="173"/>
      <c r="Y9" s="168"/>
    </row>
    <row r="10" spans="1:25" x14ac:dyDescent="0.25">
      <c r="A10" s="16" t="s">
        <v>15</v>
      </c>
      <c r="B10" s="158">
        <f>qPCR!E12</f>
        <v>26.105</v>
      </c>
      <c r="C10" s="158">
        <f>qPCR!T94</f>
        <v>26.564999999999998</v>
      </c>
      <c r="D10" s="158">
        <f t="shared" si="0"/>
        <v>0.4599999999999973</v>
      </c>
      <c r="E10" s="44"/>
      <c r="F10" s="1"/>
      <c r="G10" s="158">
        <f t="shared" si="1"/>
        <v>0.72698625866015665</v>
      </c>
      <c r="H10" s="169"/>
      <c r="I10" s="170"/>
      <c r="J10" s="171"/>
      <c r="K10" s="172">
        <f t="shared" si="2"/>
        <v>-1.1405000000000036</v>
      </c>
      <c r="L10" s="172">
        <f t="shared" si="3"/>
        <v>2.2045741465462414</v>
      </c>
      <c r="M10" s="172"/>
      <c r="N10" s="173"/>
      <c r="O10" s="1"/>
      <c r="P10" s="1"/>
      <c r="Q10" s="174">
        <f t="shared" si="4"/>
        <v>0.72698625866015665</v>
      </c>
      <c r="R10" s="175"/>
      <c r="S10" s="176"/>
      <c r="T10" s="171"/>
      <c r="U10" s="177">
        <f t="shared" si="5"/>
        <v>-1.0173684210526346</v>
      </c>
      <c r="V10" s="172">
        <f t="shared" si="6"/>
        <v>2.0242232619783187</v>
      </c>
      <c r="W10" s="172"/>
      <c r="X10" s="173"/>
      <c r="Y10" s="168"/>
    </row>
    <row r="11" spans="1:25" x14ac:dyDescent="0.25">
      <c r="A11" s="38" t="s">
        <v>16</v>
      </c>
      <c r="B11" s="178">
        <f>qPCR!E13</f>
        <v>24.664999999999999</v>
      </c>
      <c r="C11" s="178">
        <f>qPCR!T95</f>
        <v>27.844999999999999</v>
      </c>
      <c r="D11" s="178">
        <f t="shared" si="0"/>
        <v>3.1799999999999997</v>
      </c>
      <c r="E11" s="44"/>
      <c r="F11" s="1"/>
      <c r="G11" s="158">
        <f t="shared" si="1"/>
        <v>0.11033787453633188</v>
      </c>
      <c r="H11" s="169"/>
      <c r="I11" s="170"/>
      <c r="J11" s="171"/>
      <c r="K11" s="172">
        <f t="shared" si="2"/>
        <v>1.5794999999999988</v>
      </c>
      <c r="L11" s="172">
        <f t="shared" si="3"/>
        <v>0.33459783137575227</v>
      </c>
      <c r="M11" s="172"/>
      <c r="N11" s="173"/>
      <c r="O11" s="1"/>
      <c r="P11" s="1"/>
      <c r="Q11" s="179">
        <f t="shared" si="4"/>
        <v>0.11033787453633188</v>
      </c>
      <c r="R11" s="180"/>
      <c r="S11" s="181"/>
      <c r="T11" s="182"/>
      <c r="U11" s="183">
        <f t="shared" si="5"/>
        <v>1.7026315789473678</v>
      </c>
      <c r="V11" s="184">
        <f t="shared" si="6"/>
        <v>0.30722519119594072</v>
      </c>
      <c r="W11" s="184"/>
      <c r="X11" s="185"/>
      <c r="Y11" s="168"/>
    </row>
    <row r="12" spans="1:25" x14ac:dyDescent="0.25">
      <c r="A12" s="186" t="s">
        <v>142</v>
      </c>
      <c r="B12" s="187">
        <f>AVERAGE(B3:B11)</f>
        <v>25.536111111111108</v>
      </c>
      <c r="C12" s="187">
        <f>AVERAGE(C3:C11)</f>
        <v>26.876666666666669</v>
      </c>
      <c r="D12" s="187">
        <f>AVERAGE(D3:D11)</f>
        <v>1.3405555555555548</v>
      </c>
      <c r="E12" s="44"/>
      <c r="F12" s="188" t="s">
        <v>143</v>
      </c>
      <c r="G12" s="189">
        <f>AVERAGE(G3:G11)</f>
        <v>0.48961519741794579</v>
      </c>
      <c r="H12" s="190"/>
      <c r="I12" s="191"/>
      <c r="J12" s="192">
        <f>D12</f>
        <v>1.3405555555555548</v>
      </c>
      <c r="K12" s="193"/>
      <c r="L12" s="193"/>
      <c r="M12">
        <f>GEOMEAN(L3:L11)</f>
        <v>1.1974325927852276</v>
      </c>
      <c r="N12" s="195">
        <f>STDEV(L3:L11)/SQRT(COUNT(L3:L11))</f>
        <v>0.28839041033253643</v>
      </c>
      <c r="O12" s="1"/>
      <c r="P12" s="1"/>
      <c r="Q12" s="174">
        <f t="shared" ref="Q12:Q21" si="7">POWER(2,((-1)*(D13)))</f>
        <v>0.84674531236252593</v>
      </c>
      <c r="R12" s="175"/>
      <c r="S12" s="176"/>
      <c r="T12" s="171"/>
      <c r="U12" s="177">
        <f t="shared" ref="U12:U21" si="8">D13-$T$23</f>
        <v>-1.2373684210526299</v>
      </c>
      <c r="V12" s="172">
        <f t="shared" si="6"/>
        <v>2.3576808197368759</v>
      </c>
      <c r="W12" s="172"/>
      <c r="X12" s="173"/>
      <c r="Y12" s="168"/>
    </row>
    <row r="13" spans="1:25" x14ac:dyDescent="0.25">
      <c r="A13" s="21" t="s">
        <v>18</v>
      </c>
      <c r="B13" s="164">
        <f>qPCR!E14</f>
        <v>26.234999999999999</v>
      </c>
      <c r="C13" s="164">
        <f>qPCR!T96</f>
        <v>26.475000000000001</v>
      </c>
      <c r="D13" s="164">
        <f t="shared" ref="D13:D22" si="9">C13-B13</f>
        <v>0.24000000000000199</v>
      </c>
      <c r="E13" s="44"/>
      <c r="F13" s="1"/>
      <c r="G13" s="174">
        <f t="shared" ref="G13:G22" si="10">POWER(2,((-1)*(D13)))</f>
        <v>0.84674531236252593</v>
      </c>
      <c r="H13" s="196"/>
      <c r="I13" s="197"/>
      <c r="J13" s="171"/>
      <c r="K13" s="177">
        <f t="shared" ref="K13:K22" si="11">D13-$J$23</f>
        <v>-1.3604999999999989</v>
      </c>
      <c r="L13" s="177">
        <f t="shared" ref="L13:L22" si="12">POWER(2,((-1)*(K13)))</f>
        <v>2.5677415523424303</v>
      </c>
      <c r="M13" s="198"/>
      <c r="N13" s="199"/>
      <c r="O13" s="1"/>
      <c r="P13" s="1"/>
      <c r="Q13" s="174">
        <f t="shared" si="7"/>
        <v>0.20589775431689311</v>
      </c>
      <c r="R13" s="175"/>
      <c r="S13" s="176"/>
      <c r="T13" s="171"/>
      <c r="U13" s="177">
        <f t="shared" si="8"/>
        <v>0.80263157894736925</v>
      </c>
      <c r="V13" s="172">
        <f t="shared" si="6"/>
        <v>0.5733024784340317</v>
      </c>
      <c r="W13" s="172"/>
      <c r="X13" s="173"/>
      <c r="Y13" s="168"/>
    </row>
    <row r="14" spans="1:25" x14ac:dyDescent="0.25">
      <c r="A14" s="26" t="s">
        <v>19</v>
      </c>
      <c r="B14" s="174">
        <f>qPCR!E15</f>
        <v>24.15</v>
      </c>
      <c r="C14" s="174">
        <f>qPCR!T97</f>
        <v>26.43</v>
      </c>
      <c r="D14" s="174">
        <f t="shared" si="9"/>
        <v>2.2800000000000011</v>
      </c>
      <c r="E14" s="44"/>
      <c r="F14" s="1"/>
      <c r="G14" s="174">
        <f t="shared" si="10"/>
        <v>0.20589775431689311</v>
      </c>
      <c r="H14" s="196"/>
      <c r="I14" s="197"/>
      <c r="J14" s="171"/>
      <c r="K14" s="177">
        <f t="shared" si="11"/>
        <v>0.67950000000000021</v>
      </c>
      <c r="L14" s="177">
        <f t="shared" si="12"/>
        <v>0.62438163114049217</v>
      </c>
      <c r="M14" s="198"/>
      <c r="N14" s="199"/>
      <c r="O14" s="1"/>
      <c r="P14" s="1"/>
      <c r="Q14" s="174">
        <f t="shared" si="7"/>
        <v>0.63728031365963012</v>
      </c>
      <c r="R14" s="175"/>
      <c r="S14" s="176"/>
      <c r="T14" s="171"/>
      <c r="U14" s="177">
        <f t="shared" si="8"/>
        <v>-0.82736842105262975</v>
      </c>
      <c r="V14" s="172">
        <f t="shared" si="6"/>
        <v>1.7744456926711956</v>
      </c>
      <c r="W14" s="172"/>
      <c r="X14" s="173"/>
      <c r="Y14" s="168"/>
    </row>
    <row r="15" spans="1:25" x14ac:dyDescent="0.25">
      <c r="A15" s="26" t="s">
        <v>20</v>
      </c>
      <c r="B15" s="174">
        <f>qPCR!E16</f>
        <v>24.69</v>
      </c>
      <c r="C15" s="174">
        <f>qPCR!T98</f>
        <v>25.340000000000003</v>
      </c>
      <c r="D15" s="174">
        <f t="shared" si="9"/>
        <v>0.65000000000000213</v>
      </c>
      <c r="E15" s="44"/>
      <c r="F15" s="1"/>
      <c r="G15" s="174">
        <f t="shared" si="10"/>
        <v>0.63728031365963012</v>
      </c>
      <c r="H15" s="196"/>
      <c r="I15" s="197"/>
      <c r="J15" s="171"/>
      <c r="K15" s="177">
        <f t="shared" si="11"/>
        <v>-0.95049999999999879</v>
      </c>
      <c r="L15" s="177">
        <f t="shared" si="12"/>
        <v>1.9325423099278438</v>
      </c>
      <c r="M15" s="198"/>
      <c r="N15" s="199"/>
      <c r="O15" s="1"/>
      <c r="P15" s="1"/>
      <c r="Q15" s="174">
        <f t="shared" si="7"/>
        <v>0.34032852912486838</v>
      </c>
      <c r="R15" s="175"/>
      <c r="S15" s="176"/>
      <c r="T15" s="171"/>
      <c r="U15" s="177">
        <f t="shared" si="8"/>
        <v>7.763157894736783E-2</v>
      </c>
      <c r="V15" s="172">
        <f t="shared" si="6"/>
        <v>0.94761203140080819</v>
      </c>
      <c r="W15" s="172"/>
      <c r="X15" s="173"/>
      <c r="Y15" s="168"/>
    </row>
    <row r="16" spans="1:25" x14ac:dyDescent="0.25">
      <c r="A16" s="26" t="s">
        <v>21</v>
      </c>
      <c r="B16" s="174">
        <f>qPCR!E17</f>
        <v>24.6</v>
      </c>
      <c r="C16" s="174">
        <f>qPCR!T99</f>
        <v>26.155000000000001</v>
      </c>
      <c r="D16" s="174">
        <f t="shared" si="9"/>
        <v>1.5549999999999997</v>
      </c>
      <c r="E16" s="44"/>
      <c r="F16" s="1"/>
      <c r="G16" s="174">
        <f t="shared" si="10"/>
        <v>0.34032852912486838</v>
      </c>
      <c r="H16" s="196"/>
      <c r="I16" s="197"/>
      <c r="J16" s="171"/>
      <c r="K16" s="177">
        <f t="shared" si="11"/>
        <v>-4.5500000000001206E-2</v>
      </c>
      <c r="L16" s="177">
        <f t="shared" si="12"/>
        <v>1.0320407954114117</v>
      </c>
      <c r="M16" s="198"/>
      <c r="N16" s="199"/>
      <c r="O16" s="1"/>
      <c r="P16" s="1"/>
      <c r="Q16" s="174">
        <f t="shared" si="7"/>
        <v>0.26517193534205369</v>
      </c>
      <c r="R16" s="175"/>
      <c r="S16" s="176"/>
      <c r="T16" s="171"/>
      <c r="U16" s="177">
        <f t="shared" si="8"/>
        <v>0.43763157894737081</v>
      </c>
      <c r="V16" s="172">
        <f t="shared" si="6"/>
        <v>0.73834573012764149</v>
      </c>
      <c r="W16" s="172"/>
      <c r="X16" s="173"/>
      <c r="Y16" s="168"/>
    </row>
    <row r="17" spans="1:25" x14ac:dyDescent="0.25">
      <c r="A17" s="26" t="s">
        <v>22</v>
      </c>
      <c r="B17" s="174">
        <f>qPCR!E18</f>
        <v>25.364999999999998</v>
      </c>
      <c r="C17" s="174">
        <f>qPCR!T100</f>
        <v>27.28</v>
      </c>
      <c r="D17" s="174">
        <f t="shared" si="9"/>
        <v>1.9150000000000027</v>
      </c>
      <c r="E17" s="44"/>
      <c r="F17" s="1"/>
      <c r="G17" s="174">
        <f t="shared" si="10"/>
        <v>0.26517193534205369</v>
      </c>
      <c r="H17" s="196"/>
      <c r="I17" s="197"/>
      <c r="J17" s="171"/>
      <c r="K17" s="177">
        <f t="shared" si="11"/>
        <v>0.31450000000000178</v>
      </c>
      <c r="L17" s="177">
        <f t="shared" si="12"/>
        <v>0.80412963254921888</v>
      </c>
      <c r="M17" s="198"/>
      <c r="N17" s="199"/>
      <c r="O17" s="1"/>
      <c r="P17" s="1"/>
      <c r="Q17" s="174">
        <f t="shared" si="7"/>
        <v>0.15389305166811423</v>
      </c>
      <c r="R17" s="175"/>
      <c r="S17" s="176"/>
      <c r="T17" s="171"/>
      <c r="U17" s="177">
        <f t="shared" si="8"/>
        <v>1.222631578947371</v>
      </c>
      <c r="V17" s="172">
        <f t="shared" si="6"/>
        <v>0.42850038956382969</v>
      </c>
      <c r="W17" s="172"/>
      <c r="X17" s="173"/>
      <c r="Y17" s="168"/>
    </row>
    <row r="18" spans="1:25" x14ac:dyDescent="0.25">
      <c r="A18" s="26" t="s">
        <v>23</v>
      </c>
      <c r="B18" s="174">
        <f>qPCR!E19</f>
        <v>23.83</v>
      </c>
      <c r="C18" s="174">
        <f>qPCR!T101</f>
        <v>26.53</v>
      </c>
      <c r="D18" s="174">
        <f t="shared" si="9"/>
        <v>2.7000000000000028</v>
      </c>
      <c r="E18" s="44"/>
      <c r="F18" s="1"/>
      <c r="G18" s="174">
        <f t="shared" si="10"/>
        <v>0.15389305166811423</v>
      </c>
      <c r="H18" s="196"/>
      <c r="I18" s="197"/>
      <c r="J18" s="171"/>
      <c r="K18" s="177">
        <f t="shared" si="11"/>
        <v>1.0995000000000019</v>
      </c>
      <c r="L18" s="177">
        <f t="shared" si="12"/>
        <v>0.46667820608591037</v>
      </c>
      <c r="M18" s="198"/>
      <c r="N18" s="199"/>
      <c r="O18" s="1"/>
      <c r="P18" s="1"/>
      <c r="Q18" s="174">
        <f t="shared" si="7"/>
        <v>0.40895102927888977</v>
      </c>
      <c r="R18" s="175"/>
      <c r="S18" s="176"/>
      <c r="T18" s="171"/>
      <c r="U18" s="177">
        <f t="shared" si="8"/>
        <v>-0.18736842105262919</v>
      </c>
      <c r="V18" s="172">
        <f t="shared" si="6"/>
        <v>1.1386847778965787</v>
      </c>
      <c r="W18" s="172"/>
      <c r="X18" s="173"/>
      <c r="Y18" s="168"/>
    </row>
    <row r="19" spans="1:25" x14ac:dyDescent="0.25">
      <c r="A19" s="26" t="s">
        <v>24</v>
      </c>
      <c r="B19" s="174">
        <f>qPCR!E20</f>
        <v>25.454999999999998</v>
      </c>
      <c r="C19" s="174">
        <f>qPCR!T102</f>
        <v>26.745000000000001</v>
      </c>
      <c r="D19" s="174">
        <f t="shared" si="9"/>
        <v>1.2900000000000027</v>
      </c>
      <c r="E19" s="44"/>
      <c r="F19" s="1"/>
      <c r="G19" s="174">
        <f t="shared" si="10"/>
        <v>0.40895102927888977</v>
      </c>
      <c r="H19" s="196"/>
      <c r="I19" s="197"/>
      <c r="J19" s="171"/>
      <c r="K19" s="177">
        <f t="shared" si="11"/>
        <v>-0.31049999999999822</v>
      </c>
      <c r="L19" s="177">
        <f t="shared" si="12"/>
        <v>1.2401374243487151</v>
      </c>
      <c r="M19" s="198"/>
      <c r="N19" s="199"/>
      <c r="O19" s="1"/>
      <c r="P19" s="1"/>
      <c r="Q19" s="174">
        <f t="shared" si="7"/>
        <v>0.20447551463944544</v>
      </c>
      <c r="R19" s="175"/>
      <c r="S19" s="176"/>
      <c r="T19" s="171"/>
      <c r="U19" s="177">
        <f t="shared" si="8"/>
        <v>0.81263157894736726</v>
      </c>
      <c r="V19" s="172">
        <f t="shared" si="6"/>
        <v>0.56934238894829081</v>
      </c>
      <c r="W19" s="172"/>
      <c r="X19" s="173"/>
      <c r="Y19" s="168"/>
    </row>
    <row r="20" spans="1:25" x14ac:dyDescent="0.25">
      <c r="A20" s="26" t="s">
        <v>25</v>
      </c>
      <c r="B20" s="174">
        <f>qPCR!E21</f>
        <v>24.82</v>
      </c>
      <c r="C20" s="174">
        <f>qPCR!T103</f>
        <v>27.11</v>
      </c>
      <c r="D20" s="174">
        <f t="shared" si="9"/>
        <v>2.2899999999999991</v>
      </c>
      <c r="E20" s="44"/>
      <c r="F20" s="1"/>
      <c r="G20" s="174">
        <f t="shared" si="10"/>
        <v>0.20447551463944544</v>
      </c>
      <c r="H20" s="196"/>
      <c r="I20" s="197"/>
      <c r="J20" s="171"/>
      <c r="K20" s="177">
        <f t="shared" si="11"/>
        <v>0.68949999999999823</v>
      </c>
      <c r="L20" s="177">
        <f t="shared" si="12"/>
        <v>0.62006871217435899</v>
      </c>
      <c r="M20" s="198"/>
      <c r="N20" s="199"/>
      <c r="O20" s="1"/>
      <c r="P20" s="1"/>
      <c r="Q20" s="174">
        <f t="shared" si="7"/>
        <v>0.30460256591879786</v>
      </c>
      <c r="R20" s="175"/>
      <c r="S20" s="176"/>
      <c r="T20" s="171"/>
      <c r="U20" s="177">
        <f t="shared" si="8"/>
        <v>0.23763157894736797</v>
      </c>
      <c r="V20" s="172">
        <f t="shared" si="6"/>
        <v>0.84813652561670838</v>
      </c>
      <c r="W20" s="172"/>
      <c r="X20" s="173"/>
      <c r="Y20" s="168"/>
    </row>
    <row r="21" spans="1:25" x14ac:dyDescent="0.25">
      <c r="A21" s="26" t="s">
        <v>26</v>
      </c>
      <c r="B21" s="174">
        <f>qPCR!E22</f>
        <v>26.004999999999999</v>
      </c>
      <c r="C21" s="174">
        <f>qPCR!T104</f>
        <v>27.72</v>
      </c>
      <c r="D21" s="174">
        <f t="shared" si="9"/>
        <v>1.7149999999999999</v>
      </c>
      <c r="E21" s="44"/>
      <c r="F21" s="1"/>
      <c r="G21" s="174">
        <f t="shared" si="10"/>
        <v>0.30460256591879786</v>
      </c>
      <c r="H21" s="196"/>
      <c r="I21" s="197"/>
      <c r="J21" s="171"/>
      <c r="K21" s="177">
        <f t="shared" si="11"/>
        <v>0.11449999999999894</v>
      </c>
      <c r="L21" s="177">
        <f t="shared" si="12"/>
        <v>0.92370238611365985</v>
      </c>
      <c r="M21" s="198"/>
      <c r="N21" s="199"/>
      <c r="O21" s="1"/>
      <c r="P21" s="1"/>
      <c r="Q21" s="174">
        <f t="shared" si="7"/>
        <v>0.38689124838559819</v>
      </c>
      <c r="R21" s="175"/>
      <c r="S21" s="176"/>
      <c r="T21" s="171"/>
      <c r="U21" s="177">
        <f t="shared" si="8"/>
        <v>-0.10736842105263444</v>
      </c>
      <c r="V21" s="172">
        <f t="shared" si="6"/>
        <v>1.0772614413390991</v>
      </c>
      <c r="W21" s="172"/>
      <c r="X21" s="173"/>
      <c r="Y21" s="168"/>
    </row>
    <row r="22" spans="1:25" x14ac:dyDescent="0.25">
      <c r="A22" s="85" t="s">
        <v>27</v>
      </c>
      <c r="B22" s="200">
        <f>qPCR!E23</f>
        <v>25.67</v>
      </c>
      <c r="C22" s="200">
        <f>qPCR!T105</f>
        <v>27.04</v>
      </c>
      <c r="D22" s="200">
        <f t="shared" si="9"/>
        <v>1.3699999999999974</v>
      </c>
      <c r="E22" s="44"/>
      <c r="F22" s="43"/>
      <c r="G22" s="174">
        <f t="shared" si="10"/>
        <v>0.38689124838559819</v>
      </c>
      <c r="H22" s="201"/>
      <c r="I22" s="197"/>
      <c r="J22" s="202"/>
      <c r="K22" s="177">
        <f t="shared" si="11"/>
        <v>-0.23050000000000348</v>
      </c>
      <c r="L22" s="203">
        <f t="shared" si="12"/>
        <v>1.1732414932956914</v>
      </c>
      <c r="M22" s="198"/>
      <c r="N22" s="199"/>
      <c r="O22" s="1"/>
      <c r="P22" s="1"/>
      <c r="Q22" s="204"/>
      <c r="R22" s="205"/>
      <c r="S22" s="206"/>
      <c r="T22" s="205"/>
      <c r="U22" s="207"/>
      <c r="V22" s="207"/>
      <c r="W22" s="207"/>
      <c r="X22" s="206"/>
      <c r="Y22" s="168"/>
    </row>
    <row r="23" spans="1:25" x14ac:dyDescent="0.25">
      <c r="A23" s="186" t="s">
        <v>144</v>
      </c>
      <c r="B23" s="187">
        <f>AVERAGE(B13:B22)</f>
        <v>25.082000000000001</v>
      </c>
      <c r="C23" s="187">
        <f>AVERAGE(C13:C22)</f>
        <v>26.682499999999997</v>
      </c>
      <c r="D23" s="187">
        <f>AVERAGE(D13:D22)</f>
        <v>1.6005000000000009</v>
      </c>
      <c r="E23" s="43"/>
      <c r="F23" s="188" t="s">
        <v>145</v>
      </c>
      <c r="G23" s="189">
        <f>AVERAGE(G13:G22)</f>
        <v>0.37542372546968167</v>
      </c>
      <c r="H23" s="190"/>
      <c r="I23" s="191"/>
      <c r="J23" s="192">
        <f>D23</f>
        <v>1.6005000000000009</v>
      </c>
      <c r="K23" s="193"/>
      <c r="L23" s="193"/>
      <c r="M23" s="208"/>
      <c r="N23" s="209"/>
      <c r="O23" s="1"/>
      <c r="P23" s="188" t="s">
        <v>143</v>
      </c>
      <c r="Q23" s="189">
        <f>AVERAGE(Q3:Q21)</f>
        <v>0.42951442270833312</v>
      </c>
      <c r="R23" s="210"/>
      <c r="S23" s="206"/>
      <c r="T23">
        <f>D24</f>
        <v>1.4773684210526319</v>
      </c>
      <c r="W23">
        <f>GEOMEAN(V3:V21)</f>
        <v>1</v>
      </c>
      <c r="X23">
        <f>STDEV(V3:V21)/SQRT(COUNT(V3:V21))</f>
        <v>0.16007581489511594</v>
      </c>
      <c r="Y23" s="168"/>
    </row>
    <row r="24" spans="1:25" x14ac:dyDescent="0.25">
      <c r="A24" s="146" t="s">
        <v>146</v>
      </c>
      <c r="B24" s="189">
        <f>AVERAGE(B3:B11,B13:B22)</f>
        <v>25.297105263157892</v>
      </c>
      <c r="C24" s="189">
        <f>AVERAGE(C3:C11,C13:C22)</f>
        <v>26.774473684210523</v>
      </c>
      <c r="D24" s="189">
        <f>AVERAGE(D3:D11,D13:D22)</f>
        <v>1.4773684210526319</v>
      </c>
      <c r="E24" s="44"/>
      <c r="F24" s="216" t="s">
        <v>128</v>
      </c>
      <c r="G24">
        <f>G12/G23</f>
        <v>1.3041669031582981</v>
      </c>
      <c r="H24">
        <f>((C12-B12)-(C23-B23))</f>
        <v>-0.25994444444443587</v>
      </c>
      <c r="I24">
        <f>POWER(2,((-1)*(H24)))</f>
        <v>1.1974325927852192</v>
      </c>
      <c r="J24" s="182"/>
      <c r="K24" s="183"/>
      <c r="L24" s="183"/>
      <c r="M24">
        <f>GEOMEAN(L13:L22)</f>
        <v>1</v>
      </c>
      <c r="N24">
        <f>STDEV(L13:L22)/SQRT(COUNT(L13:L22))</f>
        <v>0.20651822816986296</v>
      </c>
      <c r="O24" s="1"/>
      <c r="P24" s="1"/>
      <c r="Q24" s="174">
        <f t="shared" ref="Q24:Q31" si="13">POWER(2,((-1)*(D25)))</f>
        <v>0.23488068730350298</v>
      </c>
      <c r="R24" s="175"/>
      <c r="S24" s="176"/>
      <c r="T24" s="171"/>
      <c r="U24" s="177">
        <f t="shared" ref="U24:U31" si="14">D25-$T$23</f>
        <v>0.61263157894736797</v>
      </c>
      <c r="V24" s="172">
        <f t="shared" ref="V24:V41" si="15">POWER(2,((-1)*(U24)))</f>
        <v>0.65400266561498344</v>
      </c>
      <c r="W24" s="172"/>
      <c r="X24" s="173"/>
      <c r="Y24" s="168"/>
    </row>
    <row r="25" spans="1:25" x14ac:dyDescent="0.25">
      <c r="A25" s="11" t="s">
        <v>28</v>
      </c>
      <c r="B25" s="157">
        <f>qPCR!E24</f>
        <v>26.66</v>
      </c>
      <c r="C25" s="157">
        <f>qPCR!T106</f>
        <v>28.75</v>
      </c>
      <c r="D25" s="157">
        <f t="shared" ref="D25:D32" si="16">C25-B25</f>
        <v>2.09</v>
      </c>
      <c r="E25" s="44"/>
      <c r="F25" s="143"/>
      <c r="G25" s="164"/>
      <c r="H25" s="161"/>
      <c r="I25" s="220"/>
      <c r="J25" s="161"/>
      <c r="K25" s="167">
        <f t="shared" ref="K25:K33" si="17">D3-$J$12</f>
        <v>-1.2655555555555555</v>
      </c>
      <c r="L25" s="167">
        <f t="shared" ref="L25:L33" si="18">POWER(2,((-1)*(K25)))</f>
        <v>2.4041977335311748</v>
      </c>
      <c r="O25" s="1"/>
      <c r="P25" s="1"/>
      <c r="Q25" s="174">
        <f t="shared" si="13"/>
        <v>0.20306309908905928</v>
      </c>
      <c r="R25" s="175"/>
      <c r="S25" s="176"/>
      <c r="T25" s="171"/>
      <c r="U25" s="177">
        <f t="shared" si="14"/>
        <v>0.82263157894736527</v>
      </c>
      <c r="V25" s="172">
        <f t="shared" si="15"/>
        <v>0.56540965379874242</v>
      </c>
      <c r="W25" s="172"/>
      <c r="X25" s="173"/>
      <c r="Y25" s="168"/>
    </row>
    <row r="26" spans="1:25" x14ac:dyDescent="0.25">
      <c r="A26" s="16" t="s">
        <v>29</v>
      </c>
      <c r="B26" s="158">
        <f>qPCR!E25</f>
        <v>26.340000000000003</v>
      </c>
      <c r="C26" s="158">
        <f>qPCR!T107</f>
        <v>28.64</v>
      </c>
      <c r="D26" s="158">
        <f t="shared" si="16"/>
        <v>2.2999999999999972</v>
      </c>
      <c r="E26" s="44"/>
      <c r="F26" s="143"/>
      <c r="G26" s="174"/>
      <c r="H26" s="171"/>
      <c r="I26" s="223"/>
      <c r="J26" s="171"/>
      <c r="K26" s="177">
        <f t="shared" si="17"/>
        <v>-1.0555555555552987E-2</v>
      </c>
      <c r="L26" s="177">
        <f t="shared" si="18"/>
        <v>1.007343384948481</v>
      </c>
      <c r="N26" s="199"/>
      <c r="O26" s="1"/>
      <c r="P26" s="1"/>
      <c r="Q26" s="174">
        <f t="shared" si="13"/>
        <v>8.13338659651206E-2</v>
      </c>
      <c r="R26" s="175"/>
      <c r="S26" s="176"/>
      <c r="T26" s="171"/>
      <c r="U26" s="177">
        <f t="shared" si="14"/>
        <v>2.1426315789473724</v>
      </c>
      <c r="V26" s="172">
        <f t="shared" si="15"/>
        <v>0.22646632107827344</v>
      </c>
      <c r="W26" s="172"/>
      <c r="X26" s="173"/>
      <c r="Y26" s="168"/>
    </row>
    <row r="27" spans="1:25" x14ac:dyDescent="0.25">
      <c r="A27" s="16" t="s">
        <v>30</v>
      </c>
      <c r="B27" s="158">
        <f>qPCR!E26</f>
        <v>24.439999999999998</v>
      </c>
      <c r="C27" s="158">
        <f>qPCR!T108</f>
        <v>28.060000000000002</v>
      </c>
      <c r="D27" s="158">
        <f t="shared" si="16"/>
        <v>3.6200000000000045</v>
      </c>
      <c r="E27" s="44"/>
      <c r="F27" s="143"/>
      <c r="G27" s="174"/>
      <c r="H27" s="171"/>
      <c r="I27" s="223"/>
      <c r="J27" s="171"/>
      <c r="K27" s="177">
        <f t="shared" si="17"/>
        <v>-0.94555555555555171</v>
      </c>
      <c r="L27" s="177">
        <f t="shared" si="18"/>
        <v>1.9259303841010602</v>
      </c>
      <c r="N27" s="199"/>
      <c r="O27" s="1"/>
      <c r="P27" s="1"/>
      <c r="Q27" s="174">
        <f t="shared" si="13"/>
        <v>0.14813659636769788</v>
      </c>
      <c r="R27" s="175"/>
      <c r="S27" s="176"/>
      <c r="T27" s="171"/>
      <c r="U27" s="177">
        <f t="shared" si="14"/>
        <v>1.2776315789473671</v>
      </c>
      <c r="V27" s="172">
        <f t="shared" si="15"/>
        <v>0.41247209386107919</v>
      </c>
      <c r="W27" s="172"/>
      <c r="X27" s="173"/>
      <c r="Y27" s="168"/>
    </row>
    <row r="28" spans="1:25" x14ac:dyDescent="0.25">
      <c r="A28" s="16" t="s">
        <v>31</v>
      </c>
      <c r="B28" s="158">
        <f>qPCR!E27</f>
        <v>25.63</v>
      </c>
      <c r="C28" s="158">
        <f>qPCR!T109</f>
        <v>28.384999999999998</v>
      </c>
      <c r="D28" s="158">
        <f t="shared" si="16"/>
        <v>2.754999999999999</v>
      </c>
      <c r="E28" s="44"/>
      <c r="F28" s="143"/>
      <c r="G28" s="174"/>
      <c r="H28" s="171"/>
      <c r="I28" s="223"/>
      <c r="J28" s="171"/>
      <c r="K28" s="177">
        <f t="shared" si="17"/>
        <v>5.4444444444441187E-2</v>
      </c>
      <c r="L28" s="177">
        <f t="shared" si="18"/>
        <v>0.96296519205053488</v>
      </c>
      <c r="N28" s="199"/>
      <c r="O28" s="1"/>
      <c r="P28" s="1"/>
      <c r="Q28" s="174">
        <f t="shared" si="13"/>
        <v>6.2283766426741625E-2</v>
      </c>
      <c r="R28" s="175"/>
      <c r="S28" s="176"/>
      <c r="T28" s="171"/>
      <c r="U28" s="177">
        <f t="shared" si="14"/>
        <v>2.5276315789473704</v>
      </c>
      <c r="V28" s="172">
        <f t="shared" si="15"/>
        <v>0.17342315255998722</v>
      </c>
      <c r="W28" s="172"/>
      <c r="X28" s="173"/>
      <c r="Y28" s="168"/>
    </row>
    <row r="29" spans="1:25" x14ac:dyDescent="0.25">
      <c r="A29" s="16" t="s">
        <v>32</v>
      </c>
      <c r="B29" s="158">
        <f>qPCR!E28</f>
        <v>23.47</v>
      </c>
      <c r="C29" s="158">
        <f>qPCR!T110</f>
        <v>27.475000000000001</v>
      </c>
      <c r="D29" s="158">
        <f t="shared" si="16"/>
        <v>4.0050000000000026</v>
      </c>
      <c r="E29" s="44"/>
      <c r="F29" s="143"/>
      <c r="G29" s="174"/>
      <c r="H29" s="171"/>
      <c r="I29" s="223"/>
      <c r="J29" s="171"/>
      <c r="K29" s="177">
        <f t="shared" si="17"/>
        <v>1.7694444444444482</v>
      </c>
      <c r="L29" s="177">
        <f t="shared" si="18"/>
        <v>0.29332166838907942</v>
      </c>
      <c r="N29" s="199"/>
      <c r="O29" s="1"/>
      <c r="P29" s="1"/>
      <c r="Q29" s="174">
        <f t="shared" si="13"/>
        <v>0.28817158669971715</v>
      </c>
      <c r="R29" s="175"/>
      <c r="S29" s="176"/>
      <c r="T29" s="171"/>
      <c r="U29" s="177">
        <f t="shared" si="14"/>
        <v>0.31763157894736271</v>
      </c>
      <c r="V29" s="172">
        <f t="shared" si="15"/>
        <v>0.80238604552696902</v>
      </c>
      <c r="W29" s="172"/>
      <c r="X29" s="173"/>
      <c r="Y29" s="168"/>
    </row>
    <row r="30" spans="1:25" x14ac:dyDescent="0.25">
      <c r="A30" s="16" t="s">
        <v>33</v>
      </c>
      <c r="B30" s="158">
        <f>qPCR!E29</f>
        <v>26.325000000000003</v>
      </c>
      <c r="C30" s="158">
        <f>qPCR!T111</f>
        <v>28.119999999999997</v>
      </c>
      <c r="D30" s="158">
        <f t="shared" si="16"/>
        <v>1.7949999999999946</v>
      </c>
      <c r="E30" s="44"/>
      <c r="F30" s="143"/>
      <c r="G30" s="174"/>
      <c r="H30" s="171"/>
      <c r="I30" s="223"/>
      <c r="J30" s="171"/>
      <c r="K30" s="177">
        <f t="shared" si="17"/>
        <v>-0.11555555555555697</v>
      </c>
      <c r="L30" s="177">
        <f t="shared" si="18"/>
        <v>1.0833921597764415</v>
      </c>
      <c r="N30" s="199"/>
      <c r="O30" s="1"/>
      <c r="P30" s="1"/>
      <c r="Q30" s="174">
        <f t="shared" si="13"/>
        <v>0.2633402589887095</v>
      </c>
      <c r="R30" s="175"/>
      <c r="S30" s="176"/>
      <c r="T30" s="171"/>
      <c r="U30" s="177">
        <f t="shared" si="14"/>
        <v>0.44763157894736527</v>
      </c>
      <c r="V30" s="172">
        <f t="shared" si="15"/>
        <v>0.7332456036277426</v>
      </c>
      <c r="W30" s="172"/>
      <c r="X30" s="173"/>
      <c r="Y30" s="168"/>
    </row>
    <row r="31" spans="1:25" x14ac:dyDescent="0.25">
      <c r="A31" s="16" t="s">
        <v>34</v>
      </c>
      <c r="B31" s="158">
        <f>qPCR!E30</f>
        <v>25.25</v>
      </c>
      <c r="C31" s="158">
        <f>qPCR!T112</f>
        <v>27.174999999999997</v>
      </c>
      <c r="D31" s="158">
        <f t="shared" si="16"/>
        <v>1.9249999999999972</v>
      </c>
      <c r="E31" s="44"/>
      <c r="F31" s="143"/>
      <c r="G31" s="174"/>
      <c r="H31" s="171"/>
      <c r="I31" s="223"/>
      <c r="J31" s="171"/>
      <c r="K31" s="177">
        <f t="shared" si="17"/>
        <v>-0.44555555555555881</v>
      </c>
      <c r="L31" s="177">
        <f t="shared" si="18"/>
        <v>1.3618384346910786</v>
      </c>
      <c r="N31" s="199"/>
      <c r="O31" s="1"/>
      <c r="P31" s="1"/>
      <c r="Q31" s="174">
        <f t="shared" si="13"/>
        <v>0.17924440600197841</v>
      </c>
      <c r="R31" s="175"/>
      <c r="S31" s="176"/>
      <c r="T31" s="171"/>
      <c r="U31" s="177">
        <f t="shared" si="14"/>
        <v>1.0026315789473685</v>
      </c>
      <c r="V31" s="172">
        <f t="shared" si="15"/>
        <v>0.49908879553981067</v>
      </c>
      <c r="W31" s="172"/>
      <c r="X31" s="173"/>
      <c r="Y31" s="168"/>
    </row>
    <row r="32" spans="1:25" x14ac:dyDescent="0.25">
      <c r="A32" s="38" t="s">
        <v>35</v>
      </c>
      <c r="B32" s="178">
        <f>qPCR!E31</f>
        <v>26.55</v>
      </c>
      <c r="C32" s="178">
        <f>qPCR!T113</f>
        <v>29.03</v>
      </c>
      <c r="D32" s="178">
        <f t="shared" si="16"/>
        <v>2.4800000000000004</v>
      </c>
      <c r="E32" s="44"/>
      <c r="F32" s="143"/>
      <c r="G32" s="174"/>
      <c r="H32" s="171"/>
      <c r="I32" s="223"/>
      <c r="J32" s="171"/>
      <c r="K32" s="177">
        <f t="shared" si="17"/>
        <v>-0.88055555555555753</v>
      </c>
      <c r="L32" s="177">
        <f t="shared" si="18"/>
        <v>1.8410841326929333</v>
      </c>
      <c r="N32" s="199"/>
      <c r="O32" s="1"/>
      <c r="P32" s="1"/>
      <c r="Q32" s="164">
        <f t="shared" ref="Q32:Q41" si="19">POWER(2,((-1)*(D34)))</f>
        <v>0.16436784502563381</v>
      </c>
      <c r="R32" s="165"/>
      <c r="S32" s="166"/>
      <c r="T32" s="161"/>
      <c r="U32" s="167">
        <f t="shared" ref="U32:U41" si="20">D34-$T$23</f>
        <v>1.1276315789473685</v>
      </c>
      <c r="V32" s="162">
        <f t="shared" si="15"/>
        <v>0.45766644342815582</v>
      </c>
      <c r="W32" s="162"/>
      <c r="X32" s="163"/>
      <c r="Y32" s="168"/>
    </row>
    <row r="33" spans="1:25" x14ac:dyDescent="0.25">
      <c r="A33" s="186" t="s">
        <v>147</v>
      </c>
      <c r="B33" s="187">
        <f>AVERAGE(B25:B32)</f>
        <v>25.583125000000003</v>
      </c>
      <c r="C33" s="187">
        <f>AVERAGE(C25:C32)</f>
        <v>28.204375000000002</v>
      </c>
      <c r="D33" s="187">
        <f>AVERAGE(D25:D32)</f>
        <v>2.6212499999999994</v>
      </c>
      <c r="E33" s="44"/>
      <c r="F33" s="143"/>
      <c r="G33" s="174"/>
      <c r="H33" s="171"/>
      <c r="I33" s="223"/>
      <c r="J33" s="171"/>
      <c r="K33" s="177">
        <f t="shared" si="17"/>
        <v>1.8394444444444449</v>
      </c>
      <c r="L33" s="177">
        <f t="shared" si="18"/>
        <v>0.27942936695708098</v>
      </c>
      <c r="N33" s="199"/>
      <c r="O33" s="1"/>
      <c r="P33" s="1"/>
      <c r="Q33" s="174">
        <f t="shared" si="19"/>
        <v>0.1178480669897799</v>
      </c>
      <c r="R33" s="175"/>
      <c r="S33" s="176"/>
      <c r="T33" s="171"/>
      <c r="U33" s="177">
        <f t="shared" si="20"/>
        <v>1.607631578947369</v>
      </c>
      <c r="V33" s="172">
        <f t="shared" si="15"/>
        <v>0.32813659919727134</v>
      </c>
      <c r="W33" s="172"/>
      <c r="X33" s="173"/>
      <c r="Y33" s="168"/>
    </row>
    <row r="34" spans="1:25" x14ac:dyDescent="0.25">
      <c r="A34" s="21" t="s">
        <v>36</v>
      </c>
      <c r="B34" s="164">
        <f>qPCR!E32</f>
        <v>25.965</v>
      </c>
      <c r="C34" s="164">
        <f>qPCR!T114</f>
        <v>28.57</v>
      </c>
      <c r="D34" s="164">
        <f t="shared" ref="D34:D40" si="21">C34-B34</f>
        <v>2.6050000000000004</v>
      </c>
      <c r="E34" s="44"/>
      <c r="F34" s="143"/>
      <c r="G34" s="189"/>
      <c r="H34" s="225"/>
      <c r="I34" s="226"/>
      <c r="J34" s="225"/>
      <c r="K34" s="193"/>
      <c r="L34" s="193"/>
      <c r="M34">
        <f>(-1)*GEOMEAN(L25:L33)</f>
        <v>-1</v>
      </c>
      <c r="N34" s="195">
        <f>STDEV(L25:L33)/SQRT(COUNT(L25:L33))</f>
        <v>0.24084062190234881</v>
      </c>
      <c r="O34" s="1"/>
      <c r="P34" s="1"/>
      <c r="Q34" s="174">
        <f t="shared" si="19"/>
        <v>0.11110533514582115</v>
      </c>
      <c r="R34" s="175"/>
      <c r="S34" s="176"/>
      <c r="T34" s="171"/>
      <c r="U34" s="177">
        <f t="shared" si="20"/>
        <v>1.6926315789473698</v>
      </c>
      <c r="V34" s="172">
        <f t="shared" si="15"/>
        <v>0.3093621113919886</v>
      </c>
      <c r="W34" s="172"/>
      <c r="X34" s="173"/>
      <c r="Y34" s="168"/>
    </row>
    <row r="35" spans="1:25" x14ac:dyDescent="0.25">
      <c r="A35" s="26" t="s">
        <v>37</v>
      </c>
      <c r="B35" s="174">
        <f>qPCR!E33</f>
        <v>26.225000000000001</v>
      </c>
      <c r="C35" s="174">
        <f>qPCR!T115</f>
        <v>29.310000000000002</v>
      </c>
      <c r="D35" s="174">
        <f t="shared" si="21"/>
        <v>3.0850000000000009</v>
      </c>
      <c r="E35" s="44"/>
      <c r="F35" s="143"/>
      <c r="G35" s="174"/>
      <c r="H35" s="171"/>
      <c r="I35" s="223"/>
      <c r="J35" s="171"/>
      <c r="K35" s="177">
        <f t="shared" ref="K35:K40" si="22">D13-$J$12</f>
        <v>-1.1005555555555528</v>
      </c>
      <c r="L35" s="177">
        <f t="shared" ref="L35:L40" si="23">POWER(2,((-1)*(K35)))</f>
        <v>2.1443725248615992</v>
      </c>
      <c r="N35" s="199"/>
      <c r="O35" s="1"/>
      <c r="P35" s="1"/>
      <c r="Q35" s="174">
        <f t="shared" si="19"/>
        <v>0.18237754303002213</v>
      </c>
      <c r="R35" s="175"/>
      <c r="S35" s="176"/>
      <c r="T35" s="171"/>
      <c r="U35" s="177">
        <f t="shared" si="20"/>
        <v>0.97763157894736641</v>
      </c>
      <c r="V35" s="172">
        <f t="shared" si="15"/>
        <v>0.50781271401774786</v>
      </c>
      <c r="W35" s="172"/>
      <c r="X35" s="173"/>
      <c r="Y35" s="168"/>
    </row>
    <row r="36" spans="1:25" x14ac:dyDescent="0.25">
      <c r="A36" s="26" t="s">
        <v>38</v>
      </c>
      <c r="B36" s="174">
        <f>qPCR!E34</f>
        <v>24.625</v>
      </c>
      <c r="C36" s="174">
        <f>qPCR!T116</f>
        <v>27.795000000000002</v>
      </c>
      <c r="D36" s="174">
        <f t="shared" si="21"/>
        <v>3.1700000000000017</v>
      </c>
      <c r="E36" s="44"/>
      <c r="F36" s="143"/>
      <c r="G36" s="174"/>
      <c r="H36" s="171"/>
      <c r="I36" s="223"/>
      <c r="J36" s="171"/>
      <c r="K36" s="177">
        <f t="shared" si="22"/>
        <v>0.9394444444444463</v>
      </c>
      <c r="L36" s="177">
        <f t="shared" si="23"/>
        <v>0.52143363635040263</v>
      </c>
      <c r="N36" s="199"/>
      <c r="O36" s="1"/>
      <c r="P36" s="1"/>
      <c r="Q36" s="174">
        <f t="shared" si="19"/>
        <v>0.22067574907266377</v>
      </c>
      <c r="R36" s="175"/>
      <c r="S36" s="176"/>
      <c r="T36" s="171"/>
      <c r="U36" s="177">
        <f t="shared" si="20"/>
        <v>0.70263157894736783</v>
      </c>
      <c r="V36" s="172">
        <f t="shared" si="15"/>
        <v>0.61445038239188132</v>
      </c>
      <c r="W36" s="172"/>
      <c r="X36" s="173"/>
      <c r="Y36" s="168"/>
    </row>
    <row r="37" spans="1:25" x14ac:dyDescent="0.25">
      <c r="A37" s="26" t="s">
        <v>39</v>
      </c>
      <c r="B37" s="174">
        <f>qPCR!E35</f>
        <v>25.685000000000002</v>
      </c>
      <c r="C37" s="174">
        <f>qPCR!T117</f>
        <v>28.14</v>
      </c>
      <c r="D37" s="174">
        <f t="shared" si="21"/>
        <v>2.4549999999999983</v>
      </c>
      <c r="E37" s="44"/>
      <c r="F37" s="43"/>
      <c r="G37" s="174"/>
      <c r="H37" s="171"/>
      <c r="I37" s="223"/>
      <c r="J37" s="171"/>
      <c r="K37" s="177">
        <f t="shared" si="22"/>
        <v>-0.6905555555555527</v>
      </c>
      <c r="L37" s="177">
        <f t="shared" si="23"/>
        <v>1.6139048841427901</v>
      </c>
      <c r="N37" s="199"/>
      <c r="O37" s="1"/>
      <c r="P37" s="1"/>
      <c r="Q37" s="174">
        <f t="shared" si="19"/>
        <v>0.12074204111560592</v>
      </c>
      <c r="R37" s="175"/>
      <c r="S37" s="176"/>
      <c r="T37" s="171"/>
      <c r="U37" s="177">
        <f t="shared" si="20"/>
        <v>1.5726315789473653</v>
      </c>
      <c r="V37" s="172">
        <f t="shared" si="15"/>
        <v>0.33619459159434489</v>
      </c>
      <c r="W37" s="172"/>
      <c r="X37" s="173"/>
      <c r="Y37" s="168"/>
    </row>
    <row r="38" spans="1:25" x14ac:dyDescent="0.25">
      <c r="A38" s="26" t="s">
        <v>40</v>
      </c>
      <c r="B38" s="174">
        <f>qPCR!E36</f>
        <v>25.945</v>
      </c>
      <c r="C38" s="174">
        <f>qPCR!T118</f>
        <v>28.125</v>
      </c>
      <c r="D38" s="174">
        <f t="shared" si="21"/>
        <v>2.1799999999999997</v>
      </c>
      <c r="E38" s="44"/>
      <c r="F38" s="43"/>
      <c r="G38" s="174"/>
      <c r="H38" s="171"/>
      <c r="I38" s="223"/>
      <c r="J38" s="171"/>
      <c r="K38" s="177">
        <f t="shared" si="22"/>
        <v>0.21444444444444488</v>
      </c>
      <c r="L38" s="177">
        <f t="shared" si="23"/>
        <v>0.86187798931619641</v>
      </c>
      <c r="N38" s="199"/>
      <c r="O38" s="1"/>
      <c r="P38" s="1"/>
      <c r="Q38" s="174">
        <f t="shared" si="19"/>
        <v>0.24232245423376597</v>
      </c>
      <c r="R38" s="175"/>
      <c r="S38" s="176"/>
      <c r="T38" s="171"/>
      <c r="U38" s="177">
        <f t="shared" si="20"/>
        <v>0.56763157894736982</v>
      </c>
      <c r="V38" s="172">
        <f t="shared" si="15"/>
        <v>0.67472354933322876</v>
      </c>
      <c r="W38" s="172"/>
      <c r="X38" s="173"/>
      <c r="Y38" s="168"/>
    </row>
    <row r="39" spans="1:25" x14ac:dyDescent="0.25">
      <c r="A39" s="26" t="s">
        <v>41</v>
      </c>
      <c r="B39" s="174">
        <f>qPCR!E37</f>
        <v>24.685000000000002</v>
      </c>
      <c r="C39" s="174">
        <f>qPCR!T119</f>
        <v>27.734999999999999</v>
      </c>
      <c r="D39" s="174">
        <f t="shared" si="21"/>
        <v>3.0499999999999972</v>
      </c>
      <c r="E39" s="44"/>
      <c r="F39" s="43"/>
      <c r="G39" s="174"/>
      <c r="H39" s="171"/>
      <c r="I39" s="223"/>
      <c r="J39" s="171"/>
      <c r="K39" s="177">
        <f t="shared" si="22"/>
        <v>0.57444444444444787</v>
      </c>
      <c r="L39" s="177">
        <f t="shared" si="23"/>
        <v>0.67154480126418947</v>
      </c>
      <c r="N39" s="199"/>
      <c r="O39" s="1"/>
      <c r="P39" s="1"/>
      <c r="Q39" s="174">
        <f t="shared" si="19"/>
        <v>1</v>
      </c>
      <c r="R39" s="175"/>
      <c r="S39" s="176"/>
      <c r="T39" s="171"/>
      <c r="U39" s="177">
        <f t="shared" si="20"/>
        <v>-1.4773684210526319</v>
      </c>
      <c r="V39" s="172">
        <f t="shared" si="15"/>
        <v>2.7844037461024138</v>
      </c>
      <c r="W39" s="172"/>
      <c r="X39" s="173"/>
      <c r="Y39" s="168"/>
    </row>
    <row r="40" spans="1:25" x14ac:dyDescent="0.25">
      <c r="A40" s="26" t="s">
        <v>42</v>
      </c>
      <c r="B40" s="174">
        <f>qPCR!E38</f>
        <v>25.68</v>
      </c>
      <c r="C40" s="174">
        <f>qPCR!T120</f>
        <v>27.725000000000001</v>
      </c>
      <c r="D40" s="174">
        <f t="shared" si="21"/>
        <v>2.0450000000000017</v>
      </c>
      <c r="E40" s="44"/>
      <c r="F40" s="43"/>
      <c r="G40" s="174"/>
      <c r="H40" s="171"/>
      <c r="I40" s="223"/>
      <c r="J40" s="202"/>
      <c r="K40" s="177">
        <f t="shared" si="22"/>
        <v>1.359444444444448</v>
      </c>
      <c r="L40" s="177">
        <f t="shared" si="23"/>
        <v>0.38973233975569105</v>
      </c>
      <c r="N40" s="199"/>
      <c r="O40" s="1"/>
      <c r="P40" s="1"/>
      <c r="Q40" s="174">
        <f t="shared" si="19"/>
        <v>1</v>
      </c>
      <c r="R40" s="175"/>
      <c r="S40" s="176"/>
      <c r="T40" s="171"/>
      <c r="U40" s="177">
        <f t="shared" si="20"/>
        <v>-1.4773684210526319</v>
      </c>
      <c r="V40" s="172">
        <f t="shared" si="15"/>
        <v>2.7844037461024138</v>
      </c>
      <c r="W40" s="172"/>
      <c r="X40" s="173"/>
      <c r="Y40" s="168"/>
    </row>
    <row r="41" spans="1:25" x14ac:dyDescent="0.25">
      <c r="A41" s="26" t="s">
        <v>43</v>
      </c>
      <c r="B41" s="174">
        <f>qPCR!E39</f>
        <v>25.945</v>
      </c>
      <c r="C41" s="174">
        <f>qPCR!T121</f>
        <v>26.395000000000003</v>
      </c>
      <c r="D41" s="174"/>
      <c r="E41" s="44"/>
      <c r="F41" s="43"/>
      <c r="G41" s="174"/>
      <c r="H41" s="171"/>
      <c r="I41" s="223"/>
      <c r="J41" s="202"/>
      <c r="K41" s="177"/>
      <c r="L41" s="177"/>
      <c r="N41" s="199"/>
      <c r="O41" s="1"/>
      <c r="P41" s="1"/>
      <c r="Q41" s="174">
        <f t="shared" si="19"/>
        <v>0.46651649576840326</v>
      </c>
      <c r="R41" s="175"/>
      <c r="S41" s="176"/>
      <c r="T41" s="171"/>
      <c r="U41" s="177">
        <f t="shared" si="20"/>
        <v>-0.37736842105263046</v>
      </c>
      <c r="V41" s="172">
        <f t="shared" si="15"/>
        <v>1.298970278436113</v>
      </c>
      <c r="W41" s="172"/>
      <c r="X41" s="173"/>
      <c r="Y41" s="168"/>
    </row>
    <row r="42" spans="1:25" x14ac:dyDescent="0.25">
      <c r="A42" s="26" t="s">
        <v>44</v>
      </c>
      <c r="B42" s="174">
        <f>qPCR!E40</f>
        <v>25.655000000000001</v>
      </c>
      <c r="C42" s="174">
        <f>qPCR!T122</f>
        <v>26.384999999999998</v>
      </c>
      <c r="D42" s="174"/>
      <c r="E42" s="44"/>
      <c r="F42" s="228"/>
      <c r="G42" s="174"/>
      <c r="H42" s="171"/>
      <c r="I42" s="223"/>
      <c r="J42" s="202"/>
      <c r="K42" s="177"/>
      <c r="L42" s="177"/>
      <c r="N42" s="199"/>
      <c r="O42" s="1"/>
      <c r="P42" s="1"/>
      <c r="Q42" s="49"/>
      <c r="R42" s="205"/>
      <c r="S42" s="206"/>
      <c r="T42" s="205"/>
      <c r="U42" s="207"/>
      <c r="V42" s="207"/>
      <c r="W42" s="207"/>
      <c r="X42" s="206"/>
      <c r="Y42" s="168"/>
    </row>
    <row r="43" spans="1:25" x14ac:dyDescent="0.25">
      <c r="A43" s="85" t="s">
        <v>45</v>
      </c>
      <c r="B43" s="200">
        <f>qPCR!E41</f>
        <v>26.189999999999998</v>
      </c>
      <c r="C43" s="200">
        <f>qPCR!T123</f>
        <v>27.29</v>
      </c>
      <c r="D43" s="200">
        <f>C43-B43</f>
        <v>1.1000000000000014</v>
      </c>
      <c r="E43" s="44"/>
      <c r="F43" s="143"/>
      <c r="G43" s="174"/>
      <c r="H43" s="171"/>
      <c r="I43" s="223"/>
      <c r="J43" s="202"/>
      <c r="K43" s="177">
        <f>D21-$J$12</f>
        <v>0.37444444444444502</v>
      </c>
      <c r="L43" s="177">
        <f>POWER(2,((-1)*(K43)))</f>
        <v>0.77140240851898678</v>
      </c>
      <c r="N43" s="199"/>
      <c r="O43" s="1"/>
      <c r="P43" s="146" t="s">
        <v>145</v>
      </c>
      <c r="Q43" s="199">
        <f>AVERAGE(Q24:Q41)</f>
        <v>0.28257832206801242</v>
      </c>
      <c r="R43" s="175"/>
      <c r="S43" s="229"/>
      <c r="T43">
        <f>D45</f>
        <v>2.5412499999999998</v>
      </c>
      <c r="X43" s="173"/>
    </row>
    <row r="44" spans="1:25" x14ac:dyDescent="0.25">
      <c r="A44" s="186" t="s">
        <v>148</v>
      </c>
      <c r="B44" s="187">
        <f>AVERAGE(B34:B43)</f>
        <v>25.660000000000004</v>
      </c>
      <c r="C44" s="187">
        <f>AVERAGE(C34:C43)</f>
        <v>27.747000000000003</v>
      </c>
      <c r="D44" s="187">
        <f>AVERAGE(D34:D43)</f>
        <v>2.4612500000000002</v>
      </c>
      <c r="E44" s="44"/>
      <c r="F44" s="1"/>
      <c r="G44" s="174"/>
      <c r="H44" s="171"/>
      <c r="I44" s="223"/>
      <c r="J44" s="202"/>
      <c r="K44" s="177">
        <f>D22-$J$12</f>
        <v>2.9444444444442608E-2</v>
      </c>
      <c r="L44" s="177">
        <f>POWER(2,((-1)*(K44)))</f>
        <v>0.97979752711318147</v>
      </c>
      <c r="N44" s="199"/>
      <c r="O44" s="1"/>
      <c r="P44" s="216" t="s">
        <v>128</v>
      </c>
      <c r="Q44" s="279">
        <f>Q43/Q23</f>
        <v>0.65790182384608908</v>
      </c>
      <c r="R44">
        <f>((C45-B45)-(C24-B24))</f>
        <v>0.84707602339181065</v>
      </c>
      <c r="S44" s="279">
        <f>POWER(2,((-1)*(R44)))</f>
        <v>0.55591028407210152</v>
      </c>
      <c r="W44" s="279">
        <f>GEOMEAN(V24:V41)</f>
        <v>0.58175335552572749</v>
      </c>
      <c r="X44">
        <f>STDEV(V24:V41)/SQRT(COUNT(V24:V41))</f>
        <v>0.18163937894737173</v>
      </c>
    </row>
    <row r="45" spans="1:25" x14ac:dyDescent="0.25">
      <c r="A45" s="146" t="s">
        <v>149</v>
      </c>
      <c r="B45" s="189">
        <f>AVERAGE(B25:B32,B34:B43)</f>
        <v>25.625833333333336</v>
      </c>
      <c r="C45" s="189">
        <f>AVERAGE(C25:C32,C34:C43)</f>
        <v>27.950277777777778</v>
      </c>
      <c r="D45" s="189">
        <f>AVERAGE(D25:D32,D34:D43)</f>
        <v>2.5412499999999998</v>
      </c>
      <c r="E45" s="44"/>
      <c r="F45" s="1"/>
      <c r="G45" s="189"/>
      <c r="H45" s="225"/>
      <c r="I45" s="226"/>
      <c r="J45" s="225"/>
      <c r="K45" s="193"/>
      <c r="L45" s="193"/>
      <c r="O45" s="1"/>
      <c r="P45" s="1"/>
      <c r="Q45" s="164"/>
      <c r="R45" s="165"/>
      <c r="S45" s="166"/>
      <c r="T45" s="161"/>
      <c r="U45" s="167">
        <f t="shared" ref="U45:U53" si="24">D3-$T$43</f>
        <v>-2.4662500000000005</v>
      </c>
      <c r="V45" s="162">
        <f t="shared" ref="V45:V63" si="25">POWER(2,((-1)*(U45)))</f>
        <v>5.5260553020242149</v>
      </c>
      <c r="W45" s="162"/>
      <c r="X45" s="163"/>
    </row>
    <row r="46" spans="1:25" x14ac:dyDescent="0.25">
      <c r="A46" s="43"/>
      <c r="B46" s="44"/>
      <c r="C46" s="44"/>
      <c r="D46" s="44"/>
      <c r="E46" s="44"/>
      <c r="F46" s="1"/>
      <c r="G46" s="279">
        <f>(-1)*G23/G12</f>
        <v>-0.76677302389617641</v>
      </c>
      <c r="H46">
        <f>((C23-B23)-(C12-B12))</f>
        <v>0.25994444444443587</v>
      </c>
      <c r="I46" s="279">
        <f>(-1)*POWER(2,((-1)*(H46)))</f>
        <v>-0.83512007776070929</v>
      </c>
      <c r="J46" s="182"/>
      <c r="K46" s="183"/>
      <c r="L46" s="183"/>
      <c r="M46" s="279">
        <f>(-1)*GEOMEAN(L35:L44)</f>
        <v>-0.86299885808679078</v>
      </c>
      <c r="N46">
        <f>STDEV(L35:L44)/SQRT(COUNT(L35:L44))</f>
        <v>0.20990141520471683</v>
      </c>
      <c r="O46" s="1"/>
      <c r="P46" s="1"/>
      <c r="Q46" s="174"/>
      <c r="R46" s="175"/>
      <c r="S46" s="176"/>
      <c r="T46" s="171"/>
      <c r="U46" s="177">
        <f t="shared" si="24"/>
        <v>-1.2112499999999979</v>
      </c>
      <c r="V46" s="172">
        <f t="shared" si="25"/>
        <v>2.3153816242799445</v>
      </c>
      <c r="W46" s="172"/>
      <c r="X46" s="173"/>
    </row>
    <row r="47" spans="1:25" x14ac:dyDescent="0.25">
      <c r="A47" s="43"/>
      <c r="B47" s="44"/>
      <c r="C47" s="44"/>
      <c r="D47" s="44"/>
      <c r="E47" s="44"/>
      <c r="F47" s="1"/>
      <c r="G47" s="44"/>
      <c r="H47" s="243"/>
      <c r="I47" s="243"/>
      <c r="J47" s="243"/>
      <c r="K47" s="168"/>
      <c r="L47" s="168"/>
      <c r="M47" s="168"/>
      <c r="N47" s="168"/>
      <c r="O47" s="1"/>
      <c r="P47" s="1"/>
      <c r="Q47" s="174"/>
      <c r="R47" s="175"/>
      <c r="S47" s="176"/>
      <c r="T47" s="171"/>
      <c r="U47" s="177">
        <f t="shared" si="24"/>
        <v>-2.1462499999999967</v>
      </c>
      <c r="V47" s="172">
        <f t="shared" si="25"/>
        <v>4.4267564443460081</v>
      </c>
      <c r="W47" s="172"/>
      <c r="X47" s="173"/>
    </row>
    <row r="48" spans="1:25" ht="15.75" x14ac:dyDescent="0.25">
      <c r="A48" s="244" t="s">
        <v>7</v>
      </c>
      <c r="B48" s="245"/>
      <c r="C48" s="148"/>
      <c r="D48" s="156"/>
      <c r="E48" s="14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74"/>
      <c r="R48" s="175"/>
      <c r="S48" s="176"/>
      <c r="T48" s="171"/>
      <c r="U48" s="177">
        <f t="shared" si="24"/>
        <v>-1.1462500000000038</v>
      </c>
      <c r="V48" s="172">
        <f t="shared" si="25"/>
        <v>2.2133782221730152</v>
      </c>
      <c r="W48" s="172"/>
      <c r="X48" s="173"/>
    </row>
    <row r="49" spans="1:24" ht="15.75" x14ac:dyDescent="0.25">
      <c r="A49" s="43"/>
      <c r="B49" s="246"/>
      <c r="C49" s="148"/>
      <c r="D49" s="156"/>
      <c r="E49" s="148"/>
      <c r="F49" s="142"/>
      <c r="G49" s="291" t="s">
        <v>150</v>
      </c>
      <c r="H49" s="291"/>
      <c r="I49" s="291"/>
      <c r="J49" s="291"/>
      <c r="K49" s="291"/>
      <c r="L49" s="291"/>
      <c r="M49" s="291"/>
      <c r="N49" s="291"/>
      <c r="O49" s="1"/>
      <c r="Q49" s="174"/>
      <c r="R49" s="175"/>
      <c r="S49" s="176"/>
      <c r="T49" s="171"/>
      <c r="U49" s="177">
        <f t="shared" si="24"/>
        <v>0.5687500000000032</v>
      </c>
      <c r="V49" s="172">
        <f t="shared" si="25"/>
        <v>0.67420068582268411</v>
      </c>
      <c r="W49" s="172"/>
      <c r="X49" s="173"/>
    </row>
    <row r="50" spans="1:24" x14ac:dyDescent="0.25">
      <c r="A50" s="146" t="s">
        <v>134</v>
      </c>
      <c r="B50" s="7" t="s">
        <v>2</v>
      </c>
      <c r="C50" s="10" t="s">
        <v>163</v>
      </c>
      <c r="D50" s="147" t="s">
        <v>136</v>
      </c>
      <c r="E50" s="148"/>
      <c r="F50" s="1"/>
      <c r="G50" s="276" t="s">
        <v>137</v>
      </c>
      <c r="H50" s="277" t="s">
        <v>138</v>
      </c>
      <c r="I50" s="278" t="s">
        <v>139</v>
      </c>
      <c r="J50" s="152" t="s">
        <v>140</v>
      </c>
      <c r="K50" s="153" t="s">
        <v>138</v>
      </c>
      <c r="L50" s="154" t="s">
        <v>139</v>
      </c>
      <c r="M50" s="154" t="s">
        <v>141</v>
      </c>
      <c r="N50" s="155" t="s">
        <v>129</v>
      </c>
      <c r="O50" s="1"/>
      <c r="Q50" s="174"/>
      <c r="R50" s="175"/>
      <c r="S50" s="176"/>
      <c r="T50" s="171"/>
      <c r="U50" s="177">
        <f t="shared" si="24"/>
        <v>-1.3162500000000019</v>
      </c>
      <c r="V50" s="172">
        <f t="shared" si="25"/>
        <v>2.4901799486811802</v>
      </c>
      <c r="W50" s="172"/>
      <c r="X50" s="173"/>
    </row>
    <row r="51" spans="1:24" x14ac:dyDescent="0.25">
      <c r="A51" s="11" t="s">
        <v>8</v>
      </c>
      <c r="B51" s="157">
        <f t="shared" ref="B51:C59" si="26">B3</f>
        <v>25.965</v>
      </c>
      <c r="C51" s="157">
        <f t="shared" si="26"/>
        <v>26.04</v>
      </c>
      <c r="D51">
        <f t="shared" ref="D51:D59" si="27">C51-B51</f>
        <v>7.4999999999999289E-2</v>
      </c>
      <c r="E51" s="44"/>
      <c r="F51" s="1"/>
      <c r="G51" s="158">
        <f t="shared" ref="G51:G59" si="28">POWER(2,((-1)*(D51)))</f>
        <v>0.94934212095051973</v>
      </c>
      <c r="H51" s="159"/>
      <c r="I51" s="160"/>
      <c r="J51" s="161"/>
      <c r="K51" s="167">
        <f t="shared" ref="K51:K59" si="29">D51-$J$60</f>
        <v>-1.2655555555555555</v>
      </c>
      <c r="L51" s="162">
        <f t="shared" ref="L51:L59" si="30">POWER(2,((-1)*(K51)))</f>
        <v>2.4041977335311748</v>
      </c>
      <c r="M51" s="162"/>
      <c r="N51" s="163"/>
      <c r="O51" s="1"/>
      <c r="Q51" s="174"/>
      <c r="R51" s="175"/>
      <c r="S51" s="176"/>
      <c r="T51" s="171"/>
      <c r="U51" s="177">
        <f t="shared" si="24"/>
        <v>-1.6462500000000038</v>
      </c>
      <c r="V51" s="172">
        <f t="shared" si="25"/>
        <v>3.1301895004583278</v>
      </c>
      <c r="W51" s="172"/>
      <c r="X51" s="173"/>
    </row>
    <row r="52" spans="1:24" x14ac:dyDescent="0.25">
      <c r="A52" s="16" t="s">
        <v>9</v>
      </c>
      <c r="B52" s="158">
        <f t="shared" si="26"/>
        <v>25.91</v>
      </c>
      <c r="C52" s="158">
        <f t="shared" si="26"/>
        <v>27.240000000000002</v>
      </c>
      <c r="D52">
        <f t="shared" si="27"/>
        <v>1.3300000000000018</v>
      </c>
      <c r="E52" s="44"/>
      <c r="F52" s="1"/>
      <c r="G52" s="158">
        <f t="shared" si="28"/>
        <v>0.39776824187745885</v>
      </c>
      <c r="H52" s="169"/>
      <c r="I52" s="170"/>
      <c r="J52" s="171"/>
      <c r="K52" s="177">
        <f t="shared" si="29"/>
        <v>-1.0555555555552987E-2</v>
      </c>
      <c r="L52" s="172">
        <f t="shared" si="30"/>
        <v>1.007343384948481</v>
      </c>
      <c r="M52" s="172"/>
      <c r="N52" s="173"/>
      <c r="O52" s="1"/>
      <c r="P52" s="1"/>
      <c r="Q52" s="174"/>
      <c r="R52" s="175"/>
      <c r="S52" s="176"/>
      <c r="T52" s="171"/>
      <c r="U52" s="177">
        <f t="shared" si="24"/>
        <v>-2.0812500000000025</v>
      </c>
      <c r="V52" s="172">
        <f t="shared" si="25"/>
        <v>4.231737095100506</v>
      </c>
      <c r="W52" s="172"/>
      <c r="X52" s="173"/>
    </row>
    <row r="53" spans="1:24" x14ac:dyDescent="0.25">
      <c r="A53" s="16" t="s">
        <v>10</v>
      </c>
      <c r="B53" s="158">
        <f t="shared" si="26"/>
        <v>25.244999999999997</v>
      </c>
      <c r="C53" s="158">
        <f t="shared" si="26"/>
        <v>25.64</v>
      </c>
      <c r="D53">
        <f t="shared" si="27"/>
        <v>0.39500000000000313</v>
      </c>
      <c r="E53" s="44"/>
      <c r="F53" s="1"/>
      <c r="G53" s="158">
        <f t="shared" si="28"/>
        <v>0.76048937662050298</v>
      </c>
      <c r="H53" s="169"/>
      <c r="I53" s="170"/>
      <c r="J53" s="171"/>
      <c r="K53" s="177">
        <f t="shared" si="29"/>
        <v>-0.94555555555555171</v>
      </c>
      <c r="L53" s="172">
        <f t="shared" si="30"/>
        <v>1.9259303841010602</v>
      </c>
      <c r="M53" s="172"/>
      <c r="N53" s="173"/>
      <c r="O53" s="1"/>
      <c r="P53" s="1"/>
      <c r="Q53" s="179"/>
      <c r="R53" s="180"/>
      <c r="S53" s="181"/>
      <c r="T53" s="182"/>
      <c r="U53" s="183">
        <f t="shared" si="24"/>
        <v>0.63874999999999993</v>
      </c>
      <c r="V53" s="184">
        <f t="shared" si="25"/>
        <v>0.64226919162197282</v>
      </c>
      <c r="W53" s="184"/>
      <c r="X53" s="185"/>
    </row>
    <row r="54" spans="1:24" x14ac:dyDescent="0.25">
      <c r="A54" s="16" t="s">
        <v>11</v>
      </c>
      <c r="B54" s="158">
        <f t="shared" si="26"/>
        <v>25.130000000000003</v>
      </c>
      <c r="C54" s="158">
        <f t="shared" si="26"/>
        <v>26.524999999999999</v>
      </c>
      <c r="D54">
        <f t="shared" si="27"/>
        <v>1.394999999999996</v>
      </c>
      <c r="E54" s="44"/>
      <c r="F54" s="1"/>
      <c r="G54" s="158">
        <f t="shared" si="28"/>
        <v>0.38024468831025338</v>
      </c>
      <c r="H54" s="169"/>
      <c r="I54" s="170"/>
      <c r="J54" s="171"/>
      <c r="K54" s="177">
        <f t="shared" si="29"/>
        <v>5.4444444444441187E-2</v>
      </c>
      <c r="L54" s="172">
        <f t="shared" si="30"/>
        <v>0.96296519205053488</v>
      </c>
      <c r="M54" s="172"/>
      <c r="N54" s="173"/>
      <c r="O54" s="156"/>
      <c r="P54" s="1"/>
      <c r="Q54" s="174"/>
      <c r="R54" s="175"/>
      <c r="S54" s="176"/>
      <c r="T54" s="171"/>
      <c r="U54">
        <f t="shared" ref="U54:U63" si="31">D13-$T$43</f>
        <v>-2.3012499999999978</v>
      </c>
      <c r="V54" s="172">
        <f t="shared" si="25"/>
        <v>4.9288463237680018</v>
      </c>
      <c r="W54" s="172"/>
      <c r="X54" s="173"/>
    </row>
    <row r="55" spans="1:24" x14ac:dyDescent="0.25">
      <c r="A55" s="16" t="s">
        <v>12</v>
      </c>
      <c r="B55" s="158">
        <f t="shared" si="26"/>
        <v>25.16</v>
      </c>
      <c r="C55" s="158">
        <f t="shared" si="26"/>
        <v>28.270000000000003</v>
      </c>
      <c r="D55">
        <f t="shared" si="27"/>
        <v>3.110000000000003</v>
      </c>
      <c r="E55" s="44"/>
      <c r="F55" s="1"/>
      <c r="G55" s="158">
        <f t="shared" si="28"/>
        <v>0.11582350773629614</v>
      </c>
      <c r="H55" s="169"/>
      <c r="I55" s="170"/>
      <c r="J55" s="171"/>
      <c r="K55" s="177">
        <f t="shared" si="29"/>
        <v>1.7694444444444482</v>
      </c>
      <c r="L55" s="172">
        <f t="shared" si="30"/>
        <v>0.29332166838907942</v>
      </c>
      <c r="M55" s="172"/>
      <c r="N55" s="173"/>
      <c r="O55" s="156"/>
      <c r="P55" s="1"/>
      <c r="Q55" s="174"/>
      <c r="R55" s="175"/>
      <c r="S55" s="176"/>
      <c r="T55" s="171"/>
      <c r="U55" s="177">
        <f t="shared" si="31"/>
        <v>-0.26124999999999865</v>
      </c>
      <c r="V55" s="172">
        <f t="shared" si="25"/>
        <v>1.1985166904619515</v>
      </c>
      <c r="W55" s="172"/>
      <c r="X55" s="173"/>
    </row>
    <row r="56" spans="1:24" x14ac:dyDescent="0.25">
      <c r="A56" s="16" t="s">
        <v>13</v>
      </c>
      <c r="B56" s="158">
        <f t="shared" si="26"/>
        <v>25.92</v>
      </c>
      <c r="C56" s="158">
        <f t="shared" si="26"/>
        <v>27.145</v>
      </c>
      <c r="D56">
        <f t="shared" si="27"/>
        <v>1.2249999999999979</v>
      </c>
      <c r="E56" s="44"/>
      <c r="F56" s="1"/>
      <c r="G56" s="158">
        <f t="shared" si="28"/>
        <v>0.42779751284130174</v>
      </c>
      <c r="H56" s="169"/>
      <c r="I56" s="170"/>
      <c r="J56" s="171"/>
      <c r="K56" s="177">
        <f t="shared" si="29"/>
        <v>-0.11555555555555697</v>
      </c>
      <c r="L56" s="172">
        <f t="shared" si="30"/>
        <v>1.0833921597764415</v>
      </c>
      <c r="M56" s="172"/>
      <c r="N56" s="173"/>
      <c r="O56" s="156"/>
      <c r="P56" s="1"/>
      <c r="Q56" s="174"/>
      <c r="R56" s="175"/>
      <c r="S56" s="176"/>
      <c r="T56" s="171"/>
      <c r="U56" s="177">
        <f t="shared" si="31"/>
        <v>-1.8912499999999977</v>
      </c>
      <c r="V56" s="172">
        <f t="shared" si="25"/>
        <v>3.7095649486703901</v>
      </c>
      <c r="W56" s="172"/>
      <c r="X56" s="173"/>
    </row>
    <row r="57" spans="1:24" x14ac:dyDescent="0.25">
      <c r="A57" s="16" t="s">
        <v>14</v>
      </c>
      <c r="B57" s="158">
        <f t="shared" si="26"/>
        <v>25.725000000000001</v>
      </c>
      <c r="C57" s="158">
        <f t="shared" si="26"/>
        <v>26.619999999999997</v>
      </c>
      <c r="D57">
        <f t="shared" si="27"/>
        <v>0.89499999999999602</v>
      </c>
      <c r="E57" s="44"/>
      <c r="F57" s="1"/>
      <c r="G57" s="158">
        <f t="shared" si="28"/>
        <v>0.53774719522869063</v>
      </c>
      <c r="H57" s="169"/>
      <c r="I57" s="170"/>
      <c r="J57" s="171"/>
      <c r="K57" s="177">
        <f t="shared" si="29"/>
        <v>-0.44555555555555881</v>
      </c>
      <c r="L57" s="172">
        <f t="shared" si="30"/>
        <v>1.3618384346910786</v>
      </c>
      <c r="M57" s="172"/>
      <c r="N57" s="173"/>
      <c r="O57" s="156"/>
      <c r="P57" s="1"/>
      <c r="Q57" s="174"/>
      <c r="R57" s="175"/>
      <c r="S57" s="176"/>
      <c r="T57" s="171"/>
      <c r="U57" s="177">
        <f t="shared" si="31"/>
        <v>-0.98625000000000007</v>
      </c>
      <c r="V57" s="172">
        <f t="shared" si="25"/>
        <v>1.9810290002908273</v>
      </c>
      <c r="W57" s="172"/>
      <c r="X57" s="173"/>
    </row>
    <row r="58" spans="1:24" x14ac:dyDescent="0.25">
      <c r="A58" s="16" t="s">
        <v>15</v>
      </c>
      <c r="B58" s="158">
        <f t="shared" si="26"/>
        <v>26.105</v>
      </c>
      <c r="C58" s="158">
        <f t="shared" si="26"/>
        <v>26.564999999999998</v>
      </c>
      <c r="D58">
        <f t="shared" si="27"/>
        <v>0.4599999999999973</v>
      </c>
      <c r="E58" s="44"/>
      <c r="F58" s="1"/>
      <c r="G58" s="158">
        <f t="shared" si="28"/>
        <v>0.72698625866015665</v>
      </c>
      <c r="H58" s="169"/>
      <c r="I58" s="170"/>
      <c r="J58" s="171"/>
      <c r="K58" s="177">
        <f t="shared" si="29"/>
        <v>-0.88055555555555753</v>
      </c>
      <c r="L58" s="172">
        <f t="shared" si="30"/>
        <v>1.8410841326929333</v>
      </c>
      <c r="M58" s="172"/>
      <c r="N58" s="173"/>
      <c r="O58" s="156"/>
      <c r="P58" s="1"/>
      <c r="Q58" s="174"/>
      <c r="R58" s="175"/>
      <c r="S58" s="176"/>
      <c r="T58" s="171"/>
      <c r="U58" s="177">
        <f t="shared" si="31"/>
        <v>-0.62624999999999709</v>
      </c>
      <c r="V58" s="172">
        <f t="shared" si="25"/>
        <v>1.5435476283068597</v>
      </c>
      <c r="W58" s="172"/>
      <c r="X58" s="173"/>
    </row>
    <row r="59" spans="1:24" x14ac:dyDescent="0.25">
      <c r="A59" s="38" t="s">
        <v>16</v>
      </c>
      <c r="B59" s="178">
        <f t="shared" si="26"/>
        <v>24.664999999999999</v>
      </c>
      <c r="C59" s="178">
        <f t="shared" si="26"/>
        <v>27.844999999999999</v>
      </c>
      <c r="D59">
        <f t="shared" si="27"/>
        <v>3.1799999999999997</v>
      </c>
      <c r="E59" s="44"/>
      <c r="F59" s="1"/>
      <c r="G59" s="158">
        <f t="shared" si="28"/>
        <v>0.11033787453633188</v>
      </c>
      <c r="H59" s="169"/>
      <c r="I59" s="170"/>
      <c r="J59" s="171"/>
      <c r="K59" s="177">
        <f t="shared" si="29"/>
        <v>1.8394444444444449</v>
      </c>
      <c r="L59" s="172">
        <f t="shared" si="30"/>
        <v>0.27942936695708098</v>
      </c>
      <c r="M59" s="172"/>
      <c r="N59" s="173"/>
      <c r="O59" s="243"/>
      <c r="P59" s="1"/>
      <c r="Q59" s="174"/>
      <c r="R59" s="175"/>
      <c r="S59" s="176"/>
      <c r="T59" s="171"/>
      <c r="U59" s="177">
        <f t="shared" si="31"/>
        <v>0.15875000000000306</v>
      </c>
      <c r="V59" s="172">
        <f t="shared" si="25"/>
        <v>0.89580088710673955</v>
      </c>
      <c r="W59" s="172"/>
      <c r="X59" s="173"/>
    </row>
    <row r="60" spans="1:24" x14ac:dyDescent="0.25">
      <c r="A60" s="251" t="s">
        <v>142</v>
      </c>
      <c r="B60" s="174">
        <f>AVERAGE(B51:B59)</f>
        <v>25.536111111111108</v>
      </c>
      <c r="C60" s="174">
        <f>AVERAGE(C51:C59)</f>
        <v>26.876666666666669</v>
      </c>
      <c r="D60" s="199">
        <f>AVERAGE(D51:D59)</f>
        <v>1.3405555555555548</v>
      </c>
      <c r="E60" s="44"/>
      <c r="F60" s="188" t="s">
        <v>143</v>
      </c>
      <c r="G60" s="189">
        <f>AVERAGE(G51:G59)</f>
        <v>0.48961519741794579</v>
      </c>
      <c r="H60" s="190"/>
      <c r="I60" s="191"/>
      <c r="J60" s="192">
        <f>D60</f>
        <v>1.3405555555555548</v>
      </c>
      <c r="K60" s="193"/>
      <c r="L60" s="193"/>
      <c r="M60">
        <f>GEOMEAN(L51:L59)</f>
        <v>1</v>
      </c>
      <c r="N60" s="195">
        <f>STDEV(L51:L59)/SQRT(COUNT(L51:L59))</f>
        <v>0.24084062190234881</v>
      </c>
      <c r="O60" s="243"/>
      <c r="P60" s="1"/>
      <c r="Q60" s="174"/>
      <c r="R60" s="175"/>
      <c r="S60" s="176"/>
      <c r="T60" s="171"/>
      <c r="U60" s="177">
        <f t="shared" si="31"/>
        <v>-1.2512499999999971</v>
      </c>
      <c r="V60" s="172">
        <f t="shared" si="25"/>
        <v>2.3804758619075912</v>
      </c>
      <c r="W60" s="172"/>
      <c r="X60" s="173"/>
    </row>
    <row r="61" spans="1:24" x14ac:dyDescent="0.25">
      <c r="A61" s="11" t="s">
        <v>28</v>
      </c>
      <c r="B61" s="157">
        <f t="shared" ref="B61:C68" si="32">B25</f>
        <v>26.66</v>
      </c>
      <c r="C61" s="157">
        <f t="shared" si="32"/>
        <v>28.75</v>
      </c>
      <c r="D61">
        <f t="shared" ref="D61:D68" si="33">C61-B61</f>
        <v>2.09</v>
      </c>
      <c r="E61" s="44"/>
      <c r="F61" s="1"/>
      <c r="G61" s="158">
        <f t="shared" ref="G61:G68" si="34">POWER(2,((-1)*(D61)))</f>
        <v>0.23488068730350298</v>
      </c>
      <c r="H61" s="196"/>
      <c r="I61" s="197"/>
      <c r="J61" s="171"/>
      <c r="K61" s="177">
        <f t="shared" ref="K61:K68" si="35">D61-$J$60</f>
        <v>0.74944444444444502</v>
      </c>
      <c r="L61" s="177">
        <f t="shared" ref="L61:L68" si="36">POWER(2,((-1)*(K61)))</f>
        <v>0.59483257258187006</v>
      </c>
      <c r="M61" s="198"/>
      <c r="N61" s="199"/>
      <c r="O61" s="243"/>
      <c r="P61" s="1"/>
      <c r="Q61" s="174"/>
      <c r="R61" s="175"/>
      <c r="S61" s="176"/>
      <c r="T61" s="171"/>
      <c r="U61" s="177">
        <f t="shared" si="31"/>
        <v>-0.25125000000000064</v>
      </c>
      <c r="V61" s="172">
        <f t="shared" si="25"/>
        <v>1.1902379309537987</v>
      </c>
      <c r="W61" s="172"/>
      <c r="X61" s="173"/>
    </row>
    <row r="62" spans="1:24" x14ac:dyDescent="0.25">
      <c r="A62" s="16" t="s">
        <v>29</v>
      </c>
      <c r="B62" s="158">
        <f t="shared" si="32"/>
        <v>26.340000000000003</v>
      </c>
      <c r="C62" s="158">
        <f t="shared" si="32"/>
        <v>28.64</v>
      </c>
      <c r="D62">
        <f t="shared" si="33"/>
        <v>2.2999999999999972</v>
      </c>
      <c r="E62" s="44"/>
      <c r="F62" s="1"/>
      <c r="G62" s="158">
        <f t="shared" si="34"/>
        <v>0.20306309908905928</v>
      </c>
      <c r="H62" s="196"/>
      <c r="I62" s="197"/>
      <c r="J62" s="171"/>
      <c r="K62" s="177">
        <f t="shared" si="35"/>
        <v>0.95944444444444232</v>
      </c>
      <c r="L62" s="177">
        <f t="shared" si="36"/>
        <v>0.51425490539166574</v>
      </c>
      <c r="M62" s="198"/>
      <c r="N62" s="199"/>
      <c r="O62" s="243"/>
      <c r="P62" s="156"/>
      <c r="Q62" s="174"/>
      <c r="R62" s="175"/>
      <c r="S62" s="176"/>
      <c r="T62" s="171"/>
      <c r="U62" s="177">
        <f t="shared" si="31"/>
        <v>-0.82624999999999993</v>
      </c>
      <c r="V62" s="172">
        <f t="shared" si="25"/>
        <v>1.7730706214956677</v>
      </c>
      <c r="W62" s="172"/>
      <c r="X62" s="173"/>
    </row>
    <row r="63" spans="1:24" x14ac:dyDescent="0.25">
      <c r="A63" s="16" t="s">
        <v>30</v>
      </c>
      <c r="B63" s="158">
        <f t="shared" si="32"/>
        <v>24.439999999999998</v>
      </c>
      <c r="C63" s="158">
        <f t="shared" si="32"/>
        <v>28.060000000000002</v>
      </c>
      <c r="D63">
        <f t="shared" si="33"/>
        <v>3.6200000000000045</v>
      </c>
      <c r="E63" s="44"/>
      <c r="F63" s="1"/>
      <c r="G63" s="158">
        <f t="shared" si="34"/>
        <v>8.13338659651206E-2</v>
      </c>
      <c r="H63" s="196"/>
      <c r="I63" s="197"/>
      <c r="J63" s="171"/>
      <c r="K63" s="177">
        <f t="shared" si="35"/>
        <v>2.2794444444444499</v>
      </c>
      <c r="L63" s="177">
        <f t="shared" si="36"/>
        <v>0.2059770570559811</v>
      </c>
      <c r="M63" s="198"/>
      <c r="N63" s="199"/>
      <c r="O63" s="243"/>
      <c r="P63" s="1"/>
      <c r="Q63" s="174"/>
      <c r="R63" s="175"/>
      <c r="S63" s="176"/>
      <c r="T63" s="171"/>
      <c r="U63" s="177">
        <f t="shared" si="31"/>
        <v>-1.1712500000000023</v>
      </c>
      <c r="V63" s="172">
        <f t="shared" si="25"/>
        <v>2.2520673920033887</v>
      </c>
      <c r="W63" s="172"/>
      <c r="X63" s="173"/>
    </row>
    <row r="64" spans="1:24" x14ac:dyDescent="0.25">
      <c r="A64" s="16" t="s">
        <v>31</v>
      </c>
      <c r="B64" s="158">
        <f t="shared" si="32"/>
        <v>25.63</v>
      </c>
      <c r="C64" s="158">
        <f t="shared" si="32"/>
        <v>28.384999999999998</v>
      </c>
      <c r="D64">
        <f t="shared" si="33"/>
        <v>2.754999999999999</v>
      </c>
      <c r="E64" s="44"/>
      <c r="F64" s="1"/>
      <c r="G64" s="158">
        <f t="shared" si="34"/>
        <v>0.14813659636769788</v>
      </c>
      <c r="H64" s="196"/>
      <c r="I64" s="197"/>
      <c r="J64" s="171"/>
      <c r="K64" s="177">
        <f t="shared" si="35"/>
        <v>1.4144444444444442</v>
      </c>
      <c r="L64" s="177">
        <f t="shared" si="36"/>
        <v>0.37515418454587302</v>
      </c>
      <c r="M64" s="198"/>
      <c r="N64" s="199"/>
      <c r="O64" s="243"/>
      <c r="P64" s="1"/>
      <c r="Q64" s="49"/>
      <c r="R64" s="205"/>
      <c r="S64" s="206"/>
      <c r="T64" s="205"/>
      <c r="U64" s="207"/>
      <c r="V64" s="207"/>
      <c r="W64" s="207"/>
      <c r="X64" s="206"/>
    </row>
    <row r="65" spans="1:24" x14ac:dyDescent="0.25">
      <c r="A65" s="16" t="s">
        <v>32</v>
      </c>
      <c r="B65" s="158">
        <f t="shared" si="32"/>
        <v>23.47</v>
      </c>
      <c r="C65" s="158">
        <f t="shared" si="32"/>
        <v>27.475000000000001</v>
      </c>
      <c r="D65">
        <f t="shared" si="33"/>
        <v>4.0050000000000026</v>
      </c>
      <c r="E65" s="44"/>
      <c r="F65" s="1"/>
      <c r="G65" s="158">
        <f t="shared" si="34"/>
        <v>6.2283766426741625E-2</v>
      </c>
      <c r="H65" s="196"/>
      <c r="I65" s="197"/>
      <c r="J65" s="171"/>
      <c r="K65" s="177">
        <f t="shared" si="35"/>
        <v>2.6644444444444479</v>
      </c>
      <c r="L65" s="177">
        <f t="shared" si="36"/>
        <v>0.15773290447602711</v>
      </c>
      <c r="M65" s="198"/>
      <c r="N65" s="199"/>
      <c r="O65" s="243"/>
      <c r="P65" s="1"/>
      <c r="Q65" s="189"/>
      <c r="R65" s="210"/>
      <c r="S65" s="206"/>
      <c r="W65">
        <f>(-1)*GEOMEAN(V45:V63)</f>
        <v>-2.0905485944098556</v>
      </c>
      <c r="X65">
        <f>STDEV(V45:V63)/SQRT(COUNT(V45:V63))</f>
        <v>0.33464626982799711</v>
      </c>
    </row>
    <row r="66" spans="1:24" x14ac:dyDescent="0.25">
      <c r="A66" s="16" t="s">
        <v>33</v>
      </c>
      <c r="B66" s="158">
        <f t="shared" si="32"/>
        <v>26.325000000000003</v>
      </c>
      <c r="C66" s="158">
        <f t="shared" si="32"/>
        <v>28.119999999999997</v>
      </c>
      <c r="D66">
        <f t="shared" si="33"/>
        <v>1.7949999999999946</v>
      </c>
      <c r="E66" s="44"/>
      <c r="F66" s="1"/>
      <c r="G66" s="158">
        <f t="shared" si="34"/>
        <v>0.28817158669971715</v>
      </c>
      <c r="H66" s="196"/>
      <c r="I66" s="197"/>
      <c r="J66" s="171"/>
      <c r="K66" s="177">
        <f t="shared" si="35"/>
        <v>0.45444444444443977</v>
      </c>
      <c r="L66" s="177">
        <f t="shared" si="36"/>
        <v>0.72979114728193206</v>
      </c>
      <c r="M66" s="198"/>
      <c r="N66" s="199"/>
      <c r="O66" s="243"/>
      <c r="P66" s="1"/>
      <c r="Q66" s="174"/>
      <c r="R66" s="175"/>
      <c r="S66" s="176"/>
      <c r="T66" s="161"/>
      <c r="U66" s="167">
        <f t="shared" ref="U66:U73" si="37">D25-$T$43</f>
        <v>-0.45124999999999993</v>
      </c>
      <c r="V66" s="162">
        <f t="shared" ref="V66:V80" si="38">POWER(2,((-1)*(U66)))</f>
        <v>1.3672243533417023</v>
      </c>
      <c r="W66" s="172"/>
      <c r="X66" s="173"/>
    </row>
    <row r="67" spans="1:24" x14ac:dyDescent="0.25">
      <c r="A67" s="16" t="s">
        <v>34</v>
      </c>
      <c r="B67" s="158">
        <f t="shared" si="32"/>
        <v>25.25</v>
      </c>
      <c r="C67" s="158">
        <f t="shared" si="32"/>
        <v>27.174999999999997</v>
      </c>
      <c r="D67">
        <f t="shared" si="33"/>
        <v>1.9249999999999972</v>
      </c>
      <c r="E67" s="44"/>
      <c r="F67" s="43"/>
      <c r="G67" s="158">
        <f t="shared" si="34"/>
        <v>0.2633402589887095</v>
      </c>
      <c r="H67" s="201"/>
      <c r="I67" s="197"/>
      <c r="J67" s="202"/>
      <c r="K67" s="177">
        <f t="shared" si="35"/>
        <v>0.58444444444444232</v>
      </c>
      <c r="L67" s="203">
        <f t="shared" si="36"/>
        <v>0.66690610248522486</v>
      </c>
      <c r="M67" s="198"/>
      <c r="N67" s="199"/>
      <c r="O67" s="243"/>
      <c r="P67" s="1"/>
      <c r="Q67" s="174"/>
      <c r="R67" s="175"/>
      <c r="S67" s="176"/>
      <c r="T67" s="171"/>
      <c r="U67" s="177">
        <f t="shared" si="37"/>
        <v>-0.24125000000000263</v>
      </c>
      <c r="V67" s="172">
        <f t="shared" si="38"/>
        <v>1.182016357014724</v>
      </c>
      <c r="W67" s="172"/>
      <c r="X67" s="173"/>
    </row>
    <row r="68" spans="1:24" x14ac:dyDescent="0.25">
      <c r="A68" s="38" t="s">
        <v>35</v>
      </c>
      <c r="B68" s="178">
        <f t="shared" si="32"/>
        <v>26.55</v>
      </c>
      <c r="C68" s="178">
        <f t="shared" si="32"/>
        <v>29.03</v>
      </c>
      <c r="D68">
        <f t="shared" si="33"/>
        <v>2.4800000000000004</v>
      </c>
      <c r="E68" s="44"/>
      <c r="F68" s="1"/>
      <c r="G68" s="158">
        <f t="shared" si="34"/>
        <v>0.17924440600197841</v>
      </c>
      <c r="H68" s="201"/>
      <c r="I68" s="197"/>
      <c r="J68" s="202"/>
      <c r="K68" s="177">
        <f t="shared" si="35"/>
        <v>1.1394444444444456</v>
      </c>
      <c r="L68" s="203">
        <f t="shared" si="36"/>
        <v>0.45393434584638953</v>
      </c>
      <c r="M68" s="198"/>
      <c r="N68" s="199"/>
      <c r="O68" s="243"/>
      <c r="P68" s="1"/>
      <c r="Q68" s="174"/>
      <c r="R68" s="175"/>
      <c r="S68" s="176"/>
      <c r="T68" s="171"/>
      <c r="U68" s="177">
        <f t="shared" si="37"/>
        <v>1.0787500000000048</v>
      </c>
      <c r="V68" s="172">
        <f t="shared" si="38"/>
        <v>0.47343884921135548</v>
      </c>
      <c r="W68" s="172"/>
      <c r="X68" s="173"/>
    </row>
    <row r="69" spans="1:24" x14ac:dyDescent="0.25">
      <c r="A69" s="186" t="s">
        <v>147</v>
      </c>
      <c r="B69" s="179">
        <f>AVERAGE(B61:B68)</f>
        <v>25.583125000000003</v>
      </c>
      <c r="C69" s="179">
        <f>AVERAGE(C61:C68)</f>
        <v>28.204375000000002</v>
      </c>
      <c r="D69">
        <f>AVERAGE(D61:D68)</f>
        <v>2.6212499999999994</v>
      </c>
      <c r="E69" s="44"/>
      <c r="F69" s="188" t="s">
        <v>145</v>
      </c>
      <c r="G69" s="189">
        <f>AVERAGE(G61:G68)</f>
        <v>0.18255678335531592</v>
      </c>
      <c r="H69" s="190"/>
      <c r="I69" s="191"/>
      <c r="J69" s="192">
        <f>D69</f>
        <v>2.6212499999999994</v>
      </c>
      <c r="K69" s="193"/>
      <c r="L69" s="193"/>
      <c r="M69" s="208"/>
      <c r="N69" s="209"/>
      <c r="O69" s="243"/>
      <c r="P69" s="1"/>
      <c r="Q69" s="174"/>
      <c r="R69" s="175"/>
      <c r="S69" s="176"/>
      <c r="T69" s="171"/>
      <c r="U69" s="177">
        <f t="shared" si="37"/>
        <v>0.21374999999999922</v>
      </c>
      <c r="V69" s="172">
        <f t="shared" si="38"/>
        <v>0.86229295605456924</v>
      </c>
      <c r="W69" s="172"/>
      <c r="X69" s="173"/>
    </row>
    <row r="70" spans="1:24" x14ac:dyDescent="0.25">
      <c r="A70" s="1"/>
      <c r="B70" s="1"/>
      <c r="C70" s="1"/>
      <c r="D70" s="1"/>
      <c r="E70" s="44"/>
      <c r="F70" s="216" t="s">
        <v>128</v>
      </c>
      <c r="G70" s="279">
        <f>G69/G60</f>
        <v>0.37285767336891223</v>
      </c>
      <c r="H70">
        <f>((C69-B69)-(C60-B60))</f>
        <v>1.280694444444439</v>
      </c>
      <c r="I70" s="279">
        <f>POWER(2,((-1)*(H70)))</f>
        <v>0.41159733765501089</v>
      </c>
      <c r="J70" s="182"/>
      <c r="K70" s="183"/>
      <c r="L70" s="183"/>
      <c r="M70" s="279">
        <f>GEOMEAN(L61:L68)</f>
        <v>0.41159733765500928</v>
      </c>
      <c r="N70">
        <f>STDEV(L61:L68)/SQRT(COUNT(L61:L68))</f>
        <v>7.3168873397389256E-2</v>
      </c>
      <c r="O70" s="243"/>
      <c r="P70" s="1"/>
      <c r="Q70" s="174"/>
      <c r="R70" s="175"/>
      <c r="S70" s="176"/>
      <c r="T70" s="171"/>
      <c r="U70" s="177">
        <f t="shared" si="37"/>
        <v>1.4637500000000028</v>
      </c>
      <c r="V70" s="172">
        <f t="shared" si="38"/>
        <v>0.36254952782240712</v>
      </c>
      <c r="W70" s="172"/>
      <c r="X70" s="173"/>
    </row>
    <row r="71" spans="1:24" x14ac:dyDescent="0.25">
      <c r="A71" s="43"/>
      <c r="B71" s="44"/>
      <c r="C71" s="44"/>
      <c r="D71" s="44"/>
      <c r="E71" s="44"/>
      <c r="F71" s="143"/>
      <c r="G71" s="164"/>
      <c r="H71" s="161"/>
      <c r="I71" s="220"/>
      <c r="J71" s="161"/>
      <c r="K71" s="167">
        <f t="shared" ref="K71:K79" si="39">D51-$J$69</f>
        <v>-2.5462500000000001</v>
      </c>
      <c r="L71" s="167">
        <f t="shared" ref="L71:L79" si="40">POWER(2,((-1)*(K71)))</f>
        <v>5.8411401473794617</v>
      </c>
      <c r="O71" s="243"/>
      <c r="P71" s="1"/>
      <c r="Q71" s="174"/>
      <c r="R71" s="175"/>
      <c r="S71" s="176"/>
      <c r="T71" s="171"/>
      <c r="U71" s="177">
        <f t="shared" si="37"/>
        <v>-0.74625000000000519</v>
      </c>
      <c r="V71" s="172">
        <f t="shared" si="38"/>
        <v>1.6774270196504875</v>
      </c>
      <c r="W71" s="172"/>
      <c r="X71" s="173"/>
    </row>
    <row r="72" spans="1:24" x14ac:dyDescent="0.25">
      <c r="A72" s="43"/>
      <c r="F72" s="143"/>
      <c r="G72" s="174"/>
      <c r="H72" s="171"/>
      <c r="I72" s="223"/>
      <c r="J72" s="171"/>
      <c r="K72" s="177">
        <f t="shared" si="39"/>
        <v>-1.2912499999999976</v>
      </c>
      <c r="L72" s="177">
        <f t="shared" si="40"/>
        <v>2.4474001476482128</v>
      </c>
      <c r="N72" s="199"/>
      <c r="O72" s="243"/>
      <c r="P72" s="1"/>
      <c r="Q72" s="174"/>
      <c r="R72" s="175"/>
      <c r="S72" s="176"/>
      <c r="T72" s="171"/>
      <c r="U72" s="177">
        <f t="shared" si="37"/>
        <v>-0.61625000000000263</v>
      </c>
      <c r="V72" s="172">
        <f t="shared" si="38"/>
        <v>1.5328855660211833</v>
      </c>
      <c r="W72" s="172"/>
      <c r="X72" s="173"/>
    </row>
    <row r="73" spans="1:24" x14ac:dyDescent="0.25">
      <c r="A73" s="143"/>
      <c r="B73" s="143"/>
      <c r="C73" s="143"/>
      <c r="F73" s="143"/>
      <c r="G73" s="174"/>
      <c r="H73" s="171"/>
      <c r="I73" s="223"/>
      <c r="J73" s="171"/>
      <c r="K73" s="177">
        <f t="shared" si="39"/>
        <v>-2.2262499999999963</v>
      </c>
      <c r="L73" s="177">
        <f t="shared" si="40"/>
        <v>4.6791614228450804</v>
      </c>
      <c r="N73" s="199"/>
      <c r="O73" s="243"/>
      <c r="P73" s="1"/>
      <c r="Q73" s="174"/>
      <c r="R73" s="175"/>
      <c r="S73" s="176"/>
      <c r="T73" s="171"/>
      <c r="U73" s="177">
        <f t="shared" si="37"/>
        <v>-6.1249999999999361E-2</v>
      </c>
      <c r="V73" s="172">
        <f t="shared" si="38"/>
        <v>1.043369380001459</v>
      </c>
      <c r="W73" s="172"/>
      <c r="X73" s="173"/>
    </row>
    <row r="74" spans="1:24" x14ac:dyDescent="0.25">
      <c r="A74" s="143"/>
      <c r="B74" s="143"/>
      <c r="C74" s="143"/>
      <c r="F74" s="143"/>
      <c r="G74" s="174"/>
      <c r="H74" s="171"/>
      <c r="I74" s="223"/>
      <c r="J74" s="171"/>
      <c r="K74" s="177">
        <f t="shared" si="39"/>
        <v>-1.2262500000000034</v>
      </c>
      <c r="L74" s="177">
        <f t="shared" si="40"/>
        <v>2.3395807114225518</v>
      </c>
      <c r="N74" s="199"/>
      <c r="O74" s="243"/>
      <c r="P74" s="1"/>
      <c r="Q74" s="164"/>
      <c r="R74" s="165"/>
      <c r="S74" s="166"/>
      <c r="T74" s="161"/>
      <c r="U74" s="167">
        <f t="shared" ref="U74:U80" si="41">D34-$T$43</f>
        <v>6.3750000000000639E-2</v>
      </c>
      <c r="V74" s="162">
        <f t="shared" si="38"/>
        <v>0.95677394001728888</v>
      </c>
      <c r="W74" s="162"/>
      <c r="X74" s="163"/>
    </row>
    <row r="75" spans="1:24" x14ac:dyDescent="0.25">
      <c r="A75" s="256"/>
      <c r="B75" s="256"/>
      <c r="C75" s="256"/>
      <c r="F75" s="143"/>
      <c r="G75" s="174"/>
      <c r="H75" s="171"/>
      <c r="I75" s="223"/>
      <c r="J75" s="171"/>
      <c r="K75" s="177">
        <f t="shared" si="39"/>
        <v>0.48875000000000357</v>
      </c>
      <c r="L75" s="177">
        <f t="shared" si="40"/>
        <v>0.7126422878734322</v>
      </c>
      <c r="N75" s="199"/>
      <c r="O75" s="243"/>
      <c r="P75" s="1"/>
      <c r="Q75" s="174"/>
      <c r="R75" s="175"/>
      <c r="S75" s="176"/>
      <c r="T75" s="171"/>
      <c r="U75" s="177">
        <f t="shared" si="41"/>
        <v>0.54375000000000107</v>
      </c>
      <c r="V75" s="172">
        <f t="shared" si="38"/>
        <v>0.68598550622628562</v>
      </c>
      <c r="W75" s="172"/>
      <c r="X75" s="173"/>
    </row>
    <row r="76" spans="1:24" x14ac:dyDescent="0.25">
      <c r="A76" s="145"/>
      <c r="B76" s="145"/>
      <c r="C76" s="145"/>
      <c r="F76" s="143"/>
      <c r="G76" s="174"/>
      <c r="H76" s="171"/>
      <c r="I76" s="223"/>
      <c r="J76" s="171"/>
      <c r="K76" s="177">
        <f t="shared" si="39"/>
        <v>-1.3962500000000015</v>
      </c>
      <c r="L76" s="177">
        <f t="shared" si="40"/>
        <v>2.6321651300002191</v>
      </c>
      <c r="N76" s="199"/>
      <c r="O76" s="243"/>
      <c r="P76" s="1"/>
      <c r="Q76" s="174"/>
      <c r="R76" s="175"/>
      <c r="S76" s="176"/>
      <c r="T76" s="171"/>
      <c r="U76" s="177">
        <f t="shared" si="41"/>
        <v>0.62875000000000192</v>
      </c>
      <c r="V76" s="172">
        <f t="shared" si="38"/>
        <v>0.64673652713418694</v>
      </c>
      <c r="W76" s="172"/>
      <c r="X76" s="173"/>
    </row>
    <row r="77" spans="1:24" x14ac:dyDescent="0.25">
      <c r="A77" s="145"/>
      <c r="B77" s="145"/>
      <c r="C77" s="145"/>
      <c r="F77" s="143"/>
      <c r="G77" s="174"/>
      <c r="H77" s="171"/>
      <c r="I77" s="223"/>
      <c r="J77" s="171"/>
      <c r="K77" s="177">
        <f t="shared" si="39"/>
        <v>-1.7262500000000034</v>
      </c>
      <c r="L77" s="177">
        <f t="shared" si="40"/>
        <v>3.3086667723602665</v>
      </c>
      <c r="N77" s="199"/>
      <c r="O77" s="243"/>
      <c r="P77" s="1"/>
      <c r="Q77" s="174"/>
      <c r="R77" s="175"/>
      <c r="S77" s="176"/>
      <c r="T77" s="171"/>
      <c r="U77" s="177">
        <f t="shared" si="41"/>
        <v>-8.6250000000001492E-2</v>
      </c>
      <c r="V77" s="172">
        <f t="shared" si="38"/>
        <v>1.0616071555132567</v>
      </c>
      <c r="W77" s="172"/>
      <c r="X77" s="173"/>
    </row>
    <row r="78" spans="1:24" x14ac:dyDescent="0.25">
      <c r="A78" s="145"/>
      <c r="B78" s="145"/>
      <c r="C78" s="145"/>
      <c r="F78" s="143"/>
      <c r="G78" s="174"/>
      <c r="H78" s="171"/>
      <c r="I78" s="223"/>
      <c r="J78" s="171"/>
      <c r="K78" s="177">
        <f t="shared" si="39"/>
        <v>-2.1612500000000021</v>
      </c>
      <c r="L78" s="177">
        <f t="shared" si="40"/>
        <v>4.4730224524340443</v>
      </c>
      <c r="N78" s="199"/>
      <c r="O78" s="243"/>
      <c r="P78" s="1"/>
      <c r="Q78" s="174"/>
      <c r="R78" s="175"/>
      <c r="S78" s="176"/>
      <c r="T78" s="171"/>
      <c r="U78" s="177">
        <f t="shared" si="41"/>
        <v>-0.36125000000000007</v>
      </c>
      <c r="V78" s="172">
        <f t="shared" si="38"/>
        <v>1.2845383832439456</v>
      </c>
      <c r="W78" s="172"/>
      <c r="X78" s="173"/>
    </row>
    <row r="79" spans="1:24" x14ac:dyDescent="0.25">
      <c r="A79" s="145"/>
      <c r="B79" s="145"/>
      <c r="C79" s="145"/>
      <c r="F79" s="143"/>
      <c r="G79" s="174"/>
      <c r="H79" s="171"/>
      <c r="I79" s="223"/>
      <c r="J79" s="171"/>
      <c r="K79" s="177">
        <f t="shared" si="39"/>
        <v>0.5587500000000003</v>
      </c>
      <c r="L79" s="177">
        <f t="shared" si="40"/>
        <v>0.6788901224411994</v>
      </c>
      <c r="N79" s="199"/>
      <c r="O79" s="243"/>
      <c r="P79" s="1"/>
      <c r="Q79" s="174"/>
      <c r="R79" s="175"/>
      <c r="S79" s="176"/>
      <c r="T79" s="171"/>
      <c r="U79" s="177">
        <f t="shared" si="41"/>
        <v>0.50874999999999737</v>
      </c>
      <c r="V79" s="172">
        <f t="shared" si="38"/>
        <v>0.70283113090575311</v>
      </c>
      <c r="W79" s="172"/>
      <c r="X79" s="173"/>
    </row>
    <row r="80" spans="1:24" x14ac:dyDescent="0.25">
      <c r="A80" s="145"/>
      <c r="B80" s="145"/>
      <c r="C80" s="145"/>
      <c r="F80" s="143"/>
      <c r="G80" s="189"/>
      <c r="H80" s="225"/>
      <c r="I80" s="226"/>
      <c r="J80" s="225"/>
      <c r="K80" s="193"/>
      <c r="L80" s="193"/>
      <c r="M80">
        <f>(-1)*GEOMEAN(L71:L79)</f>
        <v>-2.4295589609429769</v>
      </c>
      <c r="N80" s="195">
        <f>STDEV(L71:L79)/SQRT(COUNT(L71:L79))</f>
        <v>0.585136491101931</v>
      </c>
      <c r="O80" s="243"/>
      <c r="P80" s="243"/>
      <c r="Q80" s="174"/>
      <c r="R80" s="175"/>
      <c r="S80" s="176"/>
      <c r="T80" s="171"/>
      <c r="U80" s="177">
        <f t="shared" si="41"/>
        <v>-0.49624999999999808</v>
      </c>
      <c r="V80" s="172">
        <f t="shared" si="38"/>
        <v>1.4105423676738102</v>
      </c>
      <c r="W80" s="172"/>
      <c r="X80" s="173"/>
    </row>
    <row r="81" spans="1:24" x14ac:dyDescent="0.25">
      <c r="A81" s="145"/>
      <c r="B81" s="145"/>
      <c r="C81" s="145"/>
      <c r="F81" s="143"/>
      <c r="G81" s="174"/>
      <c r="H81" s="171"/>
      <c r="I81" s="223"/>
      <c r="J81" s="171"/>
      <c r="K81" s="177">
        <f t="shared" ref="K81:K88" si="42">D61-$J$69</f>
        <v>-0.53124999999999956</v>
      </c>
      <c r="L81" s="177">
        <f t="shared" ref="L81:L88" si="43">POWER(2,((-1)*(K81)))</f>
        <v>1.4451808069770462</v>
      </c>
      <c r="N81" s="199"/>
      <c r="O81" s="243"/>
      <c r="P81" s="243"/>
      <c r="Q81" s="174"/>
      <c r="R81" s="175"/>
      <c r="S81" s="176"/>
      <c r="T81" s="171"/>
      <c r="U81" s="177"/>
      <c r="V81" s="172"/>
      <c r="W81" s="172"/>
      <c r="X81" s="173"/>
    </row>
    <row r="82" spans="1:24" x14ac:dyDescent="0.25">
      <c r="A82" s="145"/>
      <c r="B82" s="145"/>
      <c r="C82" s="145"/>
      <c r="F82" s="143"/>
      <c r="G82" s="174"/>
      <c r="H82" s="171"/>
      <c r="I82" s="223"/>
      <c r="J82" s="171"/>
      <c r="K82" s="177">
        <f t="shared" si="42"/>
        <v>-0.32125000000000226</v>
      </c>
      <c r="L82" s="177">
        <f t="shared" si="43"/>
        <v>1.2494126136032042</v>
      </c>
      <c r="N82" s="199"/>
      <c r="O82" s="156"/>
      <c r="P82" s="243"/>
      <c r="Q82" s="174"/>
      <c r="R82" s="175"/>
      <c r="S82" s="176"/>
      <c r="T82" s="171"/>
      <c r="U82" s="177"/>
      <c r="V82" s="172"/>
      <c r="W82" s="172"/>
      <c r="X82" s="173"/>
    </row>
    <row r="83" spans="1:24" x14ac:dyDescent="0.25">
      <c r="A83" s="145"/>
      <c r="B83" s="145"/>
      <c r="C83" s="145"/>
      <c r="F83" s="43"/>
      <c r="G83" s="174"/>
      <c r="H83" s="171"/>
      <c r="I83" s="223"/>
      <c r="J83" s="171"/>
      <c r="K83" s="177">
        <f t="shared" si="42"/>
        <v>0.99875000000000513</v>
      </c>
      <c r="L83" s="177">
        <f t="shared" si="43"/>
        <v>0.50043340471902176</v>
      </c>
      <c r="N83" s="199"/>
      <c r="O83" s="156"/>
      <c r="P83" s="243"/>
      <c r="Q83" s="179"/>
      <c r="R83" s="180"/>
      <c r="S83" s="181"/>
      <c r="T83" s="182"/>
      <c r="U83" s="183">
        <f>D43-$T$43</f>
        <v>-1.4412499999999984</v>
      </c>
      <c r="V83" s="183">
        <f>POWER(2,((-1)*(U83)))</f>
        <v>2.7155604897647945</v>
      </c>
      <c r="W83" s="184"/>
      <c r="X83" s="185"/>
    </row>
    <row r="84" spans="1:24" x14ac:dyDescent="0.25">
      <c r="A84" s="145"/>
      <c r="B84" s="145"/>
      <c r="C84" s="145"/>
      <c r="F84" s="228"/>
      <c r="G84" s="174"/>
      <c r="H84" s="171"/>
      <c r="I84" s="223"/>
      <c r="J84" s="171"/>
      <c r="K84" s="177">
        <f t="shared" si="42"/>
        <v>0.13374999999999959</v>
      </c>
      <c r="L84" s="177">
        <f t="shared" si="43"/>
        <v>0.91145921079868086</v>
      </c>
      <c r="N84" s="199"/>
      <c r="O84" s="156"/>
      <c r="P84" s="156"/>
      <c r="Q84" s="174"/>
      <c r="R84" s="175"/>
      <c r="S84" s="229"/>
      <c r="T84" s="171"/>
      <c r="U84" s="177"/>
      <c r="V84" s="172"/>
      <c r="W84" s="172"/>
      <c r="X84" s="173"/>
    </row>
    <row r="85" spans="1:24" x14ac:dyDescent="0.25">
      <c r="A85" s="145"/>
      <c r="B85" s="145"/>
      <c r="C85" s="145"/>
      <c r="F85" s="143"/>
      <c r="G85" s="174"/>
      <c r="H85" s="171"/>
      <c r="I85" s="223"/>
      <c r="J85" s="171"/>
      <c r="K85" s="177">
        <f t="shared" si="42"/>
        <v>1.3837500000000031</v>
      </c>
      <c r="L85" s="177">
        <f t="shared" si="43"/>
        <v>0.38322139150529438</v>
      </c>
      <c r="N85" s="199"/>
      <c r="O85" s="168"/>
      <c r="P85" s="168"/>
      <c r="Q85">
        <f>(-1)*Q23/Q43</f>
        <v>-1.5199836263623767</v>
      </c>
      <c r="R85">
        <f>((C24-B24)-(C45-B45))</f>
        <v>-0.84707602339181065</v>
      </c>
      <c r="S85">
        <f>(-1)*POWER(2,((-1)*(R85)))</f>
        <v>-1.7988514129922086</v>
      </c>
      <c r="W85">
        <f>(-1)*GEOMEAN(V66:V83)</f>
        <v>-1</v>
      </c>
      <c r="X85">
        <f>STDEV(V66:V83)/SQRT(COUNT(V66:V83))</f>
        <v>0.14265083047301624</v>
      </c>
    </row>
    <row r="86" spans="1:24" x14ac:dyDescent="0.25">
      <c r="A86" s="145"/>
      <c r="B86" s="145"/>
      <c r="C86" s="145"/>
      <c r="F86" s="1"/>
      <c r="G86" s="174"/>
      <c r="H86" s="171"/>
      <c r="I86" s="223"/>
      <c r="J86" s="202"/>
      <c r="K86" s="177">
        <f t="shared" si="42"/>
        <v>-0.82625000000000481</v>
      </c>
      <c r="L86" s="177">
        <f t="shared" si="43"/>
        <v>1.773070621495674</v>
      </c>
      <c r="N86" s="199"/>
      <c r="O86" s="168"/>
      <c r="P86" s="168"/>
      <c r="Q86" s="168"/>
      <c r="R86" s="168"/>
      <c r="S86" s="243"/>
      <c r="T86" s="168"/>
      <c r="U86" s="243"/>
      <c r="V86" s="243"/>
      <c r="W86" s="243"/>
      <c r="X86" s="1"/>
    </row>
    <row r="87" spans="1:24" x14ac:dyDescent="0.25">
      <c r="A87" s="145"/>
      <c r="B87" s="145"/>
      <c r="C87" s="145"/>
      <c r="G87" s="174"/>
      <c r="H87" s="202"/>
      <c r="I87" s="199"/>
      <c r="J87" s="202"/>
      <c r="K87" s="177">
        <f t="shared" si="42"/>
        <v>-0.69625000000000226</v>
      </c>
      <c r="L87" s="177">
        <f t="shared" si="43"/>
        <v>1.6202876974005334</v>
      </c>
      <c r="N87" s="199"/>
      <c r="O87" s="168"/>
      <c r="P87" s="168"/>
      <c r="Q87" s="168"/>
      <c r="R87" s="168"/>
      <c r="S87" s="243"/>
      <c r="T87" s="168"/>
      <c r="U87" s="243"/>
      <c r="V87" s="243"/>
      <c r="W87" s="243"/>
      <c r="X87" s="1"/>
    </row>
    <row r="88" spans="1:24" x14ac:dyDescent="0.25">
      <c r="A88" s="1"/>
      <c r="B88" s="1"/>
      <c r="C88" s="1"/>
      <c r="D88" s="1"/>
      <c r="E88" s="1"/>
      <c r="F88" s="1"/>
      <c r="G88" s="174"/>
      <c r="H88" s="202"/>
      <c r="I88" s="199"/>
      <c r="J88" s="202"/>
      <c r="K88" s="177">
        <f t="shared" si="42"/>
        <v>-0.14124999999999899</v>
      </c>
      <c r="L88" s="177">
        <f t="shared" si="43"/>
        <v>1.1028602576308841</v>
      </c>
      <c r="N88" s="199"/>
      <c r="O88" s="168"/>
      <c r="P88" s="168"/>
      <c r="Q88" s="168"/>
      <c r="R88" s="168"/>
      <c r="S88" s="243"/>
      <c r="T88" s="168"/>
      <c r="U88" s="243"/>
      <c r="V88" s="243"/>
      <c r="W88" s="243"/>
      <c r="X88" s="1"/>
    </row>
    <row r="89" spans="1:24" x14ac:dyDescent="0.25">
      <c r="A89" s="1"/>
      <c r="B89" s="1"/>
      <c r="C89" s="1"/>
      <c r="D89" s="1"/>
      <c r="E89" s="1"/>
      <c r="F89" s="1"/>
      <c r="G89" s="189"/>
      <c r="H89" s="225"/>
      <c r="I89" s="226"/>
      <c r="J89" s="225"/>
      <c r="K89" s="193"/>
      <c r="L89" s="193"/>
      <c r="O89" s="168"/>
      <c r="P89" s="168"/>
      <c r="Q89" s="168"/>
      <c r="R89" s="168"/>
      <c r="S89" s="243"/>
      <c r="T89" s="168"/>
      <c r="U89" s="243"/>
      <c r="V89" s="243"/>
      <c r="W89" s="243"/>
      <c r="X89" s="1"/>
    </row>
    <row r="90" spans="1:24" x14ac:dyDescent="0.25">
      <c r="A90" s="1"/>
      <c r="B90" s="1"/>
      <c r="C90" s="1"/>
      <c r="D90" s="1"/>
      <c r="E90" s="1"/>
      <c r="F90" s="1"/>
      <c r="G90">
        <f>(-1)*(G60/G69)</f>
        <v>-2.6819885211550458</v>
      </c>
      <c r="H90">
        <f>((C60-B60)-(C69-B69))</f>
        <v>-1.280694444444439</v>
      </c>
      <c r="I90">
        <f>(-1)*POWER(2,((-1)*(H90)))</f>
        <v>-2.4295589609429675</v>
      </c>
      <c r="J90" s="182"/>
      <c r="K90" s="183"/>
      <c r="L90" s="183"/>
      <c r="M90">
        <f>(-1)*GEOMEAN(L81:L88)</f>
        <v>-1</v>
      </c>
      <c r="N90">
        <f>STDEV(L81:L88)/SQRT(COUNT(L81:L88))</f>
        <v>0.17776809202472935</v>
      </c>
      <c r="O90" s="168"/>
      <c r="P90" s="168"/>
      <c r="Q90" s="168"/>
      <c r="R90" s="168"/>
      <c r="S90" s="43"/>
      <c r="T90" s="168"/>
      <c r="U90" s="243"/>
      <c r="V90" s="243"/>
      <c r="W90" s="243"/>
      <c r="X90" s="1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68"/>
      <c r="P91" s="168"/>
      <c r="Q91" s="168"/>
      <c r="R91" s="168"/>
      <c r="S91" s="243"/>
      <c r="T91" s="168"/>
      <c r="U91" s="243"/>
      <c r="V91" s="243"/>
      <c r="W91" s="243"/>
      <c r="X91" s="1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68"/>
      <c r="P92" s="168"/>
      <c r="Q92" s="168"/>
      <c r="R92" s="168"/>
      <c r="S92" s="243"/>
      <c r="T92" s="168"/>
      <c r="U92" s="243"/>
      <c r="V92" s="243"/>
      <c r="W92" s="243"/>
      <c r="X92" s="1"/>
    </row>
    <row r="93" spans="1:24" ht="15.75" x14ac:dyDescent="0.25">
      <c r="A93" s="244" t="s">
        <v>17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68"/>
      <c r="P93" s="168"/>
      <c r="Q93" s="168"/>
      <c r="R93" s="168"/>
      <c r="S93" s="243"/>
      <c r="T93" s="168"/>
      <c r="U93" s="243"/>
      <c r="V93" s="243"/>
      <c r="W93" s="243"/>
      <c r="X93" s="1"/>
    </row>
    <row r="94" spans="1:24" ht="15.75" x14ac:dyDescent="0.25">
      <c r="A94" s="1"/>
      <c r="B94" s="1"/>
      <c r="C94" s="1"/>
      <c r="D94" s="1"/>
      <c r="E94" s="1"/>
      <c r="F94" s="142"/>
      <c r="G94" s="291" t="s">
        <v>151</v>
      </c>
      <c r="H94" s="291"/>
      <c r="I94" s="291"/>
      <c r="J94" s="291"/>
      <c r="K94" s="291"/>
      <c r="L94" s="291"/>
      <c r="M94" s="291"/>
      <c r="N94" s="291"/>
      <c r="O94" s="168"/>
      <c r="P94" s="168"/>
      <c r="Q94" s="168"/>
      <c r="R94" s="168"/>
      <c r="S94" s="243"/>
      <c r="T94" s="168"/>
      <c r="U94" s="168"/>
      <c r="V94" s="168"/>
      <c r="W94" s="243"/>
      <c r="X94" s="1"/>
    </row>
    <row r="95" spans="1:24" x14ac:dyDescent="0.25">
      <c r="A95" s="146" t="s">
        <v>134</v>
      </c>
      <c r="B95" s="7" t="s">
        <v>2</v>
      </c>
      <c r="C95" s="10" t="s">
        <v>163</v>
      </c>
      <c r="D95" s="147" t="s">
        <v>136</v>
      </c>
      <c r="E95" s="1"/>
      <c r="F95" s="1"/>
      <c r="G95" s="276" t="s">
        <v>137</v>
      </c>
      <c r="H95" s="277" t="s">
        <v>138</v>
      </c>
      <c r="I95" s="278" t="s">
        <v>139</v>
      </c>
      <c r="J95" s="152" t="s">
        <v>140</v>
      </c>
      <c r="K95" s="153" t="s">
        <v>138</v>
      </c>
      <c r="L95" s="154" t="s">
        <v>139</v>
      </c>
      <c r="M95" s="154" t="s">
        <v>141</v>
      </c>
      <c r="N95" s="155" t="s">
        <v>129</v>
      </c>
      <c r="O95" s="168"/>
      <c r="P95" s="168"/>
      <c r="Q95" s="168"/>
      <c r="R95" s="168"/>
      <c r="S95" s="243"/>
      <c r="T95" s="168"/>
      <c r="U95" s="243"/>
      <c r="V95" s="243"/>
      <c r="W95" s="243"/>
      <c r="X95" s="1"/>
    </row>
    <row r="96" spans="1:24" x14ac:dyDescent="0.25">
      <c r="A96" s="21" t="s">
        <v>18</v>
      </c>
      <c r="B96" s="164">
        <f t="shared" ref="B96:C105" si="44">B13</f>
        <v>26.234999999999999</v>
      </c>
      <c r="C96" s="164">
        <f t="shared" si="44"/>
        <v>26.475000000000001</v>
      </c>
      <c r="D96">
        <f t="shared" ref="D96:D105" si="45">C96-B96</f>
        <v>0.24000000000000199</v>
      </c>
      <c r="E96" s="1"/>
      <c r="F96" s="1"/>
      <c r="G96" s="174">
        <f t="shared" ref="G96:G105" si="46">POWER(2,((-1)*(D96)))</f>
        <v>0.84674531236252593</v>
      </c>
      <c r="H96" s="159"/>
      <c r="I96" s="160"/>
      <c r="J96" s="161"/>
      <c r="K96" s="167">
        <f t="shared" ref="K96:K105" si="47">D96-$J$106</f>
        <v>-1.3604999999999989</v>
      </c>
      <c r="L96" s="162">
        <f t="shared" ref="L96:L105" si="48">POWER(2,((-1)*(K96)))</f>
        <v>2.5677415523424303</v>
      </c>
      <c r="M96" s="162"/>
      <c r="N96" s="163"/>
      <c r="O96" s="168"/>
      <c r="P96" s="168"/>
      <c r="Q96" s="168"/>
      <c r="R96" s="168"/>
      <c r="S96" s="243"/>
      <c r="T96" s="168"/>
      <c r="U96" s="243"/>
      <c r="V96" s="243"/>
      <c r="W96" s="243"/>
      <c r="X96" s="1"/>
    </row>
    <row r="97" spans="1:27" x14ac:dyDescent="0.25">
      <c r="A97" s="26" t="s">
        <v>19</v>
      </c>
      <c r="B97" s="174">
        <f t="shared" si="44"/>
        <v>24.15</v>
      </c>
      <c r="C97" s="174">
        <f t="shared" si="44"/>
        <v>26.43</v>
      </c>
      <c r="D97" s="199">
        <f t="shared" si="45"/>
        <v>2.2800000000000011</v>
      </c>
      <c r="E97" s="1"/>
      <c r="F97" s="1"/>
      <c r="G97" s="174">
        <f t="shared" si="46"/>
        <v>0.20589775431689311</v>
      </c>
      <c r="H97" s="169"/>
      <c r="I97" s="170"/>
      <c r="J97" s="171"/>
      <c r="K97" s="177">
        <f t="shared" si="47"/>
        <v>0.67950000000000021</v>
      </c>
      <c r="L97" s="172">
        <f t="shared" si="48"/>
        <v>0.62438163114049217</v>
      </c>
      <c r="M97" s="172"/>
      <c r="N97" s="173"/>
      <c r="O97" s="168"/>
      <c r="P97" s="168"/>
      <c r="Q97" s="168"/>
      <c r="R97" s="168"/>
      <c r="S97" s="243"/>
      <c r="T97" s="168"/>
      <c r="U97" s="243"/>
      <c r="V97" s="243"/>
      <c r="W97" s="243"/>
      <c r="X97" s="1"/>
      <c r="Y97" s="1"/>
      <c r="Z97" s="1"/>
      <c r="AA97" s="1"/>
    </row>
    <row r="98" spans="1:27" x14ac:dyDescent="0.25">
      <c r="A98" s="26" t="s">
        <v>20</v>
      </c>
      <c r="B98" s="174">
        <f t="shared" si="44"/>
        <v>24.69</v>
      </c>
      <c r="C98" s="174">
        <f t="shared" si="44"/>
        <v>25.340000000000003</v>
      </c>
      <c r="D98" s="199">
        <f t="shared" si="45"/>
        <v>0.65000000000000213</v>
      </c>
      <c r="E98" s="1"/>
      <c r="F98" s="1"/>
      <c r="G98" s="174">
        <f t="shared" si="46"/>
        <v>0.63728031365963012</v>
      </c>
      <c r="H98" s="169"/>
      <c r="I98" s="170"/>
      <c r="J98" s="171"/>
      <c r="K98" s="177">
        <f t="shared" si="47"/>
        <v>-0.95049999999999879</v>
      </c>
      <c r="L98" s="172">
        <f t="shared" si="48"/>
        <v>1.9325423099278438</v>
      </c>
      <c r="M98" s="172"/>
      <c r="N98" s="173"/>
      <c r="O98" s="168"/>
      <c r="P98" s="168"/>
      <c r="Q98" s="168"/>
      <c r="R98" s="168"/>
      <c r="S98" s="243"/>
      <c r="T98" s="168"/>
      <c r="U98" s="243"/>
      <c r="V98" s="243"/>
      <c r="W98" s="243"/>
      <c r="X98" s="1"/>
      <c r="Y98" s="1"/>
      <c r="Z98" s="1"/>
      <c r="AA98" s="1"/>
    </row>
    <row r="99" spans="1:27" x14ac:dyDescent="0.25">
      <c r="A99" s="26" t="s">
        <v>21</v>
      </c>
      <c r="B99" s="174">
        <f t="shared" si="44"/>
        <v>24.6</v>
      </c>
      <c r="C99" s="174">
        <f t="shared" si="44"/>
        <v>26.155000000000001</v>
      </c>
      <c r="D99" s="199">
        <f t="shared" si="45"/>
        <v>1.5549999999999997</v>
      </c>
      <c r="E99" s="1"/>
      <c r="F99" s="1"/>
      <c r="G99" s="174">
        <f t="shared" si="46"/>
        <v>0.34032852912486838</v>
      </c>
      <c r="H99" s="169"/>
      <c r="I99" s="170"/>
      <c r="J99" s="171"/>
      <c r="K99" s="177">
        <f t="shared" si="47"/>
        <v>-4.5500000000001206E-2</v>
      </c>
      <c r="L99" s="172">
        <f t="shared" si="48"/>
        <v>1.0320407954114117</v>
      </c>
      <c r="M99" s="172"/>
      <c r="N99" s="173"/>
      <c r="O99" s="168"/>
      <c r="P99" s="168"/>
      <c r="Q99" s="168"/>
      <c r="R99" s="168"/>
      <c r="S99" s="243"/>
      <c r="T99" s="168"/>
      <c r="U99" s="243"/>
      <c r="V99" s="243"/>
      <c r="W99" s="243"/>
      <c r="X99" s="1"/>
      <c r="Y99" s="1"/>
      <c r="Z99" s="1"/>
      <c r="AA99" s="1"/>
    </row>
    <row r="100" spans="1:27" x14ac:dyDescent="0.25">
      <c r="A100" s="26" t="s">
        <v>22</v>
      </c>
      <c r="B100" s="174">
        <f t="shared" si="44"/>
        <v>25.364999999999998</v>
      </c>
      <c r="C100" s="174">
        <f t="shared" si="44"/>
        <v>27.28</v>
      </c>
      <c r="D100" s="199">
        <f t="shared" si="45"/>
        <v>1.9150000000000027</v>
      </c>
      <c r="E100" s="1"/>
      <c r="F100" s="1"/>
      <c r="G100" s="174">
        <f t="shared" si="46"/>
        <v>0.26517193534205369</v>
      </c>
      <c r="H100" s="169"/>
      <c r="I100" s="170"/>
      <c r="J100" s="171"/>
      <c r="K100" s="177">
        <f t="shared" si="47"/>
        <v>0.31450000000000178</v>
      </c>
      <c r="L100" s="172">
        <f t="shared" si="48"/>
        <v>0.80412963254921888</v>
      </c>
      <c r="M100" s="172"/>
      <c r="N100" s="173"/>
      <c r="O100" s="168"/>
      <c r="P100" s="168"/>
      <c r="Q100" s="168"/>
      <c r="R100" s="168"/>
      <c r="S100" s="243"/>
      <c r="T100" s="168"/>
      <c r="U100" s="243"/>
      <c r="V100" s="243"/>
      <c r="W100" s="243"/>
      <c r="X100" s="1"/>
      <c r="Y100" s="1"/>
      <c r="Z100" s="1"/>
      <c r="AA100" s="1"/>
    </row>
    <row r="101" spans="1:27" x14ac:dyDescent="0.25">
      <c r="A101" s="26" t="s">
        <v>23</v>
      </c>
      <c r="B101" s="174">
        <f t="shared" si="44"/>
        <v>23.83</v>
      </c>
      <c r="C101" s="174">
        <f t="shared" si="44"/>
        <v>26.53</v>
      </c>
      <c r="D101" s="199">
        <f t="shared" si="45"/>
        <v>2.7000000000000028</v>
      </c>
      <c r="E101" s="1"/>
      <c r="F101" s="1"/>
      <c r="G101" s="174">
        <f t="shared" si="46"/>
        <v>0.15389305166811423</v>
      </c>
      <c r="H101" s="169"/>
      <c r="I101" s="170"/>
      <c r="J101" s="171"/>
      <c r="K101" s="177">
        <f t="shared" si="47"/>
        <v>1.0995000000000019</v>
      </c>
      <c r="L101" s="172">
        <f t="shared" si="48"/>
        <v>0.46667820608591037</v>
      </c>
      <c r="M101" s="172"/>
      <c r="N101" s="173"/>
      <c r="O101" s="168"/>
      <c r="P101" s="168"/>
      <c r="Q101" s="168"/>
      <c r="R101" s="168"/>
      <c r="S101" s="243"/>
      <c r="T101" s="168"/>
      <c r="U101" s="243"/>
      <c r="V101" s="243"/>
      <c r="W101" s="243"/>
      <c r="X101" s="1"/>
      <c r="Y101" s="1"/>
      <c r="Z101" s="1"/>
      <c r="AA101" s="1"/>
    </row>
    <row r="102" spans="1:27" x14ac:dyDescent="0.25">
      <c r="A102" s="26" t="s">
        <v>24</v>
      </c>
      <c r="B102" s="174">
        <f t="shared" si="44"/>
        <v>25.454999999999998</v>
      </c>
      <c r="C102" s="174">
        <f t="shared" si="44"/>
        <v>26.745000000000001</v>
      </c>
      <c r="D102" s="199">
        <f t="shared" si="45"/>
        <v>1.2900000000000027</v>
      </c>
      <c r="E102" s="1"/>
      <c r="F102" s="1"/>
      <c r="G102" s="174">
        <f t="shared" si="46"/>
        <v>0.40895102927888977</v>
      </c>
      <c r="H102" s="169"/>
      <c r="I102" s="170"/>
      <c r="J102" s="171"/>
      <c r="K102" s="177">
        <f t="shared" si="47"/>
        <v>-0.31049999999999822</v>
      </c>
      <c r="L102" s="172">
        <f t="shared" si="48"/>
        <v>1.2401374243487151</v>
      </c>
      <c r="M102" s="172"/>
      <c r="N102" s="173"/>
      <c r="O102" s="168"/>
      <c r="P102" s="168"/>
      <c r="Q102" s="168"/>
      <c r="R102" s="168"/>
      <c r="S102" s="243"/>
      <c r="T102" s="168"/>
      <c r="U102" s="243"/>
      <c r="V102" s="243"/>
      <c r="W102" s="243"/>
      <c r="X102" s="1"/>
      <c r="Y102" s="1"/>
      <c r="Z102" s="1"/>
      <c r="AA102" s="1"/>
    </row>
    <row r="103" spans="1:27" x14ac:dyDescent="0.25">
      <c r="A103" s="26" t="s">
        <v>25</v>
      </c>
      <c r="B103" s="174">
        <f t="shared" si="44"/>
        <v>24.82</v>
      </c>
      <c r="C103" s="174">
        <f t="shared" si="44"/>
        <v>27.11</v>
      </c>
      <c r="D103" s="199">
        <f t="shared" si="45"/>
        <v>2.2899999999999991</v>
      </c>
      <c r="E103" s="1"/>
      <c r="F103" s="1"/>
      <c r="G103" s="174">
        <f t="shared" si="46"/>
        <v>0.20447551463944544</v>
      </c>
      <c r="H103" s="169"/>
      <c r="I103" s="170"/>
      <c r="J103" s="171"/>
      <c r="K103" s="177">
        <f t="shared" si="47"/>
        <v>0.68949999999999823</v>
      </c>
      <c r="L103" s="172">
        <f t="shared" si="48"/>
        <v>0.62006871217435899</v>
      </c>
      <c r="M103" s="172"/>
      <c r="N103" s="173"/>
      <c r="O103" s="168"/>
      <c r="P103" s="168"/>
      <c r="Q103" s="168"/>
      <c r="R103" s="168"/>
      <c r="S103" s="243"/>
      <c r="T103" s="168"/>
      <c r="U103" s="243"/>
      <c r="V103" s="243"/>
      <c r="W103" s="243"/>
      <c r="X103" s="1"/>
      <c r="Y103" s="1"/>
      <c r="Z103" s="1"/>
      <c r="AA103" s="1"/>
    </row>
    <row r="104" spans="1:27" x14ac:dyDescent="0.25">
      <c r="A104" s="26" t="s">
        <v>26</v>
      </c>
      <c r="B104" s="174">
        <f t="shared" si="44"/>
        <v>26.004999999999999</v>
      </c>
      <c r="C104" s="174">
        <f t="shared" si="44"/>
        <v>27.72</v>
      </c>
      <c r="D104" s="199">
        <f t="shared" si="45"/>
        <v>1.7149999999999999</v>
      </c>
      <c r="E104" s="1"/>
      <c r="F104" s="1"/>
      <c r="G104" s="174">
        <f t="shared" si="46"/>
        <v>0.30460256591879786</v>
      </c>
      <c r="H104" s="169"/>
      <c r="I104" s="170"/>
      <c r="J104" s="171"/>
      <c r="K104" s="177">
        <f t="shared" si="47"/>
        <v>0.11449999999999894</v>
      </c>
      <c r="L104" s="172">
        <f t="shared" si="48"/>
        <v>0.92370238611365985</v>
      </c>
      <c r="M104" s="172"/>
      <c r="N104" s="173"/>
      <c r="O104" s="168"/>
      <c r="P104" s="168"/>
      <c r="Q104" s="168"/>
      <c r="R104" s="168"/>
      <c r="S104" s="243"/>
      <c r="T104" s="168"/>
      <c r="U104" s="243"/>
      <c r="V104" s="243"/>
      <c r="W104" s="243"/>
      <c r="X104" s="1"/>
      <c r="Y104" s="1"/>
      <c r="Z104" s="1"/>
      <c r="AA104" s="1"/>
    </row>
    <row r="105" spans="1:27" x14ac:dyDescent="0.25">
      <c r="A105" s="85" t="s">
        <v>27</v>
      </c>
      <c r="B105" s="200">
        <f t="shared" si="44"/>
        <v>25.67</v>
      </c>
      <c r="C105" s="200">
        <f t="shared" si="44"/>
        <v>27.04</v>
      </c>
      <c r="D105">
        <f t="shared" si="45"/>
        <v>1.3699999999999974</v>
      </c>
      <c r="E105" s="1"/>
      <c r="F105" s="1"/>
      <c r="G105" s="174">
        <f t="shared" si="46"/>
        <v>0.38689124838559819</v>
      </c>
      <c r="H105" s="175"/>
      <c r="I105" s="176"/>
      <c r="J105" s="175"/>
      <c r="K105" s="172">
        <f t="shared" si="47"/>
        <v>-0.23050000000000348</v>
      </c>
      <c r="L105" s="172">
        <f t="shared" si="48"/>
        <v>1.1732414932956914</v>
      </c>
      <c r="M105" s="260"/>
      <c r="N105" s="176"/>
      <c r="O105" s="168"/>
      <c r="P105" s="168"/>
      <c r="Q105" s="168"/>
      <c r="R105" s="168"/>
      <c r="S105" s="243"/>
      <c r="T105" s="168"/>
      <c r="U105" s="243"/>
      <c r="V105" s="243"/>
      <c r="W105" s="243"/>
      <c r="X105" s="1"/>
      <c r="Y105" s="1"/>
      <c r="Z105" s="1"/>
      <c r="AA105" s="1"/>
    </row>
    <row r="106" spans="1:27" x14ac:dyDescent="0.25">
      <c r="A106" s="186" t="s">
        <v>144</v>
      </c>
      <c r="B106" s="187">
        <f>AVERAGE(B96:B105)</f>
        <v>25.082000000000001</v>
      </c>
      <c r="C106" s="187">
        <f>AVERAGE(C96:C105)</f>
        <v>26.682499999999997</v>
      </c>
      <c r="D106" s="187">
        <f>AVERAGE(D96:D105)</f>
        <v>1.6005000000000009</v>
      </c>
      <c r="E106" s="1"/>
      <c r="F106" s="188" t="s">
        <v>143</v>
      </c>
      <c r="G106" s="189">
        <f>AVERAGE(G96:G105)</f>
        <v>0.37542372546968167</v>
      </c>
      <c r="H106" s="190"/>
      <c r="I106" s="191"/>
      <c r="J106" s="192">
        <f>D106</f>
        <v>1.6005000000000009</v>
      </c>
      <c r="K106" s="193"/>
      <c r="L106" s="193"/>
      <c r="M106">
        <f>GEOMEAN(L96:L105)</f>
        <v>1</v>
      </c>
      <c r="N106" s="195">
        <f>STDEV(L96:L105)/SQRT(COUNT(L96:L105))</f>
        <v>0.20651822816986296</v>
      </c>
      <c r="O106" s="168"/>
      <c r="P106" s="168"/>
      <c r="Q106" s="168"/>
      <c r="R106" s="168"/>
      <c r="S106" s="243"/>
      <c r="T106" s="168"/>
      <c r="U106" s="168"/>
      <c r="V106" s="168"/>
      <c r="W106" s="168"/>
      <c r="X106" s="1"/>
      <c r="Y106" s="1"/>
      <c r="Z106" s="1"/>
      <c r="AA106" s="261"/>
    </row>
    <row r="107" spans="1:27" x14ac:dyDescent="0.25">
      <c r="A107" s="21" t="s">
        <v>36</v>
      </c>
      <c r="B107" s="164">
        <f t="shared" ref="B107:C116" si="49">B34</f>
        <v>25.965</v>
      </c>
      <c r="C107" s="164">
        <f t="shared" si="49"/>
        <v>28.57</v>
      </c>
      <c r="D107">
        <f t="shared" ref="D107:D113" si="50">C107-B107</f>
        <v>2.6050000000000004</v>
      </c>
      <c r="E107" s="1"/>
      <c r="F107" s="1"/>
      <c r="G107" s="174">
        <f t="shared" ref="G107:G116" si="51">POWER(2,((-1)*(D107)))</f>
        <v>0.16436784502563381</v>
      </c>
      <c r="H107" s="196"/>
      <c r="I107" s="197"/>
      <c r="J107" s="171"/>
      <c r="K107" s="177">
        <f t="shared" ref="K107:K113" si="52">D107-$J$106</f>
        <v>1.0044999999999995</v>
      </c>
      <c r="L107" s="177">
        <f t="shared" ref="L107:L113" si="53">POWER(2,((-1)*(K107)))</f>
        <v>0.49844284861018812</v>
      </c>
      <c r="M107" s="198"/>
      <c r="N107" s="199"/>
      <c r="O107" s="1"/>
      <c r="P107" s="1"/>
      <c r="Q107" s="1"/>
      <c r="R107" s="1"/>
      <c r="S107" s="243"/>
      <c r="T107" s="1"/>
      <c r="U107" s="1"/>
      <c r="V107" s="1"/>
      <c r="W107" s="1"/>
      <c r="X107" s="243"/>
      <c r="Y107" s="243"/>
      <c r="Z107" s="243"/>
      <c r="AA107" s="243"/>
    </row>
    <row r="108" spans="1:27" x14ac:dyDescent="0.25">
      <c r="A108" s="26" t="s">
        <v>37</v>
      </c>
      <c r="B108" s="174">
        <f t="shared" si="49"/>
        <v>26.225000000000001</v>
      </c>
      <c r="C108" s="174">
        <f t="shared" si="49"/>
        <v>29.310000000000002</v>
      </c>
      <c r="D108" s="199">
        <f t="shared" si="50"/>
        <v>3.0850000000000009</v>
      </c>
      <c r="E108" s="1"/>
      <c r="F108" s="1"/>
      <c r="G108" s="174">
        <f t="shared" si="51"/>
        <v>0.1178480669897799</v>
      </c>
      <c r="H108" s="196"/>
      <c r="I108" s="197"/>
      <c r="J108" s="171"/>
      <c r="K108" s="177">
        <f t="shared" si="52"/>
        <v>1.4844999999999999</v>
      </c>
      <c r="L108" s="177">
        <f t="shared" si="53"/>
        <v>0.35737236930026878</v>
      </c>
      <c r="M108" s="198"/>
      <c r="N108" s="199"/>
      <c r="O108" s="1"/>
      <c r="P108" s="1"/>
      <c r="Q108" s="1"/>
      <c r="R108" s="1"/>
      <c r="S108" s="243"/>
      <c r="T108" s="1"/>
      <c r="U108" s="1"/>
      <c r="V108" s="1"/>
      <c r="W108" s="1"/>
      <c r="X108" s="243"/>
      <c r="Y108" s="243"/>
      <c r="Z108" s="243"/>
      <c r="AA108" s="243"/>
    </row>
    <row r="109" spans="1:27" x14ac:dyDescent="0.25">
      <c r="A109" s="26" t="s">
        <v>38</v>
      </c>
      <c r="B109" s="174">
        <f t="shared" si="49"/>
        <v>24.625</v>
      </c>
      <c r="C109" s="174">
        <f t="shared" si="49"/>
        <v>27.795000000000002</v>
      </c>
      <c r="D109" s="199">
        <f t="shared" si="50"/>
        <v>3.1700000000000017</v>
      </c>
      <c r="E109" s="1"/>
      <c r="F109" s="1"/>
      <c r="G109" s="174">
        <f t="shared" si="51"/>
        <v>0.11110533514582115</v>
      </c>
      <c r="H109" s="196"/>
      <c r="I109" s="197"/>
      <c r="J109" s="171"/>
      <c r="K109" s="177">
        <f t="shared" si="52"/>
        <v>1.5695000000000008</v>
      </c>
      <c r="L109" s="177">
        <f t="shared" si="53"/>
        <v>0.33692514334075541</v>
      </c>
      <c r="M109" s="198"/>
      <c r="N109" s="199"/>
      <c r="O109" s="168"/>
      <c r="P109" s="168"/>
      <c r="S109" s="243"/>
      <c r="T109" s="168"/>
      <c r="U109" s="243"/>
      <c r="V109" s="243"/>
      <c r="W109" s="243"/>
      <c r="X109" s="243"/>
      <c r="Y109" s="243"/>
      <c r="Z109" s="243"/>
      <c r="AA109" s="243"/>
    </row>
    <row r="110" spans="1:27" x14ac:dyDescent="0.25">
      <c r="A110" s="26" t="s">
        <v>39</v>
      </c>
      <c r="B110" s="174">
        <f t="shared" si="49"/>
        <v>25.685000000000002</v>
      </c>
      <c r="C110" s="174">
        <f t="shared" si="49"/>
        <v>28.14</v>
      </c>
      <c r="D110" s="199">
        <f t="shared" si="50"/>
        <v>2.4549999999999983</v>
      </c>
      <c r="E110" s="1"/>
      <c r="F110" s="1"/>
      <c r="G110" s="174">
        <f t="shared" si="51"/>
        <v>0.18237754303002213</v>
      </c>
      <c r="H110" s="196"/>
      <c r="I110" s="197"/>
      <c r="J110" s="171"/>
      <c r="K110" s="177">
        <f t="shared" si="52"/>
        <v>0.85449999999999737</v>
      </c>
      <c r="L110" s="177">
        <f t="shared" si="53"/>
        <v>0.55305696838840002</v>
      </c>
      <c r="M110" s="198"/>
      <c r="N110" s="199"/>
      <c r="O110" s="168"/>
      <c r="P110" s="168"/>
      <c r="S110" s="243"/>
      <c r="T110" s="168"/>
      <c r="U110" s="243"/>
      <c r="V110" s="243"/>
      <c r="W110" s="243"/>
      <c r="X110" s="243"/>
      <c r="Y110" s="243"/>
      <c r="Z110" s="243"/>
      <c r="AA110" s="243"/>
    </row>
    <row r="111" spans="1:27" x14ac:dyDescent="0.25">
      <c r="A111" s="26" t="s">
        <v>40</v>
      </c>
      <c r="B111" s="174">
        <f t="shared" si="49"/>
        <v>25.945</v>
      </c>
      <c r="C111" s="174">
        <f t="shared" si="49"/>
        <v>28.125</v>
      </c>
      <c r="D111" s="199">
        <f t="shared" si="50"/>
        <v>2.1799999999999997</v>
      </c>
      <c r="E111" s="1"/>
      <c r="F111" s="1"/>
      <c r="G111" s="174">
        <f t="shared" si="51"/>
        <v>0.22067574907266377</v>
      </c>
      <c r="H111" s="196"/>
      <c r="I111" s="197"/>
      <c r="J111" s="171"/>
      <c r="K111" s="177">
        <f t="shared" si="52"/>
        <v>0.57949999999999879</v>
      </c>
      <c r="L111" s="177">
        <f t="shared" si="53"/>
        <v>0.66919566275150455</v>
      </c>
      <c r="M111" s="198"/>
      <c r="N111" s="199"/>
      <c r="O111" s="168"/>
      <c r="P111" s="168"/>
      <c r="S111" s="243"/>
      <c r="T111" s="168"/>
      <c r="U111" s="243"/>
      <c r="V111" s="243"/>
      <c r="W111" s="243"/>
      <c r="X111" s="243"/>
      <c r="Y111" s="243"/>
      <c r="Z111" s="243"/>
      <c r="AA111" s="243"/>
    </row>
    <row r="112" spans="1:27" x14ac:dyDescent="0.25">
      <c r="A112" s="26" t="s">
        <v>41</v>
      </c>
      <c r="B112" s="174">
        <f t="shared" si="49"/>
        <v>24.685000000000002</v>
      </c>
      <c r="C112" s="174">
        <f t="shared" si="49"/>
        <v>27.734999999999999</v>
      </c>
      <c r="D112" s="199">
        <f t="shared" si="50"/>
        <v>3.0499999999999972</v>
      </c>
      <c r="E112" s="1"/>
      <c r="F112" s="1"/>
      <c r="G112" s="174">
        <f t="shared" si="51"/>
        <v>0.12074204111560592</v>
      </c>
      <c r="H112" s="196"/>
      <c r="I112" s="197"/>
      <c r="J112" s="171"/>
      <c r="K112" s="177">
        <f t="shared" si="52"/>
        <v>1.4494999999999962</v>
      </c>
      <c r="L112" s="177">
        <f t="shared" si="53"/>
        <v>0.36614829932998944</v>
      </c>
      <c r="M112" s="198"/>
      <c r="N112" s="199"/>
      <c r="O112" s="168"/>
      <c r="P112" s="168"/>
      <c r="S112" s="243"/>
      <c r="T112" s="168"/>
      <c r="U112" s="243"/>
      <c r="V112" s="243"/>
      <c r="W112" s="243"/>
      <c r="X112" s="243"/>
      <c r="Y112" s="243"/>
      <c r="Z112" s="243"/>
      <c r="AA112" s="243"/>
    </row>
    <row r="113" spans="1:27" x14ac:dyDescent="0.25">
      <c r="A113" s="26" t="s">
        <v>42</v>
      </c>
      <c r="B113" s="174">
        <f t="shared" si="49"/>
        <v>25.68</v>
      </c>
      <c r="C113" s="174">
        <f t="shared" si="49"/>
        <v>27.725000000000001</v>
      </c>
      <c r="D113" s="199">
        <f t="shared" si="50"/>
        <v>2.0450000000000017</v>
      </c>
      <c r="E113" s="1"/>
      <c r="F113" s="1"/>
      <c r="G113" s="174">
        <f t="shared" si="51"/>
        <v>0.24232245423376597</v>
      </c>
      <c r="H113" s="196"/>
      <c r="I113" s="197"/>
      <c r="J113" s="171"/>
      <c r="K113" s="177">
        <f t="shared" si="52"/>
        <v>0.44450000000000078</v>
      </c>
      <c r="L113" s="177">
        <f t="shared" si="53"/>
        <v>0.73483894828488827</v>
      </c>
      <c r="M113" s="198"/>
      <c r="N113" s="199"/>
      <c r="O113" s="168"/>
      <c r="P113" s="168"/>
      <c r="S113" s="243"/>
      <c r="T113" s="168"/>
      <c r="U113" s="243"/>
      <c r="V113" s="243"/>
      <c r="W113" s="243"/>
      <c r="X113" s="243"/>
      <c r="Y113" s="243"/>
      <c r="Z113" s="243"/>
      <c r="AA113" s="243"/>
    </row>
    <row r="114" spans="1:27" x14ac:dyDescent="0.25">
      <c r="A114" s="26" t="s">
        <v>43</v>
      </c>
      <c r="B114" s="174">
        <f t="shared" si="49"/>
        <v>25.945</v>
      </c>
      <c r="C114" s="174">
        <f t="shared" si="49"/>
        <v>26.395000000000003</v>
      </c>
      <c r="D114" s="199"/>
      <c r="E114" s="1"/>
      <c r="F114" s="1"/>
      <c r="G114" s="174">
        <f t="shared" si="51"/>
        <v>1</v>
      </c>
      <c r="H114" s="196"/>
      <c r="I114" s="197"/>
      <c r="J114" s="171"/>
      <c r="K114" s="177"/>
      <c r="L114" s="177"/>
      <c r="M114" s="198"/>
      <c r="N114" s="199"/>
      <c r="O114" s="168"/>
      <c r="P114" s="168"/>
      <c r="S114" s="243"/>
      <c r="T114" s="168"/>
      <c r="U114" s="243"/>
      <c r="V114" s="243"/>
      <c r="W114" s="243"/>
      <c r="X114" s="243"/>
      <c r="Y114" s="243"/>
      <c r="Z114" s="243"/>
      <c r="AA114" s="243"/>
    </row>
    <row r="115" spans="1:27" x14ac:dyDescent="0.25">
      <c r="A115" s="26" t="s">
        <v>44</v>
      </c>
      <c r="B115" s="174">
        <f t="shared" si="49"/>
        <v>25.655000000000001</v>
      </c>
      <c r="C115" s="174">
        <f t="shared" si="49"/>
        <v>26.384999999999998</v>
      </c>
      <c r="D115" s="199"/>
      <c r="E115" s="1"/>
      <c r="F115" s="1"/>
      <c r="G115" s="174">
        <f t="shared" si="51"/>
        <v>1</v>
      </c>
      <c r="H115" s="196"/>
      <c r="I115" s="197"/>
      <c r="J115" s="171"/>
      <c r="K115" s="177"/>
      <c r="L115" s="177"/>
      <c r="M115" s="198"/>
      <c r="N115" s="199"/>
      <c r="O115" s="168"/>
      <c r="P115" s="168"/>
      <c r="S115" s="243"/>
      <c r="T115" s="168"/>
      <c r="U115" s="243"/>
      <c r="V115" s="243"/>
      <c r="W115" s="243"/>
      <c r="X115" s="243"/>
      <c r="Y115" s="243"/>
      <c r="Z115" s="243"/>
      <c r="AA115" s="243"/>
    </row>
    <row r="116" spans="1:27" x14ac:dyDescent="0.25">
      <c r="A116" s="85" t="s">
        <v>45</v>
      </c>
      <c r="B116" s="200">
        <f t="shared" si="49"/>
        <v>26.189999999999998</v>
      </c>
      <c r="C116" s="200">
        <f t="shared" si="49"/>
        <v>27.29</v>
      </c>
      <c r="D116">
        <f>C116-B116</f>
        <v>1.1000000000000014</v>
      </c>
      <c r="E116" s="1"/>
      <c r="F116" s="1"/>
      <c r="G116" s="174">
        <f t="shared" si="51"/>
        <v>0.46651649576840326</v>
      </c>
      <c r="H116" s="196"/>
      <c r="I116" s="197"/>
      <c r="J116" s="171"/>
      <c r="K116" s="177">
        <f>D116-$J$106</f>
        <v>-0.5004999999999995</v>
      </c>
      <c r="L116" s="177">
        <f>POWER(2,((-1)*(K116)))</f>
        <v>1.4147037763875376</v>
      </c>
      <c r="M116" s="198"/>
      <c r="N116" s="199"/>
      <c r="O116" s="168"/>
      <c r="P116" s="168"/>
      <c r="R116" s="168"/>
      <c r="S116" s="243"/>
      <c r="T116" s="168"/>
      <c r="U116" s="243"/>
      <c r="V116" s="243"/>
      <c r="W116" s="243"/>
      <c r="X116" s="243"/>
      <c r="Y116" s="243"/>
      <c r="Z116" s="243"/>
      <c r="AA116" s="243"/>
    </row>
    <row r="117" spans="1:27" x14ac:dyDescent="0.25">
      <c r="A117" s="186" t="s">
        <v>148</v>
      </c>
      <c r="B117" s="187">
        <f>AVERAGE(B107:B116)</f>
        <v>25.660000000000004</v>
      </c>
      <c r="C117" s="187">
        <f>AVERAGE(C107:C116)</f>
        <v>27.747000000000003</v>
      </c>
      <c r="D117" s="187">
        <f>AVERAGE(D107:D116)</f>
        <v>2.4612500000000002</v>
      </c>
      <c r="E117" s="1"/>
      <c r="F117" s="188" t="s">
        <v>145</v>
      </c>
      <c r="G117" s="189">
        <f>AVERAGE(G107:G116)</f>
        <v>0.36259555303816959</v>
      </c>
      <c r="H117" s="190"/>
      <c r="I117" s="191"/>
      <c r="J117" s="192">
        <f>D117</f>
        <v>2.4612500000000002</v>
      </c>
      <c r="K117" s="193"/>
      <c r="L117" s="193"/>
      <c r="M117" s="208"/>
      <c r="N117" s="209"/>
      <c r="O117" s="168"/>
      <c r="P117" s="168"/>
      <c r="S117" s="243"/>
      <c r="T117" s="168"/>
      <c r="U117" s="243"/>
      <c r="V117" s="243"/>
      <c r="W117" s="243"/>
      <c r="X117" s="243"/>
      <c r="Y117" s="243"/>
      <c r="Z117" s="243"/>
      <c r="AA117" s="243"/>
    </row>
    <row r="118" spans="1:27" x14ac:dyDescent="0.25">
      <c r="A118" s="1"/>
      <c r="B118" s="1"/>
      <c r="C118" s="1"/>
      <c r="D118" s="1"/>
      <c r="E118" s="1"/>
      <c r="F118" s="263" t="s">
        <v>128</v>
      </c>
      <c r="G118">
        <f>G117/G106</f>
        <v>0.96583014987807947</v>
      </c>
      <c r="H118">
        <f>((C117-B117)-(C106-B106))</f>
        <v>0.48650000000000304</v>
      </c>
      <c r="I118">
        <f>POWER(2,((-1)*(H118)))</f>
        <v>0.71375457848504154</v>
      </c>
      <c r="J118" s="182"/>
      <c r="K118" s="183"/>
      <c r="L118" s="183"/>
      <c r="M118">
        <f>GEOMEAN(L107:L116)</f>
        <v>0.55066621396508064</v>
      </c>
      <c r="N118">
        <f>STDEV(L107:L116)/SQRT(COUNT(L107:L116))</f>
        <v>0.12534649864529246</v>
      </c>
      <c r="O118" s="168"/>
      <c r="P118" s="168"/>
      <c r="S118" s="243"/>
      <c r="T118" s="168"/>
      <c r="U118" s="243"/>
      <c r="V118" s="243"/>
      <c r="W118" s="243"/>
      <c r="X118" s="243"/>
      <c r="Y118" s="243"/>
      <c r="Z118" s="243"/>
      <c r="AA118" s="243"/>
    </row>
    <row r="119" spans="1:27" x14ac:dyDescent="0.25">
      <c r="A119" s="1"/>
      <c r="B119" s="1"/>
      <c r="C119" s="1"/>
      <c r="D119" s="1"/>
      <c r="E119" s="1"/>
      <c r="F119" s="143"/>
      <c r="G119" s="164"/>
      <c r="H119" s="161"/>
      <c r="I119" s="220"/>
      <c r="J119" s="265"/>
      <c r="K119" s="167">
        <f t="shared" ref="K119:K128" si="54">D96-$J$117</f>
        <v>-2.2212499999999982</v>
      </c>
      <c r="L119" s="167">
        <f t="shared" ref="L119:L128" si="55">POWER(2,((-1)*(K119)))</f>
        <v>4.6629727541360619</v>
      </c>
      <c r="O119" s="168"/>
      <c r="P119" s="168"/>
      <c r="S119" s="243"/>
      <c r="T119" s="168"/>
      <c r="U119" s="243"/>
      <c r="V119" s="243"/>
      <c r="W119" s="243"/>
      <c r="X119" s="243"/>
      <c r="Y119" s="243"/>
      <c r="Z119" s="243"/>
      <c r="AA119" s="243"/>
    </row>
    <row r="120" spans="1:27" x14ac:dyDescent="0.25">
      <c r="A120" s="1"/>
      <c r="B120" s="1"/>
      <c r="C120" s="1"/>
      <c r="D120" s="1"/>
      <c r="E120" s="1"/>
      <c r="F120" s="143"/>
      <c r="G120" s="174"/>
      <c r="H120" s="171"/>
      <c r="I120" s="223"/>
      <c r="J120" s="267"/>
      <c r="K120" s="177">
        <f t="shared" si="54"/>
        <v>-0.18124999999999902</v>
      </c>
      <c r="L120" s="177">
        <f t="shared" si="55"/>
        <v>1.1338658797397836</v>
      </c>
      <c r="M120" s="198"/>
      <c r="N120" s="199"/>
      <c r="O120" s="168"/>
      <c r="P120" s="168"/>
      <c r="S120" s="243"/>
      <c r="T120" s="168"/>
      <c r="U120" s="243"/>
      <c r="V120" s="243"/>
      <c r="W120" s="243"/>
    </row>
    <row r="121" spans="1:27" x14ac:dyDescent="0.25">
      <c r="A121" s="1"/>
      <c r="B121" s="1"/>
      <c r="C121" s="1"/>
      <c r="D121" s="1"/>
      <c r="E121" s="1"/>
      <c r="F121" s="143"/>
      <c r="G121" s="174"/>
      <c r="H121" s="171"/>
      <c r="I121" s="223"/>
      <c r="J121" s="267"/>
      <c r="K121" s="177">
        <f t="shared" si="54"/>
        <v>-1.811249999999998</v>
      </c>
      <c r="L121" s="177">
        <f t="shared" si="55"/>
        <v>3.5094622857148665</v>
      </c>
      <c r="M121" s="198"/>
      <c r="N121" s="199"/>
      <c r="O121" s="168"/>
      <c r="P121" s="168"/>
      <c r="S121" s="243"/>
      <c r="T121" s="168"/>
      <c r="U121" s="243"/>
      <c r="V121" s="243"/>
      <c r="W121" s="243"/>
    </row>
    <row r="122" spans="1:27" x14ac:dyDescent="0.25">
      <c r="A122" s="1"/>
      <c r="B122" s="1"/>
      <c r="C122" s="1"/>
      <c r="D122" s="1"/>
      <c r="E122" s="1"/>
      <c r="F122" s="143"/>
      <c r="G122" s="174"/>
      <c r="H122" s="171"/>
      <c r="I122" s="223"/>
      <c r="J122" s="267"/>
      <c r="K122" s="177">
        <f t="shared" si="54"/>
        <v>-0.90625000000000044</v>
      </c>
      <c r="L122" s="177">
        <f t="shared" si="55"/>
        <v>1.8741676341103004</v>
      </c>
      <c r="M122" s="198"/>
      <c r="N122" s="199"/>
      <c r="O122" s="168"/>
      <c r="P122" s="168"/>
      <c r="S122" s="243"/>
      <c r="T122" s="168"/>
      <c r="U122" s="243"/>
      <c r="V122" s="243"/>
      <c r="W122" s="243"/>
    </row>
    <row r="123" spans="1:27" x14ac:dyDescent="0.25">
      <c r="A123" s="1"/>
      <c r="B123" s="1"/>
      <c r="C123" s="1"/>
      <c r="D123" s="1"/>
      <c r="E123" s="1"/>
      <c r="F123" s="143"/>
      <c r="G123" s="174"/>
      <c r="H123" s="171"/>
      <c r="I123" s="223"/>
      <c r="J123" s="267"/>
      <c r="K123" s="177">
        <f t="shared" si="54"/>
        <v>-0.54624999999999746</v>
      </c>
      <c r="L123" s="177">
        <f t="shared" si="55"/>
        <v>1.4602850368448628</v>
      </c>
      <c r="M123" s="198"/>
      <c r="N123" s="199"/>
      <c r="O123" s="168"/>
      <c r="P123" s="168"/>
      <c r="S123" s="243"/>
      <c r="T123" s="168"/>
      <c r="U123" s="243"/>
      <c r="V123" s="243"/>
      <c r="W123" s="243"/>
    </row>
    <row r="124" spans="1:27" x14ac:dyDescent="0.25">
      <c r="A124" s="1"/>
      <c r="B124" s="1"/>
      <c r="C124" s="1"/>
      <c r="D124" s="1"/>
      <c r="E124" s="1"/>
      <c r="F124" s="143"/>
      <c r="G124" s="174"/>
      <c r="H124" s="171"/>
      <c r="I124" s="223"/>
      <c r="J124" s="267"/>
      <c r="K124" s="177">
        <f t="shared" si="54"/>
        <v>0.23875000000000268</v>
      </c>
      <c r="L124" s="177">
        <f t="shared" si="55"/>
        <v>0.84747927919090349</v>
      </c>
      <c r="M124" s="198"/>
      <c r="N124" s="199"/>
      <c r="O124" s="168"/>
      <c r="P124" s="168"/>
      <c r="S124" s="243"/>
      <c r="T124" s="168"/>
      <c r="U124" s="243"/>
      <c r="V124" s="243"/>
      <c r="W124" s="243"/>
    </row>
    <row r="125" spans="1:27" x14ac:dyDescent="0.25">
      <c r="A125" s="1"/>
      <c r="B125" s="1"/>
      <c r="C125" s="1"/>
      <c r="D125" s="1"/>
      <c r="E125" s="1"/>
      <c r="F125" s="143"/>
      <c r="G125" s="174"/>
      <c r="H125" s="171"/>
      <c r="I125" s="223"/>
      <c r="J125" s="267"/>
      <c r="K125" s="177">
        <f t="shared" si="54"/>
        <v>-1.1712499999999975</v>
      </c>
      <c r="L125" s="177">
        <f t="shared" si="55"/>
        <v>2.2520673920033811</v>
      </c>
      <c r="M125" s="198"/>
      <c r="N125" s="199"/>
      <c r="O125" s="168"/>
      <c r="P125" s="168"/>
      <c r="S125" s="243"/>
      <c r="T125" s="168"/>
      <c r="U125" s="243"/>
      <c r="V125" s="243"/>
      <c r="W125" s="243"/>
    </row>
    <row r="126" spans="1:27" x14ac:dyDescent="0.25">
      <c r="A126" s="1"/>
      <c r="B126" s="1"/>
      <c r="C126" s="1"/>
      <c r="D126" s="1"/>
      <c r="E126" s="1"/>
      <c r="F126" s="143"/>
      <c r="G126" s="174"/>
      <c r="H126" s="171"/>
      <c r="I126" s="223"/>
      <c r="J126" s="267"/>
      <c r="K126" s="177">
        <f t="shared" si="54"/>
        <v>-0.17125000000000101</v>
      </c>
      <c r="L126" s="177">
        <f t="shared" si="55"/>
        <v>1.1260336960016932</v>
      </c>
      <c r="M126" s="198"/>
      <c r="N126" s="199"/>
      <c r="O126" s="168"/>
      <c r="P126" s="168"/>
      <c r="S126" s="243"/>
      <c r="T126" s="168"/>
      <c r="U126" s="243"/>
      <c r="V126" s="243"/>
      <c r="W126" s="243"/>
    </row>
    <row r="127" spans="1:27" x14ac:dyDescent="0.25">
      <c r="A127" s="1"/>
      <c r="B127" s="1"/>
      <c r="C127" s="1"/>
      <c r="D127" s="1"/>
      <c r="E127" s="1"/>
      <c r="F127" s="143"/>
      <c r="G127" s="174"/>
      <c r="H127" s="171"/>
      <c r="I127" s="223"/>
      <c r="J127" s="267"/>
      <c r="K127" s="177">
        <f t="shared" si="54"/>
        <v>-0.7462500000000003</v>
      </c>
      <c r="L127" s="177">
        <f t="shared" si="55"/>
        <v>1.6774270196504817</v>
      </c>
      <c r="M127" s="198"/>
      <c r="N127" s="199"/>
      <c r="O127" s="168"/>
      <c r="P127" s="168"/>
      <c r="S127" s="243"/>
      <c r="T127" s="168"/>
      <c r="U127" s="243"/>
      <c r="V127" s="243"/>
      <c r="W127" s="243"/>
    </row>
    <row r="128" spans="1:27" x14ac:dyDescent="0.25">
      <c r="A128" s="145"/>
      <c r="B128" s="145"/>
      <c r="C128" s="145"/>
      <c r="F128" s="143"/>
      <c r="G128" s="186"/>
      <c r="H128" s="180"/>
      <c r="I128" s="181"/>
      <c r="J128" s="268"/>
      <c r="K128" s="183">
        <f t="shared" si="54"/>
        <v>-1.0912500000000027</v>
      </c>
      <c r="L128" s="183">
        <f t="shared" si="55"/>
        <v>2.1305855771461766</v>
      </c>
      <c r="M128" s="269"/>
      <c r="N128" s="181"/>
      <c r="O128" s="168"/>
      <c r="P128" s="168"/>
      <c r="S128" s="243"/>
      <c r="T128" s="168"/>
      <c r="U128" s="243"/>
      <c r="V128" s="243"/>
      <c r="W128" s="243"/>
    </row>
    <row r="129" spans="1:27" x14ac:dyDescent="0.25">
      <c r="A129" s="145"/>
      <c r="B129" s="145"/>
      <c r="C129" s="145"/>
      <c r="F129" s="143"/>
      <c r="G129" s="189"/>
      <c r="H129" s="225"/>
      <c r="I129" s="226"/>
      <c r="J129" s="270"/>
      <c r="K129" s="193"/>
      <c r="L129" s="193"/>
      <c r="M129">
        <f>(-1)*GEOMEAN(L119:L128)</f>
        <v>-1.8159821224539714</v>
      </c>
      <c r="N129" s="195">
        <f>STDEV(L119:L128)/SQRT(COUNT(L119:L128))</f>
        <v>0.37503341031734155</v>
      </c>
      <c r="O129" s="168"/>
      <c r="P129" s="168"/>
      <c r="S129" s="243"/>
      <c r="T129" s="168"/>
      <c r="U129" s="243"/>
      <c r="V129" s="243"/>
      <c r="W129" s="243"/>
    </row>
    <row r="130" spans="1:27" x14ac:dyDescent="0.25">
      <c r="A130" s="145"/>
      <c r="B130" s="145"/>
      <c r="C130" s="145"/>
      <c r="F130" s="43"/>
      <c r="G130" s="174"/>
      <c r="H130" s="171"/>
      <c r="I130" s="223"/>
      <c r="J130" s="267"/>
      <c r="K130" s="177">
        <f t="shared" ref="K130:K136" si="56">D107-$J$117</f>
        <v>0.14375000000000027</v>
      </c>
      <c r="L130" s="177">
        <f t="shared" ref="L130:L136" si="57">POWER(2,((-1)*(K130)))</f>
        <v>0.90516330214113305</v>
      </c>
      <c r="M130" s="198"/>
      <c r="N130" s="199"/>
      <c r="O130" s="168"/>
      <c r="P130" s="168"/>
      <c r="S130" s="243"/>
      <c r="T130" s="168"/>
      <c r="U130" s="243"/>
      <c r="V130" s="243"/>
      <c r="W130" s="243"/>
    </row>
    <row r="131" spans="1:27" x14ac:dyDescent="0.25">
      <c r="A131" s="145"/>
      <c r="B131" s="145"/>
      <c r="C131" s="145"/>
      <c r="F131" s="228"/>
      <c r="G131" s="174"/>
      <c r="H131" s="171"/>
      <c r="I131" s="223"/>
      <c r="J131" s="267"/>
      <c r="K131" s="177">
        <f t="shared" si="56"/>
        <v>0.62375000000000069</v>
      </c>
      <c r="L131" s="177">
        <f t="shared" si="57"/>
        <v>0.64898183370830664</v>
      </c>
      <c r="M131" s="198"/>
      <c r="N131" s="199"/>
      <c r="O131" s="168"/>
      <c r="P131" s="168"/>
      <c r="S131" s="243"/>
      <c r="T131" s="168"/>
      <c r="U131" s="243"/>
      <c r="V131" s="243"/>
      <c r="W131" s="243"/>
    </row>
    <row r="132" spans="1:27" x14ac:dyDescent="0.25">
      <c r="A132" s="145"/>
      <c r="B132" s="145"/>
      <c r="C132" s="145"/>
      <c r="F132" s="143"/>
      <c r="G132" s="174"/>
      <c r="H132" s="171"/>
      <c r="I132" s="223"/>
      <c r="J132" s="267"/>
      <c r="K132" s="177">
        <f t="shared" si="56"/>
        <v>0.70875000000000155</v>
      </c>
      <c r="L132" s="177">
        <f t="shared" si="57"/>
        <v>0.61185003691205353</v>
      </c>
      <c r="M132" s="198"/>
      <c r="N132" s="199"/>
      <c r="O132" s="168"/>
      <c r="P132" s="168"/>
      <c r="S132" s="243"/>
      <c r="T132" s="168"/>
      <c r="U132" s="243"/>
      <c r="V132" s="243"/>
      <c r="W132" s="243"/>
    </row>
    <row r="133" spans="1:27" x14ac:dyDescent="0.25">
      <c r="A133" s="145"/>
      <c r="B133" s="145"/>
      <c r="C133" s="145"/>
      <c r="F133" s="1"/>
      <c r="G133" s="174"/>
      <c r="H133" s="171"/>
      <c r="I133" s="223"/>
      <c r="J133" s="267"/>
      <c r="K133" s="177">
        <f t="shared" si="56"/>
        <v>-6.2500000000018652E-3</v>
      </c>
      <c r="L133" s="177">
        <f t="shared" si="57"/>
        <v>1.0043415672919256</v>
      </c>
      <c r="M133" s="198"/>
      <c r="N133" s="199"/>
      <c r="O133" s="168"/>
      <c r="P133" s="168"/>
      <c r="S133" s="243"/>
      <c r="T133" s="168"/>
      <c r="U133" s="243"/>
      <c r="V133" s="243"/>
      <c r="W133" s="243"/>
    </row>
    <row r="134" spans="1:27" x14ac:dyDescent="0.25">
      <c r="A134" s="145"/>
      <c r="B134" s="145"/>
      <c r="C134" s="145"/>
      <c r="G134" s="174"/>
      <c r="H134" s="171"/>
      <c r="I134" s="223"/>
      <c r="K134" s="177">
        <f t="shared" si="56"/>
        <v>-0.28125000000000044</v>
      </c>
      <c r="L134" s="177">
        <f t="shared" si="57"/>
        <v>1.2152473599804692</v>
      </c>
      <c r="M134" s="198"/>
      <c r="N134" s="199"/>
      <c r="O134" s="168"/>
      <c r="P134" s="168"/>
      <c r="S134" s="243"/>
      <c r="T134" s="168"/>
      <c r="U134" s="243"/>
      <c r="V134" s="243"/>
      <c r="W134" s="243"/>
    </row>
    <row r="135" spans="1:27" x14ac:dyDescent="0.25">
      <c r="A135" s="43"/>
      <c r="B135" s="243"/>
      <c r="E135" s="168"/>
      <c r="F135" s="1"/>
      <c r="G135" s="174"/>
      <c r="H135" s="171"/>
      <c r="I135" s="223"/>
      <c r="K135" s="177">
        <f t="shared" si="56"/>
        <v>0.588749999999997</v>
      </c>
      <c r="L135" s="177">
        <f t="shared" si="57"/>
        <v>0.66491876575018616</v>
      </c>
      <c r="M135" s="198"/>
      <c r="N135" s="199"/>
      <c r="O135" s="168"/>
      <c r="P135" s="168"/>
      <c r="Q135" s="168"/>
      <c r="R135" s="168"/>
      <c r="S135" s="243"/>
      <c r="T135" s="168"/>
      <c r="U135" s="243"/>
      <c r="V135" s="243"/>
      <c r="W135" s="243"/>
      <c r="X135" s="1"/>
      <c r="Y135" s="1"/>
      <c r="Z135" s="1"/>
      <c r="AA135" s="1"/>
    </row>
    <row r="136" spans="1:27" x14ac:dyDescent="0.25">
      <c r="A136" s="1"/>
      <c r="E136" s="168"/>
      <c r="F136" s="1"/>
      <c r="G136" s="174"/>
      <c r="H136" s="171"/>
      <c r="I136" s="223"/>
      <c r="K136" s="177">
        <f t="shared" si="56"/>
        <v>-0.41624999999999845</v>
      </c>
      <c r="L136" s="177">
        <f t="shared" si="57"/>
        <v>1.3344543929682355</v>
      </c>
      <c r="M136" s="198"/>
      <c r="N136" s="199"/>
      <c r="O136" s="168"/>
      <c r="P136" s="168"/>
      <c r="Q136" s="168"/>
      <c r="R136" s="168"/>
      <c r="S136" s="243"/>
      <c r="T136" s="168"/>
      <c r="U136" s="243"/>
      <c r="V136" s="243"/>
      <c r="W136" s="243"/>
      <c r="X136" s="1"/>
      <c r="Y136" s="1"/>
      <c r="Z136" s="1"/>
      <c r="AA136" s="1"/>
    </row>
    <row r="137" spans="1:27" x14ac:dyDescent="0.25">
      <c r="A137" s="43"/>
      <c r="B137" s="168"/>
      <c r="E137" s="168"/>
      <c r="F137" s="168"/>
      <c r="G137" s="174"/>
      <c r="H137" s="171"/>
      <c r="I137" s="223"/>
      <c r="K137" s="177"/>
      <c r="L137" s="177"/>
      <c r="M137" s="198"/>
      <c r="N137" s="199"/>
      <c r="O137" s="168"/>
      <c r="P137" s="168"/>
      <c r="Q137" s="168"/>
      <c r="R137" s="168"/>
      <c r="S137" s="243"/>
      <c r="T137" s="168"/>
      <c r="U137" s="243"/>
      <c r="V137" s="243"/>
      <c r="W137" s="243"/>
      <c r="X137" s="1"/>
      <c r="Y137" s="1"/>
      <c r="Z137" s="1"/>
      <c r="AA137" s="1"/>
    </row>
    <row r="138" spans="1:27" x14ac:dyDescent="0.25">
      <c r="A138" s="43"/>
      <c r="B138" s="156"/>
      <c r="C138" s="148"/>
      <c r="D138" s="156"/>
      <c r="E138" s="148"/>
      <c r="F138" s="148"/>
      <c r="G138" s="174"/>
      <c r="H138" s="171"/>
      <c r="I138" s="223"/>
      <c r="K138" s="177"/>
      <c r="L138" s="177"/>
      <c r="M138" s="198"/>
      <c r="N138" s="199"/>
      <c r="O138" s="156"/>
      <c r="P138" s="156"/>
      <c r="Q138" s="156"/>
      <c r="R138" s="156"/>
      <c r="S138" s="243"/>
      <c r="T138" s="156"/>
      <c r="U138" s="156"/>
      <c r="V138" s="156"/>
      <c r="W138" s="156"/>
      <c r="X138" s="243"/>
      <c r="Y138" s="243"/>
      <c r="Z138" s="243"/>
      <c r="AA138" s="243"/>
    </row>
    <row r="139" spans="1:27" x14ac:dyDescent="0.25">
      <c r="A139" s="43"/>
      <c r="B139" s="44"/>
      <c r="C139" s="44"/>
      <c r="D139" s="44"/>
      <c r="E139" s="44"/>
      <c r="F139" s="44"/>
      <c r="G139" s="179"/>
      <c r="K139" s="177">
        <f>D116-$J$117</f>
        <v>-1.3612499999999987</v>
      </c>
      <c r="L139" s="177">
        <f>POWER(2,((-1)*(K139)))</f>
        <v>2.5690767664878891</v>
      </c>
      <c r="M139" s="198"/>
      <c r="N139" s="199"/>
      <c r="O139" s="168"/>
      <c r="P139" s="168"/>
      <c r="Q139" s="168"/>
      <c r="R139" s="168"/>
      <c r="S139" s="243"/>
      <c r="T139" s="168"/>
      <c r="U139" s="243"/>
      <c r="V139" s="243"/>
      <c r="W139" s="243"/>
      <c r="X139" s="243"/>
      <c r="Y139" s="243"/>
      <c r="Z139" s="243"/>
      <c r="AA139" s="243"/>
    </row>
    <row r="140" spans="1:27" x14ac:dyDescent="0.25">
      <c r="A140" s="43"/>
      <c r="B140" s="44"/>
      <c r="C140" s="44"/>
      <c r="D140" s="44"/>
      <c r="E140" s="44"/>
      <c r="F140" s="44"/>
      <c r="G140" s="189"/>
      <c r="H140" s="225"/>
      <c r="I140" s="226"/>
      <c r="J140" s="225"/>
      <c r="K140" s="193"/>
      <c r="L140" s="193"/>
      <c r="O140" s="168"/>
      <c r="P140" s="168"/>
      <c r="Q140" s="168"/>
      <c r="R140" s="168"/>
      <c r="S140" s="243"/>
      <c r="T140" s="168"/>
      <c r="U140" s="243"/>
      <c r="V140" s="243"/>
      <c r="W140" s="243"/>
      <c r="X140" s="243"/>
      <c r="Y140" s="243"/>
      <c r="Z140" s="243"/>
      <c r="AA140" s="243"/>
    </row>
    <row r="141" spans="1:27" x14ac:dyDescent="0.25">
      <c r="A141" s="43"/>
      <c r="B141" s="44"/>
      <c r="C141" s="44"/>
      <c r="D141" s="44"/>
      <c r="E141" s="44"/>
      <c r="F141" s="44"/>
      <c r="G141">
        <f>(-1)*(G106/G117)</f>
        <v>-1.0353787362366291</v>
      </c>
      <c r="H141">
        <f>((C106-B106)-(C117-B117))</f>
        <v>-0.48650000000000304</v>
      </c>
      <c r="I141">
        <f>(-1)*POWER(2,((-1)*(H141)))</f>
        <v>-1.4010418008421328</v>
      </c>
      <c r="J141" s="182"/>
      <c r="K141" s="183"/>
      <c r="L141" s="183"/>
      <c r="M141">
        <f>(-1)*GEOMEAN(L130:L139)</f>
        <v>-1</v>
      </c>
      <c r="N141">
        <f>STDEV(L130:L139)/SQRT(COUNT(L130:L139))</f>
        <v>0.22762700065205191</v>
      </c>
      <c r="O141" s="168"/>
      <c r="P141" s="168"/>
      <c r="Q141" s="168"/>
      <c r="R141" s="168"/>
      <c r="S141" s="243"/>
      <c r="T141" s="168"/>
      <c r="U141" s="243"/>
      <c r="V141" s="243"/>
      <c r="W141" s="243"/>
      <c r="X141" s="243"/>
      <c r="Y141" s="243"/>
      <c r="Z141" s="243"/>
      <c r="AA141" s="243"/>
    </row>
    <row r="142" spans="1:27" x14ac:dyDescent="0.25">
      <c r="A142" s="43"/>
      <c r="B142" s="44"/>
      <c r="C142" s="44"/>
      <c r="D142" s="44"/>
      <c r="E142" s="44"/>
      <c r="F142" s="44"/>
      <c r="G142" s="44"/>
      <c r="H142" s="44"/>
      <c r="I142" s="168"/>
      <c r="K142" s="243"/>
      <c r="L142" s="243"/>
      <c r="M142" s="243"/>
      <c r="N142" s="243"/>
      <c r="O142" s="168"/>
      <c r="P142" s="168"/>
      <c r="Q142" s="168"/>
      <c r="R142" s="168"/>
      <c r="S142" s="243"/>
      <c r="T142" s="168"/>
      <c r="U142" s="243"/>
      <c r="V142" s="243"/>
      <c r="W142" s="243"/>
      <c r="X142" s="243"/>
      <c r="Y142" s="243"/>
      <c r="Z142" s="243"/>
      <c r="AA142" s="243"/>
    </row>
    <row r="143" spans="1:27" x14ac:dyDescent="0.25">
      <c r="A143" s="43"/>
      <c r="B143" s="44"/>
      <c r="C143" s="44"/>
      <c r="D143" s="44"/>
      <c r="E143" s="44"/>
      <c r="F143" s="44"/>
      <c r="G143" s="44"/>
      <c r="H143" s="44"/>
      <c r="I143" s="168"/>
      <c r="K143" s="243"/>
      <c r="L143" s="243"/>
      <c r="M143" s="243"/>
      <c r="N143" s="243"/>
      <c r="O143" s="168"/>
      <c r="P143" s="168"/>
      <c r="Q143" s="168"/>
      <c r="R143" s="168"/>
      <c r="S143" s="243"/>
      <c r="T143" s="168"/>
      <c r="U143" s="243"/>
      <c r="V143" s="243"/>
      <c r="W143" s="243"/>
      <c r="X143" s="243"/>
      <c r="Y143" s="243"/>
      <c r="Z143" s="243"/>
      <c r="AA143" s="243"/>
    </row>
    <row r="144" spans="1:27" x14ac:dyDescent="0.25">
      <c r="A144" s="43"/>
      <c r="B144" s="44"/>
      <c r="C144" s="44"/>
      <c r="D144" s="44"/>
      <c r="E144" s="44"/>
      <c r="F144" s="44"/>
      <c r="G144" s="44"/>
      <c r="H144" s="44"/>
      <c r="I144" s="168"/>
      <c r="K144" s="243"/>
      <c r="L144" s="243"/>
      <c r="M144" s="243"/>
      <c r="N144" s="243"/>
      <c r="O144" s="168"/>
      <c r="P144" s="168"/>
      <c r="Q144" s="168"/>
      <c r="R144" s="168"/>
      <c r="S144" s="243"/>
      <c r="T144" s="168"/>
      <c r="U144" s="243"/>
      <c r="V144" s="243"/>
      <c r="W144" s="243"/>
      <c r="X144" s="243"/>
      <c r="Y144" s="243"/>
      <c r="Z144" s="243"/>
      <c r="AA144" s="243"/>
    </row>
    <row r="145" spans="1:27" x14ac:dyDescent="0.25">
      <c r="A145" s="43"/>
      <c r="B145" s="44"/>
      <c r="C145" s="44"/>
      <c r="D145" s="44"/>
      <c r="E145" s="44"/>
      <c r="F145" s="44"/>
      <c r="G145" s="44"/>
      <c r="H145" s="44"/>
      <c r="I145" s="243"/>
      <c r="J145" s="243"/>
      <c r="K145" s="243"/>
      <c r="L145" s="243"/>
      <c r="M145" s="243"/>
      <c r="N145" s="243"/>
      <c r="O145" s="168"/>
      <c r="P145" s="168"/>
      <c r="Q145" s="243"/>
      <c r="R145" s="243"/>
      <c r="S145" s="243"/>
      <c r="T145" s="168"/>
      <c r="U145" s="168"/>
      <c r="V145" s="168"/>
      <c r="W145" s="243"/>
      <c r="X145" s="243"/>
      <c r="Y145" s="243"/>
      <c r="Z145" s="243"/>
      <c r="AA145" s="243"/>
    </row>
    <row r="146" spans="1:27" x14ac:dyDescent="0.25">
      <c r="A146" s="43"/>
      <c r="B146" s="44"/>
      <c r="C146" s="44"/>
      <c r="D146" s="44"/>
      <c r="E146" s="44"/>
      <c r="F146" s="44"/>
      <c r="G146" s="44"/>
      <c r="H146" s="44"/>
      <c r="I146" s="168"/>
      <c r="K146" s="243"/>
      <c r="L146" s="243"/>
      <c r="M146" s="168"/>
      <c r="N146" s="168"/>
      <c r="O146" s="168"/>
      <c r="P146" s="168"/>
      <c r="Q146" s="168"/>
      <c r="R146" s="168"/>
      <c r="S146" s="243"/>
      <c r="T146" s="168"/>
      <c r="U146" s="168"/>
      <c r="V146" s="168"/>
      <c r="W146" s="243"/>
      <c r="X146" s="243"/>
      <c r="Y146" s="243"/>
      <c r="Z146" s="243"/>
      <c r="AA146" s="243"/>
    </row>
    <row r="147" spans="1:27" x14ac:dyDescent="0.25">
      <c r="A147" s="43"/>
      <c r="B147" s="44"/>
      <c r="C147" s="44"/>
      <c r="D147" s="44"/>
      <c r="E147" s="44"/>
      <c r="F147" s="44"/>
      <c r="G147" s="44"/>
      <c r="H147" s="44"/>
      <c r="I147" s="168"/>
      <c r="K147" s="243"/>
      <c r="L147" s="243"/>
      <c r="M147" s="243"/>
      <c r="N147" s="243"/>
      <c r="O147" s="168"/>
      <c r="P147" s="168"/>
      <c r="Q147" s="168"/>
      <c r="R147" s="168"/>
      <c r="S147" s="243"/>
      <c r="T147" s="168"/>
      <c r="U147" s="243"/>
      <c r="V147" s="243"/>
      <c r="W147" s="243"/>
      <c r="X147" s="243"/>
      <c r="Y147" s="243"/>
      <c r="Z147" s="243"/>
      <c r="AA147" s="243"/>
    </row>
    <row r="148" spans="1:27" x14ac:dyDescent="0.25">
      <c r="A148" s="43"/>
      <c r="B148" s="44"/>
      <c r="C148" s="44"/>
      <c r="D148" s="44"/>
      <c r="E148" s="44"/>
      <c r="F148" s="44"/>
      <c r="G148" s="44"/>
      <c r="H148" s="44"/>
      <c r="I148" s="168"/>
      <c r="J148" s="168"/>
      <c r="K148" s="243"/>
      <c r="L148" s="243"/>
      <c r="M148" s="243"/>
      <c r="N148" s="243"/>
      <c r="O148" s="168"/>
      <c r="P148" s="168"/>
      <c r="Q148" s="168"/>
      <c r="R148" s="168"/>
      <c r="S148" s="243"/>
      <c r="T148" s="168"/>
      <c r="U148" s="243"/>
      <c r="V148" s="243"/>
      <c r="W148" s="243"/>
      <c r="X148" s="243"/>
      <c r="Y148" s="243"/>
      <c r="Z148" s="243"/>
      <c r="AA148" s="243"/>
    </row>
    <row r="149" spans="1:27" x14ac:dyDescent="0.25">
      <c r="A149" s="43"/>
      <c r="B149" s="44"/>
      <c r="C149" s="44"/>
      <c r="D149" s="44"/>
      <c r="E149" s="44"/>
      <c r="F149" s="44"/>
      <c r="G149" s="44"/>
      <c r="H149" s="44"/>
      <c r="I149" s="168"/>
      <c r="J149" s="168"/>
      <c r="K149" s="243"/>
      <c r="L149" s="243"/>
      <c r="M149" s="243"/>
      <c r="N149" s="243"/>
      <c r="O149" s="168"/>
      <c r="P149" s="168"/>
      <c r="Q149" s="168"/>
      <c r="R149" s="168"/>
      <c r="S149" s="243"/>
      <c r="T149" s="168"/>
      <c r="U149" s="243"/>
      <c r="V149" s="243"/>
      <c r="W149" s="243"/>
      <c r="X149" s="243"/>
      <c r="Y149" s="243"/>
      <c r="Z149" s="243"/>
      <c r="AA149" s="243"/>
    </row>
    <row r="150" spans="1:27" x14ac:dyDescent="0.25">
      <c r="A150" s="43"/>
      <c r="B150" s="44"/>
      <c r="C150" s="44"/>
      <c r="D150" s="44"/>
      <c r="E150" s="44"/>
      <c r="F150" s="44"/>
      <c r="G150" s="44"/>
      <c r="H150" s="44"/>
      <c r="I150" s="168"/>
      <c r="K150" s="243"/>
      <c r="L150" s="243"/>
      <c r="M150" s="243"/>
      <c r="N150" s="243"/>
      <c r="O150" s="168"/>
      <c r="P150" s="168"/>
      <c r="Q150" s="168"/>
      <c r="R150" s="168"/>
      <c r="S150" s="243"/>
      <c r="T150" s="168"/>
      <c r="U150" s="243"/>
      <c r="V150" s="243"/>
      <c r="W150" s="243"/>
      <c r="X150" s="243"/>
      <c r="Y150" s="243"/>
      <c r="Z150" s="243"/>
      <c r="AA150" s="243"/>
    </row>
    <row r="151" spans="1:27" x14ac:dyDescent="0.25">
      <c r="A151" s="43"/>
      <c r="B151" s="44"/>
      <c r="C151" s="44"/>
      <c r="D151" s="44"/>
      <c r="E151" s="44"/>
      <c r="F151" s="44"/>
      <c r="G151" s="44"/>
      <c r="H151" s="44"/>
      <c r="I151" s="168"/>
      <c r="K151" s="243"/>
      <c r="L151" s="243"/>
      <c r="M151" s="243"/>
      <c r="N151" s="243"/>
      <c r="O151" s="168"/>
      <c r="P151" s="168"/>
      <c r="Q151" s="168"/>
      <c r="R151" s="168"/>
      <c r="S151" s="243"/>
      <c r="T151" s="168"/>
      <c r="U151" s="243"/>
      <c r="V151" s="243"/>
      <c r="W151" s="243"/>
      <c r="X151" s="243"/>
      <c r="Y151" s="243"/>
      <c r="Z151" s="243"/>
      <c r="AA151" s="243"/>
    </row>
    <row r="152" spans="1:27" x14ac:dyDescent="0.25">
      <c r="A152" s="43"/>
      <c r="B152" s="44"/>
      <c r="C152" s="44"/>
      <c r="D152" s="44"/>
      <c r="E152" s="44"/>
      <c r="F152" s="44"/>
      <c r="G152" s="44"/>
      <c r="H152" s="44"/>
      <c r="I152" s="168"/>
      <c r="K152" s="243"/>
      <c r="L152" s="243"/>
      <c r="M152" s="243"/>
      <c r="N152" s="243"/>
      <c r="O152" s="168"/>
      <c r="P152" s="168"/>
      <c r="Q152" s="168"/>
      <c r="R152" s="168"/>
      <c r="S152" s="243"/>
      <c r="T152" s="168"/>
      <c r="U152" s="243"/>
      <c r="V152" s="243"/>
      <c r="W152" s="243"/>
      <c r="X152" s="243"/>
      <c r="Y152" s="243"/>
      <c r="Z152" s="243"/>
      <c r="AA152" s="243"/>
    </row>
    <row r="153" spans="1:27" x14ac:dyDescent="0.25">
      <c r="A153" s="43"/>
      <c r="B153" s="44"/>
      <c r="C153" s="44"/>
      <c r="D153" s="44"/>
      <c r="E153" s="44"/>
      <c r="F153" s="44"/>
      <c r="G153" s="44"/>
      <c r="H153" s="44"/>
      <c r="I153" s="168"/>
      <c r="K153" s="243"/>
      <c r="L153" s="243"/>
      <c r="M153" s="243"/>
      <c r="N153" s="243"/>
      <c r="O153" s="168"/>
      <c r="P153" s="168"/>
      <c r="Q153" s="168"/>
      <c r="R153" s="168"/>
      <c r="S153" s="243"/>
      <c r="T153" s="168"/>
      <c r="U153" s="168"/>
      <c r="V153" s="168"/>
      <c r="W153" s="168"/>
      <c r="X153" s="243"/>
      <c r="Y153" s="243"/>
      <c r="Z153" s="243"/>
      <c r="AA153" s="243"/>
    </row>
    <row r="154" spans="1:27" x14ac:dyDescent="0.25">
      <c r="A154" s="43"/>
      <c r="B154" s="47"/>
      <c r="I154" s="168"/>
      <c r="J154" s="168"/>
      <c r="K154" s="168"/>
      <c r="L154" s="243"/>
      <c r="M154" s="243"/>
      <c r="N154" s="243"/>
      <c r="O154" s="168"/>
      <c r="P154" s="168"/>
      <c r="Q154" s="168"/>
      <c r="R154" s="168"/>
      <c r="S154" s="243"/>
      <c r="T154" s="168"/>
      <c r="U154" s="168"/>
      <c r="V154" s="168"/>
      <c r="W154" s="168"/>
      <c r="X154" s="243"/>
      <c r="Y154" s="243"/>
      <c r="Z154" s="243"/>
      <c r="AA154" s="243"/>
    </row>
    <row r="155" spans="1:27" x14ac:dyDescent="0.25">
      <c r="A155" s="243"/>
      <c r="B155" s="243"/>
      <c r="C155" s="243"/>
      <c r="D155" s="243"/>
      <c r="E155" s="243"/>
      <c r="F155" s="243"/>
      <c r="G155" s="243"/>
      <c r="H155" s="243"/>
      <c r="I155" s="243"/>
      <c r="J155" s="168"/>
      <c r="K155" s="168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</row>
    <row r="156" spans="1:27" x14ac:dyDescent="0.25">
      <c r="A156" s="243"/>
      <c r="B156" s="243"/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</row>
    <row r="157" spans="1:27" x14ac:dyDescent="0.25">
      <c r="A157" s="243"/>
      <c r="B157" s="243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</row>
    <row r="158" spans="1:27" x14ac:dyDescent="0.25">
      <c r="A158" s="256"/>
      <c r="B158" s="256"/>
      <c r="C158" s="256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</row>
    <row r="159" spans="1:27" x14ac:dyDescent="0.25">
      <c r="A159" s="145"/>
      <c r="B159" s="145"/>
      <c r="C159" s="145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</row>
    <row r="160" spans="1:27" x14ac:dyDescent="0.25">
      <c r="A160" s="145"/>
      <c r="B160" s="145"/>
      <c r="C160" s="145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</row>
    <row r="161" spans="1:27" x14ac:dyDescent="0.25">
      <c r="A161" s="145"/>
      <c r="B161" s="145"/>
      <c r="C161" s="145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</row>
    <row r="162" spans="1:27" x14ac:dyDescent="0.25">
      <c r="A162" s="145"/>
      <c r="B162" s="145"/>
      <c r="C162" s="145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</row>
    <row r="163" spans="1:27" x14ac:dyDescent="0.25">
      <c r="A163" s="145"/>
      <c r="B163" s="145"/>
      <c r="C163" s="145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</row>
    <row r="164" spans="1:27" x14ac:dyDescent="0.25">
      <c r="A164" s="145"/>
      <c r="B164" s="145"/>
      <c r="C164" s="145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</row>
    <row r="165" spans="1:27" x14ac:dyDescent="0.25">
      <c r="A165" s="145"/>
      <c r="B165" s="145"/>
      <c r="C165" s="145"/>
      <c r="D165" s="243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</row>
    <row r="166" spans="1:27" x14ac:dyDescent="0.25">
      <c r="A166" s="145"/>
      <c r="B166" s="145"/>
      <c r="C166" s="145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</row>
    <row r="167" spans="1:27" x14ac:dyDescent="0.25">
      <c r="A167" s="145"/>
      <c r="B167" s="145"/>
      <c r="C167" s="145"/>
      <c r="D167" s="243"/>
      <c r="E167" s="243"/>
      <c r="F167" s="243"/>
      <c r="G167" s="243"/>
      <c r="H167" s="243"/>
      <c r="I167" s="24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45"/>
      <c r="B168" s="145"/>
      <c r="C168" s="145"/>
      <c r="D168" s="243"/>
      <c r="E168" s="243"/>
      <c r="F168" s="243"/>
      <c r="G168" s="243"/>
      <c r="H168" s="243"/>
      <c r="I168" s="24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275"/>
      <c r="B169" s="275"/>
      <c r="C169" s="275"/>
      <c r="D169" s="243"/>
      <c r="E169" s="243"/>
      <c r="F169" s="243"/>
      <c r="G169" s="243"/>
      <c r="H169" s="243"/>
      <c r="I169" s="24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</sheetData>
  <sheetProtection selectLockedCells="1" selectUnlockedCells="1"/>
  <mergeCells count="4">
    <mergeCell ref="G1:N1"/>
    <mergeCell ref="Q1:X1"/>
    <mergeCell ref="G49:N49"/>
    <mergeCell ref="G94:N9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6"/>
  <sheetViews>
    <sheetView topLeftCell="A4" zoomScale="85" zoomScaleNormal="85" workbookViewId="0">
      <selection activeCell="P19" sqref="P19"/>
    </sheetView>
  </sheetViews>
  <sheetFormatPr baseColWidth="10" defaultColWidth="10.5703125" defaultRowHeight="15" x14ac:dyDescent="0.25"/>
  <sheetData>
    <row r="1" spans="1:16" x14ac:dyDescent="0.25">
      <c r="A1" s="72"/>
      <c r="B1" s="73" t="s">
        <v>47</v>
      </c>
      <c r="C1" s="74" t="s">
        <v>84</v>
      </c>
      <c r="D1" s="75" t="s">
        <v>85</v>
      </c>
      <c r="E1" s="75" t="s">
        <v>86</v>
      </c>
      <c r="F1" s="75" t="s">
        <v>87</v>
      </c>
      <c r="G1" s="75" t="s">
        <v>88</v>
      </c>
      <c r="H1" s="75" t="s">
        <v>89</v>
      </c>
      <c r="I1" s="75" t="s">
        <v>90</v>
      </c>
      <c r="J1" s="76" t="s">
        <v>91</v>
      </c>
      <c r="K1" s="77" t="s">
        <v>92</v>
      </c>
      <c r="L1" s="77" t="s">
        <v>93</v>
      </c>
      <c r="M1" s="77" t="s">
        <v>94</v>
      </c>
      <c r="N1" s="78" t="s">
        <v>95</v>
      </c>
    </row>
    <row r="2" spans="1:16" ht="15" customHeight="1" x14ac:dyDescent="0.25">
      <c r="A2" s="285" t="s">
        <v>7</v>
      </c>
      <c r="B2" s="11" t="s">
        <v>8</v>
      </c>
      <c r="C2" s="79">
        <f>ASIP!D3</f>
        <v>-1.5250000000000021</v>
      </c>
      <c r="D2" s="79"/>
      <c r="E2" s="79">
        <f>foxd3!D3</f>
        <v>1.7950000000000017</v>
      </c>
      <c r="F2" s="79">
        <f>Kita!D3</f>
        <v>-0.84500000000000242</v>
      </c>
      <c r="G2" s="79">
        <f>Kitb!D3</f>
        <v>4.4600000000000009</v>
      </c>
      <c r="H2" s="79">
        <f>MC1R!D3</f>
        <v>0.73500000000000298</v>
      </c>
      <c r="I2" s="79">
        <f>MITFa!D3</f>
        <v>0.86499999999999844</v>
      </c>
      <c r="J2" s="79">
        <f>Slc24a5!D3</f>
        <v>2.6950000000000003</v>
      </c>
      <c r="K2" s="79">
        <f>'Sox10'!D3</f>
        <v>1.0000000000001563E-2</v>
      </c>
      <c r="L2" s="79">
        <f>TYR!D3</f>
        <v>0.69999999999999929</v>
      </c>
      <c r="M2" s="79">
        <f>TYRP1a!D3</f>
        <v>2.2800000000000011</v>
      </c>
      <c r="N2" s="80">
        <f>TYRP1b!D3</f>
        <v>7.4999999999999289E-2</v>
      </c>
    </row>
    <row r="3" spans="1:16" x14ac:dyDescent="0.25">
      <c r="A3" s="285"/>
      <c r="B3" s="16" t="s">
        <v>9</v>
      </c>
      <c r="C3" s="81">
        <f>ASIP!D4</f>
        <v>-0.44500000000000028</v>
      </c>
      <c r="D3" s="81">
        <f>dct!D4</f>
        <v>6.0749999999999993</v>
      </c>
      <c r="E3" s="81">
        <f>foxd3!D4</f>
        <v>1.6400000000000006</v>
      </c>
      <c r="F3" s="81">
        <f>Kita!D4</f>
        <v>-0.78500000000000014</v>
      </c>
      <c r="G3" s="81">
        <f>Kitb!D4</f>
        <v>5.7149999999999999</v>
      </c>
      <c r="H3" s="81">
        <f>MC1R!D4</f>
        <v>1.6449999999999996</v>
      </c>
      <c r="I3" s="81">
        <f>MITFa!D4</f>
        <v>1.5749999999999993</v>
      </c>
      <c r="J3" s="81">
        <f>Slc24a5!D4</f>
        <v>1.995000000000001</v>
      </c>
      <c r="K3" s="81">
        <f>'Sox10'!D4</f>
        <v>0.30000000000000071</v>
      </c>
      <c r="L3" s="81">
        <f>TYR!D4</f>
        <v>1.1549999999999976</v>
      </c>
      <c r="M3" s="81">
        <f>TYRP1a!D4</f>
        <v>3.7850000000000001</v>
      </c>
      <c r="N3" s="82">
        <f>TYRP1b!D4</f>
        <v>1.3300000000000018</v>
      </c>
    </row>
    <row r="4" spans="1:16" x14ac:dyDescent="0.25">
      <c r="A4" s="285"/>
      <c r="B4" s="16" t="s">
        <v>10</v>
      </c>
      <c r="C4" s="81">
        <f>ASIP!D5</f>
        <v>0.38000000000000256</v>
      </c>
      <c r="D4" s="81">
        <f>dct!D5</f>
        <v>4.7750000000000057</v>
      </c>
      <c r="E4" s="81">
        <f>foxd3!D5</f>
        <v>2.0550000000000033</v>
      </c>
      <c r="F4" s="81">
        <f>Kita!D5</f>
        <v>-1.2049999999999983</v>
      </c>
      <c r="G4" s="81">
        <f>Kitb!D5</f>
        <v>4.8300000000000018</v>
      </c>
      <c r="H4" s="81">
        <f>MC1R!D5</f>
        <v>1.2899999999999991</v>
      </c>
      <c r="I4" s="81">
        <f>MITFa!D5</f>
        <v>1.4550000000000018</v>
      </c>
      <c r="J4" s="81">
        <f>Slc24a5!D5</f>
        <v>2.3200000000000038</v>
      </c>
      <c r="K4" s="81">
        <f>'Sox10'!D5</f>
        <v>0.15000000000000213</v>
      </c>
      <c r="L4" s="81">
        <f>TYR!D5</f>
        <v>0.88000000000000256</v>
      </c>
      <c r="M4" s="81">
        <f>TYRP1a!D5</f>
        <v>3.5950000000000024</v>
      </c>
      <c r="N4" s="82">
        <f>TYRP1b!D5</f>
        <v>0.39500000000000313</v>
      </c>
    </row>
    <row r="5" spans="1:16" x14ac:dyDescent="0.25">
      <c r="A5" s="285"/>
      <c r="B5" s="16" t="s">
        <v>11</v>
      </c>
      <c r="C5" s="81">
        <f>ASIP!D6</f>
        <v>-5.000000000002558E-3</v>
      </c>
      <c r="D5" s="81">
        <f>dct!D6</f>
        <v>6.3199999999999967</v>
      </c>
      <c r="E5" s="81">
        <f>foxd3!D6</f>
        <v>1.5599999999999987</v>
      </c>
      <c r="F5" s="81">
        <f>Kita!D6</f>
        <v>9.9999999999980105E-3</v>
      </c>
      <c r="G5" s="81">
        <f>Kitb!D6</f>
        <v>5.6899999999999977</v>
      </c>
      <c r="H5" s="81">
        <f>MC1R!D6</f>
        <v>1.5</v>
      </c>
      <c r="I5" s="81">
        <f>MITFa!D6</f>
        <v>2.019999999999996</v>
      </c>
      <c r="J5" s="81">
        <f>Slc24a5!D6</f>
        <v>2.7749999999999986</v>
      </c>
      <c r="K5" s="81">
        <f>'Sox10'!D6</f>
        <v>0.27499999999999858</v>
      </c>
      <c r="L5" s="81">
        <f>TYR!D6</f>
        <v>1.4249999999999972</v>
      </c>
      <c r="M5" s="81">
        <f>TYRP1a!D6</f>
        <v>4.2449999999999974</v>
      </c>
      <c r="N5" s="82">
        <f>TYRP1b!D6</f>
        <v>1.394999999999996</v>
      </c>
    </row>
    <row r="6" spans="1:16" x14ac:dyDescent="0.25">
      <c r="A6" s="285"/>
      <c r="B6" s="16" t="s">
        <v>12</v>
      </c>
      <c r="C6" s="81">
        <f>ASIP!D7</f>
        <v>-0.23499999999999943</v>
      </c>
      <c r="D6" s="81">
        <f>dct!D7</f>
        <v>7.2499999999999964</v>
      </c>
      <c r="E6" s="81">
        <f>foxd3!D7</f>
        <v>2.41</v>
      </c>
      <c r="F6" s="81">
        <f>Kita!D7</f>
        <v>0.15000000000000213</v>
      </c>
      <c r="G6" s="81">
        <f>Kitb!D7</f>
        <v>5.6149999999999984</v>
      </c>
      <c r="H6" s="81">
        <f>MC1R!D7</f>
        <v>2.2949999999999982</v>
      </c>
      <c r="I6" s="81">
        <f>MITFa!D7</f>
        <v>2.1099999999999994</v>
      </c>
      <c r="J6" s="81">
        <f>Slc24a5!D7</f>
        <v>2.6699999999999982</v>
      </c>
      <c r="K6" s="81">
        <f>'Sox10'!D7</f>
        <v>0.84500000000000242</v>
      </c>
      <c r="L6" s="81">
        <f>TYR!D7</f>
        <v>1.745000000000001</v>
      </c>
      <c r="M6" s="81">
        <f>TYRP1a!D7</f>
        <v>4.8550000000000004</v>
      </c>
      <c r="N6" s="82">
        <f>TYRP1b!D7</f>
        <v>3.110000000000003</v>
      </c>
    </row>
    <row r="7" spans="1:16" x14ac:dyDescent="0.25">
      <c r="A7" s="285"/>
      <c r="B7" s="16" t="s">
        <v>13</v>
      </c>
      <c r="C7" s="81">
        <f>ASIP!D8</f>
        <v>-1.5850000000000009</v>
      </c>
      <c r="D7" s="81">
        <f>dct!D8</f>
        <v>5.4549999999999983</v>
      </c>
      <c r="E7" s="81">
        <f>foxd3!D8</f>
        <v>1.3699999999999974</v>
      </c>
      <c r="F7" s="81">
        <f>Kita!D8</f>
        <v>-0.85000000000000142</v>
      </c>
      <c r="G7" s="81">
        <f>Kitb!D8</f>
        <v>4.1049999999999969</v>
      </c>
      <c r="H7" s="81">
        <f>MC1R!D8</f>
        <v>1.4099999999999966</v>
      </c>
      <c r="I7" s="81">
        <f>MITFa!D8</f>
        <v>1.4149999999999991</v>
      </c>
      <c r="J7" s="81">
        <f>Slc24a5!D8</f>
        <v>2.6599999999999966</v>
      </c>
      <c r="K7" s="81">
        <f>'Sox10'!D8</f>
        <v>-9.0000000000003411E-2</v>
      </c>
      <c r="L7" s="81">
        <f>TYR!D8</f>
        <v>1.0449999999999982</v>
      </c>
      <c r="M7" s="81">
        <f>TYRP1a!D8</f>
        <v>2.9649999999999963</v>
      </c>
      <c r="N7" s="82">
        <f>TYRP1b!D8</f>
        <v>1.2249999999999979</v>
      </c>
    </row>
    <row r="8" spans="1:16" x14ac:dyDescent="0.25">
      <c r="A8" s="285"/>
      <c r="B8" s="16" t="s">
        <v>14</v>
      </c>
      <c r="C8" s="81"/>
      <c r="D8" s="81">
        <f>dct!D9</f>
        <v>6.1300000000000026</v>
      </c>
      <c r="E8" s="81">
        <f>foxd3!D9</f>
        <v>1.6749999999999972</v>
      </c>
      <c r="F8" s="81">
        <f>Kita!D9</f>
        <v>-0.17999999999999972</v>
      </c>
      <c r="G8" s="81">
        <f>Kitb!D9</f>
        <v>6.2950000000000017</v>
      </c>
      <c r="H8" s="81">
        <f>MC1R!D9</f>
        <v>1.5799999999999983</v>
      </c>
      <c r="I8" s="81">
        <f>MITFa!D9</f>
        <v>1.9549999999999983</v>
      </c>
      <c r="J8" s="81">
        <f>Slc24a5!D9</f>
        <v>3.5649999999999977</v>
      </c>
      <c r="K8" s="81">
        <f>'Sox10'!D9</f>
        <v>0.34499999999999886</v>
      </c>
      <c r="L8" s="81">
        <f>TYR!D9</f>
        <v>1.634999999999998</v>
      </c>
      <c r="M8" s="81">
        <f>TYRP1a!D9</f>
        <v>3.875</v>
      </c>
      <c r="N8" s="82">
        <f>TYRP1b!D9</f>
        <v>0.89499999999999602</v>
      </c>
    </row>
    <row r="9" spans="1:16" x14ac:dyDescent="0.25">
      <c r="A9" s="285"/>
      <c r="B9" s="16" t="s">
        <v>15</v>
      </c>
      <c r="C9" s="81">
        <f>ASIP!D10</f>
        <v>-1.4000000000000021</v>
      </c>
      <c r="D9" s="81">
        <f>dct!D10</f>
        <v>5.27</v>
      </c>
      <c r="E9" s="81">
        <f>foxd3!D10</f>
        <v>1.5150000000000006</v>
      </c>
      <c r="F9" s="81">
        <f>Kita!D10</f>
        <v>-0.66000000000000014</v>
      </c>
      <c r="G9" s="81">
        <f>Kitb!D10</f>
        <v>6.1199999999999939</v>
      </c>
      <c r="H9" s="81">
        <f>MC1R!D10</f>
        <v>1.2300000000000004</v>
      </c>
      <c r="I9" s="81">
        <f>MITFa!D10</f>
        <v>0.98499999999999943</v>
      </c>
      <c r="J9" s="81">
        <f>Slc24a5!D10</f>
        <v>2.1999999999999993</v>
      </c>
      <c r="K9" s="81">
        <f>'Sox10'!D10</f>
        <v>-9.5000000000002416E-2</v>
      </c>
      <c r="L9" s="81">
        <f>TYR!D10</f>
        <v>0.92500000000000071</v>
      </c>
      <c r="M9" s="81">
        <f>TYRP1a!D10</f>
        <v>3.4150000000000027</v>
      </c>
      <c r="N9" s="82">
        <f>TYRP1b!D10</f>
        <v>0.4599999999999973</v>
      </c>
    </row>
    <row r="10" spans="1:16" x14ac:dyDescent="0.25">
      <c r="A10" s="285"/>
      <c r="B10" s="38" t="s">
        <v>16</v>
      </c>
      <c r="C10" s="83">
        <f>ASIP!D11</f>
        <v>0.27000000000000313</v>
      </c>
      <c r="D10" s="83">
        <f>dct!D11</f>
        <v>6.745000000000001</v>
      </c>
      <c r="E10" s="83">
        <f>foxd3!D11</f>
        <v>3.6649999999999991</v>
      </c>
      <c r="F10" s="83">
        <f>Kita!D11</f>
        <v>0</v>
      </c>
      <c r="G10" s="83">
        <f>Kitb!D11</f>
        <v>7.9499999999999957</v>
      </c>
      <c r="H10" s="83">
        <f>MC1R!D11</f>
        <v>3.6400000000000006</v>
      </c>
      <c r="I10" s="83">
        <f>MITFa!D11</f>
        <v>3.6799999999999997</v>
      </c>
      <c r="J10" s="83">
        <f>Slc24a5!D11</f>
        <v>0</v>
      </c>
      <c r="K10" s="83">
        <f>'Sox10'!D11</f>
        <v>0</v>
      </c>
      <c r="L10" s="83">
        <f>TYR!D11</f>
        <v>0</v>
      </c>
      <c r="M10" s="83">
        <f>TYRP1a!D11</f>
        <v>5.07</v>
      </c>
      <c r="N10" s="84">
        <f>TYRP1b!D11</f>
        <v>3.1799999999999997</v>
      </c>
    </row>
    <row r="11" spans="1:16" ht="15" customHeight="1" x14ac:dyDescent="0.25">
      <c r="A11" s="286" t="s">
        <v>17</v>
      </c>
      <c r="B11" s="21" t="s">
        <v>18</v>
      </c>
      <c r="C11" s="81"/>
      <c r="D11" s="81"/>
      <c r="E11" s="81">
        <f>foxd3!D13</f>
        <v>1.7750000000000021</v>
      </c>
      <c r="F11" s="81">
        <f>Kita!D13</f>
        <v>-0.64499999999999957</v>
      </c>
      <c r="G11" s="81">
        <f>Kitb!D13</f>
        <v>3.8150000000000013</v>
      </c>
      <c r="H11" s="81">
        <f>MC1R!D13</f>
        <v>1.4699999999999989</v>
      </c>
      <c r="I11" s="81">
        <f>MITFa!D13</f>
        <v>2.0300000000000011</v>
      </c>
      <c r="J11" s="81">
        <f>Slc24a5!D13</f>
        <v>4.7850000000000001</v>
      </c>
      <c r="K11" s="81">
        <f>'Sox10'!D13</f>
        <v>0.18500000000000227</v>
      </c>
      <c r="L11" s="81">
        <f>TYR!D13</f>
        <v>1.3000000000000007</v>
      </c>
      <c r="M11" s="81">
        <f>TYRP1a!D13</f>
        <v>2.259999999999998</v>
      </c>
      <c r="N11" s="82">
        <f>TYRP1b!D13</f>
        <v>0.24000000000000199</v>
      </c>
      <c r="P11">
        <f>TTEST(C2:C10,C11:C20,2,2)</f>
        <v>0.22091865486508139</v>
      </c>
    </row>
    <row r="12" spans="1:16" x14ac:dyDescent="0.25">
      <c r="A12" s="286"/>
      <c r="B12" s="26" t="s">
        <v>19</v>
      </c>
      <c r="C12" s="81">
        <f>ASIP!D14</f>
        <v>-0.65500000000000114</v>
      </c>
      <c r="D12" s="81">
        <f>dct!D14</f>
        <v>4.68</v>
      </c>
      <c r="E12" s="81">
        <f>foxd3!D14</f>
        <v>2.9600000000000009</v>
      </c>
      <c r="F12" s="81">
        <f>Kita!D14</f>
        <v>0.78000000000000114</v>
      </c>
      <c r="G12" s="81">
        <f>Kitb!D14</f>
        <v>6.240000000000002</v>
      </c>
      <c r="H12" s="81">
        <f>MC1R!D14</f>
        <v>3.1499999999999986</v>
      </c>
      <c r="I12" s="81">
        <f>MITFa!D14</f>
        <v>3.115000000000002</v>
      </c>
      <c r="J12" s="81">
        <f>Slc24a5!D14</f>
        <v>6.4450000000000003</v>
      </c>
      <c r="K12" s="81">
        <f>'Sox10'!D14</f>
        <v>2.0750000000000028</v>
      </c>
      <c r="L12" s="81">
        <f>TYR!D14</f>
        <v>2.5450000000000017</v>
      </c>
      <c r="M12" s="81">
        <f>TYRP1a!D14</f>
        <v>5.4100000000000037</v>
      </c>
      <c r="N12" s="82">
        <f>TYRP1b!D14</f>
        <v>2.2800000000000011</v>
      </c>
      <c r="P12">
        <f>TTEST(C2:C10,C21:C28,2,2)</f>
        <v>0.95969600367343655</v>
      </c>
    </row>
    <row r="13" spans="1:16" x14ac:dyDescent="0.25">
      <c r="A13" s="286"/>
      <c r="B13" s="26" t="s">
        <v>20</v>
      </c>
      <c r="C13" s="81">
        <f>ASIP!D15</f>
        <v>-1.1699999999999982</v>
      </c>
      <c r="D13" s="81">
        <f>dct!D15</f>
        <v>4.7850000000000001</v>
      </c>
      <c r="E13" s="81">
        <f>foxd3!D15</f>
        <v>2</v>
      </c>
      <c r="F13" s="81">
        <f>Kita!D15</f>
        <v>-0.74500000000000099</v>
      </c>
      <c r="G13" s="81">
        <f>Kitb!D15</f>
        <v>4.7799999999999976</v>
      </c>
      <c r="H13" s="81">
        <f>MC1R!D15</f>
        <v>1.754999999999999</v>
      </c>
      <c r="I13" s="81">
        <f>MITFa!D15</f>
        <v>2.5699999999999967</v>
      </c>
      <c r="J13" s="81">
        <f>Slc24a5!D15</f>
        <v>3.9349999999999987</v>
      </c>
      <c r="K13" s="81">
        <f>'Sox10'!D15</f>
        <v>1.2300000000000004</v>
      </c>
      <c r="L13" s="81">
        <f>TYR!D15</f>
        <v>2.3099999999999987</v>
      </c>
      <c r="M13" s="81">
        <f>TYRP1a!D15</f>
        <v>4.0299999999999976</v>
      </c>
      <c r="N13" s="82">
        <f>TYRP1b!D15</f>
        <v>0.65000000000000213</v>
      </c>
      <c r="P13">
        <f>TTEST(C11:C20,C29:C37,2,2)</f>
        <v>0.34170855929049093</v>
      </c>
    </row>
    <row r="14" spans="1:16" x14ac:dyDescent="0.25">
      <c r="A14" s="286"/>
      <c r="B14" s="26" t="s">
        <v>21</v>
      </c>
      <c r="C14" s="81">
        <f>ASIP!D16</f>
        <v>-0.18500000000000227</v>
      </c>
      <c r="D14" s="81">
        <f>dct!D16</f>
        <v>5.2999999999999972</v>
      </c>
      <c r="E14" s="81">
        <f>foxd3!D16</f>
        <v>2</v>
      </c>
      <c r="F14" s="81">
        <f>Kita!D16</f>
        <v>0.78499999999999659</v>
      </c>
      <c r="G14" s="81">
        <f>Kitb!D16</f>
        <v>6.1499999999999986</v>
      </c>
      <c r="H14" s="81">
        <f>MC1R!D16</f>
        <v>2.625</v>
      </c>
      <c r="I14" s="81">
        <f>MITFa!D16</f>
        <v>3.3249999999999993</v>
      </c>
      <c r="J14" s="81">
        <f>Slc24a5!D16</f>
        <v>3.8949999999999996</v>
      </c>
      <c r="K14" s="81">
        <f>'Sox10'!D16</f>
        <v>1.8399999999999999</v>
      </c>
      <c r="L14" s="81">
        <f>TYR!D16</f>
        <v>2.6149999999999984</v>
      </c>
      <c r="M14" s="81">
        <f>TYRP1a!D16</f>
        <v>4.0249999999999986</v>
      </c>
      <c r="N14" s="82">
        <f>TYRP1b!D16</f>
        <v>1.5549999999999997</v>
      </c>
      <c r="P14">
        <f>TTEST(C21:C28,C29:C38,2,2)</f>
        <v>8.5726304468747183E-2</v>
      </c>
    </row>
    <row r="15" spans="1:16" x14ac:dyDescent="0.25">
      <c r="A15" s="286"/>
      <c r="B15" s="26" t="s">
        <v>22</v>
      </c>
      <c r="C15" s="81">
        <f>ASIP!D17</f>
        <v>-1.9349999999999987</v>
      </c>
      <c r="D15" s="81"/>
      <c r="E15" s="81">
        <f>foxd3!D17</f>
        <v>1.5650000000000013</v>
      </c>
      <c r="F15" s="81">
        <f>Kita!D17</f>
        <v>-0.33999999999999986</v>
      </c>
      <c r="G15" s="81">
        <f>Kitb!D17</f>
        <v>4.7850000000000001</v>
      </c>
      <c r="H15" s="81">
        <f>MC1R!D17</f>
        <v>1.4499999999999993</v>
      </c>
      <c r="I15" s="81">
        <f>MITFa!D17</f>
        <v>2.6250000000000036</v>
      </c>
      <c r="J15" s="81">
        <f>Slc24a5!D17</f>
        <v>6.0850000000000009</v>
      </c>
      <c r="K15" s="81">
        <f>'Sox10'!D17</f>
        <v>0.6650000000000027</v>
      </c>
      <c r="L15" s="81">
        <f>TYR!D17</f>
        <v>2.745000000000001</v>
      </c>
      <c r="M15" s="81">
        <f>TYRP1a!D17</f>
        <v>2.6550000000000011</v>
      </c>
      <c r="N15" s="82">
        <f>TYRP1b!D17</f>
        <v>1.9150000000000027</v>
      </c>
    </row>
    <row r="16" spans="1:16" x14ac:dyDescent="0.25">
      <c r="A16" s="286"/>
      <c r="B16" s="26" t="s">
        <v>23</v>
      </c>
      <c r="C16" s="81">
        <f>ASIP!D18</f>
        <v>0.19500000000000028</v>
      </c>
      <c r="D16" s="81">
        <f>dct!D18</f>
        <v>4.5450000000000017</v>
      </c>
      <c r="E16" s="81">
        <f>foxd3!D18</f>
        <v>3.25</v>
      </c>
      <c r="F16" s="81">
        <f>Kita!D18</f>
        <v>0</v>
      </c>
      <c r="G16" s="81">
        <f>Kitb!D18</f>
        <v>6.9699999999999989</v>
      </c>
      <c r="H16" s="81">
        <f>MC1R!D18</f>
        <v>3.7950000000000017</v>
      </c>
      <c r="I16" s="81">
        <f>MITFa!D18</f>
        <v>4.4550000000000018</v>
      </c>
      <c r="J16" s="81">
        <f>Slc24a5!D18</f>
        <v>4.9450000000000003</v>
      </c>
      <c r="K16" s="81">
        <f>'Sox10'!D18</f>
        <v>2.6700000000000017</v>
      </c>
      <c r="L16" s="81">
        <f>TYR!D18</f>
        <v>3.0549999999999997</v>
      </c>
      <c r="M16" s="81">
        <f>TYRP1a!D18</f>
        <v>5.3950000000000031</v>
      </c>
      <c r="N16" s="82">
        <f>TYRP1b!D18</f>
        <v>2.7000000000000028</v>
      </c>
    </row>
    <row r="17" spans="1:14" x14ac:dyDescent="0.25">
      <c r="A17" s="286"/>
      <c r="B17" s="26" t="s">
        <v>24</v>
      </c>
      <c r="C17" s="81">
        <f>ASIP!D19</f>
        <v>-1.4299999999999997</v>
      </c>
      <c r="D17" s="81">
        <f>dct!D19</f>
        <v>3.6800000000000033</v>
      </c>
      <c r="E17" s="81">
        <f>foxd3!D19</f>
        <v>0.97500000000000142</v>
      </c>
      <c r="F17" s="81">
        <f>Kita!D19</f>
        <v>-0.33999999999999631</v>
      </c>
      <c r="G17" s="81">
        <f>Kitb!D19</f>
        <v>4.4600000000000009</v>
      </c>
      <c r="H17" s="81">
        <f>MC1R!D19</f>
        <v>1.7950000000000017</v>
      </c>
      <c r="I17" s="81">
        <f>MITFa!D19</f>
        <v>2.375</v>
      </c>
      <c r="J17" s="81">
        <f>Slc24a5!D19</f>
        <v>3.4849999999999994</v>
      </c>
      <c r="K17" s="81">
        <f>'Sox10'!D19</f>
        <v>0.82500000000000284</v>
      </c>
      <c r="L17" s="81">
        <f>TYR!D19</f>
        <v>2.4650000000000034</v>
      </c>
      <c r="M17" s="81">
        <f>TYRP1a!D19</f>
        <v>3.8350000000000009</v>
      </c>
      <c r="N17" s="82">
        <f>TYRP1b!D19</f>
        <v>1.2900000000000027</v>
      </c>
    </row>
    <row r="18" spans="1:14" x14ac:dyDescent="0.25">
      <c r="A18" s="286"/>
      <c r="B18" s="26" t="s">
        <v>25</v>
      </c>
      <c r="C18" s="81">
        <f>ASIP!D20</f>
        <v>-1.1950000000000003</v>
      </c>
      <c r="D18" s="81"/>
      <c r="E18" s="81">
        <f>foxd3!D20</f>
        <v>2.0199999999999996</v>
      </c>
      <c r="F18" s="81">
        <f>Kita!D20</f>
        <v>0.24500000000000099</v>
      </c>
      <c r="G18" s="81">
        <f>Kitb!D20</f>
        <v>4.8049999999999997</v>
      </c>
      <c r="H18" s="81">
        <f>MC1R!D20</f>
        <v>3.1449999999999996</v>
      </c>
      <c r="I18" s="81">
        <f>MITFa!D20</f>
        <v>2.5799999999999983</v>
      </c>
      <c r="J18" s="81">
        <f>Slc24a5!D20</f>
        <v>6.365000000000002</v>
      </c>
      <c r="K18" s="81">
        <f>'Sox10'!D20</f>
        <v>1.5249999999999986</v>
      </c>
      <c r="L18" s="81">
        <f>TYR!D20</f>
        <v>2.5700000000000003</v>
      </c>
      <c r="M18" s="81">
        <f>TYRP1a!D20</f>
        <v>5.34</v>
      </c>
      <c r="N18" s="82">
        <f>TYRP1b!D20</f>
        <v>2.2899999999999991</v>
      </c>
    </row>
    <row r="19" spans="1:14" x14ac:dyDescent="0.25">
      <c r="A19" s="286"/>
      <c r="B19" s="26" t="s">
        <v>26</v>
      </c>
      <c r="C19" s="81">
        <f>ASIP!D21</f>
        <v>-1.245000000000001</v>
      </c>
      <c r="D19" s="81">
        <f>dct!D21</f>
        <v>3.4200000000000017</v>
      </c>
      <c r="E19" s="81">
        <f>foxd3!D21</f>
        <v>1.245000000000001</v>
      </c>
      <c r="F19" s="81">
        <f>Kita!D21</f>
        <v>-0.125</v>
      </c>
      <c r="G19" s="81">
        <f>Kitb!D21</f>
        <v>4.4450000000000003</v>
      </c>
      <c r="H19" s="81">
        <f>MC1R!D21</f>
        <v>2.34</v>
      </c>
      <c r="I19" s="81">
        <f>MITFa!D21</f>
        <v>2.2600000000000016</v>
      </c>
      <c r="J19" s="81">
        <f>Slc24a5!D21</f>
        <v>3.4400000000000013</v>
      </c>
      <c r="K19" s="81">
        <f>'Sox10'!D21</f>
        <v>0.59500000000000242</v>
      </c>
      <c r="L19" s="81">
        <f>TYR!D21</f>
        <v>2.2050000000000018</v>
      </c>
      <c r="M19" s="81">
        <f>TYRP1a!D21</f>
        <v>3.370000000000001</v>
      </c>
      <c r="N19" s="82">
        <f>TYRP1b!D21</f>
        <v>1.7149999999999999</v>
      </c>
    </row>
    <row r="20" spans="1:14" x14ac:dyDescent="0.25">
      <c r="A20" s="286"/>
      <c r="B20" s="85" t="s">
        <v>27</v>
      </c>
      <c r="C20" s="86">
        <f>ASIP!D22</f>
        <v>-1.7199999999999989</v>
      </c>
      <c r="D20" s="86">
        <f>dct!D22</f>
        <v>4.875</v>
      </c>
      <c r="E20" s="86">
        <f>foxd3!D22</f>
        <v>1.6799999999999997</v>
      </c>
      <c r="F20" s="86">
        <f>Kita!D22</f>
        <v>0.32999999999999829</v>
      </c>
      <c r="G20" s="86">
        <f>Kitb!D22</f>
        <v>5.634999999999998</v>
      </c>
      <c r="H20" s="86">
        <f>MC1R!D22</f>
        <v>2.0549999999999997</v>
      </c>
      <c r="I20" s="86">
        <f>MITFa!D22</f>
        <v>2.5700000000000003</v>
      </c>
      <c r="J20" s="86">
        <f>Slc24a5!D22</f>
        <v>5.82</v>
      </c>
      <c r="K20" s="86">
        <f>'Sox10'!D22</f>
        <v>0.66999999999999815</v>
      </c>
      <c r="L20" s="86">
        <f>TYR!D22</f>
        <v>2.1149999999999984</v>
      </c>
      <c r="M20" s="86">
        <f>TYRP1a!D22</f>
        <v>3.6849999999999987</v>
      </c>
      <c r="N20" s="87">
        <f>TYRP1b!D22</f>
        <v>1.3699999999999974</v>
      </c>
    </row>
    <row r="21" spans="1:14" ht="15" customHeight="1" x14ac:dyDescent="0.25">
      <c r="A21" s="287" t="s">
        <v>7</v>
      </c>
      <c r="B21" s="11" t="s">
        <v>28</v>
      </c>
      <c r="C21" s="81">
        <f>ASIP!D25</f>
        <v>-1.9349999999999987</v>
      </c>
      <c r="D21" s="81">
        <f>dct!D25</f>
        <v>4.6550000000000011</v>
      </c>
      <c r="E21" s="81">
        <f>foxd3!D25</f>
        <v>1.5399999999999991</v>
      </c>
      <c r="F21" s="81">
        <f>Kita!D25</f>
        <v>-1.2300000000000004</v>
      </c>
      <c r="G21" s="81">
        <f>Kitb!D25</f>
        <v>3.3499999999999979</v>
      </c>
      <c r="H21" s="81">
        <f>MC1R!D25</f>
        <v>0.15000000000000213</v>
      </c>
      <c r="I21" s="81">
        <f>MITFa!D25</f>
        <v>1.4100000000000001</v>
      </c>
      <c r="J21" s="81">
        <f>Slc24a5!D25</f>
        <v>2.629999999999999</v>
      </c>
      <c r="K21" s="81">
        <f>'Sox10'!D25</f>
        <v>-0.39000000000000057</v>
      </c>
      <c r="L21" s="81">
        <f>TYR!D25</f>
        <v>2.8000000000000007</v>
      </c>
      <c r="M21" s="81">
        <f>TYRP1a!D25</f>
        <v>3.8099999999999987</v>
      </c>
      <c r="N21" s="82">
        <f>TYRP1b!D25</f>
        <v>2.09</v>
      </c>
    </row>
    <row r="22" spans="1:14" x14ac:dyDescent="0.25">
      <c r="A22" s="287"/>
      <c r="B22" s="16" t="s">
        <v>29</v>
      </c>
      <c r="C22" s="81">
        <f>ASIP!D26</f>
        <v>-1.2250000000000014</v>
      </c>
      <c r="D22" s="81"/>
      <c r="E22" s="81">
        <f>foxd3!D26</f>
        <v>1.2299999999999969</v>
      </c>
      <c r="F22" s="81">
        <f>Kita!D26</f>
        <v>-0.97000000000000597</v>
      </c>
      <c r="G22" s="81">
        <f>Kitb!D26</f>
        <v>4.7049999999999983</v>
      </c>
      <c r="H22" s="81">
        <f>MC1R!D26</f>
        <v>0.20499999999999829</v>
      </c>
      <c r="I22" s="81">
        <f>MITFa!D26</f>
        <v>0.76499999999999702</v>
      </c>
      <c r="J22" s="81">
        <f>Slc24a5!D26</f>
        <v>1.7749999999999986</v>
      </c>
      <c r="K22" s="81">
        <f>'Sox10'!D26</f>
        <v>-0.61500000000000199</v>
      </c>
      <c r="L22" s="81">
        <f>TYR!D26</f>
        <v>1.519999999999996</v>
      </c>
      <c r="M22" s="81">
        <f>TYRP1a!D26</f>
        <v>3.7999999999999972</v>
      </c>
      <c r="N22" s="82">
        <f>TYRP1b!D26</f>
        <v>2.2999999999999972</v>
      </c>
    </row>
    <row r="23" spans="1:14" x14ac:dyDescent="0.25">
      <c r="A23" s="287"/>
      <c r="B23" s="16" t="s">
        <v>30</v>
      </c>
      <c r="C23" s="81">
        <f>ASIP!D27</f>
        <v>-0.36499999999999844</v>
      </c>
      <c r="D23" s="81">
        <f>dct!D27</f>
        <v>5.9250000000000043</v>
      </c>
      <c r="E23" s="81">
        <f>foxd3!D27</f>
        <v>2.8100000000000023</v>
      </c>
      <c r="F23" s="81">
        <f>Kita!D27</f>
        <v>0.51500000000000057</v>
      </c>
      <c r="G23" s="81">
        <f>Kitb!D27</f>
        <v>6.7000000000000028</v>
      </c>
      <c r="H23" s="81">
        <f>MC1R!D27</f>
        <v>2.3150000000000013</v>
      </c>
      <c r="I23" s="81">
        <f>MITFa!D27</f>
        <v>3.1900000000000048</v>
      </c>
      <c r="J23" s="81">
        <f>Slc24a5!D27</f>
        <v>7.4550000000000054</v>
      </c>
      <c r="K23" s="81">
        <f>'Sox10'!D27</f>
        <v>1.3350000000000009</v>
      </c>
      <c r="L23" s="81">
        <f>TYR!D27</f>
        <v>3.990000000000002</v>
      </c>
      <c r="M23" s="81">
        <f>TYRP1a!D27</f>
        <v>5.6000000000000014</v>
      </c>
      <c r="N23" s="82">
        <f>TYRP1b!D27</f>
        <v>3.6200000000000045</v>
      </c>
    </row>
    <row r="24" spans="1:14" x14ac:dyDescent="0.25">
      <c r="A24" s="287"/>
      <c r="B24" s="16" t="s">
        <v>31</v>
      </c>
      <c r="C24" s="81">
        <f>ASIP!D28</f>
        <v>0.29499999999999815</v>
      </c>
      <c r="D24" s="81">
        <f>dct!D28</f>
        <v>4.8900000000000006</v>
      </c>
      <c r="E24" s="81">
        <f>foxd3!D28</f>
        <v>1.9100000000000001</v>
      </c>
      <c r="F24" s="81">
        <f>Kita!D28</f>
        <v>0.26999999999999957</v>
      </c>
      <c r="G24" s="81">
        <f>Kitb!D28</f>
        <v>4.9000000000000021</v>
      </c>
      <c r="H24" s="81">
        <f>MC1R!D28</f>
        <v>1.4800000000000004</v>
      </c>
      <c r="I24" s="81">
        <f>MITFa!D28</f>
        <v>2.2100000000000009</v>
      </c>
      <c r="J24" s="81">
        <f>Slc24a5!D28</f>
        <v>1.620000000000001</v>
      </c>
      <c r="K24" s="81">
        <f>'Sox10'!D28</f>
        <v>5.5000000000003268E-2</v>
      </c>
      <c r="L24" s="81">
        <f>TYR!D28</f>
        <v>3.235000000000003</v>
      </c>
      <c r="M24" s="81">
        <f>TYRP1a!D28</f>
        <v>3.629999999999999</v>
      </c>
      <c r="N24" s="82">
        <f>TYRP1b!D28</f>
        <v>2.754999999999999</v>
      </c>
    </row>
    <row r="25" spans="1:14" x14ac:dyDescent="0.25">
      <c r="A25" s="287"/>
      <c r="B25" s="16" t="s">
        <v>32</v>
      </c>
      <c r="C25" s="81">
        <f>ASIP!D29</f>
        <v>1.0100000000000016</v>
      </c>
      <c r="D25" s="81">
        <f>dct!D29</f>
        <v>7.870000000000001</v>
      </c>
      <c r="E25" s="81">
        <f>foxd3!D29</f>
        <v>3.0100000000000016</v>
      </c>
      <c r="F25" s="81">
        <f>Kita!D29</f>
        <v>1.3999999999999986</v>
      </c>
      <c r="G25" s="81">
        <f>Kitb!D29</f>
        <v>5.9750000000000014</v>
      </c>
      <c r="H25" s="81">
        <f>MC1R!D29</f>
        <v>3.0799999999999983</v>
      </c>
      <c r="I25" s="81">
        <f>MITFa!D29</f>
        <v>3.995000000000001</v>
      </c>
      <c r="J25" s="81">
        <f>Slc24a5!D29</f>
        <v>6.0050000000000026</v>
      </c>
      <c r="K25" s="81">
        <f>'Sox10'!D29</f>
        <v>2.5100000000000016</v>
      </c>
      <c r="L25" s="81">
        <f>TYR!D29</f>
        <v>5.6900000000000013</v>
      </c>
      <c r="M25" s="81">
        <f>TYRP1a!D29</f>
        <v>6.1350000000000016</v>
      </c>
      <c r="N25" s="82">
        <f>TYRP1b!D29</f>
        <v>4.0050000000000026</v>
      </c>
    </row>
    <row r="26" spans="1:14" x14ac:dyDescent="0.25">
      <c r="A26" s="287"/>
      <c r="B26" s="16" t="s">
        <v>33</v>
      </c>
      <c r="C26" s="81">
        <f>ASIP!D30</f>
        <v>-1.1300000000000026</v>
      </c>
      <c r="D26" s="81">
        <f>dct!D30</f>
        <v>5.5049999999999955</v>
      </c>
      <c r="E26" s="81">
        <f>foxd3!D30</f>
        <v>0.94499999999999673</v>
      </c>
      <c r="F26" s="81">
        <f>Kita!D30</f>
        <v>-0.5400000000000027</v>
      </c>
      <c r="G26" s="81">
        <f>Kitb!D30</f>
        <v>5.0699999999999967</v>
      </c>
      <c r="H26" s="81">
        <f>MC1R!D30</f>
        <v>0.99499999999999744</v>
      </c>
      <c r="I26" s="81">
        <f>MITFa!D30</f>
        <v>2.1299999999999955</v>
      </c>
      <c r="J26" s="81">
        <f>Slc24a5!D30</f>
        <v>3.5049999999999955</v>
      </c>
      <c r="K26" s="81">
        <f>'Sox10'!D30</f>
        <v>-0.72000000000000242</v>
      </c>
      <c r="L26" s="81">
        <f>TYR!D30</f>
        <v>2.8999999999999986</v>
      </c>
      <c r="M26" s="81">
        <f>TYRP1a!D30</f>
        <v>2.4099999999999966</v>
      </c>
      <c r="N26" s="82">
        <f>TYRP1b!D30</f>
        <v>1.7949999999999946</v>
      </c>
    </row>
    <row r="27" spans="1:14" x14ac:dyDescent="0.25">
      <c r="A27" s="287"/>
      <c r="B27" s="16" t="s">
        <v>34</v>
      </c>
      <c r="C27" s="81">
        <f>ASIP!D31</f>
        <v>0.10000000000000142</v>
      </c>
      <c r="D27" s="81">
        <f>dct!D31</f>
        <v>5.1849999999999987</v>
      </c>
      <c r="E27" s="81">
        <f>foxd3!D31</f>
        <v>1.5</v>
      </c>
      <c r="F27" s="81">
        <f>Kita!D31</f>
        <v>-0.40999999999999659</v>
      </c>
      <c r="G27" s="81">
        <f>Kitb!D31</f>
        <v>5.7899999999999991</v>
      </c>
      <c r="H27" s="81">
        <f>MC1R!D31</f>
        <v>0.75499999999999901</v>
      </c>
      <c r="I27" s="81">
        <f>MITFa!D31</f>
        <v>1.6799999999999997</v>
      </c>
      <c r="J27" s="81">
        <f>Slc24a5!D31</f>
        <v>3.3200000000000003</v>
      </c>
      <c r="K27" s="81">
        <f>'Sox10'!D31</f>
        <v>0.46999999999999886</v>
      </c>
      <c r="L27" s="81">
        <f>TYR!D31</f>
        <v>3.0500000000000007</v>
      </c>
      <c r="M27" s="81">
        <f>TYRP1a!D31</f>
        <v>3.3599999999999994</v>
      </c>
      <c r="N27" s="82">
        <f>TYRP1b!D31</f>
        <v>1.9249999999999972</v>
      </c>
    </row>
    <row r="28" spans="1:14" x14ac:dyDescent="0.25">
      <c r="A28" s="287"/>
      <c r="B28" s="38" t="s">
        <v>35</v>
      </c>
      <c r="C28" s="83">
        <f>ASIP!D32</f>
        <v>-1.1099999999999994</v>
      </c>
      <c r="D28" s="83">
        <f>dct!D32</f>
        <v>4.8449999999999989</v>
      </c>
      <c r="E28" s="83">
        <f>foxd3!D32</f>
        <v>0.83999999999999986</v>
      </c>
      <c r="F28" s="83">
        <f>Kita!D32</f>
        <v>-0.70500000000000185</v>
      </c>
      <c r="G28" s="83">
        <f>Kitb!D32</f>
        <v>3.629999999999999</v>
      </c>
      <c r="H28" s="83">
        <f>MC1R!D32</f>
        <v>0.63999999999999702</v>
      </c>
      <c r="I28" s="83">
        <f>MITFa!D32</f>
        <v>1.7499999999999964</v>
      </c>
      <c r="J28" s="83">
        <f>Slc24a5!D32</f>
        <v>2.4149999999999991</v>
      </c>
      <c r="K28" s="83">
        <f>'Sox10'!D32</f>
        <v>-0.12000000000000099</v>
      </c>
      <c r="L28" s="83">
        <f>TYR!D32</f>
        <v>2.8499999999999979</v>
      </c>
      <c r="M28" s="83">
        <f>TYRP1a!D32</f>
        <v>4.1050000000000004</v>
      </c>
      <c r="N28" s="84">
        <f>TYRP1b!D32</f>
        <v>2.4800000000000004</v>
      </c>
    </row>
    <row r="29" spans="1:14" ht="15" customHeight="1" x14ac:dyDescent="0.25">
      <c r="A29" s="286" t="s">
        <v>17</v>
      </c>
      <c r="B29" s="21" t="s">
        <v>36</v>
      </c>
      <c r="C29" s="81">
        <f>ASIP!D34</f>
        <v>-1.6600000000000001</v>
      </c>
      <c r="D29" s="81">
        <f>dct!D34</f>
        <v>1.2800000000000011</v>
      </c>
      <c r="E29" s="81">
        <f>foxd3!D34</f>
        <v>1.9849999999999994</v>
      </c>
      <c r="F29" s="81">
        <f>Kita!D34</f>
        <v>-0.625</v>
      </c>
      <c r="G29" s="81">
        <f>Kitb!D34</f>
        <v>5.360000000000003</v>
      </c>
      <c r="H29" s="81">
        <f>MC1R!D34</f>
        <v>0.97500000000000142</v>
      </c>
      <c r="I29" s="81">
        <f>MITFa!D34</f>
        <v>2.8150000000000013</v>
      </c>
      <c r="J29" s="81">
        <f>Slc24a5!D34</f>
        <v>4.3049999999999997</v>
      </c>
      <c r="K29" s="81">
        <f>'Sox10'!D34</f>
        <v>1.0449999999999982</v>
      </c>
      <c r="L29" s="81">
        <f>TYR!D34</f>
        <v>2.91</v>
      </c>
      <c r="M29" s="81">
        <f>TYRP1a!D34</f>
        <v>3.620000000000001</v>
      </c>
      <c r="N29" s="82">
        <f>TYRP1b!D34</f>
        <v>2.6050000000000004</v>
      </c>
    </row>
    <row r="30" spans="1:14" ht="15" customHeight="1" x14ac:dyDescent="0.25">
      <c r="A30" s="286"/>
      <c r="B30" s="26" t="s">
        <v>37</v>
      </c>
      <c r="C30" s="81">
        <f>ASIP!D35</f>
        <v>-2.8900000000000006</v>
      </c>
      <c r="D30" s="81"/>
      <c r="E30" s="81">
        <f>foxd3!D35</f>
        <v>1.3649999999999984</v>
      </c>
      <c r="F30" s="81">
        <f>Kita!D35</f>
        <v>-1.8150000000000013</v>
      </c>
      <c r="G30" s="81">
        <f>Kitb!D35</f>
        <v>3.4499999999999993</v>
      </c>
      <c r="H30" s="81">
        <f>MC1R!D35</f>
        <v>1.8149999999999977</v>
      </c>
      <c r="I30" s="81">
        <f>MITFa!D35</f>
        <v>2.1599999999999966</v>
      </c>
      <c r="J30" s="81">
        <f>Slc24a5!D35</f>
        <v>6.3549999999999969</v>
      </c>
      <c r="K30" s="81">
        <f>'Sox10'!D35</f>
        <v>0.58999999999999631</v>
      </c>
      <c r="L30" s="81">
        <f>TYR!D35</f>
        <v>3.9299999999999997</v>
      </c>
      <c r="M30" s="81">
        <f>TYRP1a!D35</f>
        <v>4.4399999999999977</v>
      </c>
      <c r="N30" s="82">
        <f>TYRP1b!D35</f>
        <v>3.0850000000000009</v>
      </c>
    </row>
    <row r="31" spans="1:14" ht="15" customHeight="1" x14ac:dyDescent="0.25">
      <c r="A31" s="286"/>
      <c r="B31" s="26" t="s">
        <v>38</v>
      </c>
      <c r="C31" s="81"/>
      <c r="D31" s="81">
        <f>dct!D36</f>
        <v>4.1700000000000017</v>
      </c>
      <c r="E31" s="81">
        <f>foxd3!D36</f>
        <v>1.9649999999999999</v>
      </c>
      <c r="F31" s="81">
        <f>Kita!D36</f>
        <v>-0.36500000000000199</v>
      </c>
      <c r="G31" s="81">
        <f>Kitb!D36</f>
        <v>4.8299999999999983</v>
      </c>
      <c r="H31" s="81">
        <f>MC1R!D36</f>
        <v>2.7199999999999989</v>
      </c>
      <c r="I31" s="81">
        <f>MITFa!D36</f>
        <v>3.6799999999999997</v>
      </c>
      <c r="J31" s="81">
        <f>Slc24a5!D36</f>
        <v>6.5549999999999997</v>
      </c>
      <c r="K31" s="81">
        <f>'Sox10'!D36</f>
        <v>1.7199999999999989</v>
      </c>
      <c r="L31" s="81">
        <f>TYR!D36</f>
        <v>3.6450000000000031</v>
      </c>
      <c r="M31" s="81">
        <f>TYRP1a!D36</f>
        <v>4.84</v>
      </c>
      <c r="N31" s="82">
        <f>TYRP1b!D36</f>
        <v>3.1700000000000017</v>
      </c>
    </row>
    <row r="32" spans="1:14" ht="15" customHeight="1" x14ac:dyDescent="0.25">
      <c r="A32" s="286"/>
      <c r="B32" s="26" t="s">
        <v>39</v>
      </c>
      <c r="C32" s="81">
        <f>ASIP!D37</f>
        <v>-1.7050000000000018</v>
      </c>
      <c r="D32" s="81">
        <f>dct!D37</f>
        <v>3.634999999999998</v>
      </c>
      <c r="E32" s="81">
        <f>foxd3!D37</f>
        <v>1.7949999999999982</v>
      </c>
      <c r="F32" s="81">
        <f>Kita!D37</f>
        <v>-0.75000000000000355</v>
      </c>
      <c r="G32" s="81">
        <f>Kitb!D37</f>
        <v>3.6499999999999986</v>
      </c>
      <c r="H32" s="81">
        <f>MC1R!D37</f>
        <v>1.1199999999999974</v>
      </c>
      <c r="I32" s="81">
        <f>MITFa!D37</f>
        <v>2.4799999999999969</v>
      </c>
      <c r="J32" s="81">
        <f>Slc24a5!D37</f>
        <v>4.4649999999999963</v>
      </c>
      <c r="K32" s="81">
        <f>'Sox10'!D37</f>
        <v>0.60999999999999943</v>
      </c>
      <c r="L32" s="81">
        <f>TYR!D37</f>
        <v>2.6950000000000003</v>
      </c>
      <c r="M32" s="81">
        <f>TYRP1a!D37</f>
        <v>3.8449999999999989</v>
      </c>
      <c r="N32" s="82">
        <f>TYRP1b!D37</f>
        <v>2.4549999999999983</v>
      </c>
    </row>
    <row r="33" spans="1:28" ht="15" customHeight="1" x14ac:dyDescent="0.25">
      <c r="A33" s="286"/>
      <c r="B33" s="26" t="s">
        <v>40</v>
      </c>
      <c r="C33" s="81">
        <f>ASIP!D38</f>
        <v>-1.2250000000000014</v>
      </c>
      <c r="D33" s="81">
        <f>dct!D38</f>
        <v>4.0749999999999993</v>
      </c>
      <c r="E33" s="81">
        <f>foxd3!D38</f>
        <v>1.6449999999999996</v>
      </c>
      <c r="F33" s="81">
        <f>Kita!D38</f>
        <v>-0.98499999999999943</v>
      </c>
      <c r="G33" s="81">
        <f>Kitb!D38</f>
        <v>4.5600000000000023</v>
      </c>
      <c r="H33" s="81">
        <f>MC1R!D38</f>
        <v>1.4499999999999993</v>
      </c>
      <c r="I33" s="81">
        <f>MITFa!D38</f>
        <v>2.1700000000000017</v>
      </c>
      <c r="J33" s="81">
        <f>Slc24a5!D38</f>
        <v>3.9849999999999994</v>
      </c>
      <c r="K33" s="81">
        <f>'Sox10'!D38</f>
        <v>0.63000000000000256</v>
      </c>
      <c r="L33" s="81">
        <f>TYR!D38</f>
        <v>3.2650000000000006</v>
      </c>
      <c r="M33" s="81">
        <f>TYRP1a!D38</f>
        <v>4.0649999999999977</v>
      </c>
      <c r="N33" s="82">
        <f>TYRP1b!D38</f>
        <v>2.1799999999999997</v>
      </c>
    </row>
    <row r="34" spans="1:28" x14ac:dyDescent="0.25">
      <c r="A34" s="286"/>
      <c r="B34" s="26" t="s">
        <v>41</v>
      </c>
      <c r="C34" s="81">
        <f>ASIP!D39</f>
        <v>0</v>
      </c>
      <c r="D34" s="81">
        <f>dct!D39</f>
        <v>3.7299999999999969</v>
      </c>
      <c r="E34" s="81">
        <f>foxd3!D39</f>
        <v>1.884999999999998</v>
      </c>
      <c r="F34" s="81">
        <f>Kita!D39</f>
        <v>4.9999999999997158E-2</v>
      </c>
      <c r="G34" s="81">
        <f>Kitb!D39</f>
        <v>5.5300000000000011</v>
      </c>
      <c r="H34" s="81">
        <f>MC1R!D39</f>
        <v>2.9499999999999957</v>
      </c>
      <c r="I34" s="81">
        <f>MITFa!D39</f>
        <v>3.0949999999999989</v>
      </c>
      <c r="J34" s="81">
        <f>Slc24a5!D39</f>
        <v>6.7799999999999976</v>
      </c>
      <c r="K34" s="81">
        <f>'Sox10'!D39</f>
        <v>1.7149999999999963</v>
      </c>
      <c r="L34" s="81">
        <f>TYR!D39</f>
        <v>2.7349999999999994</v>
      </c>
      <c r="M34" s="81">
        <f>TYRP1a!D39</f>
        <v>6.1549999999999976</v>
      </c>
      <c r="N34" s="82">
        <f>TYRP1b!D39</f>
        <v>3.0499999999999972</v>
      </c>
    </row>
    <row r="35" spans="1:28" x14ac:dyDescent="0.25">
      <c r="A35" s="286"/>
      <c r="B35" s="26" t="s">
        <v>42</v>
      </c>
      <c r="C35" s="81">
        <f>ASIP!D40</f>
        <v>-0.71499999999999986</v>
      </c>
      <c r="D35" s="81"/>
      <c r="E35" s="81">
        <f>foxd3!D40</f>
        <v>1.3999999999999986</v>
      </c>
      <c r="F35" s="81">
        <f>Kita!D40</f>
        <v>-0.60999999999999943</v>
      </c>
      <c r="G35" s="81">
        <f>Kitb!D40</f>
        <v>4.9949999999999974</v>
      </c>
      <c r="H35" s="81">
        <f>MC1R!D40</f>
        <v>1.3049999999999997</v>
      </c>
      <c r="I35" s="81">
        <f>MITFa!D40</f>
        <v>2.16</v>
      </c>
      <c r="J35" s="81">
        <f>Slc24a5!D40</f>
        <v>5.4549999999999983</v>
      </c>
      <c r="K35" s="81">
        <f>'Sox10'!D40</f>
        <v>0.29500000000000171</v>
      </c>
      <c r="L35" s="81">
        <f>TYR!D40</f>
        <v>3.0949999999999989</v>
      </c>
      <c r="M35" s="81">
        <f>TYRP1a!D40</f>
        <v>3.3699999999999974</v>
      </c>
      <c r="N35" s="82">
        <f>TYRP1b!D40</f>
        <v>2.0450000000000017</v>
      </c>
    </row>
    <row r="36" spans="1:28" x14ac:dyDescent="0.25">
      <c r="A36" s="286"/>
      <c r="B36" s="26" t="s">
        <v>43</v>
      </c>
      <c r="C36" s="81">
        <f>ASIP!D41</f>
        <v>-2.4050000000000011</v>
      </c>
      <c r="D36" s="81"/>
      <c r="E36" s="81">
        <f>foxd3!D41</f>
        <v>-0.125</v>
      </c>
      <c r="F36" s="81">
        <f>Kita!D41</f>
        <v>3.9999999999999147E-2</v>
      </c>
      <c r="G36" s="81">
        <f>Kitb!D41</f>
        <v>5.1499999999999986</v>
      </c>
      <c r="H36" s="81">
        <f>MC1R!D41</f>
        <v>0.28000000000000114</v>
      </c>
      <c r="I36" s="81">
        <f>MITFa!D41</f>
        <v>1.370000000000001</v>
      </c>
      <c r="J36" s="81">
        <f>Slc24a5!D41</f>
        <v>4.0600000000000023</v>
      </c>
      <c r="K36" s="81">
        <f>'Sox10'!D41</f>
        <v>-0.15500000000000114</v>
      </c>
      <c r="L36" s="81">
        <f>TYR!D41</f>
        <v>1.2650000000000006</v>
      </c>
      <c r="M36" s="81">
        <f>TYRP1a!D41</f>
        <v>3.3299999999999983</v>
      </c>
      <c r="N36" s="82">
        <f>TYRP1b!D41</f>
        <v>0</v>
      </c>
    </row>
    <row r="37" spans="1:28" x14ac:dyDescent="0.25">
      <c r="A37" s="286"/>
      <c r="B37" s="26" t="s">
        <v>44</v>
      </c>
      <c r="C37" s="81">
        <f>ASIP!D42</f>
        <v>-0.82999999999999829</v>
      </c>
      <c r="D37" s="81">
        <f>dct!D42</f>
        <v>3.7249999999999979</v>
      </c>
      <c r="E37" s="81">
        <f>foxd3!D42</f>
        <v>0.54499999999999815</v>
      </c>
      <c r="F37" s="81">
        <f>Kita!D42</f>
        <v>-0.17500000000000426</v>
      </c>
      <c r="G37" s="81">
        <f>Kitb!D42</f>
        <v>4.6950000000000003</v>
      </c>
      <c r="H37" s="81">
        <f>MC1R!D42</f>
        <v>0.48999999999999844</v>
      </c>
      <c r="I37" s="81">
        <f>MITFa!D42</f>
        <v>2.134999999999998</v>
      </c>
      <c r="J37" s="81">
        <f>Slc24a5!D42</f>
        <v>2.879999999999999</v>
      </c>
      <c r="K37" s="81">
        <f>'Sox10'!D42</f>
        <v>0.46000000000000085</v>
      </c>
      <c r="L37" s="81">
        <f>TYR!D42</f>
        <v>2.2899999999999991</v>
      </c>
      <c r="M37" s="81">
        <f>TYRP1a!D42</f>
        <v>2.5649999999999977</v>
      </c>
      <c r="N37" s="82">
        <f>TYRP1b!D42</f>
        <v>0</v>
      </c>
    </row>
    <row r="38" spans="1:28" x14ac:dyDescent="0.25">
      <c r="A38" s="286"/>
      <c r="B38" s="31" t="s">
        <v>45</v>
      </c>
      <c r="C38" s="86"/>
      <c r="D38" s="86">
        <f>dct!D43</f>
        <v>2.0750000000000028</v>
      </c>
      <c r="E38" s="86">
        <f>foxd3!D43</f>
        <v>2.2700000000000031</v>
      </c>
      <c r="F38" s="86">
        <f>Kita!D43</f>
        <v>-2.0349999999999966</v>
      </c>
      <c r="G38" s="86">
        <f>Kitb!D43</f>
        <v>4.0950000000000024</v>
      </c>
      <c r="H38" s="86">
        <f>MC1R!D43</f>
        <v>1.4550000000000018</v>
      </c>
      <c r="I38" s="86">
        <f>MITFa!D43</f>
        <v>2.1400000000000006</v>
      </c>
      <c r="J38" s="86">
        <f>Slc24a5!D43</f>
        <v>5.2000000000000028</v>
      </c>
      <c r="K38" s="86">
        <f>'Sox10'!D43</f>
        <v>0.14000000000000057</v>
      </c>
      <c r="L38" s="86">
        <f>TYR!D43</f>
        <v>1.7250000000000014</v>
      </c>
      <c r="M38" s="86">
        <f>TYRP1a!D43</f>
        <v>3.9100000000000037</v>
      </c>
      <c r="N38" s="87">
        <f>TYRP1b!D43</f>
        <v>1.1000000000000014</v>
      </c>
    </row>
    <row r="41" spans="1:28" x14ac:dyDescent="0.25">
      <c r="A41" t="s">
        <v>96</v>
      </c>
      <c r="F41" t="s">
        <v>97</v>
      </c>
      <c r="K41" t="s">
        <v>98</v>
      </c>
      <c r="P41" t="s">
        <v>99</v>
      </c>
      <c r="U41" t="s">
        <v>100</v>
      </c>
      <c r="Z41" t="s">
        <v>101</v>
      </c>
    </row>
    <row r="43" spans="1:28" x14ac:dyDescent="0.25">
      <c r="A43" t="s">
        <v>102</v>
      </c>
    </row>
    <row r="45" spans="1:28" x14ac:dyDescent="0.25">
      <c r="A45" t="s">
        <v>103</v>
      </c>
      <c r="F45" t="s">
        <v>103</v>
      </c>
      <c r="K45" t="s">
        <v>103</v>
      </c>
      <c r="P45" t="s">
        <v>103</v>
      </c>
      <c r="U45" t="s">
        <v>103</v>
      </c>
      <c r="Z45" t="s">
        <v>103</v>
      </c>
    </row>
    <row r="47" spans="1:28" x14ac:dyDescent="0.25">
      <c r="A47" s="88"/>
      <c r="B47" s="88" t="s">
        <v>104</v>
      </c>
      <c r="C47" s="88" t="s">
        <v>105</v>
      </c>
      <c r="F47" s="88"/>
      <c r="G47" s="88" t="s">
        <v>104</v>
      </c>
      <c r="H47" s="88" t="s">
        <v>105</v>
      </c>
      <c r="K47" s="88"/>
      <c r="L47" s="88" t="s">
        <v>104</v>
      </c>
      <c r="M47" s="88" t="s">
        <v>105</v>
      </c>
      <c r="P47" s="88"/>
      <c r="Q47" s="88" t="s">
        <v>104</v>
      </c>
      <c r="R47" s="88" t="s">
        <v>105</v>
      </c>
      <c r="U47" s="88"/>
      <c r="V47" s="88" t="s">
        <v>104</v>
      </c>
      <c r="W47" s="88" t="s">
        <v>105</v>
      </c>
      <c r="Z47" s="88"/>
      <c r="AA47" s="88" t="s">
        <v>104</v>
      </c>
      <c r="AB47" s="88" t="s">
        <v>105</v>
      </c>
    </row>
    <row r="48" spans="1:28" x14ac:dyDescent="0.25">
      <c r="A48" s="89" t="s">
        <v>106</v>
      </c>
      <c r="B48" s="89">
        <v>-0.74388888888888904</v>
      </c>
      <c r="C48" s="89">
        <v>-0.99550000000000005</v>
      </c>
      <c r="F48" s="89" t="s">
        <v>106</v>
      </c>
      <c r="G48" s="89">
        <v>5.7672222222222196</v>
      </c>
      <c r="H48" s="89">
        <v>4.8840000000000003</v>
      </c>
      <c r="K48" s="89" t="s">
        <v>106</v>
      </c>
      <c r="L48" s="89">
        <v>1.9650000000000001</v>
      </c>
      <c r="M48" s="89">
        <v>1.9470000000000001</v>
      </c>
      <c r="P48" s="89" t="s">
        <v>106</v>
      </c>
      <c r="Q48" s="89">
        <v>-0.33333333333333304</v>
      </c>
      <c r="R48" s="89">
        <v>0.20700000000000002</v>
      </c>
      <c r="U48" s="89" t="s">
        <v>106</v>
      </c>
      <c r="V48" s="89">
        <v>5.6422222222222196</v>
      </c>
      <c r="W48" s="89">
        <v>5.2084999999999999</v>
      </c>
      <c r="Z48" s="89" t="s">
        <v>106</v>
      </c>
      <c r="AA48" s="89">
        <v>1.7844444444444401</v>
      </c>
      <c r="AB48" s="89">
        <v>2.3580000000000001</v>
      </c>
    </row>
    <row r="49" spans="1:28" x14ac:dyDescent="0.25">
      <c r="A49" s="89" t="s">
        <v>107</v>
      </c>
      <c r="B49" s="89">
        <v>0.86382361111111405</v>
      </c>
      <c r="C49" s="89">
        <v>0.45153027777777704</v>
      </c>
      <c r="F49" s="89" t="s">
        <v>107</v>
      </c>
      <c r="G49" s="89">
        <v>1.06981944444443</v>
      </c>
      <c r="H49" s="89">
        <v>0.84224888888888305</v>
      </c>
      <c r="K49" s="89" t="s">
        <v>107</v>
      </c>
      <c r="L49" s="89">
        <v>0.50441249999999993</v>
      </c>
      <c r="M49" s="89">
        <v>0.49103444444444505</v>
      </c>
      <c r="P49" s="89" t="s">
        <v>107</v>
      </c>
      <c r="Q49" s="89">
        <v>0.607325000000001</v>
      </c>
      <c r="R49" s="89">
        <v>0.74428444444444408</v>
      </c>
      <c r="U49" s="89" t="s">
        <v>107</v>
      </c>
      <c r="V49" s="89">
        <v>1.30111944444445</v>
      </c>
      <c r="W49" s="89">
        <v>0.98288916666666604</v>
      </c>
      <c r="Z49" s="89" t="s">
        <v>107</v>
      </c>
      <c r="AA49" s="89">
        <v>0.69463402777777805</v>
      </c>
      <c r="AB49" s="89">
        <v>0.64095666666666706</v>
      </c>
    </row>
    <row r="50" spans="1:28" x14ac:dyDescent="0.25">
      <c r="A50" s="89" t="s">
        <v>108</v>
      </c>
      <c r="B50" s="89">
        <v>9</v>
      </c>
      <c r="C50" s="89">
        <v>10</v>
      </c>
      <c r="F50" s="89" t="s">
        <v>108</v>
      </c>
      <c r="G50" s="89">
        <v>9</v>
      </c>
      <c r="H50" s="89">
        <v>10</v>
      </c>
      <c r="K50" s="89" t="s">
        <v>108</v>
      </c>
      <c r="L50" s="89">
        <v>9</v>
      </c>
      <c r="M50" s="89">
        <v>10</v>
      </c>
      <c r="P50" s="89" t="s">
        <v>108</v>
      </c>
      <c r="Q50" s="89">
        <v>9</v>
      </c>
      <c r="R50" s="89">
        <v>10</v>
      </c>
      <c r="U50" s="89" t="s">
        <v>108</v>
      </c>
      <c r="V50" s="89">
        <v>9</v>
      </c>
      <c r="W50" s="89">
        <v>10</v>
      </c>
      <c r="Z50" s="89" t="s">
        <v>108</v>
      </c>
      <c r="AA50" s="89">
        <v>9</v>
      </c>
      <c r="AB50" s="89">
        <v>10</v>
      </c>
    </row>
    <row r="51" spans="1:28" x14ac:dyDescent="0.25">
      <c r="A51" s="89" t="s">
        <v>109</v>
      </c>
      <c r="B51" s="89">
        <v>0.64555066993464105</v>
      </c>
      <c r="C51" s="89"/>
      <c r="F51" s="89" t="s">
        <v>109</v>
      </c>
      <c r="G51" s="89">
        <v>0.94934091503267204</v>
      </c>
      <c r="H51" s="89"/>
      <c r="K51" s="89" t="s">
        <v>109</v>
      </c>
      <c r="L51" s="89">
        <v>0.49733000000000005</v>
      </c>
      <c r="M51" s="89"/>
      <c r="P51" s="89" t="s">
        <v>109</v>
      </c>
      <c r="Q51" s="89">
        <v>0.67983294117647108</v>
      </c>
      <c r="R51" s="89"/>
      <c r="U51" s="89" t="s">
        <v>109</v>
      </c>
      <c r="V51" s="89">
        <v>1.1326445915032699</v>
      </c>
      <c r="W51" s="89"/>
      <c r="Z51" s="89" t="s">
        <v>109</v>
      </c>
      <c r="AA51" s="89">
        <v>0.66621660130718996</v>
      </c>
      <c r="AB51" s="89"/>
    </row>
    <row r="52" spans="1:28" x14ac:dyDescent="0.25">
      <c r="A52" s="89" t="s">
        <v>110</v>
      </c>
      <c r="B52" s="89">
        <v>0</v>
      </c>
      <c r="C52" s="89"/>
      <c r="F52" s="89" t="s">
        <v>110</v>
      </c>
      <c r="G52" s="89">
        <v>0</v>
      </c>
      <c r="H52" s="89"/>
      <c r="K52" s="89" t="s">
        <v>110</v>
      </c>
      <c r="L52" s="89">
        <v>0</v>
      </c>
      <c r="M52" s="89"/>
      <c r="P52" s="89" t="s">
        <v>110</v>
      </c>
      <c r="Q52" s="89">
        <v>0</v>
      </c>
      <c r="R52" s="89"/>
      <c r="U52" s="89" t="s">
        <v>110</v>
      </c>
      <c r="V52" s="89">
        <v>0</v>
      </c>
      <c r="W52" s="89"/>
      <c r="Z52" s="89" t="s">
        <v>110</v>
      </c>
      <c r="AA52" s="89">
        <v>0</v>
      </c>
      <c r="AB52" s="89"/>
    </row>
    <row r="53" spans="1:28" x14ac:dyDescent="0.25">
      <c r="A53" s="89" t="s">
        <v>111</v>
      </c>
      <c r="B53" s="89">
        <v>17</v>
      </c>
      <c r="C53" s="89"/>
      <c r="F53" s="89" t="s">
        <v>111</v>
      </c>
      <c r="G53" s="89">
        <v>17</v>
      </c>
      <c r="H53" s="89"/>
      <c r="K53" s="89" t="s">
        <v>111</v>
      </c>
      <c r="L53" s="89">
        <v>17</v>
      </c>
      <c r="M53" s="89"/>
      <c r="P53" s="89" t="s">
        <v>111</v>
      </c>
      <c r="Q53" s="89">
        <v>17</v>
      </c>
      <c r="R53" s="89"/>
      <c r="U53" s="89" t="s">
        <v>111</v>
      </c>
      <c r="V53" s="89">
        <v>17</v>
      </c>
      <c r="W53" s="89"/>
      <c r="Z53" s="89" t="s">
        <v>111</v>
      </c>
      <c r="AA53" s="89">
        <v>17</v>
      </c>
      <c r="AB53" s="89"/>
    </row>
    <row r="54" spans="1:28" x14ac:dyDescent="0.25">
      <c r="A54" s="89" t="s">
        <v>112</v>
      </c>
      <c r="B54" s="89">
        <v>0.68156785856104107</v>
      </c>
      <c r="C54" s="89"/>
      <c r="F54" s="89" t="s">
        <v>112</v>
      </c>
      <c r="G54" s="89">
        <v>1.9728921394350101</v>
      </c>
      <c r="H54" s="89"/>
      <c r="K54" s="89" t="s">
        <v>112</v>
      </c>
      <c r="L54" s="89">
        <v>5.5551351662007198E-2</v>
      </c>
      <c r="M54" s="89"/>
      <c r="P54" s="89" t="s">
        <v>112</v>
      </c>
      <c r="Q54" s="89">
        <v>-1.42628105028672</v>
      </c>
      <c r="R54" s="89"/>
      <c r="U54" s="89" t="s">
        <v>112</v>
      </c>
      <c r="V54" s="89">
        <v>0.88697075527208102</v>
      </c>
      <c r="W54" s="89"/>
      <c r="Z54" s="89" t="s">
        <v>112</v>
      </c>
      <c r="AA54" s="89">
        <v>-1.52936877758477</v>
      </c>
      <c r="AB54" s="89"/>
    </row>
    <row r="55" spans="1:28" x14ac:dyDescent="0.25">
      <c r="A55" s="89" t="s">
        <v>113</v>
      </c>
      <c r="B55" s="89">
        <v>0.25234613615563301</v>
      </c>
      <c r="C55" s="89"/>
      <c r="F55" s="89" t="s">
        <v>113</v>
      </c>
      <c r="G55" s="89">
        <v>3.2497812751113096E-2</v>
      </c>
      <c r="H55" s="89"/>
      <c r="K55" s="89" t="s">
        <v>113</v>
      </c>
      <c r="L55" s="89">
        <v>0.47817344283389401</v>
      </c>
      <c r="M55" s="89"/>
      <c r="P55" s="89" t="s">
        <v>113</v>
      </c>
      <c r="Q55" s="89">
        <v>8.5946893141742697E-2</v>
      </c>
      <c r="R55" s="89"/>
      <c r="U55" s="89" t="s">
        <v>113</v>
      </c>
      <c r="V55" s="89">
        <v>0.193735443373761</v>
      </c>
      <c r="W55" s="89"/>
      <c r="Z55" s="89" t="s">
        <v>113</v>
      </c>
      <c r="AA55" s="89">
        <v>7.2283491102756295E-2</v>
      </c>
      <c r="AB55" s="89"/>
    </row>
    <row r="56" spans="1:28" x14ac:dyDescent="0.25">
      <c r="A56" s="89" t="s">
        <v>114</v>
      </c>
      <c r="B56" s="89">
        <v>1.7396067260750701</v>
      </c>
      <c r="C56" s="89"/>
      <c r="F56" s="89" t="s">
        <v>114</v>
      </c>
      <c r="G56" s="89">
        <v>1.7396067260750701</v>
      </c>
      <c r="H56" s="89"/>
      <c r="K56" s="89" t="s">
        <v>114</v>
      </c>
      <c r="L56" s="89">
        <v>1.7396067260750701</v>
      </c>
      <c r="M56" s="89"/>
      <c r="P56" s="89" t="s">
        <v>114</v>
      </c>
      <c r="Q56" s="89">
        <v>1.7396067260750701</v>
      </c>
      <c r="R56" s="89"/>
      <c r="U56" s="89" t="s">
        <v>114</v>
      </c>
      <c r="V56" s="89">
        <v>1.7396067260750701</v>
      </c>
      <c r="W56" s="89"/>
      <c r="Z56" s="89" t="s">
        <v>114</v>
      </c>
      <c r="AA56" s="89">
        <v>1.7396067260750701</v>
      </c>
      <c r="AB56" s="89"/>
    </row>
    <row r="57" spans="1:28" x14ac:dyDescent="0.25">
      <c r="A57" s="89" t="s">
        <v>115</v>
      </c>
      <c r="B57" s="90">
        <v>0.50469227231126601</v>
      </c>
      <c r="C57" s="89"/>
      <c r="F57" s="89" t="s">
        <v>115</v>
      </c>
      <c r="G57" s="91">
        <v>6.4995625502226095E-2</v>
      </c>
      <c r="H57" s="89"/>
      <c r="K57" s="89" t="s">
        <v>115</v>
      </c>
      <c r="L57" s="90">
        <v>0.95634688566778803</v>
      </c>
      <c r="M57" s="89"/>
      <c r="P57" s="89" t="s">
        <v>115</v>
      </c>
      <c r="Q57" s="90">
        <v>0.17189378628348501</v>
      </c>
      <c r="R57" s="89"/>
      <c r="U57" s="89" t="s">
        <v>115</v>
      </c>
      <c r="V57" s="90">
        <v>0.387470886747522</v>
      </c>
      <c r="W57" s="89"/>
      <c r="Z57" s="89" t="s">
        <v>115</v>
      </c>
      <c r="AA57" s="90">
        <v>0.14456698220551301</v>
      </c>
      <c r="AB57" s="89"/>
    </row>
    <row r="58" spans="1:28" x14ac:dyDescent="0.25">
      <c r="A58" s="92" t="s">
        <v>116</v>
      </c>
      <c r="B58" s="92">
        <v>2.1098155778333201</v>
      </c>
      <c r="C58" s="92"/>
      <c r="F58" s="92" t="s">
        <v>116</v>
      </c>
      <c r="G58" s="92">
        <v>2.1098155778333201</v>
      </c>
      <c r="H58" s="92"/>
      <c r="K58" s="92" t="s">
        <v>116</v>
      </c>
      <c r="L58" s="92">
        <v>2.1098155778333201</v>
      </c>
      <c r="M58" s="92"/>
      <c r="P58" s="92" t="s">
        <v>116</v>
      </c>
      <c r="Q58" s="92">
        <v>2.1098155778333201</v>
      </c>
      <c r="R58" s="92"/>
      <c r="U58" s="92" t="s">
        <v>116</v>
      </c>
      <c r="V58" s="92">
        <v>2.1098155778333201</v>
      </c>
      <c r="W58" s="92"/>
      <c r="Z58" s="92" t="s">
        <v>116</v>
      </c>
      <c r="AA58" s="92">
        <v>2.1098155778333201</v>
      </c>
      <c r="AB58" s="92"/>
    </row>
    <row r="61" spans="1:28" x14ac:dyDescent="0.25">
      <c r="A61" t="s">
        <v>117</v>
      </c>
    </row>
    <row r="63" spans="1:28" x14ac:dyDescent="0.25">
      <c r="A63" t="s">
        <v>103</v>
      </c>
      <c r="F63" t="s">
        <v>103</v>
      </c>
      <c r="K63" t="s">
        <v>103</v>
      </c>
      <c r="P63" t="s">
        <v>103</v>
      </c>
      <c r="U63" t="s">
        <v>103</v>
      </c>
      <c r="Z63" t="s">
        <v>103</v>
      </c>
    </row>
    <row r="65" spans="1:28" x14ac:dyDescent="0.25">
      <c r="A65" s="88"/>
      <c r="B65" s="88" t="s">
        <v>104</v>
      </c>
      <c r="C65" s="88" t="s">
        <v>105</v>
      </c>
      <c r="F65" s="88"/>
      <c r="G65" s="88" t="s">
        <v>104</v>
      </c>
      <c r="H65" s="88" t="s">
        <v>105</v>
      </c>
      <c r="K65" s="88"/>
      <c r="L65" s="88" t="s">
        <v>104</v>
      </c>
      <c r="M65" s="88" t="s">
        <v>105</v>
      </c>
      <c r="P65" s="88"/>
      <c r="Q65" s="88" t="s">
        <v>104</v>
      </c>
      <c r="R65" s="88" t="s">
        <v>105</v>
      </c>
      <c r="U65" s="88"/>
      <c r="V65" s="88" t="s">
        <v>104</v>
      </c>
      <c r="W65" s="88" t="s">
        <v>105</v>
      </c>
      <c r="Z65" s="88"/>
      <c r="AA65" s="88" t="s">
        <v>104</v>
      </c>
      <c r="AB65" s="88" t="s">
        <v>105</v>
      </c>
    </row>
    <row r="66" spans="1:28" x14ac:dyDescent="0.25">
      <c r="A66" s="89" t="s">
        <v>106</v>
      </c>
      <c r="B66" s="89">
        <v>-0.87631578947368405</v>
      </c>
      <c r="C66" s="89">
        <v>-0.85250000000000004</v>
      </c>
      <c r="F66" s="89" t="s">
        <v>106</v>
      </c>
      <c r="G66" s="89">
        <v>5.3023684210526296</v>
      </c>
      <c r="H66" s="89">
        <v>4.4655555555555599</v>
      </c>
      <c r="K66" s="89" t="s">
        <v>106</v>
      </c>
      <c r="L66" s="89">
        <v>1.95552631578947</v>
      </c>
      <c r="M66" s="89">
        <v>1.5841666666666701</v>
      </c>
      <c r="P66" s="89" t="s">
        <v>106</v>
      </c>
      <c r="Q66" s="89">
        <v>-4.8947368421052601E-2</v>
      </c>
      <c r="R66" s="89">
        <v>-0.49666666666666803</v>
      </c>
      <c r="U66" s="89" t="s">
        <v>106</v>
      </c>
      <c r="V66" s="89">
        <v>5.4139473684210504</v>
      </c>
      <c r="W66" s="89">
        <v>4.8019444444444401</v>
      </c>
      <c r="Z66" s="89" t="s">
        <v>106</v>
      </c>
      <c r="AA66" s="89">
        <v>2.04763157894737</v>
      </c>
      <c r="AB66" s="89">
        <v>1.3433333333333299</v>
      </c>
    </row>
    <row r="67" spans="1:28" x14ac:dyDescent="0.25">
      <c r="A67" s="89" t="s">
        <v>107</v>
      </c>
      <c r="B67" s="89">
        <v>0.62634678362573204</v>
      </c>
      <c r="C67" s="89">
        <v>1.14508308823529</v>
      </c>
      <c r="F67" s="89" t="s">
        <v>107</v>
      </c>
      <c r="G67" s="89">
        <v>1.10188435672514</v>
      </c>
      <c r="H67" s="89">
        <v>2.5764996732026102</v>
      </c>
      <c r="K67" s="89" t="s">
        <v>107</v>
      </c>
      <c r="L67" s="89">
        <v>0.46978581871344999</v>
      </c>
      <c r="M67" s="89">
        <v>0.57273014705882408</v>
      </c>
      <c r="P67" s="89" t="s">
        <v>107</v>
      </c>
      <c r="Q67" s="89">
        <v>0.71889605263157907</v>
      </c>
      <c r="R67" s="89">
        <v>0.65689999999999904</v>
      </c>
      <c r="U67" s="89" t="s">
        <v>107</v>
      </c>
      <c r="V67" s="89">
        <v>1.11922383040935</v>
      </c>
      <c r="W67" s="89">
        <v>0.83838570261437306</v>
      </c>
      <c r="Z67" s="89" t="s">
        <v>107</v>
      </c>
      <c r="AA67" s="89">
        <v>0.74341769005848002</v>
      </c>
      <c r="AB67" s="89">
        <v>0.84879999999999911</v>
      </c>
    </row>
    <row r="68" spans="1:28" x14ac:dyDescent="0.25">
      <c r="A68" s="89" t="s">
        <v>108</v>
      </c>
      <c r="B68" s="89">
        <v>19</v>
      </c>
      <c r="C68" s="89">
        <v>18</v>
      </c>
      <c r="F68" s="89" t="s">
        <v>108</v>
      </c>
      <c r="G68" s="89">
        <v>19</v>
      </c>
      <c r="H68" s="89">
        <v>18</v>
      </c>
      <c r="K68" s="89" t="s">
        <v>108</v>
      </c>
      <c r="L68" s="89">
        <v>19</v>
      </c>
      <c r="M68" s="89">
        <v>18</v>
      </c>
      <c r="P68" s="89" t="s">
        <v>108</v>
      </c>
      <c r="Q68" s="89">
        <v>19</v>
      </c>
      <c r="R68" s="89">
        <v>18</v>
      </c>
      <c r="U68" s="89" t="s">
        <v>108</v>
      </c>
      <c r="V68" s="89">
        <v>19</v>
      </c>
      <c r="W68" s="89">
        <v>18</v>
      </c>
      <c r="Z68" s="89" t="s">
        <v>108</v>
      </c>
      <c r="AA68" s="89">
        <v>19</v>
      </c>
      <c r="AB68" s="89">
        <v>18</v>
      </c>
    </row>
    <row r="69" spans="1:28" x14ac:dyDescent="0.25">
      <c r="A69" s="89" t="s">
        <v>109</v>
      </c>
      <c r="B69" s="89">
        <v>0.87830441729323405</v>
      </c>
      <c r="C69" s="89"/>
      <c r="F69" s="89" t="s">
        <v>109</v>
      </c>
      <c r="G69" s="89">
        <v>1.8181260818713401</v>
      </c>
      <c r="H69" s="89"/>
      <c r="K69" s="89" t="s">
        <v>109</v>
      </c>
      <c r="L69" s="89">
        <v>0.51978734962406103</v>
      </c>
      <c r="M69" s="89"/>
      <c r="P69" s="89" t="s">
        <v>109</v>
      </c>
      <c r="Q69" s="89">
        <v>0.68878368421052605</v>
      </c>
      <c r="R69" s="89"/>
      <c r="U69" s="89" t="s">
        <v>109</v>
      </c>
      <c r="V69" s="89">
        <v>0.98281673976607609</v>
      </c>
      <c r="W69" s="89"/>
      <c r="Z69" s="89" t="s">
        <v>109</v>
      </c>
      <c r="AA69" s="89">
        <v>0.79460338345864601</v>
      </c>
      <c r="AB69" s="89"/>
    </row>
    <row r="70" spans="1:28" x14ac:dyDescent="0.25">
      <c r="A70" s="89" t="s">
        <v>110</v>
      </c>
      <c r="B70" s="89">
        <v>0</v>
      </c>
      <c r="C70" s="89"/>
      <c r="F70" s="89" t="s">
        <v>110</v>
      </c>
      <c r="G70" s="89">
        <v>0</v>
      </c>
      <c r="H70" s="89"/>
      <c r="K70" s="89" t="s">
        <v>110</v>
      </c>
      <c r="L70" s="89">
        <v>0</v>
      </c>
      <c r="M70" s="89"/>
      <c r="P70" s="89" t="s">
        <v>110</v>
      </c>
      <c r="Q70" s="89">
        <v>0</v>
      </c>
      <c r="R70" s="89"/>
      <c r="U70" s="89" t="s">
        <v>110</v>
      </c>
      <c r="V70" s="89">
        <v>0</v>
      </c>
      <c r="W70" s="89"/>
      <c r="Z70" s="89" t="s">
        <v>110</v>
      </c>
      <c r="AA70" s="89">
        <v>0</v>
      </c>
      <c r="AB70" s="89"/>
    </row>
    <row r="71" spans="1:28" x14ac:dyDescent="0.25">
      <c r="A71" s="89" t="s">
        <v>111</v>
      </c>
      <c r="B71" s="89">
        <v>35</v>
      </c>
      <c r="C71" s="89"/>
      <c r="F71" s="89" t="s">
        <v>111</v>
      </c>
      <c r="G71" s="89">
        <v>35</v>
      </c>
      <c r="H71" s="89"/>
      <c r="K71" s="89" t="s">
        <v>111</v>
      </c>
      <c r="L71" s="89">
        <v>35</v>
      </c>
      <c r="M71" s="89"/>
      <c r="P71" s="89" t="s">
        <v>111</v>
      </c>
      <c r="Q71" s="89">
        <v>35</v>
      </c>
      <c r="R71" s="89"/>
      <c r="U71" s="89" t="s">
        <v>111</v>
      </c>
      <c r="V71" s="89">
        <v>35</v>
      </c>
      <c r="W71" s="89"/>
      <c r="Z71" s="89" t="s">
        <v>111</v>
      </c>
      <c r="AA71" s="89">
        <v>35</v>
      </c>
      <c r="AB71" s="89"/>
    </row>
    <row r="72" spans="1:28" x14ac:dyDescent="0.25">
      <c r="A72" s="89" t="s">
        <v>112</v>
      </c>
      <c r="B72" s="89">
        <v>-7.7259988665714402E-2</v>
      </c>
      <c r="C72" s="89"/>
      <c r="F72" s="89" t="s">
        <v>112</v>
      </c>
      <c r="G72" s="89">
        <v>1.8868116151238299</v>
      </c>
      <c r="H72" s="89"/>
      <c r="K72" s="89" t="s">
        <v>112</v>
      </c>
      <c r="L72" s="89">
        <v>1.5660082690953301</v>
      </c>
      <c r="M72" s="89"/>
      <c r="P72" s="89" t="s">
        <v>112</v>
      </c>
      <c r="Q72" s="89">
        <v>1.64012360772397</v>
      </c>
      <c r="R72" s="89"/>
      <c r="U72" s="89" t="s">
        <v>112</v>
      </c>
      <c r="V72" s="89">
        <v>1.8768493556581201</v>
      </c>
      <c r="W72" s="89"/>
      <c r="Z72" s="89" t="s">
        <v>112</v>
      </c>
      <c r="AA72" s="89">
        <v>2.40211387942063</v>
      </c>
      <c r="AB72" s="89"/>
    </row>
    <row r="73" spans="1:28" x14ac:dyDescent="0.25">
      <c r="A73" s="89" t="s">
        <v>113</v>
      </c>
      <c r="B73" s="89">
        <v>0.46942835373340203</v>
      </c>
      <c r="C73" s="89"/>
      <c r="F73" s="89" t="s">
        <v>113</v>
      </c>
      <c r="G73" s="89">
        <v>3.3751486318150899E-2</v>
      </c>
      <c r="H73" s="89"/>
      <c r="K73" s="89" t="s">
        <v>113</v>
      </c>
      <c r="L73" s="89">
        <v>6.3172249906250103E-2</v>
      </c>
      <c r="M73" s="89"/>
      <c r="P73" s="89" t="s">
        <v>113</v>
      </c>
      <c r="Q73" s="89">
        <v>5.4968934722431896E-2</v>
      </c>
      <c r="R73" s="89"/>
      <c r="U73" s="89" t="s">
        <v>113</v>
      </c>
      <c r="V73" s="89">
        <v>3.4447669595262201E-2</v>
      </c>
      <c r="W73" s="89"/>
      <c r="Z73" s="89" t="s">
        <v>113</v>
      </c>
      <c r="AA73" s="89">
        <v>1.08711095939261E-2</v>
      </c>
      <c r="AB73" s="89"/>
    </row>
    <row r="74" spans="1:28" x14ac:dyDescent="0.25">
      <c r="A74" s="89" t="s">
        <v>114</v>
      </c>
      <c r="B74" s="89">
        <v>1.68957245778026</v>
      </c>
      <c r="C74" s="89"/>
      <c r="F74" s="89" t="s">
        <v>114</v>
      </c>
      <c r="G74" s="89">
        <v>1.68957245778026</v>
      </c>
      <c r="H74" s="89"/>
      <c r="K74" s="89" t="s">
        <v>114</v>
      </c>
      <c r="L74" s="89">
        <v>1.68957245778026</v>
      </c>
      <c r="M74" s="89"/>
      <c r="P74" s="89" t="s">
        <v>114</v>
      </c>
      <c r="Q74" s="89">
        <v>1.68957245778026</v>
      </c>
      <c r="R74" s="89"/>
      <c r="U74" s="89" t="s">
        <v>114</v>
      </c>
      <c r="V74" s="89">
        <v>1.68957245778026</v>
      </c>
      <c r="W74" s="89"/>
      <c r="Z74" s="89" t="s">
        <v>114</v>
      </c>
      <c r="AA74" s="89">
        <v>1.68957245778026</v>
      </c>
      <c r="AB74" s="89"/>
    </row>
    <row r="75" spans="1:28" x14ac:dyDescent="0.25">
      <c r="A75" s="89" t="s">
        <v>115</v>
      </c>
      <c r="B75" s="90">
        <v>0.93885670746680405</v>
      </c>
      <c r="C75" s="89"/>
      <c r="F75" s="89" t="s">
        <v>115</v>
      </c>
      <c r="G75" s="91">
        <v>6.7502972636301894E-2</v>
      </c>
      <c r="H75" s="89"/>
      <c r="K75" s="89" t="s">
        <v>115</v>
      </c>
      <c r="L75" s="90">
        <v>0.12634449981250001</v>
      </c>
      <c r="M75" s="89"/>
      <c r="P75" s="89" t="s">
        <v>115</v>
      </c>
      <c r="Q75" s="90">
        <v>0.10993786944486401</v>
      </c>
      <c r="R75" s="89"/>
      <c r="U75" s="89" t="s">
        <v>115</v>
      </c>
      <c r="V75" s="91">
        <v>6.8895339190524499E-2</v>
      </c>
      <c r="W75" s="89"/>
      <c r="Z75" s="89" t="s">
        <v>115</v>
      </c>
      <c r="AA75" s="93">
        <v>2.1742219187852199E-2</v>
      </c>
      <c r="AB75" s="89"/>
    </row>
    <row r="76" spans="1:28" x14ac:dyDescent="0.25">
      <c r="A76" s="92" t="s">
        <v>116</v>
      </c>
      <c r="B76" s="92">
        <v>2.0301079282503398</v>
      </c>
      <c r="C76" s="92"/>
      <c r="F76" s="92" t="s">
        <v>116</v>
      </c>
      <c r="G76" s="92">
        <v>2.0301079282503398</v>
      </c>
      <c r="H76" s="92"/>
      <c r="K76" s="92" t="s">
        <v>116</v>
      </c>
      <c r="L76" s="92">
        <v>2.0301079282503398</v>
      </c>
      <c r="M76" s="92"/>
      <c r="P76" s="92" t="s">
        <v>116</v>
      </c>
      <c r="Q76" s="92">
        <v>2.0301079282503398</v>
      </c>
      <c r="R76" s="92"/>
      <c r="U76" s="92" t="s">
        <v>116</v>
      </c>
      <c r="V76" s="92">
        <v>2.0301079282503398</v>
      </c>
      <c r="W76" s="92"/>
      <c r="Z76" s="92" t="s">
        <v>116</v>
      </c>
      <c r="AA76" s="92">
        <v>2.0301079282503398</v>
      </c>
      <c r="AB76" s="92"/>
    </row>
    <row r="79" spans="1:28" x14ac:dyDescent="0.25">
      <c r="A79" t="s">
        <v>118</v>
      </c>
    </row>
    <row r="81" spans="1:28" x14ac:dyDescent="0.25">
      <c r="A81" t="s">
        <v>103</v>
      </c>
      <c r="F81" t="s">
        <v>103</v>
      </c>
      <c r="K81" t="s">
        <v>103</v>
      </c>
      <c r="P81" t="s">
        <v>103</v>
      </c>
      <c r="U81" t="s">
        <v>103</v>
      </c>
      <c r="Z81" t="s">
        <v>103</v>
      </c>
    </row>
    <row r="83" spans="1:28" x14ac:dyDescent="0.25">
      <c r="A83" s="88"/>
      <c r="B83" s="88" t="s">
        <v>104</v>
      </c>
      <c r="C83" s="88" t="s">
        <v>105</v>
      </c>
      <c r="F83" s="88"/>
      <c r="G83" s="88" t="s">
        <v>104</v>
      </c>
      <c r="H83" s="88" t="s">
        <v>105</v>
      </c>
      <c r="K83" s="88"/>
      <c r="L83" s="88" t="s">
        <v>104</v>
      </c>
      <c r="M83" s="88" t="s">
        <v>105</v>
      </c>
      <c r="P83" s="88"/>
      <c r="Q83" s="88" t="s">
        <v>104</v>
      </c>
      <c r="R83" s="88" t="s">
        <v>105</v>
      </c>
      <c r="U83" s="88"/>
      <c r="V83" s="88" t="s">
        <v>104</v>
      </c>
      <c r="W83" s="88" t="s">
        <v>105</v>
      </c>
      <c r="Z83" s="88"/>
      <c r="AA83" s="88" t="s">
        <v>104</v>
      </c>
      <c r="AB83" s="88" t="s">
        <v>105</v>
      </c>
    </row>
    <row r="84" spans="1:28" x14ac:dyDescent="0.25">
      <c r="A84" s="89" t="s">
        <v>106</v>
      </c>
      <c r="B84" s="89">
        <v>-0.74388888888888904</v>
      </c>
      <c r="C84" s="89">
        <v>-0.54500000000000004</v>
      </c>
      <c r="F84" s="89" t="s">
        <v>106</v>
      </c>
      <c r="G84" s="89">
        <v>5.7672222222222196</v>
      </c>
      <c r="H84" s="89">
        <v>5.1131250000000001</v>
      </c>
      <c r="K84" s="89" t="s">
        <v>106</v>
      </c>
      <c r="L84" s="89">
        <v>1.9650000000000001</v>
      </c>
      <c r="M84" s="89">
        <v>1.723125</v>
      </c>
      <c r="P84" s="89" t="s">
        <v>106</v>
      </c>
      <c r="Q84" s="89">
        <v>-0.33333333333333304</v>
      </c>
      <c r="R84" s="89">
        <v>-0.20875000000000102</v>
      </c>
      <c r="U84" s="89" t="s">
        <v>106</v>
      </c>
      <c r="V84" s="89">
        <v>5.6422222222222196</v>
      </c>
      <c r="W84" s="89">
        <v>5.0149999999999997</v>
      </c>
      <c r="Z84" s="89" t="s">
        <v>106</v>
      </c>
      <c r="AA84" s="89">
        <v>1.7027777777777799</v>
      </c>
      <c r="AB84" s="89">
        <v>1.2024999999999999</v>
      </c>
    </row>
    <row r="85" spans="1:28" x14ac:dyDescent="0.25">
      <c r="A85" s="89" t="s">
        <v>107</v>
      </c>
      <c r="B85" s="89">
        <v>0.86382361111111405</v>
      </c>
      <c r="C85" s="89">
        <v>0.94685714285714406</v>
      </c>
      <c r="F85" s="89" t="s">
        <v>107</v>
      </c>
      <c r="G85" s="89">
        <v>1.06981944444443</v>
      </c>
      <c r="H85" s="89">
        <v>2.6079209821428599</v>
      </c>
      <c r="K85" s="89" t="s">
        <v>107</v>
      </c>
      <c r="L85" s="89">
        <v>0.50441249999999993</v>
      </c>
      <c r="M85" s="89">
        <v>0.65487812500000309</v>
      </c>
      <c r="P85" s="89" t="s">
        <v>107</v>
      </c>
      <c r="Q85" s="89">
        <v>0.607325000000001</v>
      </c>
      <c r="R85" s="89">
        <v>0.76571964285714411</v>
      </c>
      <c r="U85" s="89" t="s">
        <v>107</v>
      </c>
      <c r="V85" s="89">
        <v>1.30111944444445</v>
      </c>
      <c r="W85" s="89">
        <v>1.30917857142858</v>
      </c>
      <c r="Z85" s="89" t="s">
        <v>107</v>
      </c>
      <c r="AA85" s="89">
        <v>0.69741319444444405</v>
      </c>
      <c r="AB85" s="89">
        <v>1.07173571428571</v>
      </c>
    </row>
    <row r="86" spans="1:28" x14ac:dyDescent="0.25">
      <c r="A86" s="89" t="s">
        <v>108</v>
      </c>
      <c r="B86" s="89">
        <v>9</v>
      </c>
      <c r="C86" s="89">
        <v>8</v>
      </c>
      <c r="F86" s="89" t="s">
        <v>108</v>
      </c>
      <c r="G86" s="89">
        <v>9</v>
      </c>
      <c r="H86" s="89">
        <v>8</v>
      </c>
      <c r="K86" s="89" t="s">
        <v>108</v>
      </c>
      <c r="L86" s="89">
        <v>9</v>
      </c>
      <c r="M86" s="89">
        <v>8</v>
      </c>
      <c r="P86" s="89" t="s">
        <v>108</v>
      </c>
      <c r="Q86" s="89">
        <v>9</v>
      </c>
      <c r="R86" s="89">
        <v>8</v>
      </c>
      <c r="U86" s="89" t="s">
        <v>108</v>
      </c>
      <c r="V86" s="89">
        <v>9</v>
      </c>
      <c r="W86" s="89">
        <v>8</v>
      </c>
      <c r="Z86" s="89" t="s">
        <v>108</v>
      </c>
      <c r="AA86" s="89">
        <v>9</v>
      </c>
      <c r="AB86" s="89">
        <v>8</v>
      </c>
    </row>
    <row r="87" spans="1:28" x14ac:dyDescent="0.25">
      <c r="A87" s="89" t="s">
        <v>109</v>
      </c>
      <c r="B87" s="89">
        <v>0.90257259259259504</v>
      </c>
      <c r="C87" s="89"/>
      <c r="F87" s="89" t="s">
        <v>109</v>
      </c>
      <c r="G87" s="89">
        <v>1.7876001620370301</v>
      </c>
      <c r="H87" s="89"/>
      <c r="K87" s="89" t="s">
        <v>109</v>
      </c>
      <c r="L87" s="89">
        <v>0.57462979166666805</v>
      </c>
      <c r="M87" s="89"/>
      <c r="P87" s="89" t="s">
        <v>109</v>
      </c>
      <c r="Q87" s="89">
        <v>0.68124250000000108</v>
      </c>
      <c r="R87" s="89"/>
      <c r="U87" s="89" t="s">
        <v>109</v>
      </c>
      <c r="V87" s="89">
        <v>1.30488037037038</v>
      </c>
      <c r="W87" s="89"/>
      <c r="Z87" s="89" t="s">
        <v>109</v>
      </c>
      <c r="AA87" s="89">
        <v>0.87209703703703711</v>
      </c>
      <c r="AB87" s="89"/>
    </row>
    <row r="88" spans="1:28" x14ac:dyDescent="0.25">
      <c r="A88" s="89" t="s">
        <v>110</v>
      </c>
      <c r="B88" s="89">
        <v>0</v>
      </c>
      <c r="C88" s="89"/>
      <c r="F88" s="89" t="s">
        <v>110</v>
      </c>
      <c r="G88" s="89">
        <v>0</v>
      </c>
      <c r="H88" s="89"/>
      <c r="K88" s="89" t="s">
        <v>110</v>
      </c>
      <c r="L88" s="89">
        <v>0</v>
      </c>
      <c r="M88" s="89"/>
      <c r="P88" s="89" t="s">
        <v>110</v>
      </c>
      <c r="Q88" s="89">
        <v>0</v>
      </c>
      <c r="R88" s="89"/>
      <c r="U88" s="89" t="s">
        <v>110</v>
      </c>
      <c r="V88" s="89">
        <v>0</v>
      </c>
      <c r="W88" s="89"/>
      <c r="Z88" s="89" t="s">
        <v>110</v>
      </c>
      <c r="AA88" s="89">
        <v>0</v>
      </c>
      <c r="AB88" s="89"/>
    </row>
    <row r="89" spans="1:28" x14ac:dyDescent="0.25">
      <c r="A89" s="89" t="s">
        <v>111</v>
      </c>
      <c r="B89" s="89">
        <v>15</v>
      </c>
      <c r="C89" s="89"/>
      <c r="F89" s="89" t="s">
        <v>111</v>
      </c>
      <c r="G89" s="89">
        <v>15</v>
      </c>
      <c r="H89" s="89"/>
      <c r="K89" s="89" t="s">
        <v>111</v>
      </c>
      <c r="L89" s="89">
        <v>15</v>
      </c>
      <c r="M89" s="89"/>
      <c r="P89" s="89" t="s">
        <v>111</v>
      </c>
      <c r="Q89" s="89">
        <v>15</v>
      </c>
      <c r="R89" s="89"/>
      <c r="U89" s="89" t="s">
        <v>111</v>
      </c>
      <c r="V89" s="89">
        <v>15</v>
      </c>
      <c r="W89" s="89"/>
      <c r="Z89" s="89" t="s">
        <v>111</v>
      </c>
      <c r="AA89" s="89">
        <v>15</v>
      </c>
      <c r="AB89" s="89"/>
    </row>
    <row r="90" spans="1:28" x14ac:dyDescent="0.25">
      <c r="A90" s="89" t="s">
        <v>112</v>
      </c>
      <c r="B90" s="89">
        <v>-0.43083525906187303</v>
      </c>
      <c r="C90" s="89"/>
      <c r="F90" s="89" t="s">
        <v>112</v>
      </c>
      <c r="G90" s="89">
        <v>1.0068131973201</v>
      </c>
      <c r="H90" s="89"/>
      <c r="K90" s="89" t="s">
        <v>112</v>
      </c>
      <c r="L90" s="89">
        <v>0.6566571852954991</v>
      </c>
      <c r="M90" s="89"/>
      <c r="P90" s="89" t="s">
        <v>112</v>
      </c>
      <c r="Q90" s="89">
        <v>-0.31063534329685605</v>
      </c>
      <c r="R90" s="89"/>
      <c r="U90" s="89" t="s">
        <v>112</v>
      </c>
      <c r="V90" s="89">
        <v>1.1299985217822801</v>
      </c>
      <c r="W90" s="89"/>
      <c r="Z90" s="89" t="s">
        <v>112</v>
      </c>
      <c r="AA90" s="89">
        <v>1.1024796811146</v>
      </c>
      <c r="AB90" s="89"/>
    </row>
    <row r="91" spans="1:28" x14ac:dyDescent="0.25">
      <c r="A91" s="89" t="s">
        <v>113</v>
      </c>
      <c r="B91" s="89">
        <v>0.33635752592184703</v>
      </c>
      <c r="C91" s="89"/>
      <c r="F91" s="89" t="s">
        <v>113</v>
      </c>
      <c r="G91" s="89">
        <v>0.16499536209453403</v>
      </c>
      <c r="H91" s="89"/>
      <c r="K91" s="89" t="s">
        <v>113</v>
      </c>
      <c r="L91" s="89">
        <v>0.26067453223496101</v>
      </c>
      <c r="M91" s="89"/>
      <c r="P91" s="89" t="s">
        <v>113</v>
      </c>
      <c r="Q91" s="89">
        <v>0.38017624928988103</v>
      </c>
      <c r="R91" s="89"/>
      <c r="U91" s="89" t="s">
        <v>113</v>
      </c>
      <c r="V91" s="89">
        <v>0.138111535316497</v>
      </c>
      <c r="W91" s="89"/>
      <c r="Z91" s="89" t="s">
        <v>113</v>
      </c>
      <c r="AA91" s="89">
        <v>0.14381413786386102</v>
      </c>
      <c r="AB91" s="89"/>
    </row>
    <row r="92" spans="1:28" x14ac:dyDescent="0.25">
      <c r="A92" s="89" t="s">
        <v>114</v>
      </c>
      <c r="B92" s="89">
        <v>1.7530503556925701</v>
      </c>
      <c r="C92" s="89"/>
      <c r="F92" s="89" t="s">
        <v>114</v>
      </c>
      <c r="G92" s="89">
        <v>1.7530503556925701</v>
      </c>
      <c r="H92" s="89"/>
      <c r="K92" s="89" t="s">
        <v>114</v>
      </c>
      <c r="L92" s="89">
        <v>1.7530503556925701</v>
      </c>
      <c r="M92" s="89"/>
      <c r="P92" s="89" t="s">
        <v>114</v>
      </c>
      <c r="Q92" s="89">
        <v>1.7530503556925701</v>
      </c>
      <c r="R92" s="89"/>
      <c r="U92" s="89" t="s">
        <v>114</v>
      </c>
      <c r="V92" s="89">
        <v>1.7530503556925701</v>
      </c>
      <c r="W92" s="89"/>
      <c r="Z92" s="89" t="s">
        <v>114</v>
      </c>
      <c r="AA92" s="89">
        <v>1.7530503556925701</v>
      </c>
      <c r="AB92" s="89"/>
    </row>
    <row r="93" spans="1:28" x14ac:dyDescent="0.25">
      <c r="A93" s="89" t="s">
        <v>115</v>
      </c>
      <c r="B93" s="90">
        <v>0.67271505184369507</v>
      </c>
      <c r="C93" s="89"/>
      <c r="F93" s="89" t="s">
        <v>115</v>
      </c>
      <c r="G93" s="90">
        <v>0.32999072418906905</v>
      </c>
      <c r="H93" s="89"/>
      <c r="K93" s="89" t="s">
        <v>115</v>
      </c>
      <c r="L93" s="90">
        <v>0.52134906446992202</v>
      </c>
      <c r="M93" s="89"/>
      <c r="P93" s="89" t="s">
        <v>115</v>
      </c>
      <c r="Q93" s="90">
        <v>0.76035249857976306</v>
      </c>
      <c r="R93" s="89"/>
      <c r="U93" s="89" t="s">
        <v>115</v>
      </c>
      <c r="V93" s="90">
        <v>0.27622307063299301</v>
      </c>
      <c r="W93" s="89"/>
      <c r="Z93" s="89" t="s">
        <v>115</v>
      </c>
      <c r="AA93" s="90">
        <v>0.28762827572772104</v>
      </c>
      <c r="AB93" s="89"/>
    </row>
    <row r="94" spans="1:28" x14ac:dyDescent="0.25">
      <c r="A94" s="92" t="s">
        <v>116</v>
      </c>
      <c r="B94" s="92">
        <v>2.1314495455597702</v>
      </c>
      <c r="C94" s="92"/>
      <c r="F94" s="92" t="s">
        <v>116</v>
      </c>
      <c r="G94" s="92">
        <v>2.1314495455597702</v>
      </c>
      <c r="H94" s="92"/>
      <c r="K94" s="92" t="s">
        <v>116</v>
      </c>
      <c r="L94" s="92">
        <v>2.1314495455597702</v>
      </c>
      <c r="M94" s="92"/>
      <c r="P94" s="92" t="s">
        <v>116</v>
      </c>
      <c r="Q94" s="92">
        <v>2.1314495455597702</v>
      </c>
      <c r="R94" s="92"/>
      <c r="U94" s="92" t="s">
        <v>116</v>
      </c>
      <c r="V94" s="92">
        <v>2.1314495455597702</v>
      </c>
      <c r="W94" s="92"/>
      <c r="Z94" s="92" t="s">
        <v>116</v>
      </c>
      <c r="AA94" s="92">
        <v>2.1314495455597702</v>
      </c>
      <c r="AB94" s="92"/>
    </row>
    <row r="97" spans="1:28" x14ac:dyDescent="0.25">
      <c r="A97" t="s">
        <v>119</v>
      </c>
    </row>
    <row r="99" spans="1:28" x14ac:dyDescent="0.25">
      <c r="A99" t="s">
        <v>103</v>
      </c>
      <c r="F99" t="s">
        <v>103</v>
      </c>
      <c r="K99" t="s">
        <v>103</v>
      </c>
      <c r="P99" t="s">
        <v>103</v>
      </c>
      <c r="U99" t="s">
        <v>103</v>
      </c>
      <c r="Z99" t="s">
        <v>103</v>
      </c>
    </row>
    <row r="101" spans="1:28" x14ac:dyDescent="0.25">
      <c r="A101" s="88"/>
      <c r="B101" s="88" t="s">
        <v>104</v>
      </c>
      <c r="C101" s="88" t="s">
        <v>105</v>
      </c>
      <c r="F101" s="88"/>
      <c r="G101" s="88" t="s">
        <v>104</v>
      </c>
      <c r="H101" s="88" t="s">
        <v>105</v>
      </c>
      <c r="K101" s="88"/>
      <c r="L101" s="88" t="s">
        <v>104</v>
      </c>
      <c r="M101" s="88" t="s">
        <v>105</v>
      </c>
      <c r="P101" s="88"/>
      <c r="Q101" s="88" t="s">
        <v>104</v>
      </c>
      <c r="R101" s="88" t="s">
        <v>105</v>
      </c>
      <c r="U101" s="88"/>
      <c r="V101" s="88" t="s">
        <v>104</v>
      </c>
      <c r="W101" s="88" t="s">
        <v>105</v>
      </c>
      <c r="Z101" s="88"/>
      <c r="AA101" s="88" t="s">
        <v>104</v>
      </c>
      <c r="AB101" s="88" t="s">
        <v>105</v>
      </c>
    </row>
    <row r="102" spans="1:28" x14ac:dyDescent="0.25">
      <c r="A102" s="89" t="s">
        <v>106</v>
      </c>
      <c r="B102" s="89">
        <v>-0.99550000000000005</v>
      </c>
      <c r="C102" s="89">
        <v>-1.0985</v>
      </c>
      <c r="F102" s="89" t="s">
        <v>106</v>
      </c>
      <c r="G102" s="89">
        <v>4.8840000000000003</v>
      </c>
      <c r="H102" s="89">
        <v>3.9475000000000002</v>
      </c>
      <c r="K102" s="89" t="s">
        <v>106</v>
      </c>
      <c r="L102" s="89">
        <v>1.9470000000000001</v>
      </c>
      <c r="M102" s="89">
        <v>1.4730000000000001</v>
      </c>
      <c r="P102" s="89" t="s">
        <v>106</v>
      </c>
      <c r="Q102" s="89">
        <v>0.20700000000000002</v>
      </c>
      <c r="R102" s="89">
        <v>-0.72700000000000109</v>
      </c>
      <c r="U102" s="89" t="s">
        <v>106</v>
      </c>
      <c r="V102" s="89">
        <v>5.2084999999999999</v>
      </c>
      <c r="W102" s="89">
        <v>4.6315</v>
      </c>
      <c r="Z102" s="89" t="s">
        <v>106</v>
      </c>
      <c r="AA102" s="89">
        <v>2.3580000000000001</v>
      </c>
      <c r="AB102" s="89">
        <v>1.456</v>
      </c>
    </row>
    <row r="103" spans="1:28" x14ac:dyDescent="0.25">
      <c r="A103" s="89" t="s">
        <v>107</v>
      </c>
      <c r="B103" s="89">
        <v>0.45153027777777704</v>
      </c>
      <c r="C103" s="89">
        <v>1.27520027777778</v>
      </c>
      <c r="F103" s="89" t="s">
        <v>107</v>
      </c>
      <c r="G103" s="89">
        <v>0.84224888888888305</v>
      </c>
      <c r="H103" s="89">
        <v>2.1673847222222302</v>
      </c>
      <c r="K103" s="89" t="s">
        <v>107</v>
      </c>
      <c r="L103" s="89">
        <v>0.49103444444444505</v>
      </c>
      <c r="M103" s="89">
        <v>0.54157888888889005</v>
      </c>
      <c r="P103" s="89" t="s">
        <v>107</v>
      </c>
      <c r="Q103" s="89">
        <v>0.74428444444444408</v>
      </c>
      <c r="R103" s="89">
        <v>0.51261777777777606</v>
      </c>
      <c r="U103" s="89" t="s">
        <v>107</v>
      </c>
      <c r="V103" s="89">
        <v>0.98288916666666604</v>
      </c>
      <c r="W103" s="89">
        <v>0.49273916666667</v>
      </c>
      <c r="Z103" s="89" t="s">
        <v>107</v>
      </c>
      <c r="AA103" s="89">
        <v>0.64095666666666706</v>
      </c>
      <c r="AB103" s="89">
        <v>0.7379822222222211</v>
      </c>
    </row>
    <row r="104" spans="1:28" x14ac:dyDescent="0.25">
      <c r="A104" s="89" t="s">
        <v>108</v>
      </c>
      <c r="B104" s="89">
        <v>10</v>
      </c>
      <c r="C104" s="89">
        <v>10</v>
      </c>
      <c r="F104" s="89" t="s">
        <v>108</v>
      </c>
      <c r="G104" s="89">
        <v>10</v>
      </c>
      <c r="H104" s="89">
        <v>10</v>
      </c>
      <c r="K104" s="89" t="s">
        <v>108</v>
      </c>
      <c r="L104" s="89">
        <v>10</v>
      </c>
      <c r="M104" s="89">
        <v>10</v>
      </c>
      <c r="P104" s="89" t="s">
        <v>108</v>
      </c>
      <c r="Q104" s="89">
        <v>10</v>
      </c>
      <c r="R104" s="89">
        <v>10</v>
      </c>
      <c r="U104" s="89" t="s">
        <v>108</v>
      </c>
      <c r="V104" s="89">
        <v>10</v>
      </c>
      <c r="W104" s="89">
        <v>10</v>
      </c>
      <c r="Z104" s="89" t="s">
        <v>108</v>
      </c>
      <c r="AA104" s="89">
        <v>10</v>
      </c>
      <c r="AB104" s="89">
        <v>10</v>
      </c>
    </row>
    <row r="105" spans="1:28" x14ac:dyDescent="0.25">
      <c r="A105" s="89" t="s">
        <v>109</v>
      </c>
      <c r="B105" s="89">
        <v>0.86336527777777805</v>
      </c>
      <c r="C105" s="89"/>
      <c r="F105" s="89" t="s">
        <v>109</v>
      </c>
      <c r="G105" s="89">
        <v>1.50481680555556</v>
      </c>
      <c r="H105" s="89"/>
      <c r="K105" s="89" t="s">
        <v>109</v>
      </c>
      <c r="L105" s="89">
        <v>0.51630666666666702</v>
      </c>
      <c r="M105" s="89"/>
      <c r="P105" s="89" t="s">
        <v>109</v>
      </c>
      <c r="Q105" s="89">
        <v>0.62845111111110996</v>
      </c>
      <c r="R105" s="89"/>
      <c r="U105" s="89" t="s">
        <v>109</v>
      </c>
      <c r="V105" s="89">
        <v>0.7378141666666681</v>
      </c>
      <c r="W105" s="89"/>
      <c r="Z105" s="89" t="s">
        <v>109</v>
      </c>
      <c r="AA105" s="89">
        <v>0.68946944444444402</v>
      </c>
      <c r="AB105" s="89"/>
    </row>
    <row r="106" spans="1:28" x14ac:dyDescent="0.25">
      <c r="A106" s="89" t="s">
        <v>110</v>
      </c>
      <c r="B106" s="89">
        <v>0</v>
      </c>
      <c r="C106" s="89"/>
      <c r="F106" s="89" t="s">
        <v>110</v>
      </c>
      <c r="G106" s="89">
        <v>0</v>
      </c>
      <c r="H106" s="89"/>
      <c r="K106" s="89" t="s">
        <v>110</v>
      </c>
      <c r="L106" s="89">
        <v>0</v>
      </c>
      <c r="M106" s="89"/>
      <c r="P106" s="89" t="s">
        <v>110</v>
      </c>
      <c r="Q106" s="89">
        <v>0</v>
      </c>
      <c r="R106" s="89"/>
      <c r="U106" s="89" t="s">
        <v>110</v>
      </c>
      <c r="V106" s="89">
        <v>0</v>
      </c>
      <c r="W106" s="89"/>
      <c r="Z106" s="89" t="s">
        <v>110</v>
      </c>
      <c r="AA106" s="89">
        <v>0</v>
      </c>
      <c r="AB106" s="89"/>
    </row>
    <row r="107" spans="1:28" x14ac:dyDescent="0.25">
      <c r="A107" s="89" t="s">
        <v>111</v>
      </c>
      <c r="B107" s="89">
        <v>18</v>
      </c>
      <c r="C107" s="89"/>
      <c r="F107" s="89" t="s">
        <v>111</v>
      </c>
      <c r="G107" s="89">
        <v>18</v>
      </c>
      <c r="H107" s="89"/>
      <c r="K107" s="89" t="s">
        <v>111</v>
      </c>
      <c r="L107" s="89">
        <v>18</v>
      </c>
      <c r="M107" s="89"/>
      <c r="P107" s="89" t="s">
        <v>111</v>
      </c>
      <c r="Q107" s="89">
        <v>18</v>
      </c>
      <c r="R107" s="89"/>
      <c r="U107" s="89" t="s">
        <v>111</v>
      </c>
      <c r="V107" s="89">
        <v>18</v>
      </c>
      <c r="W107" s="89"/>
      <c r="Z107" s="89" t="s">
        <v>111</v>
      </c>
      <c r="AA107" s="89">
        <v>18</v>
      </c>
      <c r="AB107" s="89"/>
    </row>
    <row r="108" spans="1:28" x14ac:dyDescent="0.25">
      <c r="A108" s="89" t="s">
        <v>112</v>
      </c>
      <c r="B108" s="89">
        <v>0.24787055410028702</v>
      </c>
      <c r="C108" s="89"/>
      <c r="F108" s="89" t="s">
        <v>112</v>
      </c>
      <c r="G108" s="89">
        <v>1.70706857472957</v>
      </c>
      <c r="H108" s="89"/>
      <c r="K108" s="89" t="s">
        <v>112</v>
      </c>
      <c r="L108" s="89">
        <v>1.4750592910784599</v>
      </c>
      <c r="M108" s="89"/>
      <c r="P108" s="89" t="s">
        <v>112</v>
      </c>
      <c r="Q108" s="89">
        <v>2.6344874205397102</v>
      </c>
      <c r="R108" s="89"/>
      <c r="U108" s="89" t="s">
        <v>112</v>
      </c>
      <c r="V108" s="89">
        <v>1.5020601364602699</v>
      </c>
      <c r="W108" s="89"/>
      <c r="Z108" s="89" t="s">
        <v>112</v>
      </c>
      <c r="AA108" s="89">
        <v>2.4290364265436701</v>
      </c>
      <c r="AB108" s="89"/>
    </row>
    <row r="109" spans="1:28" x14ac:dyDescent="0.25">
      <c r="A109" s="89" t="s">
        <v>113</v>
      </c>
      <c r="B109" s="89">
        <v>0.40352006670492302</v>
      </c>
      <c r="C109" s="89"/>
      <c r="F109" s="89" t="s">
        <v>113</v>
      </c>
      <c r="G109" s="89">
        <v>5.2500298450972302E-2</v>
      </c>
      <c r="H109" s="89"/>
      <c r="K109" s="89" t="s">
        <v>113</v>
      </c>
      <c r="L109" s="89">
        <v>7.8736989195585805E-2</v>
      </c>
      <c r="M109" s="89"/>
      <c r="P109" s="89" t="s">
        <v>113</v>
      </c>
      <c r="Q109" s="89">
        <v>8.41564888287058E-3</v>
      </c>
      <c r="R109" s="89"/>
      <c r="U109" s="89" t="s">
        <v>113</v>
      </c>
      <c r="V109" s="89">
        <v>7.5210864331964805E-2</v>
      </c>
      <c r="W109" s="89"/>
      <c r="Z109" s="89" t="s">
        <v>113</v>
      </c>
      <c r="AA109" s="89">
        <v>1.29185516259559E-2</v>
      </c>
      <c r="AB109" s="89"/>
    </row>
    <row r="110" spans="1:28" x14ac:dyDescent="0.25">
      <c r="A110" s="89" t="s">
        <v>114</v>
      </c>
      <c r="B110" s="89">
        <v>1.7340636066175401</v>
      </c>
      <c r="C110" s="89"/>
      <c r="F110" s="89" t="s">
        <v>114</v>
      </c>
      <c r="G110" s="89">
        <v>1.7340636066175401</v>
      </c>
      <c r="H110" s="89"/>
      <c r="K110" s="89" t="s">
        <v>114</v>
      </c>
      <c r="L110" s="89">
        <v>1.7340636066175401</v>
      </c>
      <c r="M110" s="89"/>
      <c r="P110" s="89" t="s">
        <v>114</v>
      </c>
      <c r="Q110" s="89">
        <v>1.7340636066175401</v>
      </c>
      <c r="R110" s="89"/>
      <c r="U110" s="89" t="s">
        <v>114</v>
      </c>
      <c r="V110" s="89">
        <v>1.7340636066175401</v>
      </c>
      <c r="W110" s="89"/>
      <c r="Z110" s="89" t="s">
        <v>114</v>
      </c>
      <c r="AA110" s="89">
        <v>1.7340636066175401</v>
      </c>
      <c r="AB110" s="89"/>
    </row>
    <row r="111" spans="1:28" x14ac:dyDescent="0.25">
      <c r="A111" s="89" t="s">
        <v>115</v>
      </c>
      <c r="B111" s="90">
        <v>0.80704013340984604</v>
      </c>
      <c r="C111" s="89"/>
      <c r="F111" s="89" t="s">
        <v>115</v>
      </c>
      <c r="G111" s="90">
        <v>0.10500059690194501</v>
      </c>
      <c r="H111" s="89"/>
      <c r="K111" s="89" t="s">
        <v>115</v>
      </c>
      <c r="L111" s="90">
        <v>0.15747397839117203</v>
      </c>
      <c r="M111" s="89"/>
      <c r="P111" s="89" t="s">
        <v>115</v>
      </c>
      <c r="Q111" s="93">
        <v>1.6831297765741198E-2</v>
      </c>
      <c r="R111" s="89"/>
      <c r="U111" s="89" t="s">
        <v>115</v>
      </c>
      <c r="V111" s="90">
        <v>0.15042172866393</v>
      </c>
      <c r="W111" s="89"/>
      <c r="Z111" s="89" t="s">
        <v>115</v>
      </c>
      <c r="AA111" s="93">
        <v>2.5837103251911801E-2</v>
      </c>
      <c r="AB111" s="89"/>
    </row>
    <row r="112" spans="1:28" x14ac:dyDescent="0.25">
      <c r="A112" s="92" t="s">
        <v>116</v>
      </c>
      <c r="B112" s="92">
        <v>2.10092204024104</v>
      </c>
      <c r="C112" s="92"/>
      <c r="F112" s="92" t="s">
        <v>116</v>
      </c>
      <c r="G112" s="92">
        <v>2.10092204024104</v>
      </c>
      <c r="H112" s="92"/>
      <c r="K112" s="92" t="s">
        <v>116</v>
      </c>
      <c r="L112" s="92">
        <v>2.10092204024104</v>
      </c>
      <c r="M112" s="92"/>
      <c r="P112" s="92" t="s">
        <v>116</v>
      </c>
      <c r="Q112" s="92">
        <v>2.10092204024104</v>
      </c>
      <c r="R112" s="92"/>
      <c r="U112" s="92" t="s">
        <v>116</v>
      </c>
      <c r="V112" s="92">
        <v>2.10092204024104</v>
      </c>
      <c r="W112" s="92"/>
      <c r="Z112" s="92" t="s">
        <v>116</v>
      </c>
      <c r="AA112" s="92">
        <v>2.10092204024104</v>
      </c>
      <c r="AB112" s="92"/>
    </row>
    <row r="115" spans="1:28" x14ac:dyDescent="0.25">
      <c r="A115" t="s">
        <v>120</v>
      </c>
      <c r="F115" t="s">
        <v>121</v>
      </c>
      <c r="K115" t="s">
        <v>122</v>
      </c>
      <c r="P115" t="s">
        <v>123</v>
      </c>
      <c r="U115" t="s">
        <v>124</v>
      </c>
      <c r="Z115" t="s">
        <v>125</v>
      </c>
    </row>
    <row r="117" spans="1:28" x14ac:dyDescent="0.25">
      <c r="A117" t="s">
        <v>102</v>
      </c>
    </row>
    <row r="119" spans="1:28" x14ac:dyDescent="0.25">
      <c r="A119" t="s">
        <v>103</v>
      </c>
      <c r="F119" t="s">
        <v>103</v>
      </c>
      <c r="K119" t="s">
        <v>103</v>
      </c>
      <c r="P119" t="s">
        <v>103</v>
      </c>
      <c r="U119" t="s">
        <v>103</v>
      </c>
      <c r="Z119" t="s">
        <v>103</v>
      </c>
    </row>
    <row r="121" spans="1:28" x14ac:dyDescent="0.25">
      <c r="A121" s="88"/>
      <c r="B121" s="88" t="s">
        <v>104</v>
      </c>
      <c r="C121" s="88" t="s">
        <v>105</v>
      </c>
      <c r="F121" s="88"/>
      <c r="G121" s="88" t="s">
        <v>104</v>
      </c>
      <c r="H121" s="88" t="s">
        <v>105</v>
      </c>
      <c r="K121" s="88"/>
      <c r="L121" s="88" t="s">
        <v>104</v>
      </c>
      <c r="M121" s="88" t="s">
        <v>105</v>
      </c>
      <c r="P121" s="88"/>
      <c r="Q121" s="88" t="s">
        <v>104</v>
      </c>
      <c r="R121" s="88" t="s">
        <v>105</v>
      </c>
      <c r="U121" s="88"/>
      <c r="V121" s="88" t="s">
        <v>104</v>
      </c>
      <c r="W121" s="88" t="s">
        <v>105</v>
      </c>
      <c r="Z121" s="88"/>
      <c r="AA121" s="88" t="s">
        <v>104</v>
      </c>
      <c r="AB121" s="88" t="s">
        <v>105</v>
      </c>
    </row>
    <row r="122" spans="1:28" x14ac:dyDescent="0.25">
      <c r="A122" s="89" t="s">
        <v>106</v>
      </c>
      <c r="B122" s="89">
        <v>1.7844444444444401</v>
      </c>
      <c r="C122" s="89">
        <v>2.7905000000000002</v>
      </c>
      <c r="F122" s="89" t="s">
        <v>106</v>
      </c>
      <c r="G122" s="89">
        <v>3.0277777777777799</v>
      </c>
      <c r="H122" s="89">
        <v>4.92</v>
      </c>
      <c r="K122" s="89" t="s">
        <v>106</v>
      </c>
      <c r="L122" s="89">
        <v>0.401666666666667</v>
      </c>
      <c r="M122" s="89">
        <v>1.228</v>
      </c>
      <c r="P122" s="89" t="s">
        <v>106</v>
      </c>
      <c r="Q122" s="89">
        <v>1.5138888888888899</v>
      </c>
      <c r="R122" s="89">
        <v>2.3925000000000001</v>
      </c>
      <c r="U122" s="89" t="s">
        <v>106</v>
      </c>
      <c r="V122" s="89">
        <v>3.78722222222222</v>
      </c>
      <c r="W122" s="89">
        <v>4.0004999999999997</v>
      </c>
      <c r="Z122" s="89" t="s">
        <v>106</v>
      </c>
      <c r="AA122" s="89">
        <v>1.3405555555555499</v>
      </c>
      <c r="AB122" s="89">
        <v>1.6005</v>
      </c>
    </row>
    <row r="123" spans="1:28" x14ac:dyDescent="0.25">
      <c r="A123" s="89" t="s">
        <v>107</v>
      </c>
      <c r="B123" s="89">
        <v>0.69463402777777805</v>
      </c>
      <c r="C123" s="89">
        <v>0.48476916666666803</v>
      </c>
      <c r="F123" s="89" t="s">
        <v>107</v>
      </c>
      <c r="G123" s="89">
        <v>1.7687194444444401</v>
      </c>
      <c r="H123" s="89">
        <v>1.4300222222222201</v>
      </c>
      <c r="K123" s="89" t="s">
        <v>107</v>
      </c>
      <c r="L123" s="89">
        <v>0.38775000000000104</v>
      </c>
      <c r="M123" s="89">
        <v>0.6154233333333341</v>
      </c>
      <c r="P123" s="89" t="s">
        <v>107</v>
      </c>
      <c r="Q123" s="89">
        <v>1.0751798611111101</v>
      </c>
      <c r="R123" s="89">
        <v>0.22057916666666502</v>
      </c>
      <c r="U123" s="89" t="s">
        <v>107</v>
      </c>
      <c r="V123" s="89">
        <v>0.76577569444444704</v>
      </c>
      <c r="W123" s="89">
        <v>1.23235805555555</v>
      </c>
      <c r="Z123" s="89" t="s">
        <v>107</v>
      </c>
      <c r="AA123" s="89">
        <v>1.2500652777777801</v>
      </c>
      <c r="AB123" s="89">
        <v>0.573785833333333</v>
      </c>
    </row>
    <row r="124" spans="1:28" x14ac:dyDescent="0.25">
      <c r="A124" s="89" t="s">
        <v>108</v>
      </c>
      <c r="B124" s="89">
        <v>9</v>
      </c>
      <c r="C124" s="89">
        <v>10</v>
      </c>
      <c r="F124" s="89" t="s">
        <v>108</v>
      </c>
      <c r="G124" s="89">
        <v>9</v>
      </c>
      <c r="H124" s="89">
        <v>10</v>
      </c>
      <c r="K124" s="89" t="s">
        <v>108</v>
      </c>
      <c r="L124" s="89">
        <v>9</v>
      </c>
      <c r="M124" s="89">
        <v>10</v>
      </c>
      <c r="P124" s="89" t="s">
        <v>108</v>
      </c>
      <c r="Q124" s="89">
        <v>9</v>
      </c>
      <c r="R124" s="89">
        <v>10</v>
      </c>
      <c r="U124" s="89" t="s">
        <v>108</v>
      </c>
      <c r="V124" s="89">
        <v>9</v>
      </c>
      <c r="W124" s="89">
        <v>10</v>
      </c>
      <c r="Z124" s="89" t="s">
        <v>108</v>
      </c>
      <c r="AA124" s="89">
        <v>9</v>
      </c>
      <c r="AB124" s="89">
        <v>10</v>
      </c>
    </row>
    <row r="125" spans="1:28" x14ac:dyDescent="0.25">
      <c r="A125" s="89" t="s">
        <v>109</v>
      </c>
      <c r="B125" s="89">
        <v>0.58352910130719005</v>
      </c>
      <c r="C125" s="89"/>
      <c r="F125" s="89" t="s">
        <v>109</v>
      </c>
      <c r="G125" s="89">
        <v>1.58940915032679</v>
      </c>
      <c r="H125" s="89"/>
      <c r="K125" s="89" t="s">
        <v>109</v>
      </c>
      <c r="L125" s="89">
        <v>0.50828294117647099</v>
      </c>
      <c r="M125" s="89"/>
      <c r="P125" s="89" t="s">
        <v>109</v>
      </c>
      <c r="Q125" s="89">
        <v>0.62274419934640501</v>
      </c>
      <c r="R125" s="89"/>
      <c r="U125" s="89" t="s">
        <v>109</v>
      </c>
      <c r="V125" s="89">
        <v>1.0127898856209101</v>
      </c>
      <c r="W125" s="89"/>
      <c r="Z125" s="89" t="s">
        <v>109</v>
      </c>
      <c r="AA125" s="89">
        <v>0.89203498366013112</v>
      </c>
      <c r="AB125" s="89"/>
    </row>
    <row r="126" spans="1:28" x14ac:dyDescent="0.25">
      <c r="A126" s="89" t="s">
        <v>110</v>
      </c>
      <c r="B126" s="89">
        <v>0</v>
      </c>
      <c r="C126" s="89"/>
      <c r="F126" s="89" t="s">
        <v>110</v>
      </c>
      <c r="G126" s="89">
        <v>0</v>
      </c>
      <c r="H126" s="89"/>
      <c r="K126" s="89" t="s">
        <v>110</v>
      </c>
      <c r="L126" s="89">
        <v>0</v>
      </c>
      <c r="M126" s="89"/>
      <c r="P126" s="89" t="s">
        <v>110</v>
      </c>
      <c r="Q126" s="89">
        <v>0</v>
      </c>
      <c r="R126" s="89"/>
      <c r="U126" s="89" t="s">
        <v>110</v>
      </c>
      <c r="V126" s="89">
        <v>0</v>
      </c>
      <c r="W126" s="89"/>
      <c r="Z126" s="89" t="s">
        <v>110</v>
      </c>
      <c r="AA126" s="89">
        <v>0</v>
      </c>
      <c r="AB126" s="89"/>
    </row>
    <row r="127" spans="1:28" x14ac:dyDescent="0.25">
      <c r="A127" s="89" t="s">
        <v>111</v>
      </c>
      <c r="B127" s="89">
        <v>17</v>
      </c>
      <c r="C127" s="89"/>
      <c r="F127" s="89" t="s">
        <v>111</v>
      </c>
      <c r="G127" s="89">
        <v>17</v>
      </c>
      <c r="H127" s="89"/>
      <c r="K127" s="89" t="s">
        <v>111</v>
      </c>
      <c r="L127" s="89">
        <v>17</v>
      </c>
      <c r="M127" s="89"/>
      <c r="P127" s="89" t="s">
        <v>111</v>
      </c>
      <c r="Q127" s="89">
        <v>17</v>
      </c>
      <c r="R127" s="89"/>
      <c r="U127" s="89" t="s">
        <v>111</v>
      </c>
      <c r="V127" s="89">
        <v>17</v>
      </c>
      <c r="W127" s="89"/>
      <c r="Z127" s="89" t="s">
        <v>111</v>
      </c>
      <c r="AA127" s="89">
        <v>17</v>
      </c>
      <c r="AB127" s="89"/>
    </row>
    <row r="128" spans="1:28" x14ac:dyDescent="0.25">
      <c r="A128" s="89" t="s">
        <v>112</v>
      </c>
      <c r="B128" s="89">
        <v>-2.8663891946473399</v>
      </c>
      <c r="C128" s="89"/>
      <c r="F128" s="89" t="s">
        <v>112</v>
      </c>
      <c r="G128" s="89">
        <v>-3.26662091441532</v>
      </c>
      <c r="H128" s="89"/>
      <c r="K128" s="89" t="s">
        <v>112</v>
      </c>
      <c r="L128" s="89">
        <v>-2.5225916807643598</v>
      </c>
      <c r="M128" s="89"/>
      <c r="P128" s="89" t="s">
        <v>112</v>
      </c>
      <c r="Q128" s="89">
        <v>-2.42318348217586</v>
      </c>
      <c r="R128" s="89"/>
      <c r="U128" s="89" t="s">
        <v>112</v>
      </c>
      <c r="V128" s="89">
        <v>-0.46124363222408804</v>
      </c>
      <c r="W128" s="89"/>
      <c r="Z128" s="89" t="s">
        <v>112</v>
      </c>
      <c r="AA128" s="89">
        <v>-0.59900997004691703</v>
      </c>
      <c r="AB128" s="89"/>
    </row>
    <row r="129" spans="1:28" x14ac:dyDescent="0.25">
      <c r="A129" s="89" t="s">
        <v>113</v>
      </c>
      <c r="B129" s="89">
        <v>5.3486225154045801E-3</v>
      </c>
      <c r="C129" s="89"/>
      <c r="F129" s="89" t="s">
        <v>113</v>
      </c>
      <c r="G129" s="89">
        <v>2.2729995549240702E-3</v>
      </c>
      <c r="H129" s="89"/>
      <c r="K129" s="89" t="s">
        <v>113</v>
      </c>
      <c r="L129" s="89">
        <v>1.09548215643881E-2</v>
      </c>
      <c r="M129" s="89"/>
      <c r="P129" s="89" t="s">
        <v>113</v>
      </c>
      <c r="Q129" s="89">
        <v>1.3418093754773699E-2</v>
      </c>
      <c r="R129" s="89"/>
      <c r="U129" s="89" t="s">
        <v>113</v>
      </c>
      <c r="V129" s="89">
        <v>0.32523521101750402</v>
      </c>
      <c r="W129" s="89"/>
      <c r="Z129" s="89" t="s">
        <v>113</v>
      </c>
      <c r="AA129" s="89">
        <v>0.27853256492939998</v>
      </c>
      <c r="AB129" s="89"/>
    </row>
    <row r="130" spans="1:28" x14ac:dyDescent="0.25">
      <c r="A130" s="89" t="s">
        <v>114</v>
      </c>
      <c r="B130" s="89">
        <v>1.7396067260750701</v>
      </c>
      <c r="C130" s="89"/>
      <c r="F130" s="89" t="s">
        <v>114</v>
      </c>
      <c r="G130" s="89">
        <v>1.7396067260750701</v>
      </c>
      <c r="H130" s="89"/>
      <c r="K130" s="89" t="s">
        <v>114</v>
      </c>
      <c r="L130" s="89">
        <v>1.7396067260750701</v>
      </c>
      <c r="M130" s="89"/>
      <c r="P130" s="89" t="s">
        <v>114</v>
      </c>
      <c r="Q130" s="89">
        <v>1.7396067260750701</v>
      </c>
      <c r="R130" s="89"/>
      <c r="U130" s="89" t="s">
        <v>114</v>
      </c>
      <c r="V130" s="89">
        <v>1.7396067260750701</v>
      </c>
      <c r="W130" s="89"/>
      <c r="Z130" s="89" t="s">
        <v>114</v>
      </c>
      <c r="AA130" s="89">
        <v>1.7396067260750701</v>
      </c>
      <c r="AB130" s="89"/>
    </row>
    <row r="131" spans="1:28" x14ac:dyDescent="0.25">
      <c r="A131" s="89" t="s">
        <v>115</v>
      </c>
      <c r="B131" s="93">
        <v>1.06972450308092E-2</v>
      </c>
      <c r="C131" s="89"/>
      <c r="F131" s="89" t="s">
        <v>115</v>
      </c>
      <c r="G131" s="93">
        <v>4.5459991098481299E-3</v>
      </c>
      <c r="H131" s="89"/>
      <c r="K131" s="89" t="s">
        <v>115</v>
      </c>
      <c r="L131" s="93">
        <v>2.19096431287761E-2</v>
      </c>
      <c r="M131" s="89"/>
      <c r="P131" s="89" t="s">
        <v>115</v>
      </c>
      <c r="Q131" s="93">
        <v>2.6836187509547499E-2</v>
      </c>
      <c r="R131" s="89"/>
      <c r="U131" s="89" t="s">
        <v>115</v>
      </c>
      <c r="V131" s="90">
        <v>0.65047042203500705</v>
      </c>
      <c r="W131" s="89"/>
      <c r="Z131" s="89" t="s">
        <v>115</v>
      </c>
      <c r="AA131" s="90">
        <v>0.55706512985879997</v>
      </c>
      <c r="AB131" s="89"/>
    </row>
    <row r="132" spans="1:28" x14ac:dyDescent="0.25">
      <c r="A132" s="92" t="s">
        <v>116</v>
      </c>
      <c r="B132" s="92">
        <v>2.1098155778333201</v>
      </c>
      <c r="C132" s="92"/>
      <c r="F132" s="92" t="s">
        <v>116</v>
      </c>
      <c r="G132" s="92">
        <v>2.1098155778333201</v>
      </c>
      <c r="H132" s="92"/>
      <c r="K132" s="92" t="s">
        <v>116</v>
      </c>
      <c r="L132" s="92">
        <v>2.1098155778333201</v>
      </c>
      <c r="M132" s="92"/>
      <c r="P132" s="92" t="s">
        <v>116</v>
      </c>
      <c r="Q132" s="92">
        <v>2.1098155778333201</v>
      </c>
      <c r="R132" s="92"/>
      <c r="U132" s="92" t="s">
        <v>116</v>
      </c>
      <c r="V132" s="92">
        <v>2.1098155778333201</v>
      </c>
      <c r="W132" s="92"/>
      <c r="Z132" s="92" t="s">
        <v>116</v>
      </c>
      <c r="AA132" s="92">
        <v>2.1098155778333201</v>
      </c>
      <c r="AB132" s="92"/>
    </row>
    <row r="135" spans="1:28" x14ac:dyDescent="0.25">
      <c r="A135" t="s">
        <v>117</v>
      </c>
    </row>
    <row r="137" spans="1:28" x14ac:dyDescent="0.25">
      <c r="A137" t="s">
        <v>103</v>
      </c>
      <c r="F137" t="s">
        <v>103</v>
      </c>
      <c r="K137" t="s">
        <v>103</v>
      </c>
      <c r="P137" t="s">
        <v>103</v>
      </c>
      <c r="U137" t="s">
        <v>103</v>
      </c>
      <c r="Z137" t="s">
        <v>103</v>
      </c>
    </row>
    <row r="139" spans="1:28" x14ac:dyDescent="0.25">
      <c r="A139" s="88"/>
      <c r="B139" s="88" t="s">
        <v>104</v>
      </c>
      <c r="C139" s="88" t="s">
        <v>105</v>
      </c>
      <c r="F139" s="88"/>
      <c r="G139" s="88" t="s">
        <v>104</v>
      </c>
      <c r="H139" s="88" t="s">
        <v>105</v>
      </c>
      <c r="K139" s="88"/>
      <c r="L139" s="88" t="s">
        <v>104</v>
      </c>
      <c r="M139" s="88" t="s">
        <v>105</v>
      </c>
      <c r="P139" s="88"/>
      <c r="Q139" s="88" t="s">
        <v>104</v>
      </c>
      <c r="R139" s="88" t="s">
        <v>105</v>
      </c>
      <c r="U139" s="88"/>
      <c r="V139" s="88" t="s">
        <v>104</v>
      </c>
      <c r="W139" s="88" t="s">
        <v>105</v>
      </c>
      <c r="Z139" s="88"/>
      <c r="AA139" s="88" t="s">
        <v>104</v>
      </c>
      <c r="AB139" s="88" t="s">
        <v>105</v>
      </c>
    </row>
    <row r="140" spans="1:28" x14ac:dyDescent="0.25">
      <c r="A140" s="89" t="s">
        <v>106</v>
      </c>
      <c r="B140" s="89">
        <v>2.3139473684210499</v>
      </c>
      <c r="C140" s="89">
        <v>2.2963888888888899</v>
      </c>
      <c r="F140" s="89" t="s">
        <v>106</v>
      </c>
      <c r="G140" s="89">
        <v>4.0236842105263202</v>
      </c>
      <c r="H140" s="89">
        <v>4.3758333333333299</v>
      </c>
      <c r="K140" s="89" t="s">
        <v>106</v>
      </c>
      <c r="L140" s="89">
        <v>0.83657894736842209</v>
      </c>
      <c r="M140" s="89">
        <v>0.531944444444444</v>
      </c>
      <c r="P140" s="89" t="s">
        <v>106</v>
      </c>
      <c r="Q140" s="89">
        <v>1.97631578947368</v>
      </c>
      <c r="R140" s="89">
        <v>2.97722222222222</v>
      </c>
      <c r="U140" s="89" t="s">
        <v>106</v>
      </c>
      <c r="V140" s="89">
        <v>3.89947368421053</v>
      </c>
      <c r="W140" s="89">
        <v>4.0549999999999997</v>
      </c>
      <c r="Z140" s="89" t="s">
        <v>106</v>
      </c>
      <c r="AA140" s="89">
        <v>1.4773684210526301</v>
      </c>
      <c r="AB140" s="89">
        <v>2.3244444444444401</v>
      </c>
    </row>
    <row r="141" spans="1:28" x14ac:dyDescent="0.25">
      <c r="A141" s="89" t="s">
        <v>107</v>
      </c>
      <c r="B141" s="89">
        <v>0.81746549707602412</v>
      </c>
      <c r="C141" s="89">
        <v>0.66735236928104702</v>
      </c>
      <c r="F141" s="89" t="s">
        <v>107</v>
      </c>
      <c r="G141" s="89">
        <v>2.4433467836257399</v>
      </c>
      <c r="H141" s="89">
        <v>3.1795919117647098</v>
      </c>
      <c r="K141" s="89" t="s">
        <v>107</v>
      </c>
      <c r="L141" s="89">
        <v>0.65973625730994301</v>
      </c>
      <c r="M141" s="89">
        <v>0.74864746732026211</v>
      </c>
      <c r="P141" s="89" t="s">
        <v>107</v>
      </c>
      <c r="Q141" s="89">
        <v>0.79129400584795506</v>
      </c>
      <c r="R141" s="89">
        <v>1.0117035947712401</v>
      </c>
      <c r="U141" s="89" t="s">
        <v>107</v>
      </c>
      <c r="V141" s="89">
        <v>0.96849415204678413</v>
      </c>
      <c r="W141" s="89">
        <v>1.10908823529412</v>
      </c>
      <c r="Z141" s="89" t="s">
        <v>107</v>
      </c>
      <c r="AA141" s="89">
        <v>0.86025935672514708</v>
      </c>
      <c r="AB141" s="89">
        <v>0.86925555555555911</v>
      </c>
    </row>
    <row r="142" spans="1:28" x14ac:dyDescent="0.25">
      <c r="A142" s="89" t="s">
        <v>108</v>
      </c>
      <c r="B142" s="89">
        <v>19</v>
      </c>
      <c r="C142" s="89">
        <v>18</v>
      </c>
      <c r="F142" s="89" t="s">
        <v>108</v>
      </c>
      <c r="G142" s="89">
        <v>19</v>
      </c>
      <c r="H142" s="89">
        <v>18</v>
      </c>
      <c r="K142" s="89" t="s">
        <v>108</v>
      </c>
      <c r="L142" s="89">
        <v>19</v>
      </c>
      <c r="M142" s="89">
        <v>18</v>
      </c>
      <c r="P142" s="89" t="s">
        <v>108</v>
      </c>
      <c r="Q142" s="89">
        <v>19</v>
      </c>
      <c r="R142" s="89">
        <v>18</v>
      </c>
      <c r="U142" s="89" t="s">
        <v>108</v>
      </c>
      <c r="V142" s="89">
        <v>19</v>
      </c>
      <c r="W142" s="89">
        <v>18</v>
      </c>
      <c r="Z142" s="89" t="s">
        <v>108</v>
      </c>
      <c r="AA142" s="89">
        <v>19</v>
      </c>
      <c r="AB142" s="89">
        <v>18</v>
      </c>
    </row>
    <row r="143" spans="1:28" x14ac:dyDescent="0.25">
      <c r="A143" s="89" t="s">
        <v>109</v>
      </c>
      <c r="B143" s="89">
        <v>0.74455340643275003</v>
      </c>
      <c r="C143" s="89"/>
      <c r="F143" s="89" t="s">
        <v>109</v>
      </c>
      <c r="G143" s="89">
        <v>2.8009515601503798</v>
      </c>
      <c r="H143" s="89"/>
      <c r="K143" s="89" t="s">
        <v>109</v>
      </c>
      <c r="L143" s="89">
        <v>0.70292170217209804</v>
      </c>
      <c r="M143" s="89"/>
      <c r="P143" s="89" t="s">
        <v>109</v>
      </c>
      <c r="Q143" s="89">
        <v>0.89835009189641002</v>
      </c>
      <c r="R143" s="89"/>
      <c r="U143" s="89" t="s">
        <v>109</v>
      </c>
      <c r="V143" s="89">
        <v>1.03678270676692</v>
      </c>
      <c r="W143" s="89"/>
      <c r="Z143" s="89" t="s">
        <v>109</v>
      </c>
      <c r="AA143" s="89">
        <v>0.86462893901420401</v>
      </c>
      <c r="AB143" s="89"/>
    </row>
    <row r="144" spans="1:28" x14ac:dyDescent="0.25">
      <c r="A144" s="89" t="s">
        <v>110</v>
      </c>
      <c r="B144" s="89">
        <v>0</v>
      </c>
      <c r="C144" s="89"/>
      <c r="F144" s="89" t="s">
        <v>110</v>
      </c>
      <c r="G144" s="89">
        <v>0</v>
      </c>
      <c r="H144" s="89"/>
      <c r="K144" s="89" t="s">
        <v>110</v>
      </c>
      <c r="L144" s="89">
        <v>0</v>
      </c>
      <c r="M144" s="89"/>
      <c r="P144" s="89" t="s">
        <v>110</v>
      </c>
      <c r="Q144" s="89">
        <v>0</v>
      </c>
      <c r="R144" s="89"/>
      <c r="U144" s="89" t="s">
        <v>110</v>
      </c>
      <c r="V144" s="89">
        <v>0</v>
      </c>
      <c r="W144" s="89"/>
      <c r="Z144" s="89" t="s">
        <v>110</v>
      </c>
      <c r="AA144" s="89">
        <v>0</v>
      </c>
      <c r="AB144" s="89"/>
    </row>
    <row r="145" spans="1:28" x14ac:dyDescent="0.25">
      <c r="A145" s="89" t="s">
        <v>111</v>
      </c>
      <c r="B145" s="89">
        <v>35</v>
      </c>
      <c r="C145" s="89"/>
      <c r="F145" s="89" t="s">
        <v>111</v>
      </c>
      <c r="G145" s="89">
        <v>35</v>
      </c>
      <c r="H145" s="89"/>
      <c r="K145" s="89" t="s">
        <v>111</v>
      </c>
      <c r="L145" s="89">
        <v>35</v>
      </c>
      <c r="M145" s="89"/>
      <c r="P145" s="89" t="s">
        <v>111</v>
      </c>
      <c r="Q145" s="89">
        <v>35</v>
      </c>
      <c r="R145" s="89"/>
      <c r="U145" s="89" t="s">
        <v>111</v>
      </c>
      <c r="V145" s="89">
        <v>35</v>
      </c>
      <c r="W145" s="89"/>
      <c r="Z145" s="89" t="s">
        <v>111</v>
      </c>
      <c r="AA145" s="89">
        <v>35</v>
      </c>
      <c r="AB145" s="89"/>
    </row>
    <row r="146" spans="1:28" x14ac:dyDescent="0.25">
      <c r="A146" s="89" t="s">
        <v>112</v>
      </c>
      <c r="B146" s="89">
        <v>6.1865876348351598E-2</v>
      </c>
      <c r="C146" s="89"/>
      <c r="F146" s="89" t="s">
        <v>112</v>
      </c>
      <c r="G146" s="89">
        <v>-0.63971421736136103</v>
      </c>
      <c r="H146" s="89"/>
      <c r="K146" s="89" t="s">
        <v>112</v>
      </c>
      <c r="L146" s="89">
        <v>1.10468334159799</v>
      </c>
      <c r="M146" s="89"/>
      <c r="P146" s="89" t="s">
        <v>112</v>
      </c>
      <c r="Q146" s="89">
        <v>-3.2105753217759401</v>
      </c>
      <c r="R146" s="89"/>
      <c r="U146" s="89" t="s">
        <v>112</v>
      </c>
      <c r="V146" s="89">
        <v>-0.46437860536928105</v>
      </c>
      <c r="W146" s="89"/>
      <c r="Z146" s="89" t="s">
        <v>112</v>
      </c>
      <c r="AA146" s="89">
        <v>-2.7696168742371801</v>
      </c>
      <c r="AB146" s="89"/>
    </row>
    <row r="147" spans="1:28" x14ac:dyDescent="0.25">
      <c r="A147" s="89" t="s">
        <v>113</v>
      </c>
      <c r="B147" s="89">
        <v>0.47551079500902205</v>
      </c>
      <c r="C147" s="89"/>
      <c r="F147" s="89" t="s">
        <v>113</v>
      </c>
      <c r="G147" s="89">
        <v>0.26326195746682901</v>
      </c>
      <c r="H147" s="89"/>
      <c r="K147" s="89" t="s">
        <v>113</v>
      </c>
      <c r="L147" s="89">
        <v>0.13841672153224702</v>
      </c>
      <c r="M147" s="89"/>
      <c r="P147" s="89" t="s">
        <v>113</v>
      </c>
      <c r="Q147" s="89">
        <v>1.41866663116564E-3</v>
      </c>
      <c r="R147" s="89"/>
      <c r="U147" s="89" t="s">
        <v>113</v>
      </c>
      <c r="V147" s="89">
        <v>0.32262614371961401</v>
      </c>
      <c r="W147" s="89"/>
      <c r="Z147" s="89" t="s">
        <v>113</v>
      </c>
      <c r="AA147" s="89">
        <v>4.4592175028606105E-3</v>
      </c>
      <c r="AB147" s="89"/>
    </row>
    <row r="148" spans="1:28" x14ac:dyDescent="0.25">
      <c r="A148" s="89" t="s">
        <v>114</v>
      </c>
      <c r="B148" s="89">
        <v>1.68957245778026</v>
      </c>
      <c r="C148" s="89"/>
      <c r="F148" s="89" t="s">
        <v>114</v>
      </c>
      <c r="G148" s="89">
        <v>1.68957245778026</v>
      </c>
      <c r="H148" s="89"/>
      <c r="K148" s="89" t="s">
        <v>114</v>
      </c>
      <c r="L148" s="89">
        <v>1.68957245778026</v>
      </c>
      <c r="M148" s="89"/>
      <c r="P148" s="89" t="s">
        <v>114</v>
      </c>
      <c r="Q148" s="89">
        <v>1.68957245778026</v>
      </c>
      <c r="R148" s="89"/>
      <c r="U148" s="89" t="s">
        <v>114</v>
      </c>
      <c r="V148" s="89">
        <v>1.68957245778026</v>
      </c>
      <c r="W148" s="89"/>
      <c r="Z148" s="89" t="s">
        <v>114</v>
      </c>
      <c r="AA148" s="89">
        <v>1.68957245778026</v>
      </c>
      <c r="AB148" s="89"/>
    </row>
    <row r="149" spans="1:28" x14ac:dyDescent="0.25">
      <c r="A149" s="89" t="s">
        <v>115</v>
      </c>
      <c r="B149" s="90">
        <v>0.95102159001804309</v>
      </c>
      <c r="C149" s="89"/>
      <c r="F149" s="89" t="s">
        <v>115</v>
      </c>
      <c r="G149" s="90">
        <v>0.52652391493365902</v>
      </c>
      <c r="H149" s="89"/>
      <c r="K149" s="89" t="s">
        <v>115</v>
      </c>
      <c r="L149" s="90">
        <v>0.27683344306449303</v>
      </c>
      <c r="M149" s="89"/>
      <c r="P149" s="89" t="s">
        <v>115</v>
      </c>
      <c r="Q149" s="93">
        <v>2.83733326233127E-3</v>
      </c>
      <c r="R149" s="89"/>
      <c r="U149" s="89" t="s">
        <v>115</v>
      </c>
      <c r="V149" s="90">
        <v>0.64525228743922702</v>
      </c>
      <c r="W149" s="89"/>
      <c r="Z149" s="89" t="s">
        <v>115</v>
      </c>
      <c r="AA149" s="93">
        <v>8.9184350057212106E-3</v>
      </c>
      <c r="AB149" s="89"/>
    </row>
    <row r="150" spans="1:28" x14ac:dyDescent="0.25">
      <c r="A150" s="92" t="s">
        <v>116</v>
      </c>
      <c r="B150" s="92">
        <v>2.0301079282503398</v>
      </c>
      <c r="C150" s="92"/>
      <c r="F150" s="92" t="s">
        <v>116</v>
      </c>
      <c r="G150" s="92">
        <v>2.0301079282503398</v>
      </c>
      <c r="H150" s="92"/>
      <c r="K150" s="92" t="s">
        <v>116</v>
      </c>
      <c r="L150" s="92">
        <v>2.0301079282503398</v>
      </c>
      <c r="M150" s="92"/>
      <c r="P150" s="92" t="s">
        <v>116</v>
      </c>
      <c r="Q150" s="92">
        <v>2.0301079282503398</v>
      </c>
      <c r="R150" s="92"/>
      <c r="U150" s="92" t="s">
        <v>116</v>
      </c>
      <c r="V150" s="92">
        <v>2.0301079282503398</v>
      </c>
      <c r="W150" s="92"/>
      <c r="Z150" s="92" t="s">
        <v>116</v>
      </c>
      <c r="AA150" s="92">
        <v>2.0301079282503398</v>
      </c>
      <c r="AB150" s="92"/>
    </row>
    <row r="153" spans="1:28" x14ac:dyDescent="0.25">
      <c r="A153" t="s">
        <v>118</v>
      </c>
    </row>
    <row r="155" spans="1:28" x14ac:dyDescent="0.25">
      <c r="A155" t="s">
        <v>103</v>
      </c>
      <c r="F155" t="s">
        <v>103</v>
      </c>
      <c r="K155" t="s">
        <v>103</v>
      </c>
      <c r="P155" t="s">
        <v>103</v>
      </c>
      <c r="U155" t="s">
        <v>103</v>
      </c>
      <c r="Z155" t="s">
        <v>103</v>
      </c>
    </row>
    <row r="157" spans="1:28" x14ac:dyDescent="0.25">
      <c r="A157" s="88"/>
      <c r="B157" s="88" t="s">
        <v>104</v>
      </c>
      <c r="C157" s="88" t="s">
        <v>105</v>
      </c>
      <c r="F157" s="88"/>
      <c r="G157" s="88" t="s">
        <v>104</v>
      </c>
      <c r="H157" s="88" t="s">
        <v>105</v>
      </c>
      <c r="K157" s="88"/>
      <c r="L157" s="88" t="s">
        <v>104</v>
      </c>
      <c r="M157" s="88" t="s">
        <v>105</v>
      </c>
      <c r="P157" s="88"/>
      <c r="Q157" s="88" t="s">
        <v>104</v>
      </c>
      <c r="R157" s="88" t="s">
        <v>105</v>
      </c>
      <c r="U157" s="88"/>
      <c r="V157" s="88" t="s">
        <v>104</v>
      </c>
      <c r="W157" s="88" t="s">
        <v>105</v>
      </c>
      <c r="Z157" s="88"/>
      <c r="AA157" s="88" t="s">
        <v>104</v>
      </c>
      <c r="AB157" s="88" t="s">
        <v>105</v>
      </c>
    </row>
    <row r="158" spans="1:28" x14ac:dyDescent="0.25">
      <c r="A158" s="89" t="s">
        <v>106</v>
      </c>
      <c r="B158" s="89">
        <v>1.7844444444444401</v>
      </c>
      <c r="C158" s="89">
        <v>2.1412499999999999</v>
      </c>
      <c r="F158" s="89" t="s">
        <v>106</v>
      </c>
      <c r="G158" s="89">
        <v>3.0277777777777799</v>
      </c>
      <c r="H158" s="89">
        <v>3.5906250000000002</v>
      </c>
      <c r="K158" s="89" t="s">
        <v>106</v>
      </c>
      <c r="L158" s="89">
        <v>0.401666666666667</v>
      </c>
      <c r="M158" s="89">
        <v>0.31562499999999999</v>
      </c>
      <c r="P158" s="89" t="s">
        <v>106</v>
      </c>
      <c r="Q158" s="89">
        <v>1.5138888888888899</v>
      </c>
      <c r="R158" s="89">
        <v>3.254375</v>
      </c>
      <c r="U158" s="89" t="s">
        <v>106</v>
      </c>
      <c r="V158" s="89">
        <v>3.78722222222222</v>
      </c>
      <c r="W158" s="89">
        <v>4.1062500000000002</v>
      </c>
      <c r="Z158" s="89" t="s">
        <v>106</v>
      </c>
      <c r="AA158" s="89">
        <v>1.3405555555555499</v>
      </c>
      <c r="AB158" s="89">
        <v>2.6212499999999999</v>
      </c>
    </row>
    <row r="159" spans="1:28" x14ac:dyDescent="0.25">
      <c r="A159" s="89" t="s">
        <v>107</v>
      </c>
      <c r="B159" s="89">
        <v>0.69463402777777805</v>
      </c>
      <c r="C159" s="89">
        <v>1.0479624999999999</v>
      </c>
      <c r="F159" s="89" t="s">
        <v>107</v>
      </c>
      <c r="G159" s="89">
        <v>1.7687194444444401</v>
      </c>
      <c r="H159" s="89">
        <v>4.3325602678571498</v>
      </c>
      <c r="K159" s="89" t="s">
        <v>107</v>
      </c>
      <c r="L159" s="89">
        <v>0.38775000000000104</v>
      </c>
      <c r="M159" s="89">
        <v>1.2246316964285699</v>
      </c>
      <c r="P159" s="89" t="s">
        <v>107</v>
      </c>
      <c r="Q159" s="89">
        <v>1.0751798611111101</v>
      </c>
      <c r="R159" s="89">
        <v>1.4313102678571501</v>
      </c>
      <c r="U159" s="89" t="s">
        <v>107</v>
      </c>
      <c r="V159" s="89">
        <v>0.76577569444444704</v>
      </c>
      <c r="W159" s="89">
        <v>1.4556625000000001</v>
      </c>
      <c r="Z159" s="89" t="s">
        <v>107</v>
      </c>
      <c r="AA159" s="89">
        <v>1.2500652777777801</v>
      </c>
      <c r="AB159" s="89">
        <v>0.64328392857143402</v>
      </c>
    </row>
    <row r="160" spans="1:28" x14ac:dyDescent="0.25">
      <c r="A160" s="89" t="s">
        <v>108</v>
      </c>
      <c r="B160" s="89">
        <v>9</v>
      </c>
      <c r="C160" s="89">
        <v>8</v>
      </c>
      <c r="F160" s="89" t="s">
        <v>108</v>
      </c>
      <c r="G160" s="89">
        <v>9</v>
      </c>
      <c r="H160" s="89">
        <v>8</v>
      </c>
      <c r="K160" s="89" t="s">
        <v>108</v>
      </c>
      <c r="L160" s="89">
        <v>9</v>
      </c>
      <c r="M160" s="89">
        <v>8</v>
      </c>
      <c r="P160" s="89" t="s">
        <v>108</v>
      </c>
      <c r="Q160" s="89">
        <v>9</v>
      </c>
      <c r="R160" s="89">
        <v>8</v>
      </c>
      <c r="U160" s="89" t="s">
        <v>108</v>
      </c>
      <c r="V160" s="89">
        <v>9</v>
      </c>
      <c r="W160" s="89">
        <v>8</v>
      </c>
      <c r="Z160" s="89" t="s">
        <v>108</v>
      </c>
      <c r="AA160" s="89">
        <v>9</v>
      </c>
      <c r="AB160" s="89">
        <v>8</v>
      </c>
    </row>
    <row r="161" spans="1:28" x14ac:dyDescent="0.25">
      <c r="A161" s="89" t="s">
        <v>109</v>
      </c>
      <c r="B161" s="89">
        <v>0.85952064814814999</v>
      </c>
      <c r="C161" s="89"/>
      <c r="F161" s="89" t="s">
        <v>109</v>
      </c>
      <c r="G161" s="89">
        <v>2.9651784953703699</v>
      </c>
      <c r="H161" s="89"/>
      <c r="K161" s="89" t="s">
        <v>109</v>
      </c>
      <c r="L161" s="89">
        <v>0.77829479166666804</v>
      </c>
      <c r="M161" s="89"/>
      <c r="P161" s="89" t="s">
        <v>109</v>
      </c>
      <c r="Q161" s="89">
        <v>1.2413740509259299</v>
      </c>
      <c r="R161" s="89"/>
      <c r="U161" s="89" t="s">
        <v>109</v>
      </c>
      <c r="V161" s="89">
        <v>1.0877228703703701</v>
      </c>
      <c r="W161" s="89"/>
      <c r="Z161" s="89" t="s">
        <v>109</v>
      </c>
      <c r="AA161" s="89">
        <v>0.96690064814815202</v>
      </c>
      <c r="AB161" s="89"/>
    </row>
    <row r="162" spans="1:28" x14ac:dyDescent="0.25">
      <c r="A162" s="89" t="s">
        <v>110</v>
      </c>
      <c r="B162" s="89">
        <v>0</v>
      </c>
      <c r="C162" s="89"/>
      <c r="F162" s="89" t="s">
        <v>110</v>
      </c>
      <c r="G162" s="89">
        <v>0</v>
      </c>
      <c r="H162" s="89"/>
      <c r="K162" s="89" t="s">
        <v>110</v>
      </c>
      <c r="L162" s="89">
        <v>0</v>
      </c>
      <c r="M162" s="89"/>
      <c r="P162" s="89" t="s">
        <v>110</v>
      </c>
      <c r="Q162" s="89">
        <v>0</v>
      </c>
      <c r="R162" s="89"/>
      <c r="U162" s="89" t="s">
        <v>110</v>
      </c>
      <c r="V162" s="89">
        <v>0</v>
      </c>
      <c r="W162" s="89"/>
      <c r="Z162" s="89" t="s">
        <v>110</v>
      </c>
      <c r="AA162" s="89">
        <v>0</v>
      </c>
      <c r="AB162" s="89"/>
    </row>
    <row r="163" spans="1:28" x14ac:dyDescent="0.25">
      <c r="A163" s="89" t="s">
        <v>111</v>
      </c>
      <c r="B163" s="89">
        <v>15</v>
      </c>
      <c r="C163" s="89"/>
      <c r="F163" s="89" t="s">
        <v>111</v>
      </c>
      <c r="G163" s="89">
        <v>15</v>
      </c>
      <c r="H163" s="89"/>
      <c r="K163" s="89" t="s">
        <v>111</v>
      </c>
      <c r="L163" s="89">
        <v>15</v>
      </c>
      <c r="M163" s="89"/>
      <c r="P163" s="89" t="s">
        <v>111</v>
      </c>
      <c r="Q163" s="89">
        <v>15</v>
      </c>
      <c r="R163" s="89"/>
      <c r="U163" s="89" t="s">
        <v>111</v>
      </c>
      <c r="V163" s="89">
        <v>15</v>
      </c>
      <c r="W163" s="89"/>
      <c r="Z163" s="89" t="s">
        <v>111</v>
      </c>
      <c r="AA163" s="89">
        <v>15</v>
      </c>
      <c r="AB163" s="89"/>
    </row>
    <row r="164" spans="1:28" x14ac:dyDescent="0.25">
      <c r="A164" s="89" t="s">
        <v>112</v>
      </c>
      <c r="B164" s="89">
        <v>-0.79203657719167808</v>
      </c>
      <c r="C164" s="89"/>
      <c r="F164" s="89" t="s">
        <v>112</v>
      </c>
      <c r="G164" s="89">
        <v>-0.67267748801214811</v>
      </c>
      <c r="H164" s="89"/>
      <c r="K164" s="89" t="s">
        <v>112</v>
      </c>
      <c r="L164" s="89">
        <v>0.20071440379491101</v>
      </c>
      <c r="M164" s="89"/>
      <c r="P164" s="89" t="s">
        <v>112</v>
      </c>
      <c r="Q164" s="89">
        <v>-3.2148522495426399</v>
      </c>
      <c r="R164" s="89"/>
      <c r="U164" s="89" t="s">
        <v>112</v>
      </c>
      <c r="V164" s="89">
        <v>-0.629522353963887</v>
      </c>
      <c r="W164" s="89"/>
      <c r="Z164" s="89" t="s">
        <v>112</v>
      </c>
      <c r="AA164" s="89">
        <v>-2.6803801154629001</v>
      </c>
      <c r="AB164" s="89"/>
    </row>
    <row r="165" spans="1:28" x14ac:dyDescent="0.25">
      <c r="A165" s="89" t="s">
        <v>113</v>
      </c>
      <c r="B165" s="89">
        <v>0.22034297909347703</v>
      </c>
      <c r="C165" s="89"/>
      <c r="F165" s="89" t="s">
        <v>113</v>
      </c>
      <c r="G165" s="89">
        <v>0.25569147210050902</v>
      </c>
      <c r="H165" s="89"/>
      <c r="K165" s="89" t="s">
        <v>113</v>
      </c>
      <c r="L165" s="89">
        <v>0.42180901935607301</v>
      </c>
      <c r="M165" s="89"/>
      <c r="P165" s="89" t="s">
        <v>113</v>
      </c>
      <c r="Q165" s="89">
        <v>2.8926025475724602E-3</v>
      </c>
      <c r="R165" s="89"/>
      <c r="U165" s="89" t="s">
        <v>113</v>
      </c>
      <c r="V165" s="89">
        <v>0.26923904268402105</v>
      </c>
      <c r="W165" s="89"/>
      <c r="Z165" s="89" t="s">
        <v>113</v>
      </c>
      <c r="AA165" s="89">
        <v>8.5593816668268503E-3</v>
      </c>
      <c r="AB165" s="89"/>
    </row>
    <row r="166" spans="1:28" x14ac:dyDescent="0.25">
      <c r="A166" s="89" t="s">
        <v>114</v>
      </c>
      <c r="B166" s="89">
        <v>1.7530503556925701</v>
      </c>
      <c r="C166" s="89"/>
      <c r="F166" s="89" t="s">
        <v>114</v>
      </c>
      <c r="G166" s="89">
        <v>1.7530503556925701</v>
      </c>
      <c r="H166" s="89"/>
      <c r="K166" s="89" t="s">
        <v>114</v>
      </c>
      <c r="L166" s="89">
        <v>1.7530503556925701</v>
      </c>
      <c r="M166" s="89"/>
      <c r="P166" s="89" t="s">
        <v>114</v>
      </c>
      <c r="Q166" s="89">
        <v>1.7530503556925701</v>
      </c>
      <c r="R166" s="89"/>
      <c r="U166" s="89" t="s">
        <v>114</v>
      </c>
      <c r="V166" s="89">
        <v>1.7530503556925701</v>
      </c>
      <c r="W166" s="89"/>
      <c r="Z166" s="89" t="s">
        <v>114</v>
      </c>
      <c r="AA166" s="89">
        <v>1.7530503556925701</v>
      </c>
      <c r="AB166" s="89"/>
    </row>
    <row r="167" spans="1:28" x14ac:dyDescent="0.25">
      <c r="A167" s="89" t="s">
        <v>115</v>
      </c>
      <c r="B167" s="90">
        <v>0.44068595818695405</v>
      </c>
      <c r="C167" s="89"/>
      <c r="F167" s="89" t="s">
        <v>115</v>
      </c>
      <c r="G167" s="90">
        <v>0.51138294420101704</v>
      </c>
      <c r="H167" s="89"/>
      <c r="K167" s="89" t="s">
        <v>115</v>
      </c>
      <c r="L167" s="90">
        <v>0.84361803871214602</v>
      </c>
      <c r="M167" s="89"/>
      <c r="P167" s="89" t="s">
        <v>115</v>
      </c>
      <c r="Q167" s="93">
        <v>5.78520509514491E-3</v>
      </c>
      <c r="R167" s="89"/>
      <c r="U167" s="89" t="s">
        <v>115</v>
      </c>
      <c r="V167" s="90">
        <v>0.53847808536804209</v>
      </c>
      <c r="W167" s="89"/>
      <c r="Z167" s="89" t="s">
        <v>115</v>
      </c>
      <c r="AA167" s="93">
        <v>1.7118763333653701E-2</v>
      </c>
      <c r="AB167" s="89"/>
    </row>
    <row r="168" spans="1:28" x14ac:dyDescent="0.25">
      <c r="A168" s="92" t="s">
        <v>116</v>
      </c>
      <c r="B168" s="92">
        <v>2.1314495455597702</v>
      </c>
      <c r="C168" s="92"/>
      <c r="F168" s="92" t="s">
        <v>116</v>
      </c>
      <c r="G168" s="92">
        <v>2.1314495455597702</v>
      </c>
      <c r="H168" s="92"/>
      <c r="K168" s="92" t="s">
        <v>116</v>
      </c>
      <c r="L168" s="92">
        <v>2.1314495455597702</v>
      </c>
      <c r="M168" s="92"/>
      <c r="P168" s="92" t="s">
        <v>116</v>
      </c>
      <c r="Q168" s="92">
        <v>2.1314495455597702</v>
      </c>
      <c r="R168" s="92"/>
      <c r="U168" s="92" t="s">
        <v>116</v>
      </c>
      <c r="V168" s="92">
        <v>2.1314495455597702</v>
      </c>
      <c r="W168" s="92"/>
      <c r="Z168" s="92" t="s">
        <v>116</v>
      </c>
      <c r="AA168" s="92">
        <v>2.1314495455597702</v>
      </c>
      <c r="AB168" s="92"/>
    </row>
    <row r="171" spans="1:28" x14ac:dyDescent="0.25">
      <c r="A171" t="s">
        <v>119</v>
      </c>
    </row>
    <row r="173" spans="1:28" x14ac:dyDescent="0.25">
      <c r="A173" t="s">
        <v>103</v>
      </c>
      <c r="F173" t="s">
        <v>103</v>
      </c>
      <c r="K173" t="s">
        <v>103</v>
      </c>
      <c r="P173" t="s">
        <v>103</v>
      </c>
      <c r="U173" t="s">
        <v>103</v>
      </c>
      <c r="Z173" t="s">
        <v>103</v>
      </c>
    </row>
    <row r="175" spans="1:28" x14ac:dyDescent="0.25">
      <c r="A175" s="88"/>
      <c r="B175" s="88" t="s">
        <v>104</v>
      </c>
      <c r="C175" s="88" t="s">
        <v>105</v>
      </c>
      <c r="F175" s="88"/>
      <c r="G175" s="88" t="s">
        <v>104</v>
      </c>
      <c r="H175" s="88" t="s">
        <v>105</v>
      </c>
      <c r="K175" s="88"/>
      <c r="L175" s="88" t="s">
        <v>104</v>
      </c>
      <c r="M175" s="88" t="s">
        <v>105</v>
      </c>
      <c r="P175" s="88"/>
      <c r="Q175" s="88" t="s">
        <v>104</v>
      </c>
      <c r="R175" s="88" t="s">
        <v>105</v>
      </c>
      <c r="U175" s="88"/>
      <c r="V175" s="88" t="s">
        <v>104</v>
      </c>
      <c r="W175" s="88" t="s">
        <v>105</v>
      </c>
      <c r="Z175" s="88"/>
      <c r="AA175" s="88" t="s">
        <v>104</v>
      </c>
      <c r="AB175" s="88" t="s">
        <v>105</v>
      </c>
    </row>
    <row r="176" spans="1:28" x14ac:dyDescent="0.25">
      <c r="A176" s="89" t="s">
        <v>106</v>
      </c>
      <c r="B176" s="89">
        <v>2.7905000000000002</v>
      </c>
      <c r="C176" s="89">
        <v>2.4205000000000001</v>
      </c>
      <c r="F176" s="89" t="s">
        <v>106</v>
      </c>
      <c r="G176" s="89">
        <v>4.92</v>
      </c>
      <c r="H176" s="89">
        <v>5.0039999999999996</v>
      </c>
      <c r="K176" s="89" t="s">
        <v>106</v>
      </c>
      <c r="L176" s="89">
        <v>1.228</v>
      </c>
      <c r="M176" s="89">
        <v>0.70499999999999907</v>
      </c>
      <c r="P176" s="89" t="s">
        <v>106</v>
      </c>
      <c r="Q176" s="89">
        <v>2.3925000000000001</v>
      </c>
      <c r="R176" s="89">
        <v>2.7555000000000001</v>
      </c>
      <c r="U176" s="89" t="s">
        <v>106</v>
      </c>
      <c r="V176" s="89">
        <v>4.0004999999999997</v>
      </c>
      <c r="W176" s="89">
        <v>4.0140000000000002</v>
      </c>
      <c r="Z176" s="89" t="s">
        <v>106</v>
      </c>
      <c r="AA176" s="89">
        <v>1.6005</v>
      </c>
      <c r="AB176" s="89">
        <v>2.0870000000000002</v>
      </c>
    </row>
    <row r="177" spans="1:28" x14ac:dyDescent="0.25">
      <c r="A177" s="89" t="s">
        <v>107</v>
      </c>
      <c r="B177" s="89">
        <v>0.48476916666666803</v>
      </c>
      <c r="C177" s="89">
        <v>0.40696361111110901</v>
      </c>
      <c r="F177" s="89" t="s">
        <v>107</v>
      </c>
      <c r="G177" s="89">
        <v>1.4300222222222201</v>
      </c>
      <c r="H177" s="89">
        <v>1.64964333333333</v>
      </c>
      <c r="K177" s="89" t="s">
        <v>107</v>
      </c>
      <c r="L177" s="89">
        <v>0.6154233333333341</v>
      </c>
      <c r="M177" s="89">
        <v>0.38674999999999904</v>
      </c>
      <c r="P177" s="89" t="s">
        <v>107</v>
      </c>
      <c r="Q177" s="89">
        <v>0.22057916666666502</v>
      </c>
      <c r="R177" s="89">
        <v>0.67485249999999908</v>
      </c>
      <c r="U177" s="89" t="s">
        <v>107</v>
      </c>
      <c r="V177" s="89">
        <v>1.23235805555555</v>
      </c>
      <c r="W177" s="89">
        <v>0.95855999999999608</v>
      </c>
      <c r="Z177" s="89" t="s">
        <v>107</v>
      </c>
      <c r="AA177" s="89">
        <v>0.573785833333333</v>
      </c>
      <c r="AB177" s="89">
        <v>1.00064555555555</v>
      </c>
    </row>
    <row r="178" spans="1:28" x14ac:dyDescent="0.25">
      <c r="A178" s="89" t="s">
        <v>108</v>
      </c>
      <c r="B178" s="89">
        <v>10</v>
      </c>
      <c r="C178" s="89">
        <v>10</v>
      </c>
      <c r="F178" s="89" t="s">
        <v>108</v>
      </c>
      <c r="G178" s="89">
        <v>10</v>
      </c>
      <c r="H178" s="89">
        <v>10</v>
      </c>
      <c r="K178" s="89" t="s">
        <v>108</v>
      </c>
      <c r="L178" s="89">
        <v>10</v>
      </c>
      <c r="M178" s="89">
        <v>10</v>
      </c>
      <c r="P178" s="89" t="s">
        <v>108</v>
      </c>
      <c r="Q178" s="89">
        <v>10</v>
      </c>
      <c r="R178" s="89">
        <v>10</v>
      </c>
      <c r="U178" s="89" t="s">
        <v>108</v>
      </c>
      <c r="V178" s="89">
        <v>10</v>
      </c>
      <c r="W178" s="89">
        <v>10</v>
      </c>
      <c r="Z178" s="89" t="s">
        <v>108</v>
      </c>
      <c r="AA178" s="89">
        <v>10</v>
      </c>
      <c r="AB178" s="89">
        <v>10</v>
      </c>
    </row>
    <row r="179" spans="1:28" x14ac:dyDescent="0.25">
      <c r="A179" s="89" t="s">
        <v>109</v>
      </c>
      <c r="B179" s="89">
        <v>0.44586638888888902</v>
      </c>
      <c r="C179" s="89"/>
      <c r="F179" s="89" t="s">
        <v>109</v>
      </c>
      <c r="G179" s="89">
        <v>1.53983277777778</v>
      </c>
      <c r="H179" s="89"/>
      <c r="K179" s="89" t="s">
        <v>109</v>
      </c>
      <c r="L179" s="89">
        <v>0.50108666666666601</v>
      </c>
      <c r="M179" s="89"/>
      <c r="P179" s="89" t="s">
        <v>109</v>
      </c>
      <c r="Q179" s="89">
        <v>0.44771583333333204</v>
      </c>
      <c r="R179" s="89"/>
      <c r="U179" s="89" t="s">
        <v>109</v>
      </c>
      <c r="V179" s="89">
        <v>1.09545902777777</v>
      </c>
      <c r="W179" s="89"/>
      <c r="Z179" s="89" t="s">
        <v>109</v>
      </c>
      <c r="AA179" s="89">
        <v>0.78721569444444406</v>
      </c>
      <c r="AB179" s="89"/>
    </row>
    <row r="180" spans="1:28" x14ac:dyDescent="0.25">
      <c r="A180" s="89" t="s">
        <v>110</v>
      </c>
      <c r="B180" s="89">
        <v>0</v>
      </c>
      <c r="C180" s="89"/>
      <c r="F180" s="89" t="s">
        <v>110</v>
      </c>
      <c r="G180" s="89">
        <v>0</v>
      </c>
      <c r="H180" s="89"/>
      <c r="K180" s="89" t="s">
        <v>110</v>
      </c>
      <c r="L180" s="89">
        <v>0</v>
      </c>
      <c r="M180" s="89"/>
      <c r="P180" s="89" t="s">
        <v>110</v>
      </c>
      <c r="Q180" s="89">
        <v>0</v>
      </c>
      <c r="R180" s="89"/>
      <c r="U180" s="89" t="s">
        <v>110</v>
      </c>
      <c r="V180" s="89">
        <v>0</v>
      </c>
      <c r="W180" s="89"/>
      <c r="Z180" s="89" t="s">
        <v>110</v>
      </c>
      <c r="AA180" s="89">
        <v>0</v>
      </c>
      <c r="AB180" s="89"/>
    </row>
    <row r="181" spans="1:28" x14ac:dyDescent="0.25">
      <c r="A181" s="89" t="s">
        <v>111</v>
      </c>
      <c r="B181" s="89">
        <v>18</v>
      </c>
      <c r="C181" s="89"/>
      <c r="F181" s="89" t="s">
        <v>111</v>
      </c>
      <c r="G181" s="89">
        <v>18</v>
      </c>
      <c r="H181" s="89"/>
      <c r="K181" s="89" t="s">
        <v>111</v>
      </c>
      <c r="L181" s="89">
        <v>18</v>
      </c>
      <c r="M181" s="89"/>
      <c r="P181" s="89" t="s">
        <v>111</v>
      </c>
      <c r="Q181" s="89">
        <v>18</v>
      </c>
      <c r="R181" s="89"/>
      <c r="U181" s="89" t="s">
        <v>111</v>
      </c>
      <c r="V181" s="89">
        <v>18</v>
      </c>
      <c r="W181" s="89"/>
      <c r="Z181" s="89" t="s">
        <v>111</v>
      </c>
      <c r="AA181" s="89">
        <v>18</v>
      </c>
      <c r="AB181" s="89"/>
    </row>
    <row r="182" spans="1:28" x14ac:dyDescent="0.25">
      <c r="A182" s="89" t="s">
        <v>112</v>
      </c>
      <c r="B182" s="89">
        <v>1.2390372379480099</v>
      </c>
      <c r="C182" s="89"/>
      <c r="F182" s="89" t="s">
        <v>112</v>
      </c>
      <c r="G182" s="89">
        <v>-0.15136571204385701</v>
      </c>
      <c r="H182" s="89"/>
      <c r="K182" s="89" t="s">
        <v>112</v>
      </c>
      <c r="L182" s="89">
        <v>1.65207693369786</v>
      </c>
      <c r="M182" s="89"/>
      <c r="P182" s="89" t="s">
        <v>112</v>
      </c>
      <c r="Q182" s="89">
        <v>-1.21308267573717</v>
      </c>
      <c r="R182" s="89"/>
      <c r="U182" s="89" t="s">
        <v>112</v>
      </c>
      <c r="V182" s="89">
        <v>-2.8841689779505301E-2</v>
      </c>
      <c r="W182" s="89"/>
      <c r="Z182" s="89" t="s">
        <v>112</v>
      </c>
      <c r="AA182" s="89">
        <v>-1.2260861167055599</v>
      </c>
      <c r="AB182" s="89"/>
    </row>
    <row r="183" spans="1:28" x14ac:dyDescent="0.25">
      <c r="A183" s="89" t="s">
        <v>113</v>
      </c>
      <c r="B183" s="89">
        <v>0.115622858147315</v>
      </c>
      <c r="C183" s="89"/>
      <c r="F183" s="89" t="s">
        <v>113</v>
      </c>
      <c r="G183" s="89">
        <v>0.44068537973310501</v>
      </c>
      <c r="H183" s="89"/>
      <c r="K183" s="89" t="s">
        <v>113</v>
      </c>
      <c r="L183" s="89">
        <v>5.79278111753425E-2</v>
      </c>
      <c r="M183" s="89"/>
      <c r="P183" s="89" t="s">
        <v>113</v>
      </c>
      <c r="Q183" s="89">
        <v>0.12038914817505401</v>
      </c>
      <c r="R183" s="89"/>
      <c r="U183" s="89" t="s">
        <v>113</v>
      </c>
      <c r="V183" s="89">
        <v>0.48865411337626602</v>
      </c>
      <c r="W183" s="89"/>
      <c r="Z183" s="89" t="s">
        <v>113</v>
      </c>
      <c r="AA183" s="89">
        <v>0.11798273014202</v>
      </c>
      <c r="AB183" s="89"/>
    </row>
    <row r="184" spans="1:28" x14ac:dyDescent="0.25">
      <c r="A184" s="89" t="s">
        <v>114</v>
      </c>
      <c r="B184" s="89">
        <v>1.7340636066175401</v>
      </c>
      <c r="C184" s="89"/>
      <c r="F184" s="89" t="s">
        <v>114</v>
      </c>
      <c r="G184" s="89">
        <v>1.7340636066175401</v>
      </c>
      <c r="H184" s="89"/>
      <c r="K184" s="89" t="s">
        <v>114</v>
      </c>
      <c r="L184" s="89">
        <v>1.7340636066175401</v>
      </c>
      <c r="M184" s="89"/>
      <c r="P184" s="89" t="s">
        <v>114</v>
      </c>
      <c r="Q184" s="89">
        <v>1.7340636066175401</v>
      </c>
      <c r="R184" s="89"/>
      <c r="U184" s="89" t="s">
        <v>114</v>
      </c>
      <c r="V184" s="89">
        <v>1.7340636066175401</v>
      </c>
      <c r="W184" s="89"/>
      <c r="Z184" s="89" t="s">
        <v>114</v>
      </c>
      <c r="AA184" s="89">
        <v>1.7340636066175401</v>
      </c>
      <c r="AB184" s="89"/>
    </row>
    <row r="185" spans="1:28" x14ac:dyDescent="0.25">
      <c r="A185" s="89" t="s">
        <v>115</v>
      </c>
      <c r="B185" s="90">
        <v>0.23124571629463</v>
      </c>
      <c r="C185" s="89"/>
      <c r="F185" s="89" t="s">
        <v>115</v>
      </c>
      <c r="G185" s="94">
        <v>0.88137075946621002</v>
      </c>
      <c r="H185" s="89"/>
      <c r="K185" s="89" t="s">
        <v>115</v>
      </c>
      <c r="L185" s="94">
        <v>0.11585562235068501</v>
      </c>
      <c r="M185" s="89"/>
      <c r="P185" s="89" t="s">
        <v>115</v>
      </c>
      <c r="Q185" s="94">
        <v>0.24077829635010903</v>
      </c>
      <c r="R185" s="89"/>
      <c r="U185" s="89" t="s">
        <v>115</v>
      </c>
      <c r="V185" s="90">
        <v>0.97730822675253204</v>
      </c>
      <c r="W185" s="89"/>
      <c r="Z185" s="89" t="s">
        <v>115</v>
      </c>
      <c r="AA185" s="90">
        <v>0.23596546028404</v>
      </c>
      <c r="AB185" s="89"/>
    </row>
    <row r="186" spans="1:28" x14ac:dyDescent="0.25">
      <c r="A186" s="92" t="s">
        <v>116</v>
      </c>
      <c r="B186" s="92">
        <v>2.10092204024104</v>
      </c>
      <c r="C186" s="92"/>
      <c r="F186" s="92" t="s">
        <v>116</v>
      </c>
      <c r="G186" s="92">
        <v>2.10092204024104</v>
      </c>
      <c r="H186" s="92"/>
      <c r="K186" s="92" t="s">
        <v>116</v>
      </c>
      <c r="L186" s="92">
        <v>2.10092204024104</v>
      </c>
      <c r="M186" s="92"/>
      <c r="P186" s="92" t="s">
        <v>116</v>
      </c>
      <c r="Q186" s="92">
        <v>2.10092204024104</v>
      </c>
      <c r="R186" s="92"/>
      <c r="U186" s="92" t="s">
        <v>116</v>
      </c>
      <c r="V186" s="92">
        <v>2.10092204024104</v>
      </c>
      <c r="W186" s="92"/>
      <c r="Z186" s="92" t="s">
        <v>116</v>
      </c>
      <c r="AA186" s="92">
        <v>2.10092204024104</v>
      </c>
      <c r="AB186" s="92"/>
    </row>
  </sheetData>
  <sheetProtection selectLockedCells="1" selectUnlockedCells="1"/>
  <mergeCells count="4">
    <mergeCell ref="A2:A10"/>
    <mergeCell ref="A11:A20"/>
    <mergeCell ref="A21:A28"/>
    <mergeCell ref="A29:A38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abSelected="1" zoomScale="85" zoomScaleNormal="85" workbookViewId="0">
      <selection activeCell="J39" sqref="J39"/>
    </sheetView>
  </sheetViews>
  <sheetFormatPr baseColWidth="10" defaultColWidth="10.5703125" defaultRowHeight="15" x14ac:dyDescent="0.25"/>
  <sheetData>
    <row r="1" spans="1:25" x14ac:dyDescent="0.25">
      <c r="A1" s="288" t="s">
        <v>126</v>
      </c>
      <c r="B1" s="289" t="s">
        <v>102</v>
      </c>
      <c r="C1" s="289"/>
      <c r="D1" s="289"/>
      <c r="E1" s="289" t="s">
        <v>127</v>
      </c>
      <c r="F1" s="289"/>
      <c r="G1" s="289"/>
      <c r="H1" s="289" t="s">
        <v>7</v>
      </c>
      <c r="I1" s="289"/>
      <c r="J1" s="289"/>
      <c r="K1" s="289" t="s">
        <v>17</v>
      </c>
      <c r="L1" s="289"/>
      <c r="M1" s="289"/>
      <c r="N1" s="95"/>
      <c r="O1" s="95"/>
      <c r="P1" s="95"/>
      <c r="Q1" s="96" t="s">
        <v>128</v>
      </c>
      <c r="R1" s="97" t="s">
        <v>129</v>
      </c>
      <c r="S1" s="95"/>
      <c r="T1" s="95"/>
      <c r="U1" s="95"/>
      <c r="V1" s="95"/>
      <c r="W1" s="95"/>
      <c r="X1" s="95"/>
      <c r="Y1" s="95"/>
    </row>
    <row r="2" spans="1:25" x14ac:dyDescent="0.25">
      <c r="A2" s="288"/>
      <c r="B2" s="98" t="s">
        <v>130</v>
      </c>
      <c r="C2" s="99" t="s">
        <v>128</v>
      </c>
      <c r="D2" s="100" t="s">
        <v>129</v>
      </c>
      <c r="E2" s="98" t="s">
        <v>130</v>
      </c>
      <c r="F2" s="101" t="s">
        <v>128</v>
      </c>
      <c r="G2" s="100" t="s">
        <v>129</v>
      </c>
      <c r="H2" s="98" t="s">
        <v>130</v>
      </c>
      <c r="I2" s="99" t="s">
        <v>128</v>
      </c>
      <c r="J2" s="100" t="s">
        <v>129</v>
      </c>
      <c r="K2" s="102" t="s">
        <v>130</v>
      </c>
      <c r="L2" s="99" t="s">
        <v>128</v>
      </c>
      <c r="M2" s="100" t="s">
        <v>129</v>
      </c>
      <c r="N2" s="95"/>
      <c r="O2" s="290" t="s">
        <v>96</v>
      </c>
      <c r="P2" s="103" t="s">
        <v>131</v>
      </c>
      <c r="Q2" s="104">
        <f>F3</f>
        <v>-0.8887747316906196</v>
      </c>
      <c r="R2" s="105">
        <f>G3</f>
        <v>0.11891149675117836</v>
      </c>
      <c r="S2" s="95"/>
      <c r="T2" s="95"/>
      <c r="U2" s="95"/>
      <c r="V2" s="106"/>
      <c r="W2" s="106"/>
      <c r="X2" s="106"/>
      <c r="Y2" s="106"/>
    </row>
    <row r="3" spans="1:25" x14ac:dyDescent="0.25">
      <c r="A3" s="103" t="s">
        <v>96</v>
      </c>
      <c r="B3" s="107">
        <f>Estadistica!B57</f>
        <v>0.50469227231126601</v>
      </c>
      <c r="C3" s="108">
        <f>ASIP!M46</f>
        <v>-1.2413199346900217</v>
      </c>
      <c r="D3" s="108">
        <f>ASIP!N46</f>
        <v>0.22070695786605976</v>
      </c>
      <c r="E3" s="109">
        <f>Estadistica!B75</f>
        <v>0.93885670746680405</v>
      </c>
      <c r="F3" s="110">
        <f>ASIP!W65</f>
        <v>-0.8887747316906196</v>
      </c>
      <c r="G3" s="110">
        <f>ASIP!X65</f>
        <v>0.11891149675117836</v>
      </c>
      <c r="H3" s="109">
        <f>Estadistica!B93</f>
        <v>0.67271505184369507</v>
      </c>
      <c r="I3" s="110">
        <f>ASIP!M80</f>
        <v>-0.97265494741228564</v>
      </c>
      <c r="J3" s="111">
        <f>ASIP!N80</f>
        <v>0.21221755091576586</v>
      </c>
      <c r="K3" s="107">
        <f>Estadistica!B111</f>
        <v>0.80704013340984604</v>
      </c>
      <c r="L3" s="108">
        <f>ASIP!M118</f>
        <v>1.3112767665338749</v>
      </c>
      <c r="M3" s="112">
        <f>ASIP!N118</f>
        <v>0.36918582452645804</v>
      </c>
      <c r="N3" s="95"/>
      <c r="O3" s="290"/>
      <c r="P3" s="113" t="s">
        <v>7</v>
      </c>
      <c r="Q3" s="114">
        <f>I3</f>
        <v>-0.97265494741228564</v>
      </c>
      <c r="R3" s="115">
        <f>J3</f>
        <v>0.21221755091576586</v>
      </c>
      <c r="S3" s="95"/>
      <c r="T3" s="95"/>
      <c r="U3" s="95"/>
      <c r="V3" s="95"/>
      <c r="W3" s="95"/>
      <c r="X3" s="95"/>
      <c r="Y3" s="95"/>
    </row>
    <row r="4" spans="1:25" x14ac:dyDescent="0.25">
      <c r="A4" s="113" t="s">
        <v>97</v>
      </c>
      <c r="B4" s="116">
        <f>Estadistica!G57</f>
        <v>6.4995625502226095E-2</v>
      </c>
      <c r="C4" s="117">
        <f>dct!M46</f>
        <v>-2.8942996345943239</v>
      </c>
      <c r="D4" s="117">
        <f>dct!N46</f>
        <v>0.61708067114040044</v>
      </c>
      <c r="E4" s="118">
        <f>Estadistica!G75</f>
        <v>6.7502972636301894E-2</v>
      </c>
      <c r="F4" s="119">
        <f>dct!W44</f>
        <v>1.8525339731607535</v>
      </c>
      <c r="G4" s="119">
        <f>dct!X44</f>
        <v>1.1481890961433965</v>
      </c>
      <c r="H4" s="120">
        <f>Estadistica!G93</f>
        <v>0.32999072418906905</v>
      </c>
      <c r="I4" s="119">
        <f>dct!M70</f>
        <v>1.3650261330681339</v>
      </c>
      <c r="J4" s="119">
        <f>dct!N70</f>
        <v>0.297401247602262</v>
      </c>
      <c r="K4" s="121">
        <f>Estadistica!G111</f>
        <v>0.10500059690194501</v>
      </c>
      <c r="L4" s="117">
        <f>dct!M118</f>
        <v>2.3421884250540201</v>
      </c>
      <c r="M4" s="122">
        <f>dct!N118</f>
        <v>1.1274763921593423</v>
      </c>
      <c r="N4" s="95"/>
      <c r="O4" s="290"/>
      <c r="P4" s="123" t="s">
        <v>17</v>
      </c>
      <c r="Q4" s="124">
        <f>L3</f>
        <v>1.3112767665338749</v>
      </c>
      <c r="R4" s="125">
        <f>M3</f>
        <v>0.36918582452645804</v>
      </c>
      <c r="S4" s="95"/>
      <c r="T4" s="95"/>
      <c r="U4" s="95"/>
      <c r="V4" s="95"/>
      <c r="W4" s="95"/>
      <c r="X4" s="95"/>
      <c r="Y4" s="95"/>
    </row>
    <row r="5" spans="1:25" x14ac:dyDescent="0.25">
      <c r="A5" s="113" t="s">
        <v>98</v>
      </c>
      <c r="B5" s="121">
        <f>Estadistica!L57</f>
        <v>0.95634688566778803</v>
      </c>
      <c r="C5" s="117">
        <f>foxd3!M46</f>
        <v>-1.0125548073504924</v>
      </c>
      <c r="D5" s="117">
        <f>foxd3!N46</f>
        <v>0.1501775400365058</v>
      </c>
      <c r="E5" s="120">
        <f>Estadistica!L75</f>
        <v>0.12634449981250001</v>
      </c>
      <c r="F5" s="119">
        <f>foxd3!W44</f>
        <v>1.2935713658114083</v>
      </c>
      <c r="G5" s="119">
        <f>foxd3!X44</f>
        <v>0.20725905540918657</v>
      </c>
      <c r="H5" s="120">
        <f>Estadistica!L93</f>
        <v>0.52134906446992202</v>
      </c>
      <c r="I5" s="119">
        <f>foxd3!M70</f>
        <v>1.1825285375151338</v>
      </c>
      <c r="J5" s="119">
        <f>foxd3!N70</f>
        <v>0.22051191416204216</v>
      </c>
      <c r="K5" s="121">
        <f>Estadistica!L111</f>
        <v>0.15747397839117203</v>
      </c>
      <c r="L5" s="117">
        <f>foxd3!M118</f>
        <v>1.3889551357651118</v>
      </c>
      <c r="M5" s="122">
        <f>foxd3!N118</f>
        <v>0.33320360517909153</v>
      </c>
      <c r="N5" s="95"/>
      <c r="O5" s="126"/>
      <c r="P5" s="127"/>
      <c r="Q5" s="127"/>
      <c r="R5" s="97"/>
      <c r="S5" s="95"/>
      <c r="T5" s="95"/>
      <c r="U5" s="95"/>
      <c r="V5" s="95"/>
      <c r="W5" s="95"/>
      <c r="X5" s="95"/>
      <c r="Y5" s="95"/>
    </row>
    <row r="6" spans="1:25" x14ac:dyDescent="0.25">
      <c r="A6" s="128" t="s">
        <v>99</v>
      </c>
      <c r="B6" s="121">
        <f>Estadistica!Q57</f>
        <v>0.17189378628348501</v>
      </c>
      <c r="C6" s="117">
        <f>Kita!M12</f>
        <v>1.4534826888301107</v>
      </c>
      <c r="D6" s="117">
        <f>Kita!N12</f>
        <v>0.16975367654170748</v>
      </c>
      <c r="E6" s="120">
        <f>Estadistica!Q75</f>
        <v>0.10993786944486401</v>
      </c>
      <c r="F6" s="119">
        <f>Kita!W44</f>
        <v>1.1782671388440709</v>
      </c>
      <c r="G6" s="119">
        <f>Kita!X44</f>
        <v>0.18400763262596928</v>
      </c>
      <c r="H6" s="120">
        <f>Estadistica!Q93</f>
        <v>0.76035249857976306</v>
      </c>
      <c r="I6" s="119">
        <f>Kita!M80</f>
        <v>-1.0901928271581358</v>
      </c>
      <c r="J6" s="119">
        <f>Kita!N80</f>
        <v>0.17017421517710221</v>
      </c>
      <c r="K6" s="129">
        <f>Estadistica!Q111</f>
        <v>1.6831297765741198E-2</v>
      </c>
      <c r="L6" s="117">
        <f>Kita!M118</f>
        <v>1.910565872764876</v>
      </c>
      <c r="M6" s="122">
        <f>Kita!N118</f>
        <v>0.39363212444496387</v>
      </c>
      <c r="N6" s="95"/>
      <c r="O6" s="290" t="s">
        <v>97</v>
      </c>
      <c r="P6" s="103" t="s">
        <v>131</v>
      </c>
      <c r="Q6" s="104">
        <f>F4</f>
        <v>1.8525339731607535</v>
      </c>
      <c r="R6" s="105">
        <f>G4</f>
        <v>1.1481890961433965</v>
      </c>
      <c r="S6" s="95"/>
      <c r="T6" s="95"/>
      <c r="U6" s="95"/>
      <c r="V6" s="95"/>
      <c r="W6" s="95"/>
      <c r="X6" s="95"/>
      <c r="Y6" s="95"/>
    </row>
    <row r="7" spans="1:25" x14ac:dyDescent="0.25">
      <c r="A7" s="128" t="s">
        <v>100</v>
      </c>
      <c r="B7" s="121">
        <f>Estadistica!V57</f>
        <v>0.387470886747522</v>
      </c>
      <c r="C7" s="117">
        <f>Kitb!M46</f>
        <v>-1.3507139918318711</v>
      </c>
      <c r="D7" s="117">
        <f>Kitb!N46</f>
        <v>0.30418152892926731</v>
      </c>
      <c r="E7" s="118">
        <f>Estadistica!V75</f>
        <v>6.8895339190524499E-2</v>
      </c>
      <c r="F7" s="119">
        <f>Kitb!W44</f>
        <v>1.5283796183995213</v>
      </c>
      <c r="G7" s="119">
        <f>Kitb!X44</f>
        <v>0.2713490114795587</v>
      </c>
      <c r="H7" s="120">
        <f>Estadistica!V93</f>
        <v>0.27622307063299301</v>
      </c>
      <c r="I7" s="119">
        <f>Kitb!M70</f>
        <v>1.5445881649569269</v>
      </c>
      <c r="J7" s="119">
        <f>Kitb!N70</f>
        <v>0.56501664398068685</v>
      </c>
      <c r="K7" s="121">
        <f>Estadistica!V111</f>
        <v>0.15042172866393</v>
      </c>
      <c r="L7" s="117">
        <f>Kitb!M118</f>
        <v>1.4917440266914646</v>
      </c>
      <c r="M7" s="122">
        <f>Kitb!N118</f>
        <v>0.27923301387188326</v>
      </c>
      <c r="N7" s="95"/>
      <c r="O7" s="290"/>
      <c r="P7" s="113" t="s">
        <v>7</v>
      </c>
      <c r="Q7" s="114">
        <f>I4</f>
        <v>1.3650261330681339</v>
      </c>
      <c r="R7" s="115">
        <f>J4</f>
        <v>0.297401247602262</v>
      </c>
      <c r="S7" s="95"/>
      <c r="T7" s="95"/>
      <c r="U7" s="95"/>
      <c r="V7" s="95"/>
      <c r="W7" s="95"/>
      <c r="X7" s="95"/>
      <c r="Y7" s="95"/>
    </row>
    <row r="8" spans="1:25" x14ac:dyDescent="0.25">
      <c r="A8" s="128" t="s">
        <v>101</v>
      </c>
      <c r="B8" s="121">
        <f>Estadistica!AA57</f>
        <v>0.14456698220551301</v>
      </c>
      <c r="C8" s="117">
        <f>MC1R!M12</f>
        <v>1.5748585141765121</v>
      </c>
      <c r="D8" s="117">
        <f>MC1R!N12</f>
        <v>0.24764160525281811</v>
      </c>
      <c r="E8" s="130">
        <f>Estadistica!AA75</f>
        <v>2.1742219187852199E-2</v>
      </c>
      <c r="F8" s="119">
        <f>MC1R!W44</f>
        <v>1.6293519241644996</v>
      </c>
      <c r="G8" s="119">
        <f>MC1R!X44</f>
        <v>0.24343224331535623</v>
      </c>
      <c r="H8" s="120">
        <f>Estadistica!AA93</f>
        <v>0.28762827572772104</v>
      </c>
      <c r="I8" s="119">
        <f>MC1R!M70</f>
        <v>1.4144858825173758</v>
      </c>
      <c r="J8" s="119">
        <f>MC1R!N70</f>
        <v>0.33007320152863495</v>
      </c>
      <c r="K8" s="129">
        <f>Estadistica!AA111</f>
        <v>2.5837103251911801E-2</v>
      </c>
      <c r="L8" s="117">
        <f>MC1R!M118</f>
        <v>1.8686546937663615</v>
      </c>
      <c r="M8" s="122">
        <f>MC1R!N118</f>
        <v>0.35791298820087436</v>
      </c>
      <c r="N8" s="95"/>
      <c r="O8" s="290"/>
      <c r="P8" s="123" t="s">
        <v>17</v>
      </c>
      <c r="Q8" s="124">
        <f>L4</f>
        <v>2.3421884250540201</v>
      </c>
      <c r="R8" s="125">
        <f>M4</f>
        <v>1.1274763921593423</v>
      </c>
      <c r="S8" s="95"/>
      <c r="T8" s="95"/>
      <c r="U8" s="95"/>
      <c r="V8" s="95"/>
      <c r="W8" s="95"/>
      <c r="X8" s="95"/>
      <c r="Y8" s="95"/>
    </row>
    <row r="9" spans="1:25" x14ac:dyDescent="0.25">
      <c r="A9" s="128" t="s">
        <v>120</v>
      </c>
      <c r="B9" s="129">
        <f>Estadistica!B131</f>
        <v>1.06972450308092E-2</v>
      </c>
      <c r="C9" s="117">
        <f>MITFa!M12</f>
        <v>2.0084124252894058</v>
      </c>
      <c r="D9" s="117">
        <f>MITFa!N12</f>
        <v>0.33340781086984567</v>
      </c>
      <c r="E9" s="120">
        <f>Estadistica!B149</f>
        <v>0.95102159001804309</v>
      </c>
      <c r="F9" s="119">
        <f>MITFa!W44</f>
        <v>1.0122449738394772</v>
      </c>
      <c r="G9" s="119">
        <f>MITFa!X44</f>
        <v>0.14890956916426756</v>
      </c>
      <c r="H9" s="120">
        <f>Estadistica!B167</f>
        <v>0.44068595818695405</v>
      </c>
      <c r="I9" s="119">
        <f>MITFa!M80</f>
        <v>-1.28058725391726</v>
      </c>
      <c r="J9" s="119">
        <f>MITFa!N80</f>
        <v>0.21258471994110381</v>
      </c>
      <c r="K9" s="121">
        <f>Estadistica!B185</f>
        <v>0.23124571629463</v>
      </c>
      <c r="L9" s="117">
        <f>MITFa!M118</f>
        <v>1.2923528306374932</v>
      </c>
      <c r="M9" s="122">
        <f>MITFa!N118</f>
        <v>0.18378754822191201</v>
      </c>
      <c r="N9" s="95"/>
      <c r="O9" s="126"/>
      <c r="P9" s="127"/>
      <c r="Q9" s="127"/>
      <c r="R9" s="97"/>
      <c r="S9" s="95"/>
      <c r="T9" s="95"/>
      <c r="U9" s="95"/>
      <c r="V9" s="95"/>
      <c r="W9" s="95"/>
      <c r="X9" s="95"/>
      <c r="Y9" s="95"/>
    </row>
    <row r="10" spans="1:25" x14ac:dyDescent="0.25">
      <c r="A10" s="128" t="s">
        <v>121</v>
      </c>
      <c r="B10" s="129">
        <f>Estadistica!G131</f>
        <v>4.5459991098481299E-3</v>
      </c>
      <c r="C10" s="117">
        <f>Slc24a5!M12</f>
        <v>4.9588307997559511</v>
      </c>
      <c r="D10" s="117">
        <f>Slc24a5!N12</f>
        <v>0.54493231978746726</v>
      </c>
      <c r="E10" s="120">
        <f>Estadistica!G149</f>
        <v>0.52652391493365902</v>
      </c>
      <c r="F10" s="119">
        <f>Slc24a5!W65</f>
        <v>-1.6103924132741183</v>
      </c>
      <c r="G10" s="119">
        <f>Slc24a5!X65</f>
        <v>1.044676889368946</v>
      </c>
      <c r="H10" s="120">
        <f>Estadistica!G167</f>
        <v>0.51138294420101704</v>
      </c>
      <c r="I10" s="119">
        <f>Slc24a5!M80</f>
        <v>-1.4771816254791226</v>
      </c>
      <c r="J10" s="119">
        <f>Slc24a5!N80</f>
        <v>0.28618557011521012</v>
      </c>
      <c r="K10" s="121">
        <f>Estadistica!G185</f>
        <v>0.88137075946621002</v>
      </c>
      <c r="L10" s="117">
        <f>Slc24a5!M129</f>
        <v>-1.0599527833972813</v>
      </c>
      <c r="M10" s="122">
        <f>Slc24a5!N129</f>
        <v>0.32410308396812681</v>
      </c>
      <c r="N10" s="95"/>
      <c r="O10" s="290" t="s">
        <v>98</v>
      </c>
      <c r="P10" s="103" t="s">
        <v>131</v>
      </c>
      <c r="Q10" s="104">
        <f>F5</f>
        <v>1.2935713658114083</v>
      </c>
      <c r="R10" s="105">
        <f>G5</f>
        <v>0.20725905540918657</v>
      </c>
      <c r="S10" s="95"/>
      <c r="T10" s="95"/>
      <c r="U10" s="95"/>
      <c r="V10" s="95"/>
      <c r="W10" s="95"/>
      <c r="X10" s="95"/>
      <c r="Y10" s="95"/>
    </row>
    <row r="11" spans="1:25" x14ac:dyDescent="0.25">
      <c r="A11" s="128" t="s">
        <v>122</v>
      </c>
      <c r="B11" s="129">
        <f>Estadistica!L131</f>
        <v>2.19096431287761E-2</v>
      </c>
      <c r="C11" s="117">
        <f>'Sox10'!M12</f>
        <v>2.0146091894765914</v>
      </c>
      <c r="D11" s="117">
        <f>'Sox10'!N12</f>
        <v>0.14105016386980906</v>
      </c>
      <c r="E11" s="120">
        <f>Estadistica!L149</f>
        <v>0.27683344306449303</v>
      </c>
      <c r="F11" s="119">
        <f>'Sox10'!W44</f>
        <v>1.1866910994661175</v>
      </c>
      <c r="G11" s="119">
        <f>'Sox10'!X44</f>
        <v>0.16848364734300764</v>
      </c>
      <c r="H11" s="120">
        <f>Estadistica!L167</f>
        <v>0.84361803871214602</v>
      </c>
      <c r="I11" s="119">
        <f>'Sox10'!M70</f>
        <v>1.061453864496837</v>
      </c>
      <c r="J11" s="119">
        <f>'Sox10'!N70</f>
        <v>0.24489474641561912</v>
      </c>
      <c r="K11" s="121">
        <f>Estadistica!L185</f>
        <v>0.11585562235068501</v>
      </c>
      <c r="L11" s="117">
        <f>'Sox10'!M118</f>
        <v>1.436940176544065</v>
      </c>
      <c r="M11" s="122">
        <f>'Sox10'!N118</f>
        <v>0.18799331985417564</v>
      </c>
      <c r="N11" s="95"/>
      <c r="O11" s="290"/>
      <c r="P11" s="113" t="s">
        <v>7</v>
      </c>
      <c r="Q11" s="114">
        <f>I5</f>
        <v>1.1825285375151338</v>
      </c>
      <c r="R11" s="115">
        <f>J5</f>
        <v>0.22051191416204216</v>
      </c>
      <c r="S11" s="95"/>
      <c r="T11" s="95"/>
      <c r="U11" s="95"/>
      <c r="V11" s="95"/>
      <c r="W11" s="95"/>
      <c r="X11" s="95"/>
      <c r="Y11" s="95"/>
    </row>
    <row r="12" spans="1:25" x14ac:dyDescent="0.25">
      <c r="A12" s="128" t="s">
        <v>123</v>
      </c>
      <c r="B12" s="129">
        <f>Estadistica!Q131</f>
        <v>2.6836187509547499E-2</v>
      </c>
      <c r="C12" s="117">
        <f>TYR!M12</f>
        <v>2.3033761054501545</v>
      </c>
      <c r="D12" s="117">
        <f>TYR!N12</f>
        <v>0.20886003179551751</v>
      </c>
      <c r="E12" s="129">
        <f>Estadistica!Q149</f>
        <v>2.83733326233127E-3</v>
      </c>
      <c r="F12" s="119">
        <f>TYR!W65</f>
        <v>-2.3254104442056112</v>
      </c>
      <c r="G12" s="119">
        <f>TYR!X65</f>
        <v>0.39761718524362438</v>
      </c>
      <c r="H12" s="130">
        <f>Estadistica!Q167</f>
        <v>5.78520509514491E-3</v>
      </c>
      <c r="I12" s="119">
        <f>TYR!M80</f>
        <v>-3.3414773873153925</v>
      </c>
      <c r="J12" s="119">
        <f>TYR!N80</f>
        <v>0.5351630323638682</v>
      </c>
      <c r="K12" s="121">
        <f>Estadistica!Q185</f>
        <v>0.24077829635010903</v>
      </c>
      <c r="L12" s="117">
        <f>TYR!M129</f>
        <v>-1.2860974834306034</v>
      </c>
      <c r="M12" s="117">
        <f>TYR!N129</f>
        <v>0.16871485703621394</v>
      </c>
      <c r="N12" s="95"/>
      <c r="O12" s="290"/>
      <c r="P12" s="123" t="s">
        <v>17</v>
      </c>
      <c r="Q12" s="124">
        <f>L5</f>
        <v>1.3889551357651118</v>
      </c>
      <c r="R12" s="125">
        <f>M5</f>
        <v>0.33320360517909153</v>
      </c>
      <c r="S12" s="95"/>
      <c r="T12" s="95"/>
      <c r="U12" s="95"/>
      <c r="V12" s="95"/>
      <c r="W12" s="95"/>
      <c r="X12" s="95"/>
      <c r="Y12" s="95"/>
    </row>
    <row r="13" spans="1:25" x14ac:dyDescent="0.25">
      <c r="A13" s="128" t="s">
        <v>124</v>
      </c>
      <c r="B13" s="121">
        <f>Estadistica!V131</f>
        <v>0.65047042203500705</v>
      </c>
      <c r="C13" s="117">
        <f>TYRP1a!M12</f>
        <v>1.1593191467494612</v>
      </c>
      <c r="D13" s="117">
        <f>TYRP1a!N12</f>
        <v>0.28993743752617224</v>
      </c>
      <c r="E13" s="120">
        <f>Estadistica!V149</f>
        <v>0.64525228743922702</v>
      </c>
      <c r="F13" s="119">
        <f>TYRP1a!W65</f>
        <v>-1.113827884464494</v>
      </c>
      <c r="G13" s="119">
        <f>TYRP1a!X65</f>
        <v>0.21459686859862062</v>
      </c>
      <c r="H13" s="120">
        <f>Estadistica!V167</f>
        <v>0.53847808536804209</v>
      </c>
      <c r="I13" s="119">
        <f>TYRP1a!M80</f>
        <v>-1.2474895909576105</v>
      </c>
      <c r="J13" s="119">
        <f>TYRP1a!N80</f>
        <v>0.31198823581664509</v>
      </c>
      <c r="K13" s="120">
        <f>Estadistica!V185</f>
        <v>0.97730822675253204</v>
      </c>
      <c r="L13" s="117">
        <f>TYRP1a!M129</f>
        <v>-1.0094014050994389</v>
      </c>
      <c r="M13" s="122">
        <f>TYRP1a!N129</f>
        <v>0.31065130588691919</v>
      </c>
      <c r="N13" s="95"/>
      <c r="O13" s="126"/>
      <c r="P13" s="127"/>
      <c r="Q13" s="127"/>
      <c r="R13" s="97"/>
      <c r="S13" s="95"/>
      <c r="T13" s="95"/>
      <c r="U13" s="95"/>
      <c r="V13" s="95"/>
      <c r="W13" s="95"/>
      <c r="X13" s="95"/>
      <c r="Y13" s="95"/>
    </row>
    <row r="14" spans="1:25" x14ac:dyDescent="0.25">
      <c r="A14" s="131" t="s">
        <v>125</v>
      </c>
      <c r="B14" s="132">
        <f>Estadistica!AA131</f>
        <v>0.55706512985879997</v>
      </c>
      <c r="C14" s="133">
        <f>TYRP1b!M12</f>
        <v>1.1974325927852276</v>
      </c>
      <c r="D14" s="133">
        <f>TYRP1b!N12</f>
        <v>0.28839041033253643</v>
      </c>
      <c r="E14" s="134">
        <f>Estadistica!AA149</f>
        <v>8.9184350057212106E-3</v>
      </c>
      <c r="F14" s="135">
        <f>TYRP1b!W65</f>
        <v>-2.0905485944098556</v>
      </c>
      <c r="G14" s="135">
        <f>TYRP1b!X65</f>
        <v>0.33464626982799711</v>
      </c>
      <c r="H14" s="134">
        <f>Estadistica!AA167</f>
        <v>1.7118763333653701E-2</v>
      </c>
      <c r="I14" s="135">
        <f>TYRP1b!M80</f>
        <v>-2.4295589609429769</v>
      </c>
      <c r="J14" s="135">
        <f>TYRP1b!N80</f>
        <v>0.585136491101931</v>
      </c>
      <c r="K14" s="136">
        <f>Estadistica!AA185</f>
        <v>0.23596546028404</v>
      </c>
      <c r="L14" s="133">
        <f>TYRP1b!M129</f>
        <v>-1.8159821224539714</v>
      </c>
      <c r="M14" s="137">
        <f>TYRP1b!N129</f>
        <v>0.37503341031734155</v>
      </c>
      <c r="N14" s="95"/>
      <c r="O14" s="290" t="s">
        <v>99</v>
      </c>
      <c r="P14" s="103" t="s">
        <v>131</v>
      </c>
      <c r="Q14" s="104">
        <f>F6</f>
        <v>1.1782671388440709</v>
      </c>
      <c r="R14" s="105">
        <f>G6</f>
        <v>0.18400763262596928</v>
      </c>
      <c r="S14" s="95"/>
      <c r="T14" s="95"/>
      <c r="U14" s="95"/>
      <c r="V14" s="95"/>
      <c r="W14" s="95"/>
      <c r="X14" s="95"/>
      <c r="Y14" s="95"/>
    </row>
    <row r="15" spans="1:25" x14ac:dyDescent="0.2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290"/>
      <c r="P15" s="113" t="s">
        <v>7</v>
      </c>
      <c r="Q15" s="114">
        <f>I6</f>
        <v>-1.0901928271581358</v>
      </c>
      <c r="R15" s="115">
        <f>J6</f>
        <v>0.17017421517710221</v>
      </c>
      <c r="S15" s="95"/>
      <c r="T15" s="95"/>
      <c r="U15" s="95"/>
      <c r="V15" s="95"/>
      <c r="W15" s="95"/>
      <c r="X15" s="95"/>
      <c r="Y15" s="95"/>
    </row>
    <row r="16" spans="1:25" x14ac:dyDescent="0.2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290"/>
      <c r="P16" s="123" t="s">
        <v>17</v>
      </c>
      <c r="Q16" s="124">
        <f>L6</f>
        <v>1.910565872764876</v>
      </c>
      <c r="R16" s="125">
        <f>M6</f>
        <v>0.39363212444496387</v>
      </c>
      <c r="S16" s="95"/>
      <c r="T16" s="95"/>
      <c r="U16" s="95"/>
      <c r="V16" s="95"/>
      <c r="W16" s="95"/>
      <c r="X16" s="95"/>
      <c r="Y16" s="95"/>
    </row>
    <row r="17" spans="1:18" x14ac:dyDescent="0.2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26"/>
      <c r="P17" s="127"/>
      <c r="Q17" s="127"/>
      <c r="R17" s="97"/>
    </row>
    <row r="18" spans="1:18" x14ac:dyDescent="0.2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290" t="s">
        <v>100</v>
      </c>
      <c r="P18" s="103" t="s">
        <v>131</v>
      </c>
      <c r="Q18" s="104">
        <f>F8</f>
        <v>1.6293519241644996</v>
      </c>
      <c r="R18" s="105">
        <f>G8</f>
        <v>0.24343224331535623</v>
      </c>
    </row>
    <row r="19" spans="1:18" x14ac:dyDescent="0.25">
      <c r="A19" s="139"/>
      <c r="B19" s="140"/>
      <c r="C19" s="140"/>
      <c r="D19" s="140"/>
      <c r="E19" s="141"/>
      <c r="F19" s="141"/>
      <c r="G19" s="141"/>
      <c r="H19" s="141"/>
      <c r="I19" s="141"/>
      <c r="J19" s="141"/>
      <c r="K19" s="141"/>
      <c r="L19" s="141"/>
      <c r="M19" s="141"/>
      <c r="N19" s="138"/>
      <c r="O19" s="290"/>
      <c r="P19" s="113" t="s">
        <v>7</v>
      </c>
      <c r="Q19" s="114">
        <f>I7</f>
        <v>1.5445881649569269</v>
      </c>
      <c r="R19" s="115">
        <f>J7</f>
        <v>0.56501664398068685</v>
      </c>
    </row>
    <row r="20" spans="1:18" x14ac:dyDescent="0.25">
      <c r="A20" s="139"/>
      <c r="B20" s="140"/>
      <c r="C20" s="140"/>
      <c r="D20" s="140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290"/>
      <c r="P20" s="123" t="s">
        <v>17</v>
      </c>
      <c r="Q20" s="124">
        <f>L7</f>
        <v>1.4917440266914646</v>
      </c>
      <c r="R20" s="125">
        <f>M7</f>
        <v>0.27923301387188326</v>
      </c>
    </row>
    <row r="21" spans="1:18" x14ac:dyDescent="0.25">
      <c r="A21" s="139"/>
      <c r="B21" s="140"/>
      <c r="C21" s="140"/>
      <c r="D21" s="140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26"/>
      <c r="P21" s="127"/>
      <c r="Q21" s="127"/>
      <c r="R21" s="97"/>
    </row>
    <row r="22" spans="1:18" x14ac:dyDescent="0.25">
      <c r="A22" s="139"/>
      <c r="B22" s="140"/>
      <c r="C22" s="140"/>
      <c r="D22" s="140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290" t="s">
        <v>101</v>
      </c>
      <c r="P22" s="103" t="s">
        <v>131</v>
      </c>
      <c r="Q22" s="104">
        <f>F8</f>
        <v>1.6293519241644996</v>
      </c>
      <c r="R22" s="105">
        <f>G8</f>
        <v>0.24343224331535623</v>
      </c>
    </row>
    <row r="23" spans="1:18" x14ac:dyDescent="0.25">
      <c r="A23" s="139"/>
      <c r="B23" s="140"/>
      <c r="C23" s="140"/>
      <c r="D23" s="140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290"/>
      <c r="P23" s="113" t="s">
        <v>7</v>
      </c>
      <c r="Q23" s="114">
        <f>I8</f>
        <v>1.4144858825173758</v>
      </c>
      <c r="R23" s="115">
        <f>J8</f>
        <v>0.33007320152863495</v>
      </c>
    </row>
    <row r="24" spans="1:18" x14ac:dyDescent="0.25">
      <c r="A24" s="139"/>
      <c r="B24" s="140"/>
      <c r="C24" s="140"/>
      <c r="D24" s="140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290"/>
      <c r="P24" s="123" t="s">
        <v>17</v>
      </c>
      <c r="Q24" s="124">
        <f>L8</f>
        <v>1.8686546937663615</v>
      </c>
      <c r="R24" s="125">
        <f>M8</f>
        <v>0.35791298820087436</v>
      </c>
    </row>
    <row r="25" spans="1:18" x14ac:dyDescent="0.25">
      <c r="A25" s="139"/>
      <c r="B25" s="140"/>
      <c r="C25" s="140"/>
      <c r="D25" s="140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26"/>
      <c r="P25" s="127"/>
      <c r="Q25" s="127"/>
      <c r="R25" s="97"/>
    </row>
    <row r="26" spans="1:18" x14ac:dyDescent="0.25">
      <c r="A26" s="139"/>
      <c r="B26" s="140"/>
      <c r="C26" s="140"/>
      <c r="D26" s="140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290" t="s">
        <v>120</v>
      </c>
      <c r="P26" s="103" t="s">
        <v>131</v>
      </c>
      <c r="Q26" s="104">
        <f>F9</f>
        <v>1.0122449738394772</v>
      </c>
      <c r="R26" s="105">
        <f>G9</f>
        <v>0.14890956916426756</v>
      </c>
    </row>
    <row r="27" spans="1:18" x14ac:dyDescent="0.25">
      <c r="A27" s="139"/>
      <c r="B27" s="140"/>
      <c r="C27" s="140"/>
      <c r="D27" s="140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290"/>
      <c r="P27" s="113" t="s">
        <v>7</v>
      </c>
      <c r="Q27" s="114">
        <f>I9</f>
        <v>-1.28058725391726</v>
      </c>
      <c r="R27" s="115">
        <f>J9</f>
        <v>0.21258471994110381</v>
      </c>
    </row>
    <row r="28" spans="1:18" x14ac:dyDescent="0.25">
      <c r="A28" s="139"/>
      <c r="B28" s="140"/>
      <c r="C28" s="140"/>
      <c r="D28" s="14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290"/>
      <c r="P28" s="123" t="s">
        <v>17</v>
      </c>
      <c r="Q28" s="124">
        <f>L9</f>
        <v>1.2923528306374932</v>
      </c>
      <c r="R28" s="125">
        <f>M9</f>
        <v>0.18378754822191201</v>
      </c>
    </row>
    <row r="29" spans="1:18" x14ac:dyDescent="0.25">
      <c r="A29" s="139"/>
      <c r="B29" s="140"/>
      <c r="C29" s="140"/>
      <c r="D29" s="140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26"/>
      <c r="P29" s="127"/>
      <c r="Q29" s="127"/>
      <c r="R29" s="97"/>
    </row>
    <row r="30" spans="1:18" x14ac:dyDescent="0.25">
      <c r="A30" s="139"/>
      <c r="B30" s="140"/>
      <c r="C30" s="140"/>
      <c r="D30" s="14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290" t="s">
        <v>121</v>
      </c>
      <c r="P30" s="103" t="s">
        <v>131</v>
      </c>
      <c r="Q30" s="104">
        <f>F10</f>
        <v>-1.6103924132741183</v>
      </c>
      <c r="R30" s="105">
        <f>G10</f>
        <v>1.044676889368946</v>
      </c>
    </row>
    <row r="31" spans="1:18" x14ac:dyDescent="0.25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290"/>
      <c r="P31" s="113" t="s">
        <v>7</v>
      </c>
      <c r="Q31" s="114">
        <f>I10</f>
        <v>-1.4771816254791226</v>
      </c>
      <c r="R31" s="115">
        <f>J10</f>
        <v>0.28618557011521012</v>
      </c>
    </row>
    <row r="32" spans="1:18" x14ac:dyDescent="0.25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290"/>
      <c r="P32" s="123" t="s">
        <v>17</v>
      </c>
      <c r="Q32" s="124">
        <f>L10</f>
        <v>-1.0599527833972813</v>
      </c>
      <c r="R32" s="125">
        <f>M10</f>
        <v>0.32410308396812681</v>
      </c>
    </row>
    <row r="33" spans="1:18" x14ac:dyDescent="0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95"/>
      <c r="O33" s="126"/>
      <c r="P33" s="127"/>
      <c r="Q33" s="127"/>
      <c r="R33" s="97"/>
    </row>
    <row r="34" spans="1:18" x14ac:dyDescent="0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95"/>
      <c r="O34" s="290" t="s">
        <v>122</v>
      </c>
      <c r="P34" s="103" t="s">
        <v>131</v>
      </c>
      <c r="Q34" s="104">
        <f>F11</f>
        <v>1.1866910994661175</v>
      </c>
      <c r="R34" s="105">
        <f>G11</f>
        <v>0.16848364734300764</v>
      </c>
    </row>
    <row r="35" spans="1:18" x14ac:dyDescent="0.2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290"/>
      <c r="P35" s="113" t="s">
        <v>7</v>
      </c>
      <c r="Q35" s="114">
        <f>I11</f>
        <v>1.061453864496837</v>
      </c>
      <c r="R35" s="115">
        <f>J11</f>
        <v>0.24489474641561912</v>
      </c>
    </row>
    <row r="36" spans="1:18" x14ac:dyDescent="0.2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290"/>
      <c r="P36" s="123" t="s">
        <v>17</v>
      </c>
      <c r="Q36" s="124">
        <f>L11</f>
        <v>1.436940176544065</v>
      </c>
      <c r="R36" s="125">
        <f>M11</f>
        <v>0.18799331985417564</v>
      </c>
    </row>
    <row r="37" spans="1:18" x14ac:dyDescent="0.2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126"/>
      <c r="P37" s="127"/>
      <c r="Q37" s="127"/>
      <c r="R37" s="97"/>
    </row>
    <row r="38" spans="1:18" x14ac:dyDescent="0.2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290" t="s">
        <v>123</v>
      </c>
      <c r="P38" s="103" t="s">
        <v>131</v>
      </c>
      <c r="Q38" s="104">
        <f>F12</f>
        <v>-2.3254104442056112</v>
      </c>
      <c r="R38" s="105">
        <f>G12</f>
        <v>0.39761718524362438</v>
      </c>
    </row>
    <row r="39" spans="1:18" x14ac:dyDescent="0.25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290"/>
      <c r="P39" s="113" t="s">
        <v>7</v>
      </c>
      <c r="Q39" s="114">
        <f>I12</f>
        <v>-3.3414773873153925</v>
      </c>
      <c r="R39" s="115">
        <f>J12</f>
        <v>0.5351630323638682</v>
      </c>
    </row>
    <row r="40" spans="1:18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290"/>
      <c r="P40" s="123" t="s">
        <v>17</v>
      </c>
      <c r="Q40" s="124">
        <f>L12</f>
        <v>-1.2860974834306034</v>
      </c>
      <c r="R40" s="125">
        <f>M12</f>
        <v>0.16871485703621394</v>
      </c>
    </row>
    <row r="41" spans="1:18" x14ac:dyDescent="0.2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126"/>
      <c r="P41" s="127"/>
      <c r="Q41" s="127"/>
      <c r="R41" s="97"/>
    </row>
    <row r="42" spans="1:18" x14ac:dyDescent="0.2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290" t="s">
        <v>124</v>
      </c>
      <c r="P42" s="103" t="s">
        <v>131</v>
      </c>
      <c r="Q42" s="104">
        <f>F13</f>
        <v>-1.113827884464494</v>
      </c>
      <c r="R42" s="105">
        <f>G13</f>
        <v>0.21459686859862062</v>
      </c>
    </row>
    <row r="43" spans="1:18" x14ac:dyDescent="0.25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290"/>
      <c r="P43" s="113" t="s">
        <v>7</v>
      </c>
      <c r="Q43" s="114">
        <f>I13</f>
        <v>-1.2474895909576105</v>
      </c>
      <c r="R43" s="115">
        <f>J13</f>
        <v>0.31198823581664509</v>
      </c>
    </row>
    <row r="44" spans="1:18" x14ac:dyDescent="0.25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290"/>
      <c r="P44" s="123" t="s">
        <v>17</v>
      </c>
      <c r="Q44" s="124">
        <f>L13</f>
        <v>-1.0094014050994389</v>
      </c>
      <c r="R44" s="125">
        <f>M13</f>
        <v>0.31065130588691919</v>
      </c>
    </row>
    <row r="45" spans="1:18" x14ac:dyDescent="0.2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126"/>
      <c r="P45" s="127"/>
      <c r="Q45" s="127"/>
      <c r="R45" s="97"/>
    </row>
    <row r="46" spans="1:18" x14ac:dyDescent="0.2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290" t="s">
        <v>125</v>
      </c>
      <c r="P46" s="103" t="s">
        <v>131</v>
      </c>
      <c r="Q46" s="104">
        <f>F14</f>
        <v>-2.0905485944098556</v>
      </c>
      <c r="R46" s="105">
        <f>G14</f>
        <v>0.33464626982799711</v>
      </c>
    </row>
    <row r="47" spans="1:18" x14ac:dyDescent="0.2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290"/>
      <c r="P47" s="113" t="s">
        <v>7</v>
      </c>
      <c r="Q47" s="114">
        <f>I14</f>
        <v>-2.4295589609429769</v>
      </c>
      <c r="R47" s="115">
        <f>J14</f>
        <v>0.585136491101931</v>
      </c>
    </row>
    <row r="48" spans="1:18" x14ac:dyDescent="0.2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290"/>
      <c r="P48" s="123" t="s">
        <v>17</v>
      </c>
      <c r="Q48" s="124">
        <f>L14</f>
        <v>-1.8159821224539714</v>
      </c>
      <c r="R48" s="125">
        <f>M14</f>
        <v>0.37503341031734155</v>
      </c>
    </row>
    <row r="49" spans="15:18" x14ac:dyDescent="0.25">
      <c r="O49" s="126"/>
      <c r="P49" s="127"/>
      <c r="Q49" s="127"/>
      <c r="R49" s="97"/>
    </row>
  </sheetData>
  <sheetProtection selectLockedCells="1" selectUnlockedCells="1"/>
  <mergeCells count="17">
    <mergeCell ref="O30:O32"/>
    <mergeCell ref="O34:O36"/>
    <mergeCell ref="O38:O40"/>
    <mergeCell ref="O42:O44"/>
    <mergeCell ref="O46:O48"/>
    <mergeCell ref="O6:O8"/>
    <mergeCell ref="O10:O12"/>
    <mergeCell ref="O14:O16"/>
    <mergeCell ref="O18:O20"/>
    <mergeCell ref="O22:O24"/>
    <mergeCell ref="O26:O28"/>
    <mergeCell ref="A1:A2"/>
    <mergeCell ref="B1:D1"/>
    <mergeCell ref="E1:G1"/>
    <mergeCell ref="H1:J1"/>
    <mergeCell ref="K1:M1"/>
    <mergeCell ref="O2:O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9"/>
  <sheetViews>
    <sheetView zoomScale="85" zoomScaleNormal="85" workbookViewId="0"/>
  </sheetViews>
  <sheetFormatPr baseColWidth="10" defaultColWidth="10.5703125" defaultRowHeight="15" x14ac:dyDescent="0.25"/>
  <cols>
    <col min="2" max="2" width="12.7109375" customWidth="1"/>
  </cols>
  <sheetData>
    <row r="1" spans="1:25" ht="15.75" x14ac:dyDescent="0.25">
      <c r="A1" s="1"/>
      <c r="B1" s="1"/>
      <c r="C1" s="1"/>
      <c r="D1" s="1"/>
      <c r="E1" s="1"/>
      <c r="F1" s="142"/>
      <c r="G1" s="291" t="s">
        <v>132</v>
      </c>
      <c r="H1" s="291"/>
      <c r="I1" s="291"/>
      <c r="J1" s="291"/>
      <c r="K1" s="291"/>
      <c r="L1" s="291"/>
      <c r="M1" s="291"/>
      <c r="N1" s="291"/>
      <c r="O1" s="143"/>
      <c r="P1" s="144"/>
      <c r="Q1" s="292" t="s">
        <v>133</v>
      </c>
      <c r="R1" s="292"/>
      <c r="S1" s="292"/>
      <c r="T1" s="292"/>
      <c r="U1" s="292"/>
      <c r="V1" s="292"/>
      <c r="W1" s="292"/>
      <c r="X1" s="292"/>
      <c r="Y1" s="145"/>
    </row>
    <row r="2" spans="1:25" x14ac:dyDescent="0.25">
      <c r="A2" s="146" t="s">
        <v>134</v>
      </c>
      <c r="B2" s="7" t="s">
        <v>2</v>
      </c>
      <c r="C2" s="10" t="s">
        <v>135</v>
      </c>
      <c r="D2" s="147" t="s">
        <v>136</v>
      </c>
      <c r="E2" s="148"/>
      <c r="F2" s="1"/>
      <c r="G2" s="149" t="s">
        <v>137</v>
      </c>
      <c r="H2" s="150" t="s">
        <v>138</v>
      </c>
      <c r="I2" s="151" t="s">
        <v>139</v>
      </c>
      <c r="J2" s="152" t="s">
        <v>140</v>
      </c>
      <c r="K2" s="153" t="s">
        <v>138</v>
      </c>
      <c r="L2" s="154" t="s">
        <v>139</v>
      </c>
      <c r="M2" s="154" t="s">
        <v>141</v>
      </c>
      <c r="N2" s="155" t="s">
        <v>129</v>
      </c>
      <c r="O2" s="1"/>
      <c r="P2" s="1"/>
      <c r="Q2" s="149" t="s">
        <v>137</v>
      </c>
      <c r="R2" s="150" t="s">
        <v>138</v>
      </c>
      <c r="S2" s="151" t="s">
        <v>139</v>
      </c>
      <c r="T2" s="152" t="s">
        <v>140</v>
      </c>
      <c r="U2" s="153" t="s">
        <v>138</v>
      </c>
      <c r="V2" s="154" t="s">
        <v>139</v>
      </c>
      <c r="W2" s="154" t="s">
        <v>141</v>
      </c>
      <c r="X2" s="155" t="s">
        <v>129</v>
      </c>
      <c r="Y2" s="156"/>
    </row>
    <row r="3" spans="1:25" x14ac:dyDescent="0.25">
      <c r="A3" s="11" t="s">
        <v>8</v>
      </c>
      <c r="B3" s="157">
        <f>qPCR!E5</f>
        <v>25.965</v>
      </c>
      <c r="C3" s="157">
        <f>qPCR!E47</f>
        <v>24.439999999999998</v>
      </c>
      <c r="D3" s="157">
        <f t="shared" ref="D3:D11" si="0">C3-B3</f>
        <v>-1.5250000000000021</v>
      </c>
      <c r="E3" s="44"/>
      <c r="F3" s="1"/>
      <c r="G3" s="158">
        <f t="shared" ref="G3:G11" si="1">POWER(2,((-1)*(D3)))</f>
        <v>2.8778671600216441</v>
      </c>
      <c r="H3" s="159"/>
      <c r="I3" s="160"/>
      <c r="J3" s="161"/>
      <c r="K3" s="162">
        <f t="shared" ref="K3:K11" si="2">D3-$J$23</f>
        <v>-0.5295000000000023</v>
      </c>
      <c r="L3" s="162">
        <f t="shared" ref="L3:L11" si="3">POWER(2,((-1)*(K3)))</f>
        <v>1.4434288545045957</v>
      </c>
      <c r="M3" s="162"/>
      <c r="N3" s="163"/>
      <c r="O3" s="1"/>
      <c r="P3" s="1"/>
      <c r="Q3" s="164">
        <f t="shared" ref="Q3:Q11" si="4">POWER(2,((-1)*(D3)))</f>
        <v>2.8778671600216441</v>
      </c>
      <c r="R3" s="165"/>
      <c r="S3" s="166"/>
      <c r="T3" s="161"/>
      <c r="U3" s="167">
        <f t="shared" ref="U3:U11" si="5">D3-$T$23</f>
        <v>-0.64868421052631786</v>
      </c>
      <c r="V3" s="162">
        <f t="shared" ref="V3:V21" si="6">POWER(2,((-1)*(U3)))</f>
        <v>1.5677377107053116</v>
      </c>
      <c r="W3" s="162"/>
      <c r="X3" s="163"/>
      <c r="Y3" s="168"/>
    </row>
    <row r="4" spans="1:25" x14ac:dyDescent="0.25">
      <c r="A4" s="16" t="s">
        <v>9</v>
      </c>
      <c r="B4" s="158">
        <f>qPCR!E6</f>
        <v>25.91</v>
      </c>
      <c r="C4" s="158">
        <f>qPCR!E48</f>
        <v>25.465</v>
      </c>
      <c r="D4" s="158">
        <f t="shared" si="0"/>
        <v>-0.44500000000000028</v>
      </c>
      <c r="E4" s="44"/>
      <c r="F4" s="1"/>
      <c r="G4" s="158">
        <f t="shared" si="1"/>
        <v>1.3613141164994735</v>
      </c>
      <c r="H4" s="169"/>
      <c r="I4" s="170"/>
      <c r="J4" s="171"/>
      <c r="K4" s="172">
        <f t="shared" si="2"/>
        <v>0.55049999999999955</v>
      </c>
      <c r="L4" s="172">
        <f t="shared" si="3"/>
        <v>0.68278345265421925</v>
      </c>
      <c r="M4" s="172"/>
      <c r="N4" s="173"/>
      <c r="O4" s="1"/>
      <c r="P4" s="1"/>
      <c r="Q4" s="174">
        <f t="shared" si="4"/>
        <v>1.3613141164994735</v>
      </c>
      <c r="R4" s="175"/>
      <c r="S4" s="176"/>
      <c r="T4" s="171"/>
      <c r="U4" s="177">
        <f t="shared" si="5"/>
        <v>0.43131578947368399</v>
      </c>
      <c r="V4" s="172">
        <f t="shared" si="6"/>
        <v>0.74158512463641912</v>
      </c>
      <c r="W4" s="172"/>
      <c r="X4" s="173"/>
      <c r="Y4" s="168"/>
    </row>
    <row r="5" spans="1:25" x14ac:dyDescent="0.25">
      <c r="A5" s="16" t="s">
        <v>10</v>
      </c>
      <c r="B5" s="158">
        <f>qPCR!E7</f>
        <v>25.244999999999997</v>
      </c>
      <c r="C5" s="158">
        <f>qPCR!E49</f>
        <v>25.625</v>
      </c>
      <c r="D5" s="158">
        <f t="shared" si="0"/>
        <v>0.38000000000000256</v>
      </c>
      <c r="E5" s="44"/>
      <c r="F5" s="1"/>
      <c r="G5" s="158">
        <f t="shared" si="1"/>
        <v>0.76843759064400485</v>
      </c>
      <c r="H5" s="169"/>
      <c r="I5" s="170"/>
      <c r="J5" s="171"/>
      <c r="K5" s="172">
        <f t="shared" si="2"/>
        <v>1.3755000000000024</v>
      </c>
      <c r="L5" s="172">
        <f t="shared" si="3"/>
        <v>0.38541910711862226</v>
      </c>
      <c r="M5" s="172"/>
      <c r="N5" s="173"/>
      <c r="O5" s="1"/>
      <c r="P5" s="1"/>
      <c r="Q5" s="174">
        <f t="shared" si="4"/>
        <v>0.76843759064400485</v>
      </c>
      <c r="R5" s="175"/>
      <c r="S5" s="176"/>
      <c r="T5" s="171"/>
      <c r="U5" s="177">
        <f t="shared" si="5"/>
        <v>1.2563157894736867</v>
      </c>
      <c r="V5" s="172">
        <f t="shared" si="6"/>
        <v>0.41861160442411705</v>
      </c>
      <c r="W5" s="172"/>
      <c r="X5" s="173"/>
      <c r="Y5" s="168"/>
    </row>
    <row r="6" spans="1:25" x14ac:dyDescent="0.25">
      <c r="A6" s="16" t="s">
        <v>11</v>
      </c>
      <c r="B6" s="158">
        <f>qPCR!E8</f>
        <v>25.130000000000003</v>
      </c>
      <c r="C6" s="158">
        <f>qPCR!E50</f>
        <v>25.125</v>
      </c>
      <c r="D6" s="158">
        <f t="shared" si="0"/>
        <v>-5.000000000002558E-3</v>
      </c>
      <c r="E6" s="44"/>
      <c r="F6" s="1"/>
      <c r="G6" s="158">
        <f t="shared" si="1"/>
        <v>1.0034717485095046</v>
      </c>
      <c r="H6" s="169"/>
      <c r="I6" s="170"/>
      <c r="J6" s="171"/>
      <c r="K6" s="172">
        <f t="shared" si="2"/>
        <v>0.99049999999999727</v>
      </c>
      <c r="L6" s="172">
        <f t="shared" si="3"/>
        <v>0.50330331316192656</v>
      </c>
      <c r="M6" s="172"/>
      <c r="N6" s="173"/>
      <c r="O6" s="1"/>
      <c r="P6" s="1"/>
      <c r="Q6" s="174">
        <f t="shared" si="4"/>
        <v>1.0034717485095046</v>
      </c>
      <c r="R6" s="175"/>
      <c r="S6" s="176"/>
      <c r="T6" s="171"/>
      <c r="U6" s="177">
        <f t="shared" si="5"/>
        <v>0.87131578947368171</v>
      </c>
      <c r="V6" s="172">
        <f t="shared" si="6"/>
        <v>0.54664806062622961</v>
      </c>
      <c r="W6" s="172"/>
      <c r="X6" s="173"/>
      <c r="Y6" s="168"/>
    </row>
    <row r="7" spans="1:25" x14ac:dyDescent="0.25">
      <c r="A7" s="16" t="s">
        <v>12</v>
      </c>
      <c r="B7" s="158">
        <f>qPCR!E9</f>
        <v>25.16</v>
      </c>
      <c r="C7" s="158">
        <f>qPCR!E51</f>
        <v>24.925000000000001</v>
      </c>
      <c r="D7" s="158">
        <f t="shared" si="0"/>
        <v>-0.23499999999999943</v>
      </c>
      <c r="E7" s="44"/>
      <c r="F7" s="1"/>
      <c r="G7" s="158">
        <f t="shared" si="1"/>
        <v>1.1769067372187669</v>
      </c>
      <c r="H7" s="169"/>
      <c r="I7" s="170"/>
      <c r="J7" s="171"/>
      <c r="K7" s="172">
        <f t="shared" si="2"/>
        <v>0.7605000000000004</v>
      </c>
      <c r="L7" s="172">
        <f t="shared" si="3"/>
        <v>0.59029171574050332</v>
      </c>
      <c r="M7" s="172"/>
      <c r="N7" s="173"/>
      <c r="O7" s="1"/>
      <c r="P7" s="1"/>
      <c r="Q7" s="174">
        <f t="shared" si="4"/>
        <v>1.1769067372187669</v>
      </c>
      <c r="R7" s="175"/>
      <c r="S7" s="176"/>
      <c r="T7" s="171"/>
      <c r="U7" s="177">
        <f t="shared" si="5"/>
        <v>0.64131578947368484</v>
      </c>
      <c r="V7" s="172">
        <f t="shared" si="6"/>
        <v>0.64112795043226756</v>
      </c>
      <c r="W7" s="172"/>
      <c r="X7" s="173"/>
      <c r="Y7" s="168"/>
    </row>
    <row r="8" spans="1:25" x14ac:dyDescent="0.25">
      <c r="A8" s="16" t="s">
        <v>13</v>
      </c>
      <c r="B8" s="158">
        <f>qPCR!E10</f>
        <v>25.92</v>
      </c>
      <c r="C8" s="158">
        <f>qPCR!E52</f>
        <v>24.335000000000001</v>
      </c>
      <c r="D8" s="158">
        <f t="shared" si="0"/>
        <v>-1.5850000000000009</v>
      </c>
      <c r="E8" s="44"/>
      <c r="F8" s="1"/>
      <c r="G8" s="158">
        <f t="shared" si="1"/>
        <v>3.000077978571638</v>
      </c>
      <c r="H8" s="169"/>
      <c r="I8" s="170"/>
      <c r="J8" s="171"/>
      <c r="K8" s="172">
        <f t="shared" si="2"/>
        <v>-0.58950000000000102</v>
      </c>
      <c r="L8" s="172">
        <f t="shared" si="3"/>
        <v>1.5047251590311603</v>
      </c>
      <c r="M8" s="172"/>
      <c r="N8" s="173"/>
      <c r="O8" s="1"/>
      <c r="P8" s="1"/>
      <c r="Q8" s="174">
        <f t="shared" si="4"/>
        <v>3.000077978571638</v>
      </c>
      <c r="R8" s="175"/>
      <c r="S8" s="176"/>
      <c r="T8" s="171"/>
      <c r="U8" s="177">
        <f t="shared" si="5"/>
        <v>-0.70868421052631658</v>
      </c>
      <c r="V8" s="172">
        <f t="shared" si="6"/>
        <v>1.6343128853897291</v>
      </c>
      <c r="W8" s="172"/>
      <c r="X8" s="173"/>
      <c r="Y8" s="168"/>
    </row>
    <row r="9" spans="1:25" x14ac:dyDescent="0.25">
      <c r="A9" s="16" t="s">
        <v>14</v>
      </c>
      <c r="B9" s="158">
        <f>qPCR!E11</f>
        <v>25.725000000000001</v>
      </c>
      <c r="C9" s="158">
        <f>qPCR!E53</f>
        <v>23.574999999999999</v>
      </c>
      <c r="D9" s="158">
        <f t="shared" si="0"/>
        <v>-2.1500000000000021</v>
      </c>
      <c r="E9" s="44"/>
      <c r="F9" s="1"/>
      <c r="G9" s="158">
        <f t="shared" si="1"/>
        <v>4.4382778882713865</v>
      </c>
      <c r="H9" s="169"/>
      <c r="I9" s="170"/>
      <c r="J9" s="171"/>
      <c r="K9" s="172">
        <f t="shared" si="2"/>
        <v>-1.1545000000000023</v>
      </c>
      <c r="L9" s="172">
        <f t="shared" si="3"/>
        <v>2.2260716051231708</v>
      </c>
      <c r="M9" s="172"/>
      <c r="N9" s="173"/>
      <c r="O9" s="1"/>
      <c r="P9" s="1"/>
      <c r="Q9" s="174">
        <f t="shared" si="4"/>
        <v>4.4382778882713865</v>
      </c>
      <c r="R9" s="175"/>
      <c r="S9" s="176"/>
      <c r="T9" s="171"/>
      <c r="U9" s="177">
        <f t="shared" si="5"/>
        <v>-1.273684210526318</v>
      </c>
      <c r="V9" s="172">
        <f t="shared" si="6"/>
        <v>2.417782068849994</v>
      </c>
      <c r="W9" s="172"/>
      <c r="X9" s="173"/>
      <c r="Y9" s="168"/>
    </row>
    <row r="10" spans="1:25" x14ac:dyDescent="0.25">
      <c r="A10" s="16" t="s">
        <v>15</v>
      </c>
      <c r="B10" s="158">
        <f>qPCR!E12</f>
        <v>26.105</v>
      </c>
      <c r="C10" s="158">
        <f>qPCR!E54</f>
        <v>24.704999999999998</v>
      </c>
      <c r="D10" s="158">
        <f t="shared" si="0"/>
        <v>-1.4000000000000021</v>
      </c>
      <c r="E10" s="44"/>
      <c r="F10" s="1"/>
      <c r="G10" s="158">
        <f t="shared" si="1"/>
        <v>2.6390158215457924</v>
      </c>
      <c r="H10" s="169"/>
      <c r="I10" s="170"/>
      <c r="J10" s="171"/>
      <c r="K10" s="172">
        <f t="shared" si="2"/>
        <v>-0.4045000000000023</v>
      </c>
      <c r="L10" s="172">
        <f t="shared" si="3"/>
        <v>1.3236300956590012</v>
      </c>
      <c r="M10" s="172"/>
      <c r="N10" s="173"/>
      <c r="O10" s="1"/>
      <c r="P10" s="1"/>
      <c r="Q10" s="174">
        <f t="shared" si="4"/>
        <v>2.6390158215457924</v>
      </c>
      <c r="R10" s="175"/>
      <c r="S10" s="176"/>
      <c r="T10" s="171"/>
      <c r="U10" s="177">
        <f t="shared" si="5"/>
        <v>-0.52368421052631786</v>
      </c>
      <c r="V10" s="172">
        <f t="shared" si="6"/>
        <v>1.437621819401206</v>
      </c>
      <c r="W10" s="172"/>
      <c r="X10" s="173"/>
      <c r="Y10" s="168"/>
    </row>
    <row r="11" spans="1:25" x14ac:dyDescent="0.25">
      <c r="A11" s="38" t="s">
        <v>16</v>
      </c>
      <c r="B11" s="178">
        <f>qPCR!E13</f>
        <v>24.664999999999999</v>
      </c>
      <c r="C11" s="178">
        <f>qPCR!E55</f>
        <v>24.935000000000002</v>
      </c>
      <c r="D11" s="178">
        <f t="shared" si="0"/>
        <v>0.27000000000000313</v>
      </c>
      <c r="E11" s="44"/>
      <c r="F11" s="1"/>
      <c r="G11" s="158">
        <f t="shared" si="1"/>
        <v>0.8293195458144399</v>
      </c>
      <c r="H11" s="169"/>
      <c r="I11" s="170"/>
      <c r="J11" s="171"/>
      <c r="K11" s="172">
        <f t="shared" si="2"/>
        <v>1.265500000000003</v>
      </c>
      <c r="L11" s="172">
        <f t="shared" si="3"/>
        <v>0.41595518329074149</v>
      </c>
      <c r="M11" s="172"/>
      <c r="N11" s="173"/>
      <c r="O11" s="1"/>
      <c r="P11" s="1"/>
      <c r="Q11" s="179">
        <f t="shared" si="4"/>
        <v>0.8293195458144399</v>
      </c>
      <c r="R11" s="180"/>
      <c r="S11" s="181"/>
      <c r="T11" s="182"/>
      <c r="U11" s="183">
        <f t="shared" si="5"/>
        <v>1.1463157894736873</v>
      </c>
      <c r="V11" s="184">
        <f t="shared" si="6"/>
        <v>0.45177746362292853</v>
      </c>
      <c r="W11" s="184"/>
      <c r="X11" s="185"/>
      <c r="Y11" s="168"/>
    </row>
    <row r="12" spans="1:25" x14ac:dyDescent="0.25">
      <c r="A12" s="186" t="s">
        <v>142</v>
      </c>
      <c r="B12" s="187">
        <f>AVERAGE(B3:B11)</f>
        <v>25.536111111111108</v>
      </c>
      <c r="C12" s="187">
        <f>AVERAGE(C3:C11)</f>
        <v>24.792222222222222</v>
      </c>
      <c r="D12" s="187">
        <f>AVERAGE(D3:D11)</f>
        <v>-0.74388888888888927</v>
      </c>
      <c r="E12" s="44"/>
      <c r="F12" s="188" t="s">
        <v>143</v>
      </c>
      <c r="G12" s="189">
        <f>AVERAGE(G3:G11)</f>
        <v>2.0105209541218501</v>
      </c>
      <c r="H12" s="190"/>
      <c r="I12" s="191"/>
      <c r="J12" s="192">
        <f>D12</f>
        <v>-0.74388888888888927</v>
      </c>
      <c r="K12" s="193"/>
      <c r="L12" s="193"/>
      <c r="M12" s="194">
        <f>GEOMEAN(L3:L11)</f>
        <v>0.8399578791557536</v>
      </c>
      <c r="N12" s="195">
        <f>STDEV(L3:L11)/SQRT(COUNT(L3:L11))</f>
        <v>0.21385165902672854</v>
      </c>
      <c r="O12" s="1"/>
      <c r="P12" s="1"/>
      <c r="Q12" s="174">
        <f t="shared" ref="Q12:Q21" si="7">POWER(2,((-1)*(D13)))</f>
        <v>1.5315579970943811</v>
      </c>
      <c r="R12" s="175"/>
      <c r="S12" s="176"/>
      <c r="T12" s="171"/>
      <c r="U12" s="177">
        <f t="shared" ref="U12:U21" si="8">D13-$T$23</f>
        <v>0.26131578947368583</v>
      </c>
      <c r="V12" s="172">
        <f t="shared" si="6"/>
        <v>0.83432663659121054</v>
      </c>
      <c r="W12" s="172"/>
      <c r="X12" s="173"/>
      <c r="Y12" s="168"/>
    </row>
    <row r="13" spans="1:25" x14ac:dyDescent="0.25">
      <c r="A13" s="21" t="s">
        <v>18</v>
      </c>
      <c r="B13" s="164">
        <f>qPCR!E14</f>
        <v>26.234999999999999</v>
      </c>
      <c r="C13" s="164">
        <f>qPCR!E56</f>
        <v>25.62</v>
      </c>
      <c r="D13" s="164">
        <f t="shared" ref="D13:D22" si="9">C13-B13</f>
        <v>-0.61499999999999844</v>
      </c>
      <c r="E13" s="44"/>
      <c r="F13" s="1"/>
      <c r="G13" s="174">
        <f t="shared" ref="G13:G22" si="10">POWER(2,((-1)*(D13)))</f>
        <v>1.5315579970943811</v>
      </c>
      <c r="H13" s="196"/>
      <c r="I13" s="197"/>
      <c r="J13" s="171"/>
      <c r="K13" s="177">
        <f t="shared" ref="K13:K22" si="11">D13-$J$23</f>
        <v>0.38050000000000139</v>
      </c>
      <c r="L13" s="177">
        <f t="shared" ref="L13:L22" si="12">POWER(2,((-1)*(K13)))</f>
        <v>0.76817131661374849</v>
      </c>
      <c r="M13" s="198"/>
      <c r="N13" s="199"/>
      <c r="O13" s="1"/>
      <c r="P13" s="1"/>
      <c r="Q13" s="174">
        <f t="shared" si="7"/>
        <v>1.5746159531384079</v>
      </c>
      <c r="R13" s="175"/>
      <c r="S13" s="176"/>
      <c r="T13" s="171"/>
      <c r="U13" s="177">
        <f t="shared" si="8"/>
        <v>0.22131578947368313</v>
      </c>
      <c r="V13" s="172">
        <f t="shared" si="6"/>
        <v>0.8577827510268764</v>
      </c>
      <c r="W13" s="172"/>
      <c r="X13" s="173"/>
      <c r="Y13" s="168"/>
    </row>
    <row r="14" spans="1:25" x14ac:dyDescent="0.25">
      <c r="A14" s="26" t="s">
        <v>19</v>
      </c>
      <c r="B14" s="174">
        <f>qPCR!E15</f>
        <v>24.15</v>
      </c>
      <c r="C14" s="174">
        <f>qPCR!E57</f>
        <v>23.494999999999997</v>
      </c>
      <c r="D14" s="174">
        <f t="shared" si="9"/>
        <v>-0.65500000000000114</v>
      </c>
      <c r="E14" s="44"/>
      <c r="F14" s="1"/>
      <c r="G14" s="174">
        <f t="shared" si="10"/>
        <v>1.5746159531384079</v>
      </c>
      <c r="H14" s="196"/>
      <c r="I14" s="197"/>
      <c r="J14" s="171"/>
      <c r="K14" s="177">
        <f t="shared" si="11"/>
        <v>0.34049999999999869</v>
      </c>
      <c r="L14" s="177">
        <f t="shared" si="12"/>
        <v>0.7897675518511913</v>
      </c>
      <c r="M14" s="198"/>
      <c r="N14" s="199"/>
      <c r="O14" s="1"/>
      <c r="P14" s="1"/>
      <c r="Q14" s="174">
        <f t="shared" si="7"/>
        <v>2.2501169693776157</v>
      </c>
      <c r="R14" s="175"/>
      <c r="S14" s="176"/>
      <c r="T14" s="171"/>
      <c r="U14" s="177">
        <f t="shared" si="8"/>
        <v>-0.29368421052631388</v>
      </c>
      <c r="V14" s="172">
        <f t="shared" si="6"/>
        <v>1.2257665243883968</v>
      </c>
      <c r="W14" s="172"/>
      <c r="X14" s="173"/>
      <c r="Y14" s="168"/>
    </row>
    <row r="15" spans="1:25" x14ac:dyDescent="0.25">
      <c r="A15" s="26" t="s">
        <v>20</v>
      </c>
      <c r="B15" s="174">
        <f>qPCR!E16</f>
        <v>24.69</v>
      </c>
      <c r="C15" s="174">
        <f>qPCR!E58</f>
        <v>23.520000000000003</v>
      </c>
      <c r="D15" s="174">
        <f t="shared" si="9"/>
        <v>-1.1699999999999982</v>
      </c>
      <c r="E15" s="44"/>
      <c r="F15" s="1"/>
      <c r="G15" s="174">
        <f t="shared" si="10"/>
        <v>2.2501169693776157</v>
      </c>
      <c r="H15" s="196"/>
      <c r="I15" s="197"/>
      <c r="J15" s="171"/>
      <c r="K15" s="177">
        <f t="shared" si="11"/>
        <v>-0.17449999999999832</v>
      </c>
      <c r="L15" s="177">
        <f t="shared" si="12"/>
        <v>1.1285732033530198</v>
      </c>
      <c r="M15" s="198"/>
      <c r="N15" s="199"/>
      <c r="O15" s="1"/>
      <c r="P15" s="1"/>
      <c r="Q15" s="174">
        <f t="shared" si="7"/>
        <v>1.1368169732360158</v>
      </c>
      <c r="R15" s="175"/>
      <c r="S15" s="176"/>
      <c r="T15" s="171"/>
      <c r="U15" s="177">
        <f t="shared" si="8"/>
        <v>0.691315789473682</v>
      </c>
      <c r="V15" s="172">
        <f t="shared" si="6"/>
        <v>0.61928877881165612</v>
      </c>
      <c r="W15" s="172"/>
      <c r="X15" s="173"/>
      <c r="Y15" s="168"/>
    </row>
    <row r="16" spans="1:25" x14ac:dyDescent="0.25">
      <c r="A16" s="26" t="s">
        <v>21</v>
      </c>
      <c r="B16" s="174">
        <f>qPCR!E17</f>
        <v>24.6</v>
      </c>
      <c r="C16" s="174">
        <f>qPCR!E59</f>
        <v>24.414999999999999</v>
      </c>
      <c r="D16" s="174">
        <f t="shared" si="9"/>
        <v>-0.18500000000000227</v>
      </c>
      <c r="E16" s="44"/>
      <c r="F16" s="1"/>
      <c r="G16" s="174">
        <f t="shared" si="10"/>
        <v>1.1368169732360158</v>
      </c>
      <c r="H16" s="196"/>
      <c r="I16" s="197"/>
      <c r="J16" s="171"/>
      <c r="K16" s="177">
        <f t="shared" si="11"/>
        <v>0.81049999999999756</v>
      </c>
      <c r="L16" s="177">
        <f t="shared" si="12"/>
        <v>0.57018421289713139</v>
      </c>
      <c r="M16" s="198"/>
      <c r="N16" s="199"/>
      <c r="O16" s="1"/>
      <c r="P16" s="1"/>
      <c r="Q16" s="174">
        <f t="shared" si="7"/>
        <v>3.823781270374965</v>
      </c>
      <c r="R16" s="175"/>
      <c r="S16" s="176"/>
      <c r="T16" s="171"/>
      <c r="U16" s="177">
        <f t="shared" si="8"/>
        <v>-1.0586842105263146</v>
      </c>
      <c r="V16" s="172">
        <f t="shared" si="6"/>
        <v>2.0830308564382838</v>
      </c>
      <c r="W16" s="172"/>
      <c r="X16" s="173"/>
      <c r="Y16" s="168"/>
    </row>
    <row r="17" spans="1:25" x14ac:dyDescent="0.25">
      <c r="A17" s="26" t="s">
        <v>22</v>
      </c>
      <c r="B17" s="174">
        <f>qPCR!E18</f>
        <v>25.364999999999998</v>
      </c>
      <c r="C17" s="174">
        <f>qPCR!E60</f>
        <v>23.43</v>
      </c>
      <c r="D17" s="174">
        <f t="shared" si="9"/>
        <v>-1.9349999999999987</v>
      </c>
      <c r="E17" s="44"/>
      <c r="F17" s="1"/>
      <c r="G17" s="174">
        <f t="shared" si="10"/>
        <v>3.823781270374965</v>
      </c>
      <c r="H17" s="196"/>
      <c r="I17" s="197"/>
      <c r="J17" s="171"/>
      <c r="K17" s="177">
        <f t="shared" si="11"/>
        <v>-0.93949999999999889</v>
      </c>
      <c r="L17" s="177">
        <f t="shared" si="12"/>
        <v>1.9178634426378294</v>
      </c>
      <c r="M17" s="198"/>
      <c r="N17" s="199"/>
      <c r="O17" s="1"/>
      <c r="P17" s="1"/>
      <c r="Q17" s="174">
        <f t="shared" si="7"/>
        <v>0.87357289591669418</v>
      </c>
      <c r="R17" s="175"/>
      <c r="S17" s="176"/>
      <c r="T17" s="171"/>
      <c r="U17" s="177">
        <f t="shared" si="8"/>
        <v>1.0713157894736844</v>
      </c>
      <c r="V17" s="172">
        <f t="shared" si="6"/>
        <v>0.47588477710289706</v>
      </c>
      <c r="W17" s="172"/>
      <c r="X17" s="173"/>
      <c r="Y17" s="168"/>
    </row>
    <row r="18" spans="1:25" x14ac:dyDescent="0.25">
      <c r="A18" s="26" t="s">
        <v>23</v>
      </c>
      <c r="B18" s="174">
        <f>qPCR!E19</f>
        <v>23.83</v>
      </c>
      <c r="C18" s="174">
        <f>qPCR!E61</f>
        <v>24.024999999999999</v>
      </c>
      <c r="D18" s="174">
        <f t="shared" si="9"/>
        <v>0.19500000000000028</v>
      </c>
      <c r="E18" s="44"/>
      <c r="F18" s="1"/>
      <c r="G18" s="174">
        <f t="shared" si="10"/>
        <v>0.87357289591669418</v>
      </c>
      <c r="H18" s="196"/>
      <c r="I18" s="197"/>
      <c r="J18" s="171"/>
      <c r="K18" s="177">
        <f t="shared" si="11"/>
        <v>1.1905000000000001</v>
      </c>
      <c r="L18" s="177">
        <f t="shared" si="12"/>
        <v>0.43815098278191988</v>
      </c>
      <c r="M18" s="198"/>
      <c r="N18" s="199"/>
      <c r="O18" s="1"/>
      <c r="P18" s="1"/>
      <c r="Q18" s="174">
        <f t="shared" si="7"/>
        <v>2.69446715373138</v>
      </c>
      <c r="R18" s="175"/>
      <c r="S18" s="176"/>
      <c r="T18" s="171"/>
      <c r="U18" s="177">
        <f t="shared" si="8"/>
        <v>-0.55368421052631545</v>
      </c>
      <c r="V18" s="172">
        <f t="shared" si="6"/>
        <v>1.4678293097898656</v>
      </c>
      <c r="W18" s="172"/>
      <c r="X18" s="173"/>
      <c r="Y18" s="168"/>
    </row>
    <row r="19" spans="1:25" x14ac:dyDescent="0.25">
      <c r="A19" s="26" t="s">
        <v>24</v>
      </c>
      <c r="B19" s="174">
        <f>qPCR!E20</f>
        <v>25.454999999999998</v>
      </c>
      <c r="C19" s="174">
        <f>qPCR!E62</f>
        <v>24.024999999999999</v>
      </c>
      <c r="D19" s="174">
        <f t="shared" si="9"/>
        <v>-1.4299999999999997</v>
      </c>
      <c r="E19" s="44"/>
      <c r="F19" s="1"/>
      <c r="G19" s="174">
        <f t="shared" si="10"/>
        <v>2.69446715373138</v>
      </c>
      <c r="H19" s="196"/>
      <c r="I19" s="197"/>
      <c r="J19" s="171"/>
      <c r="K19" s="177">
        <f t="shared" si="11"/>
        <v>-0.43449999999999989</v>
      </c>
      <c r="L19" s="177">
        <f t="shared" si="12"/>
        <v>1.3514423776188103</v>
      </c>
      <c r="M19" s="198"/>
      <c r="N19" s="199"/>
      <c r="O19" s="1"/>
      <c r="P19" s="1"/>
      <c r="Q19" s="174">
        <f t="shared" si="7"/>
        <v>2.2894483211973697</v>
      </c>
      <c r="R19" s="175"/>
      <c r="S19" s="176"/>
      <c r="T19" s="171"/>
      <c r="U19" s="177">
        <f t="shared" si="8"/>
        <v>-0.31868421052631601</v>
      </c>
      <c r="V19" s="172">
        <f t="shared" si="6"/>
        <v>1.2471925458244879</v>
      </c>
      <c r="W19" s="172"/>
      <c r="X19" s="173"/>
      <c r="Y19" s="168"/>
    </row>
    <row r="20" spans="1:25" x14ac:dyDescent="0.25">
      <c r="A20" s="26" t="s">
        <v>25</v>
      </c>
      <c r="B20" s="174">
        <f>qPCR!E21</f>
        <v>24.82</v>
      </c>
      <c r="C20" s="174">
        <f>qPCR!E63</f>
        <v>23.625</v>
      </c>
      <c r="D20" s="174">
        <f t="shared" si="9"/>
        <v>-1.1950000000000003</v>
      </c>
      <c r="E20" s="44"/>
      <c r="F20" s="1"/>
      <c r="G20" s="174">
        <f t="shared" si="10"/>
        <v>2.2894483211973697</v>
      </c>
      <c r="H20" s="196"/>
      <c r="I20" s="197"/>
      <c r="J20" s="171"/>
      <c r="K20" s="177">
        <f t="shared" si="11"/>
        <v>-0.19950000000000045</v>
      </c>
      <c r="L20" s="177">
        <f t="shared" si="12"/>
        <v>1.1483003154629747</v>
      </c>
      <c r="M20" s="198"/>
      <c r="N20" s="199"/>
      <c r="O20" s="1"/>
      <c r="P20" s="1"/>
      <c r="Q20" s="174">
        <f t="shared" si="7"/>
        <v>2.3701855418831657</v>
      </c>
      <c r="R20" s="175"/>
      <c r="S20" s="176"/>
      <c r="T20" s="171"/>
      <c r="U20" s="177">
        <f t="shared" si="8"/>
        <v>-0.36868421052631672</v>
      </c>
      <c r="V20" s="172">
        <f t="shared" si="6"/>
        <v>1.2911746959685229</v>
      </c>
      <c r="W20" s="172"/>
      <c r="X20" s="173"/>
      <c r="Y20" s="168"/>
    </row>
    <row r="21" spans="1:25" x14ac:dyDescent="0.25">
      <c r="A21" s="26" t="s">
        <v>26</v>
      </c>
      <c r="B21" s="174">
        <f>qPCR!E22</f>
        <v>26.004999999999999</v>
      </c>
      <c r="C21" s="174">
        <f>qPCR!E64</f>
        <v>24.759999999999998</v>
      </c>
      <c r="D21" s="174">
        <f t="shared" si="9"/>
        <v>-1.245000000000001</v>
      </c>
      <c r="E21" s="44"/>
      <c r="F21" s="1"/>
      <c r="G21" s="174">
        <f t="shared" si="10"/>
        <v>2.3701855418831657</v>
      </c>
      <c r="H21" s="196"/>
      <c r="I21" s="197"/>
      <c r="J21" s="171"/>
      <c r="K21" s="177">
        <f t="shared" si="11"/>
        <v>-0.24950000000000117</v>
      </c>
      <c r="L21" s="177">
        <f t="shared" si="12"/>
        <v>1.1887950386348067</v>
      </c>
      <c r="M21" s="198"/>
      <c r="N21" s="199"/>
      <c r="O21" s="1"/>
      <c r="P21" s="1"/>
      <c r="Q21" s="174">
        <f t="shared" si="7"/>
        <v>3.2943640690702898</v>
      </c>
      <c r="R21" s="175"/>
      <c r="S21" s="176"/>
      <c r="T21" s="171"/>
      <c r="U21" s="177">
        <f t="shared" si="8"/>
        <v>-0.84368421052631459</v>
      </c>
      <c r="V21" s="172">
        <f t="shared" si="6"/>
        <v>1.7946272349260373</v>
      </c>
      <c r="W21" s="172"/>
      <c r="X21" s="173"/>
      <c r="Y21" s="168"/>
    </row>
    <row r="22" spans="1:25" x14ac:dyDescent="0.25">
      <c r="A22" s="85" t="s">
        <v>27</v>
      </c>
      <c r="B22" s="200">
        <f>qPCR!E23</f>
        <v>25.67</v>
      </c>
      <c r="C22" s="200">
        <f>qPCR!E65</f>
        <v>23.950000000000003</v>
      </c>
      <c r="D22" s="200">
        <f t="shared" si="9"/>
        <v>-1.7199999999999989</v>
      </c>
      <c r="E22" s="44"/>
      <c r="F22" s="43"/>
      <c r="G22" s="174">
        <f t="shared" si="10"/>
        <v>3.2943640690702898</v>
      </c>
      <c r="H22" s="201"/>
      <c r="I22" s="197"/>
      <c r="J22" s="202"/>
      <c r="K22" s="177">
        <f t="shared" si="11"/>
        <v>-0.72449999999999903</v>
      </c>
      <c r="L22" s="203">
        <f t="shared" si="12"/>
        <v>1.6523278838566906</v>
      </c>
      <c r="M22" s="198"/>
      <c r="N22" s="199"/>
      <c r="O22" s="1"/>
      <c r="P22" s="1"/>
      <c r="Q22" s="204"/>
      <c r="R22" s="205"/>
      <c r="S22" s="206"/>
      <c r="T22" s="205"/>
      <c r="U22" s="207"/>
      <c r="V22" s="207"/>
      <c r="W22" s="207"/>
      <c r="X22" s="206"/>
      <c r="Y22" s="168"/>
    </row>
    <row r="23" spans="1:25" x14ac:dyDescent="0.25">
      <c r="A23" s="186" t="s">
        <v>144</v>
      </c>
      <c r="B23" s="187">
        <f>AVERAGE(B13:B22)</f>
        <v>25.082000000000001</v>
      </c>
      <c r="C23" s="187">
        <f>AVERAGE(C13:C22)</f>
        <v>24.086500000000001</v>
      </c>
      <c r="D23" s="187">
        <f>AVERAGE(D13:D22)</f>
        <v>-0.99549999999999983</v>
      </c>
      <c r="E23" s="43"/>
      <c r="F23" s="188" t="s">
        <v>145</v>
      </c>
      <c r="G23" s="189">
        <f>AVERAGE(G13:G22)</f>
        <v>2.1838927145020288</v>
      </c>
      <c r="H23" s="190"/>
      <c r="I23" s="191"/>
      <c r="J23" s="192">
        <f>D23</f>
        <v>-0.99549999999999983</v>
      </c>
      <c r="K23" s="193"/>
      <c r="L23" s="193"/>
      <c r="M23" s="208"/>
      <c r="N23" s="209"/>
      <c r="O23" s="1"/>
      <c r="P23" s="188" t="s">
        <v>143</v>
      </c>
      <c r="Q23" s="189">
        <f>AVERAGE(Q3:Q21)</f>
        <v>2.1017692490587865</v>
      </c>
      <c r="R23" s="210"/>
      <c r="S23" s="206"/>
      <c r="T23" s="211">
        <f>D24</f>
        <v>-0.87631578947368427</v>
      </c>
      <c r="U23" s="212"/>
      <c r="V23" s="213"/>
      <c r="W23" s="214">
        <f>GEOMEAN(V3:V21)</f>
        <v>1</v>
      </c>
      <c r="X23" s="215">
        <f>STDEV(V3:V21)/SQRT(COUNT(V3:V21))</f>
        <v>0.13522947930351725</v>
      </c>
      <c r="Y23" s="168"/>
    </row>
    <row r="24" spans="1:25" x14ac:dyDescent="0.25">
      <c r="A24" s="146" t="s">
        <v>146</v>
      </c>
      <c r="B24" s="189">
        <f>AVERAGE(B3:B11,B13:B22)</f>
        <v>25.297105263157892</v>
      </c>
      <c r="C24" s="189">
        <f>AVERAGE(C3:C11,C13:C22)</f>
        <v>24.420789473684209</v>
      </c>
      <c r="D24" s="189">
        <f>AVERAGE(D3:D11,D13:D22)</f>
        <v>-0.87631578947368427</v>
      </c>
      <c r="E24" s="44"/>
      <c r="F24" s="216" t="s">
        <v>128</v>
      </c>
      <c r="G24" s="217">
        <f>G12/G23</f>
        <v>0.92061342609510421</v>
      </c>
      <c r="H24" s="218">
        <f>((C12-B12)-(C23-B23))</f>
        <v>0.25161111111111367</v>
      </c>
      <c r="I24" s="219">
        <f>POWER(2,((-1)*(H24)))</f>
        <v>0.83995787915575182</v>
      </c>
      <c r="J24" s="182"/>
      <c r="K24" s="183"/>
      <c r="L24" s="183"/>
      <c r="M24" s="214">
        <f>GEOMEAN(L13:L22)</f>
        <v>1</v>
      </c>
      <c r="N24" s="215">
        <f>STDEV(L13:L22)/SQRT(COUNT(L13:L22))</f>
        <v>0.14806573989527588</v>
      </c>
      <c r="O24" s="1"/>
      <c r="P24" s="1"/>
      <c r="Q24" s="174">
        <f t="shared" ref="Q24:Q31" si="13">POWER(2,((-1)*(D25)))</f>
        <v>3.823781270374965</v>
      </c>
      <c r="R24" s="175"/>
      <c r="S24" s="176"/>
      <c r="T24" s="171"/>
      <c r="U24" s="177">
        <f t="shared" ref="U24:U31" si="14">D25-$T$23</f>
        <v>-1.0586842105263146</v>
      </c>
      <c r="V24" s="172">
        <f t="shared" ref="V24:V41" si="15">POWER(2,((-1)*(U24)))</f>
        <v>2.0830308564382838</v>
      </c>
      <c r="W24" s="172"/>
      <c r="X24" s="173"/>
      <c r="Y24" s="168"/>
    </row>
    <row r="25" spans="1:25" x14ac:dyDescent="0.25">
      <c r="A25" s="11" t="s">
        <v>28</v>
      </c>
      <c r="B25" s="157">
        <f>qPCR!E24</f>
        <v>26.66</v>
      </c>
      <c r="C25" s="157">
        <f>qPCR!E66</f>
        <v>24.725000000000001</v>
      </c>
      <c r="D25" s="157">
        <f t="shared" ref="D25:D32" si="16">C25-B25</f>
        <v>-1.9349999999999987</v>
      </c>
      <c r="E25" s="44"/>
      <c r="F25" s="143"/>
      <c r="G25" s="164"/>
      <c r="H25" s="161"/>
      <c r="I25" s="220"/>
      <c r="J25" s="161"/>
      <c r="K25" s="167">
        <f t="shared" ref="K25:K33" si="17">D3-$J$12</f>
        <v>-0.78111111111111287</v>
      </c>
      <c r="L25" s="167">
        <f t="shared" ref="L25:L33" si="18">POWER(2,((-1)*(K25)))</f>
        <v>1.7184538538472838</v>
      </c>
      <c r="M25" s="221"/>
      <c r="N25" s="222"/>
      <c r="O25" s="1"/>
      <c r="P25" s="1"/>
      <c r="Q25" s="174">
        <f t="shared" si="13"/>
        <v>2.3375544971224933</v>
      </c>
      <c r="R25" s="175"/>
      <c r="S25" s="176"/>
      <c r="T25" s="171"/>
      <c r="U25" s="177">
        <f t="shared" si="14"/>
        <v>-0.34868421052631715</v>
      </c>
      <c r="V25" s="172">
        <f t="shared" si="15"/>
        <v>1.2733987123784274</v>
      </c>
      <c r="W25" s="172"/>
      <c r="X25" s="173"/>
      <c r="Y25" s="168"/>
    </row>
    <row r="26" spans="1:25" x14ac:dyDescent="0.25">
      <c r="A26" s="16" t="s">
        <v>29</v>
      </c>
      <c r="B26" s="158">
        <f>qPCR!E25</f>
        <v>26.340000000000003</v>
      </c>
      <c r="C26" s="158">
        <f>qPCR!E67</f>
        <v>25.115000000000002</v>
      </c>
      <c r="D26" s="158">
        <f t="shared" si="16"/>
        <v>-1.2250000000000014</v>
      </c>
      <c r="E26" s="44"/>
      <c r="F26" s="143"/>
      <c r="G26" s="174"/>
      <c r="H26" s="171"/>
      <c r="I26" s="223"/>
      <c r="J26" s="171"/>
      <c r="K26" s="177">
        <f t="shared" si="17"/>
        <v>0.29888888888888898</v>
      </c>
      <c r="L26" s="177">
        <f t="shared" si="18"/>
        <v>0.81287820448864523</v>
      </c>
      <c r="M26" s="224"/>
      <c r="N26" s="199"/>
      <c r="O26" s="1"/>
      <c r="P26" s="1"/>
      <c r="Q26" s="174">
        <f t="shared" si="13"/>
        <v>1.2878816295098241</v>
      </c>
      <c r="R26" s="175"/>
      <c r="S26" s="176"/>
      <c r="T26" s="171"/>
      <c r="U26" s="177">
        <f t="shared" si="14"/>
        <v>0.51131578947368583</v>
      </c>
      <c r="V26" s="172">
        <f t="shared" si="15"/>
        <v>0.70158227786023752</v>
      </c>
      <c r="W26" s="172"/>
      <c r="X26" s="173"/>
      <c r="Y26" s="168"/>
    </row>
    <row r="27" spans="1:25" x14ac:dyDescent="0.25">
      <c r="A27" s="16" t="s">
        <v>30</v>
      </c>
      <c r="B27" s="158">
        <f>qPCR!E26</f>
        <v>24.439999999999998</v>
      </c>
      <c r="C27" s="158">
        <f>qPCR!E68</f>
        <v>24.074999999999999</v>
      </c>
      <c r="D27" s="158">
        <f t="shared" si="16"/>
        <v>-0.36499999999999844</v>
      </c>
      <c r="E27" s="44"/>
      <c r="F27" s="143"/>
      <c r="G27" s="174"/>
      <c r="H27" s="171"/>
      <c r="I27" s="223"/>
      <c r="J27" s="171"/>
      <c r="K27" s="177">
        <f t="shared" si="17"/>
        <v>1.1238888888888918</v>
      </c>
      <c r="L27" s="177">
        <f t="shared" si="18"/>
        <v>0.45885527915519903</v>
      </c>
      <c r="M27" s="224"/>
      <c r="N27" s="199"/>
      <c r="O27" s="1"/>
      <c r="P27" s="1"/>
      <c r="Q27" s="174">
        <f t="shared" si="13"/>
        <v>0.81507233240262644</v>
      </c>
      <c r="R27" s="175"/>
      <c r="S27" s="176"/>
      <c r="T27" s="171"/>
      <c r="U27" s="177">
        <f t="shared" si="14"/>
        <v>1.1713157894736823</v>
      </c>
      <c r="V27" s="172">
        <f t="shared" si="15"/>
        <v>0.44401619720714353</v>
      </c>
      <c r="W27" s="172"/>
      <c r="X27" s="173"/>
      <c r="Y27" s="168"/>
    </row>
    <row r="28" spans="1:25" x14ac:dyDescent="0.25">
      <c r="A28" s="16" t="s">
        <v>31</v>
      </c>
      <c r="B28" s="158">
        <f>qPCR!E27</f>
        <v>25.63</v>
      </c>
      <c r="C28" s="158">
        <f>qPCR!E69</f>
        <v>25.924999999999997</v>
      </c>
      <c r="D28" s="158">
        <f t="shared" si="16"/>
        <v>0.29499999999999815</v>
      </c>
      <c r="E28" s="44"/>
      <c r="F28" s="143"/>
      <c r="G28" s="174"/>
      <c r="H28" s="171"/>
      <c r="I28" s="223"/>
      <c r="J28" s="171"/>
      <c r="K28" s="177">
        <f t="shared" si="17"/>
        <v>0.73888888888888671</v>
      </c>
      <c r="L28" s="177">
        <f t="shared" si="18"/>
        <v>0.59920065714223636</v>
      </c>
      <c r="M28" s="224"/>
      <c r="N28" s="199"/>
      <c r="O28" s="1"/>
      <c r="P28" s="1"/>
      <c r="Q28" s="174">
        <f t="shared" si="13"/>
        <v>0.49654624771851746</v>
      </c>
      <c r="R28" s="175"/>
      <c r="S28" s="176"/>
      <c r="T28" s="171"/>
      <c r="U28" s="177">
        <f t="shared" si="14"/>
        <v>1.8863157894736857</v>
      </c>
      <c r="V28" s="172">
        <f t="shared" si="15"/>
        <v>0.27049694595760509</v>
      </c>
      <c r="W28" s="172"/>
      <c r="X28" s="173"/>
      <c r="Y28" s="168"/>
    </row>
    <row r="29" spans="1:25" x14ac:dyDescent="0.25">
      <c r="A29" s="16" t="s">
        <v>32</v>
      </c>
      <c r="B29" s="158">
        <f>qPCR!E28</f>
        <v>23.47</v>
      </c>
      <c r="C29" s="158">
        <f>qPCR!E70</f>
        <v>24.48</v>
      </c>
      <c r="D29" s="158">
        <f t="shared" si="16"/>
        <v>1.0100000000000016</v>
      </c>
      <c r="E29" s="44"/>
      <c r="F29" s="143"/>
      <c r="G29" s="174"/>
      <c r="H29" s="171"/>
      <c r="I29" s="223"/>
      <c r="J29" s="171"/>
      <c r="K29" s="177">
        <f t="shared" si="17"/>
        <v>0.50888888888888983</v>
      </c>
      <c r="L29" s="177">
        <f t="shared" si="18"/>
        <v>0.70276347229912151</v>
      </c>
      <c r="M29" s="224"/>
      <c r="N29" s="199"/>
      <c r="O29" s="1"/>
      <c r="P29" s="1"/>
      <c r="Q29" s="174">
        <f t="shared" si="13"/>
        <v>2.1885874025214829</v>
      </c>
      <c r="R29" s="175"/>
      <c r="S29" s="176"/>
      <c r="T29" s="171"/>
      <c r="U29" s="177">
        <f t="shared" si="14"/>
        <v>-0.25368421052631829</v>
      </c>
      <c r="V29" s="172">
        <f t="shared" si="15"/>
        <v>1.1922478743187397</v>
      </c>
      <c r="W29" s="172"/>
      <c r="X29" s="173"/>
      <c r="Y29" s="168"/>
    </row>
    <row r="30" spans="1:25" x14ac:dyDescent="0.25">
      <c r="A30" s="16" t="s">
        <v>33</v>
      </c>
      <c r="B30" s="158">
        <f>qPCR!E29</f>
        <v>26.325000000000003</v>
      </c>
      <c r="C30" s="158">
        <f>qPCR!E71</f>
        <v>25.195</v>
      </c>
      <c r="D30" s="158">
        <f t="shared" si="16"/>
        <v>-1.1300000000000026</v>
      </c>
      <c r="E30" s="44"/>
      <c r="F30" s="143"/>
      <c r="G30" s="174"/>
      <c r="H30" s="171"/>
      <c r="I30" s="223"/>
      <c r="J30" s="171"/>
      <c r="K30" s="177">
        <f t="shared" si="17"/>
        <v>-0.84111111111111159</v>
      </c>
      <c r="L30" s="177">
        <f t="shared" si="18"/>
        <v>1.7914293042212641</v>
      </c>
      <c r="M30" s="224"/>
      <c r="N30" s="199"/>
      <c r="O30" s="1"/>
      <c r="P30" s="1"/>
      <c r="Q30" s="174">
        <f t="shared" si="13"/>
        <v>0.93303299153680652</v>
      </c>
      <c r="R30" s="175"/>
      <c r="S30" s="176"/>
      <c r="T30" s="171"/>
      <c r="U30" s="177">
        <f t="shared" si="14"/>
        <v>0.97631578947368569</v>
      </c>
      <c r="V30" s="172">
        <f t="shared" si="15"/>
        <v>0.50827606864016617</v>
      </c>
      <c r="W30" s="172"/>
      <c r="X30" s="173"/>
      <c r="Y30" s="168"/>
    </row>
    <row r="31" spans="1:25" x14ac:dyDescent="0.25">
      <c r="A31" s="16" t="s">
        <v>34</v>
      </c>
      <c r="B31" s="158">
        <f>qPCR!E30</f>
        <v>25.25</v>
      </c>
      <c r="C31" s="158">
        <f>qPCR!E72</f>
        <v>25.35</v>
      </c>
      <c r="D31" s="158">
        <f t="shared" si="16"/>
        <v>0.10000000000000142</v>
      </c>
      <c r="E31" s="44"/>
      <c r="F31" s="143"/>
      <c r="G31" s="174"/>
      <c r="H31" s="171"/>
      <c r="I31" s="223"/>
      <c r="J31" s="171"/>
      <c r="K31" s="177">
        <f t="shared" si="17"/>
        <v>-1.4061111111111129</v>
      </c>
      <c r="L31" s="177">
        <f t="shared" si="18"/>
        <v>2.6502181363672763</v>
      </c>
      <c r="M31" s="224"/>
      <c r="N31" s="199"/>
      <c r="O31" s="1"/>
      <c r="P31" s="1"/>
      <c r="Q31" s="174">
        <f t="shared" si="13"/>
        <v>2.1584564730088536</v>
      </c>
      <c r="R31" s="175"/>
      <c r="S31" s="176"/>
      <c r="T31" s="171"/>
      <c r="U31" s="177">
        <f t="shared" si="14"/>
        <v>-0.23368421052631516</v>
      </c>
      <c r="V31" s="172">
        <f t="shared" si="15"/>
        <v>1.1758338455158268</v>
      </c>
      <c r="W31" s="172"/>
      <c r="X31" s="173"/>
      <c r="Y31" s="168"/>
    </row>
    <row r="32" spans="1:25" x14ac:dyDescent="0.25">
      <c r="A32" s="38" t="s">
        <v>35</v>
      </c>
      <c r="B32" s="178">
        <f>qPCR!E31</f>
        <v>26.55</v>
      </c>
      <c r="C32" s="178">
        <f>qPCR!E73</f>
        <v>25.44</v>
      </c>
      <c r="D32" s="178">
        <f t="shared" si="16"/>
        <v>-1.1099999999999994</v>
      </c>
      <c r="E32" s="44"/>
      <c r="F32" s="143"/>
      <c r="G32" s="174"/>
      <c r="H32" s="171"/>
      <c r="I32" s="223"/>
      <c r="J32" s="171"/>
      <c r="K32" s="177">
        <f t="shared" si="17"/>
        <v>-0.65611111111111287</v>
      </c>
      <c r="L32" s="177">
        <f t="shared" si="18"/>
        <v>1.5758291320386084</v>
      </c>
      <c r="M32" s="224"/>
      <c r="N32" s="199"/>
      <c r="O32" s="1"/>
      <c r="P32" s="1"/>
      <c r="Q32" s="164">
        <f t="shared" ref="Q32:Q41" si="19">POWER(2,((-1)*(D34)))</f>
        <v>3.1601652474535085</v>
      </c>
      <c r="R32" s="165"/>
      <c r="S32" s="166"/>
      <c r="T32" s="161"/>
      <c r="U32" s="167">
        <f t="shared" ref="U32:U41" si="20">D34-$T$23</f>
        <v>-0.78368421052631587</v>
      </c>
      <c r="V32" s="162">
        <f t="shared" si="15"/>
        <v>1.721521514028461</v>
      </c>
      <c r="W32" s="162"/>
      <c r="X32" s="163"/>
      <c r="Y32" s="168"/>
    </row>
    <row r="33" spans="1:25" x14ac:dyDescent="0.25">
      <c r="A33" s="186" t="s">
        <v>147</v>
      </c>
      <c r="B33" s="187">
        <f>AVERAGE(B25:B32)</f>
        <v>25.583125000000003</v>
      </c>
      <c r="C33" s="187">
        <f>AVERAGE(C25:C32)</f>
        <v>25.038125000000001</v>
      </c>
      <c r="D33" s="187">
        <f>AVERAGE(D25:D32)</f>
        <v>-0.54499999999999993</v>
      </c>
      <c r="E33" s="44"/>
      <c r="F33" s="143"/>
      <c r="G33" s="174"/>
      <c r="H33" s="171"/>
      <c r="I33" s="223"/>
      <c r="J33" s="171"/>
      <c r="K33" s="177">
        <f t="shared" si="17"/>
        <v>1.0138888888888924</v>
      </c>
      <c r="L33" s="177">
        <f t="shared" si="18"/>
        <v>0.4952095737334119</v>
      </c>
      <c r="M33" s="224"/>
      <c r="N33" s="199"/>
      <c r="O33" s="1"/>
      <c r="P33" s="1"/>
      <c r="Q33" s="174">
        <f t="shared" si="19"/>
        <v>7.4127044951229699</v>
      </c>
      <c r="R33" s="175"/>
      <c r="S33" s="176"/>
      <c r="T33" s="171"/>
      <c r="U33" s="177">
        <f t="shared" si="20"/>
        <v>-2.0136842105263164</v>
      </c>
      <c r="V33" s="172">
        <f t="shared" si="15"/>
        <v>4.0381211950143161</v>
      </c>
      <c r="W33" s="172"/>
      <c r="X33" s="173"/>
      <c r="Y33" s="168"/>
    </row>
    <row r="34" spans="1:25" x14ac:dyDescent="0.25">
      <c r="A34" s="21" t="s">
        <v>36</v>
      </c>
      <c r="B34" s="164">
        <f>qPCR!E32</f>
        <v>25.965</v>
      </c>
      <c r="C34" s="164">
        <f>qPCR!E74</f>
        <v>24.305</v>
      </c>
      <c r="D34" s="164">
        <f t="shared" ref="D34:D43" si="21">C34-B34</f>
        <v>-1.6600000000000001</v>
      </c>
      <c r="E34" s="44"/>
      <c r="F34" s="143"/>
      <c r="G34" s="189"/>
      <c r="H34" s="225"/>
      <c r="I34" s="226"/>
      <c r="J34" s="225"/>
      <c r="K34" s="193"/>
      <c r="L34" s="193"/>
      <c r="M34" s="227">
        <f>(-1)*GEOMEAN(L25:L33)</f>
        <v>-1</v>
      </c>
      <c r="N34" s="195">
        <f>STDEV(L25:L33)/SQRT(COUNT(L25:L33))</f>
        <v>0.25459807489593644</v>
      </c>
      <c r="O34" s="1"/>
      <c r="P34" s="1"/>
      <c r="Q34" s="174">
        <f t="shared" si="19"/>
        <v>1</v>
      </c>
      <c r="R34" s="175"/>
      <c r="S34" s="176"/>
      <c r="T34" s="171"/>
      <c r="U34" s="177">
        <f t="shared" si="20"/>
        <v>0.87631578947368427</v>
      </c>
      <c r="V34" s="172">
        <f t="shared" si="15"/>
        <v>0.54475680201080612</v>
      </c>
      <c r="W34" s="172"/>
      <c r="X34" s="173"/>
      <c r="Y34" s="168"/>
    </row>
    <row r="35" spans="1:25" x14ac:dyDescent="0.25">
      <c r="A35" s="26" t="s">
        <v>37</v>
      </c>
      <c r="B35" s="174">
        <f>qPCR!E33</f>
        <v>26.225000000000001</v>
      </c>
      <c r="C35" s="174">
        <f>qPCR!E75</f>
        <v>23.335000000000001</v>
      </c>
      <c r="D35" s="174">
        <f t="shared" si="21"/>
        <v>-2.8900000000000006</v>
      </c>
      <c r="E35" s="44"/>
      <c r="F35" s="143"/>
      <c r="G35" s="174"/>
      <c r="H35" s="171"/>
      <c r="I35" s="223"/>
      <c r="J35" s="171"/>
      <c r="K35" s="177">
        <f t="shared" ref="K35:K44" si="22">D13-$J$12</f>
        <v>0.12888888888889083</v>
      </c>
      <c r="L35" s="177">
        <f t="shared" ref="L35:L44" si="23">POWER(2,((-1)*(K35)))</f>
        <v>0.91453552097855406</v>
      </c>
      <c r="M35" s="224"/>
      <c r="N35" s="199"/>
      <c r="O35" s="1"/>
      <c r="P35" s="1"/>
      <c r="Q35" s="174">
        <f t="shared" si="19"/>
        <v>3.2602893296105053</v>
      </c>
      <c r="R35" s="175"/>
      <c r="S35" s="176"/>
      <c r="T35" s="171"/>
      <c r="U35" s="177">
        <f t="shared" si="20"/>
        <v>-0.82868421052631758</v>
      </c>
      <c r="V35" s="172">
        <f t="shared" si="15"/>
        <v>1.7760647888285739</v>
      </c>
      <c r="W35" s="172"/>
      <c r="X35" s="173"/>
      <c r="Y35" s="168"/>
    </row>
    <row r="36" spans="1:25" x14ac:dyDescent="0.25">
      <c r="A36" s="26" t="s">
        <v>38</v>
      </c>
      <c r="B36" s="174">
        <f>qPCR!E34</f>
        <v>24.625</v>
      </c>
      <c r="C36" s="174">
        <f>qPCR!E76</f>
        <v>24.625</v>
      </c>
      <c r="D36" s="174">
        <f t="shared" si="21"/>
        <v>0</v>
      </c>
      <c r="E36" s="44"/>
      <c r="F36" s="143"/>
      <c r="G36" s="174"/>
      <c r="H36" s="171"/>
      <c r="I36" s="223"/>
      <c r="J36" s="171"/>
      <c r="K36" s="177">
        <f t="shared" si="22"/>
        <v>8.8888888888888129E-2</v>
      </c>
      <c r="L36" s="177">
        <f t="shared" si="23"/>
        <v>0.94024661408616239</v>
      </c>
      <c r="M36" s="224"/>
      <c r="N36" s="199"/>
      <c r="O36" s="1"/>
      <c r="P36" s="1"/>
      <c r="Q36" s="174">
        <f t="shared" si="19"/>
        <v>2.3375544971224933</v>
      </c>
      <c r="R36" s="175"/>
      <c r="S36" s="176"/>
      <c r="T36" s="171"/>
      <c r="U36" s="177">
        <f t="shared" si="20"/>
        <v>-0.34868421052631715</v>
      </c>
      <c r="V36" s="172">
        <f t="shared" si="15"/>
        <v>1.2733987123784274</v>
      </c>
      <c r="W36" s="172"/>
      <c r="X36" s="173"/>
      <c r="Y36" s="168"/>
    </row>
    <row r="37" spans="1:25" x14ac:dyDescent="0.25">
      <c r="A37" s="26" t="s">
        <v>39</v>
      </c>
      <c r="B37" s="174">
        <f>qPCR!E35</f>
        <v>25.685000000000002</v>
      </c>
      <c r="C37" s="174">
        <f>qPCR!E77</f>
        <v>23.98</v>
      </c>
      <c r="D37" s="174">
        <f t="shared" si="21"/>
        <v>-1.7050000000000018</v>
      </c>
      <c r="E37" s="44"/>
      <c r="F37" s="43"/>
      <c r="G37" s="174"/>
      <c r="H37" s="171"/>
      <c r="I37" s="223"/>
      <c r="J37" s="171"/>
      <c r="K37" s="177">
        <f t="shared" si="22"/>
        <v>-0.42611111111110889</v>
      </c>
      <c r="L37" s="177">
        <f t="shared" si="23"/>
        <v>1.3436069014405283</v>
      </c>
      <c r="M37" s="224"/>
      <c r="N37" s="199"/>
      <c r="O37" s="1"/>
      <c r="P37" s="1"/>
      <c r="Q37" s="174">
        <f t="shared" si="19"/>
        <v>0.53218509122668123</v>
      </c>
      <c r="R37" s="175"/>
      <c r="S37" s="176"/>
      <c r="T37" s="171"/>
      <c r="U37" s="177">
        <f t="shared" si="20"/>
        <v>1.7863157894736807</v>
      </c>
      <c r="V37" s="172">
        <f t="shared" si="15"/>
        <v>0.28991144837447597</v>
      </c>
      <c r="W37" s="172"/>
      <c r="X37" s="173"/>
      <c r="Y37" s="168"/>
    </row>
    <row r="38" spans="1:25" x14ac:dyDescent="0.25">
      <c r="A38" s="26" t="s">
        <v>40</v>
      </c>
      <c r="B38" s="174">
        <f>qPCR!E36</f>
        <v>25.945</v>
      </c>
      <c r="C38" s="174">
        <f>qPCR!E78</f>
        <v>24.72</v>
      </c>
      <c r="D38" s="174">
        <f t="shared" si="21"/>
        <v>-1.2250000000000014</v>
      </c>
      <c r="E38" s="44"/>
      <c r="F38" s="43"/>
      <c r="G38" s="174"/>
      <c r="H38" s="171"/>
      <c r="I38" s="223"/>
      <c r="J38" s="171"/>
      <c r="K38" s="177">
        <f t="shared" si="22"/>
        <v>0.55888888888888699</v>
      </c>
      <c r="L38" s="177">
        <f t="shared" si="23"/>
        <v>0.67882476853509222</v>
      </c>
      <c r="M38" s="224"/>
      <c r="N38" s="199"/>
      <c r="O38" s="1"/>
      <c r="P38" s="1"/>
      <c r="Q38" s="174">
        <f t="shared" si="19"/>
        <v>1.6414832176209966</v>
      </c>
      <c r="R38" s="175"/>
      <c r="S38" s="176"/>
      <c r="T38" s="171"/>
      <c r="U38" s="177">
        <f t="shared" si="20"/>
        <v>0.16131578947368441</v>
      </c>
      <c r="V38" s="172">
        <f t="shared" si="15"/>
        <v>0.89420914818562225</v>
      </c>
      <c r="W38" s="172"/>
      <c r="X38" s="173"/>
      <c r="Y38" s="168"/>
    </row>
    <row r="39" spans="1:25" x14ac:dyDescent="0.25">
      <c r="A39" s="26" t="s">
        <v>41</v>
      </c>
      <c r="B39" s="174">
        <f>qPCR!E37</f>
        <v>24.685000000000002</v>
      </c>
      <c r="C39" s="174">
        <f>qPCR!E79</f>
        <v>25.594999999999999</v>
      </c>
      <c r="D39" s="174">
        <f t="shared" si="21"/>
        <v>0.90999999999999659</v>
      </c>
      <c r="E39" s="44"/>
      <c r="F39" s="43"/>
      <c r="G39" s="174"/>
      <c r="H39" s="171"/>
      <c r="I39" s="223"/>
      <c r="J39" s="171"/>
      <c r="K39" s="177">
        <f t="shared" si="22"/>
        <v>-1.1911111111111095</v>
      </c>
      <c r="L39" s="177">
        <f t="shared" si="23"/>
        <v>2.2832852577863605</v>
      </c>
      <c r="M39" s="224"/>
      <c r="N39" s="199"/>
      <c r="O39" s="1"/>
      <c r="P39" s="1"/>
      <c r="Q39" s="174">
        <f t="shared" si="19"/>
        <v>5.2963556415815933</v>
      </c>
      <c r="R39" s="175"/>
      <c r="S39" s="176"/>
      <c r="T39" s="171"/>
      <c r="U39" s="177">
        <f t="shared" si="20"/>
        <v>-1.528684210526317</v>
      </c>
      <c r="V39" s="172">
        <f t="shared" si="15"/>
        <v>2.8852257616198798</v>
      </c>
      <c r="W39" s="172"/>
      <c r="X39" s="173"/>
      <c r="Y39" s="168"/>
    </row>
    <row r="40" spans="1:25" x14ac:dyDescent="0.25">
      <c r="A40" s="26" t="s">
        <v>42</v>
      </c>
      <c r="B40" s="174">
        <f>qPCR!E38</f>
        <v>25.68</v>
      </c>
      <c r="C40" s="174">
        <f>qPCR!E80</f>
        <v>24.965</v>
      </c>
      <c r="D40" s="174">
        <f t="shared" si="21"/>
        <v>-0.71499999999999986</v>
      </c>
      <c r="E40" s="44"/>
      <c r="F40" s="43"/>
      <c r="G40" s="174"/>
      <c r="H40" s="171"/>
      <c r="I40" s="223"/>
      <c r="J40" s="202"/>
      <c r="K40" s="177">
        <f t="shared" si="22"/>
        <v>0.93888888888888955</v>
      </c>
      <c r="L40" s="177">
        <f t="shared" si="23"/>
        <v>0.52163446960258053</v>
      </c>
      <c r="M40" s="224"/>
      <c r="N40" s="199"/>
      <c r="O40" s="1"/>
      <c r="P40" s="1"/>
      <c r="Q40" s="174">
        <f t="shared" si="19"/>
        <v>1.7776853623331381</v>
      </c>
      <c r="R40" s="175"/>
      <c r="S40" s="176"/>
      <c r="T40" s="171"/>
      <c r="U40" s="177">
        <f t="shared" si="20"/>
        <v>4.6315789473685975E-2</v>
      </c>
      <c r="V40" s="172">
        <f t="shared" si="15"/>
        <v>0.96840619296602137</v>
      </c>
      <c r="W40" s="172"/>
      <c r="X40" s="173"/>
      <c r="Y40" s="168"/>
    </row>
    <row r="41" spans="1:25" x14ac:dyDescent="0.25">
      <c r="A41" s="26" t="s">
        <v>43</v>
      </c>
      <c r="B41" s="174">
        <f>qPCR!E39</f>
        <v>25.945</v>
      </c>
      <c r="C41" s="174">
        <f>qPCR!E81</f>
        <v>23.54</v>
      </c>
      <c r="D41" s="174">
        <f t="shared" si="21"/>
        <v>-2.4050000000000011</v>
      </c>
      <c r="E41" s="44"/>
      <c r="F41" s="43"/>
      <c r="G41" s="174"/>
      <c r="H41" s="171"/>
      <c r="I41" s="223"/>
      <c r="J41" s="202"/>
      <c r="K41" s="177">
        <f t="shared" si="22"/>
        <v>-0.68611111111111045</v>
      </c>
      <c r="L41" s="177">
        <f t="shared" si="23"/>
        <v>1.6089406518540581</v>
      </c>
      <c r="M41" s="224"/>
      <c r="N41" s="199"/>
      <c r="O41" s="1"/>
      <c r="P41" s="1"/>
      <c r="Q41" s="174">
        <f t="shared" si="19"/>
        <v>1.3803173533966255</v>
      </c>
      <c r="R41" s="175"/>
      <c r="S41" s="176"/>
      <c r="T41" s="171"/>
      <c r="U41" s="177">
        <f t="shared" si="20"/>
        <v>0.41131578947368796</v>
      </c>
      <c r="V41" s="172">
        <f t="shared" si="15"/>
        <v>0.75193726719636533</v>
      </c>
      <c r="W41" s="172"/>
      <c r="X41" s="173"/>
      <c r="Y41" s="168"/>
    </row>
    <row r="42" spans="1:25" x14ac:dyDescent="0.25">
      <c r="A42" s="26" t="s">
        <v>44</v>
      </c>
      <c r="B42" s="174">
        <f>qPCR!E40</f>
        <v>25.655000000000001</v>
      </c>
      <c r="C42" s="174">
        <f>qPCR!E82</f>
        <v>24.825000000000003</v>
      </c>
      <c r="D42" s="174">
        <f t="shared" si="21"/>
        <v>-0.82999999999999829</v>
      </c>
      <c r="E42" s="44"/>
      <c r="F42" s="228"/>
      <c r="G42" s="174"/>
      <c r="H42" s="171"/>
      <c r="I42" s="223"/>
      <c r="J42" s="202"/>
      <c r="K42" s="177">
        <f t="shared" si="22"/>
        <v>-0.45111111111111102</v>
      </c>
      <c r="L42" s="177">
        <f t="shared" si="23"/>
        <v>1.3670927363847551</v>
      </c>
      <c r="M42" s="224"/>
      <c r="N42" s="199"/>
      <c r="O42" s="1"/>
      <c r="P42" s="1"/>
      <c r="Q42" s="49"/>
      <c r="R42" s="205"/>
      <c r="S42" s="206"/>
      <c r="T42" s="205"/>
      <c r="U42" s="207"/>
      <c r="V42" s="207"/>
      <c r="W42" s="207"/>
      <c r="X42" s="206"/>
      <c r="Y42" s="168"/>
    </row>
    <row r="43" spans="1:25" x14ac:dyDescent="0.25">
      <c r="A43" s="85" t="s">
        <v>45</v>
      </c>
      <c r="B43" s="200">
        <f>qPCR!E41</f>
        <v>26.189999999999998</v>
      </c>
      <c r="C43" s="200">
        <f>qPCR!E83</f>
        <v>25.725000000000001</v>
      </c>
      <c r="D43" s="200">
        <f t="shared" si="21"/>
        <v>-0.46499999999999631</v>
      </c>
      <c r="E43" s="44"/>
      <c r="F43" s="143"/>
      <c r="G43" s="174"/>
      <c r="H43" s="171"/>
      <c r="I43" s="223"/>
      <c r="J43" s="202"/>
      <c r="K43" s="177">
        <f t="shared" si="22"/>
        <v>-0.50111111111111173</v>
      </c>
      <c r="L43" s="177">
        <f t="shared" si="23"/>
        <v>1.4153031576174648</v>
      </c>
      <c r="M43" s="224"/>
      <c r="N43" s="199"/>
      <c r="O43" s="1"/>
      <c r="P43" s="146" t="s">
        <v>145</v>
      </c>
      <c r="Q43" s="199">
        <f>AVERAGE(Q24:Q41)</f>
        <v>2.3244251710924488</v>
      </c>
      <c r="R43" s="175"/>
      <c r="S43" s="229"/>
      <c r="T43" s="230">
        <f>D45</f>
        <v>-0.85250000000000015</v>
      </c>
      <c r="U43" s="231"/>
      <c r="V43" s="232"/>
      <c r="W43" s="233"/>
      <c r="X43" s="173"/>
    </row>
    <row r="44" spans="1:25" x14ac:dyDescent="0.25">
      <c r="A44" s="186" t="s">
        <v>148</v>
      </c>
      <c r="B44" s="187">
        <f>AVERAGE(B34:B43)</f>
        <v>25.660000000000004</v>
      </c>
      <c r="C44" s="187">
        <f>AVERAGE(C34:C43)</f>
        <v>24.561499999999999</v>
      </c>
      <c r="D44" s="187">
        <f>AVERAGE(D34:D43)</f>
        <v>-1.0985000000000003</v>
      </c>
      <c r="E44" s="44"/>
      <c r="F44" s="1"/>
      <c r="G44" s="174"/>
      <c r="H44" s="171"/>
      <c r="I44" s="223"/>
      <c r="J44" s="202"/>
      <c r="K44" s="177">
        <f t="shared" si="22"/>
        <v>-0.9761111111111096</v>
      </c>
      <c r="L44" s="177">
        <f t="shared" si="23"/>
        <v>1.9671556453729022</v>
      </c>
      <c r="M44" s="224"/>
      <c r="N44" s="199"/>
      <c r="O44" s="1"/>
      <c r="P44" s="216" t="s">
        <v>128</v>
      </c>
      <c r="Q44" s="234">
        <f>Q43/Q23</f>
        <v>1.1059373773469052</v>
      </c>
      <c r="R44" s="235">
        <f>((C45-B45)-(C24-B24))</f>
        <v>2.3815789473687232E-2</v>
      </c>
      <c r="S44" s="219">
        <f>POWER(2,((-1)*(R44)))</f>
        <v>0.98362766051298423</v>
      </c>
      <c r="T44" s="211"/>
      <c r="U44" s="236"/>
      <c r="V44" s="237"/>
      <c r="W44" s="219">
        <f>GEOMEAN(V24:V41)</f>
        <v>0.98362766051298622</v>
      </c>
      <c r="X44" s="215">
        <f>STDEV(V24:V41)/SQRT(COUNT(V24:V41))</f>
        <v>0.22851337746376554</v>
      </c>
    </row>
    <row r="45" spans="1:25" x14ac:dyDescent="0.25">
      <c r="A45" s="146" t="s">
        <v>149</v>
      </c>
      <c r="B45" s="189">
        <f>AVERAGE(B25:B32,B34:B43)</f>
        <v>25.625833333333336</v>
      </c>
      <c r="C45" s="189">
        <f>AVERAGE(C25:C32,C34:C43)</f>
        <v>24.773333333333341</v>
      </c>
      <c r="D45" s="189">
        <f>AVERAGE(D25:D32,D34:D43)</f>
        <v>-0.85250000000000015</v>
      </c>
      <c r="E45" s="44"/>
      <c r="F45" s="1"/>
      <c r="G45" s="189"/>
      <c r="H45" s="225"/>
      <c r="I45" s="226"/>
      <c r="J45" s="225"/>
      <c r="K45" s="193"/>
      <c r="L45" s="193"/>
      <c r="M45" s="236"/>
      <c r="N45" s="238"/>
      <c r="O45" s="1"/>
      <c r="P45" s="1"/>
      <c r="Q45" s="164"/>
      <c r="R45" s="165"/>
      <c r="S45" s="166"/>
      <c r="T45" s="161"/>
      <c r="U45" s="167">
        <f t="shared" ref="U45:U53" si="24">D3-$T$43</f>
        <v>-0.67250000000000199</v>
      </c>
      <c r="V45" s="162">
        <f t="shared" ref="V45:V63" si="25">POWER(2,((-1)*(U45)))</f>
        <v>1.5938324771059178</v>
      </c>
      <c r="W45" s="162"/>
      <c r="X45" s="163"/>
    </row>
    <row r="46" spans="1:25" x14ac:dyDescent="0.25">
      <c r="A46" s="43"/>
      <c r="B46" s="44"/>
      <c r="C46" s="44"/>
      <c r="D46" s="44"/>
      <c r="E46" s="44"/>
      <c r="F46" s="1"/>
      <c r="G46" s="239">
        <f>(-1)*G23/G12</f>
        <v>-1.0862322573782395</v>
      </c>
      <c r="H46" s="218">
        <f>((C23-B23)-(C12-B12))</f>
        <v>-0.25161111111111367</v>
      </c>
      <c r="I46" s="240">
        <f>(-1)*POWER(2,((-1)*(H46)))</f>
        <v>-1.19053588854373</v>
      </c>
      <c r="J46" s="182"/>
      <c r="K46" s="183"/>
      <c r="L46" s="183"/>
      <c r="M46" s="241">
        <f>(-1)*GEOMEAN(L35:L44)</f>
        <v>-1.1905358885437276</v>
      </c>
      <c r="N46" s="242">
        <f>STDEV(L35:L44)/SQRT(COUNT(L35:L44))</f>
        <v>0.17627757720910686</v>
      </c>
      <c r="O46" s="1"/>
      <c r="P46" s="1"/>
      <c r="Q46" s="174"/>
      <c r="R46" s="175"/>
      <c r="S46" s="176"/>
      <c r="T46" s="171"/>
      <c r="U46" s="177">
        <f t="shared" si="24"/>
        <v>0.40749999999999986</v>
      </c>
      <c r="V46" s="172">
        <f t="shared" si="25"/>
        <v>0.75392870128282496</v>
      </c>
      <c r="W46" s="172"/>
      <c r="X46" s="173"/>
    </row>
    <row r="47" spans="1:25" x14ac:dyDescent="0.25">
      <c r="A47" s="43"/>
      <c r="B47" s="44"/>
      <c r="C47" s="44"/>
      <c r="D47" s="44"/>
      <c r="E47" s="44"/>
      <c r="F47" s="1"/>
      <c r="G47" s="44"/>
      <c r="H47" s="243"/>
      <c r="I47" s="243"/>
      <c r="J47" s="243"/>
      <c r="K47" s="168"/>
      <c r="L47" s="168"/>
      <c r="M47" s="168"/>
      <c r="N47" s="168"/>
      <c r="O47" s="1"/>
      <c r="P47" s="1"/>
      <c r="Q47" s="174"/>
      <c r="R47" s="175"/>
      <c r="S47" s="176"/>
      <c r="T47" s="171"/>
      <c r="U47" s="177">
        <f t="shared" si="24"/>
        <v>1.2325000000000026</v>
      </c>
      <c r="V47" s="172">
        <f t="shared" si="25"/>
        <v>0.42557933375501122</v>
      </c>
      <c r="W47" s="172"/>
      <c r="X47" s="173"/>
    </row>
    <row r="48" spans="1:25" ht="15.75" x14ac:dyDescent="0.25">
      <c r="A48" s="244" t="s">
        <v>7</v>
      </c>
      <c r="B48" s="245"/>
      <c r="C48" s="148"/>
      <c r="D48" s="156"/>
      <c r="E48" s="14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74"/>
      <c r="R48" s="175"/>
      <c r="S48" s="176"/>
      <c r="T48" s="171"/>
      <c r="U48" s="177">
        <f t="shared" si="24"/>
        <v>0.84749999999999759</v>
      </c>
      <c r="V48" s="172">
        <f t="shared" si="25"/>
        <v>0.55574693816676424</v>
      </c>
      <c r="W48" s="172"/>
      <c r="X48" s="173"/>
    </row>
    <row r="49" spans="1:24" ht="15.75" x14ac:dyDescent="0.25">
      <c r="A49" s="43"/>
      <c r="B49" s="246"/>
      <c r="C49" s="148"/>
      <c r="D49" s="156"/>
      <c r="E49" s="148"/>
      <c r="F49" s="142"/>
      <c r="G49" s="291" t="s">
        <v>150</v>
      </c>
      <c r="H49" s="291"/>
      <c r="I49" s="291"/>
      <c r="J49" s="291"/>
      <c r="K49" s="291"/>
      <c r="L49" s="291"/>
      <c r="M49" s="291"/>
      <c r="N49" s="291"/>
      <c r="O49" s="1"/>
      <c r="Q49" s="174"/>
      <c r="R49" s="175"/>
      <c r="S49" s="176"/>
      <c r="T49" s="171"/>
      <c r="U49" s="177">
        <f t="shared" si="24"/>
        <v>0.61750000000000071</v>
      </c>
      <c r="V49" s="172">
        <f t="shared" si="25"/>
        <v>0.65179943201058765</v>
      </c>
      <c r="W49" s="172"/>
      <c r="X49" s="173"/>
    </row>
    <row r="50" spans="1:24" x14ac:dyDescent="0.25">
      <c r="A50" s="146" t="s">
        <v>134</v>
      </c>
      <c r="B50" s="7" t="s">
        <v>2</v>
      </c>
      <c r="C50" s="10" t="s">
        <v>135</v>
      </c>
      <c r="D50" s="147" t="s">
        <v>136</v>
      </c>
      <c r="E50" s="148"/>
      <c r="F50" s="1"/>
      <c r="G50" s="149" t="s">
        <v>137</v>
      </c>
      <c r="H50" s="150" t="s">
        <v>138</v>
      </c>
      <c r="I50" s="151" t="s">
        <v>139</v>
      </c>
      <c r="J50" s="152" t="s">
        <v>140</v>
      </c>
      <c r="K50" s="153" t="s">
        <v>138</v>
      </c>
      <c r="L50" s="154" t="s">
        <v>139</v>
      </c>
      <c r="M50" s="154" t="s">
        <v>141</v>
      </c>
      <c r="N50" s="155" t="s">
        <v>129</v>
      </c>
      <c r="O50" s="1"/>
      <c r="Q50" s="174"/>
      <c r="R50" s="175"/>
      <c r="S50" s="176"/>
      <c r="T50" s="171"/>
      <c r="U50" s="177">
        <f t="shared" si="24"/>
        <v>-0.73250000000000071</v>
      </c>
      <c r="V50" s="172">
        <f t="shared" si="25"/>
        <v>1.6615157858995084</v>
      </c>
      <c r="W50" s="172"/>
      <c r="X50" s="173"/>
    </row>
    <row r="51" spans="1:24" x14ac:dyDescent="0.25">
      <c r="A51" s="11" t="s">
        <v>8</v>
      </c>
      <c r="B51" s="157">
        <f t="shared" ref="B51:C59" si="26">B3</f>
        <v>25.965</v>
      </c>
      <c r="C51" s="157">
        <f t="shared" si="26"/>
        <v>24.439999999999998</v>
      </c>
      <c r="D51" s="247">
        <f t="shared" ref="D51:D59" si="27">C51-B51</f>
        <v>-1.5250000000000021</v>
      </c>
      <c r="E51" s="44"/>
      <c r="F51" s="1"/>
      <c r="G51" s="158">
        <f t="shared" ref="G51:G59" si="28">POWER(2,((-1)*(D51)))</f>
        <v>2.8778671600216441</v>
      </c>
      <c r="H51" s="159"/>
      <c r="I51" s="160"/>
      <c r="J51" s="161"/>
      <c r="K51" s="167">
        <f t="shared" ref="K51:K59" si="29">D51-$J$60</f>
        <v>-0.78111111111111287</v>
      </c>
      <c r="L51" s="162">
        <f t="shared" ref="L51:L59" si="30">POWER(2,((-1)*(K51)))</f>
        <v>1.7184538538472838</v>
      </c>
      <c r="M51" s="162"/>
      <c r="N51" s="163"/>
      <c r="O51" s="1"/>
      <c r="Q51" s="174"/>
      <c r="R51" s="175"/>
      <c r="S51" s="176"/>
      <c r="T51" s="171"/>
      <c r="U51" s="177">
        <f t="shared" si="24"/>
        <v>-1.2975000000000021</v>
      </c>
      <c r="V51" s="172">
        <f t="shared" si="25"/>
        <v>2.4580257000795007</v>
      </c>
      <c r="W51" s="172"/>
      <c r="X51" s="173"/>
    </row>
    <row r="52" spans="1:24" x14ac:dyDescent="0.25">
      <c r="A52" s="16" t="s">
        <v>9</v>
      </c>
      <c r="B52" s="158">
        <f t="shared" si="26"/>
        <v>25.91</v>
      </c>
      <c r="C52" s="158">
        <f t="shared" si="26"/>
        <v>25.465</v>
      </c>
      <c r="D52" s="248">
        <f t="shared" si="27"/>
        <v>-0.44500000000000028</v>
      </c>
      <c r="E52" s="44"/>
      <c r="F52" s="1"/>
      <c r="G52" s="158">
        <f t="shared" si="28"/>
        <v>1.3613141164994735</v>
      </c>
      <c r="H52" s="169"/>
      <c r="I52" s="170"/>
      <c r="J52" s="171"/>
      <c r="K52" s="177">
        <f t="shared" si="29"/>
        <v>0.29888888888888898</v>
      </c>
      <c r="L52" s="172">
        <f t="shared" si="30"/>
        <v>0.81287820448864523</v>
      </c>
      <c r="M52" s="172"/>
      <c r="N52" s="173"/>
      <c r="O52" s="1"/>
      <c r="P52" s="1"/>
      <c r="Q52" s="174"/>
      <c r="R52" s="175"/>
      <c r="S52" s="176"/>
      <c r="T52" s="171"/>
      <c r="U52" s="177">
        <f t="shared" si="24"/>
        <v>-0.54750000000000199</v>
      </c>
      <c r="V52" s="172">
        <f t="shared" si="25"/>
        <v>1.4615508256970433</v>
      </c>
      <c r="W52" s="172"/>
      <c r="X52" s="173"/>
    </row>
    <row r="53" spans="1:24" x14ac:dyDescent="0.25">
      <c r="A53" s="16" t="s">
        <v>10</v>
      </c>
      <c r="B53" s="158">
        <f t="shared" si="26"/>
        <v>25.244999999999997</v>
      </c>
      <c r="C53" s="158">
        <f t="shared" si="26"/>
        <v>25.625</v>
      </c>
      <c r="D53" s="248">
        <f t="shared" si="27"/>
        <v>0.38000000000000256</v>
      </c>
      <c r="E53" s="44"/>
      <c r="F53" s="1"/>
      <c r="G53" s="158">
        <f t="shared" si="28"/>
        <v>0.76843759064400485</v>
      </c>
      <c r="H53" s="169"/>
      <c r="I53" s="170"/>
      <c r="J53" s="171"/>
      <c r="K53" s="177">
        <f t="shared" si="29"/>
        <v>1.1238888888888918</v>
      </c>
      <c r="L53" s="172">
        <f t="shared" si="30"/>
        <v>0.45885527915519903</v>
      </c>
      <c r="M53" s="172"/>
      <c r="N53" s="173"/>
      <c r="O53" s="1"/>
      <c r="P53" s="1"/>
      <c r="Q53" s="179"/>
      <c r="R53" s="180"/>
      <c r="S53" s="181"/>
      <c r="T53" s="182"/>
      <c r="U53" s="183">
        <f t="shared" si="24"/>
        <v>1.1225000000000032</v>
      </c>
      <c r="V53" s="184">
        <f t="shared" si="25"/>
        <v>0.45929723386114968</v>
      </c>
      <c r="W53" s="184"/>
      <c r="X53" s="185"/>
    </row>
    <row r="54" spans="1:24" x14ac:dyDescent="0.25">
      <c r="A54" s="16" t="s">
        <v>11</v>
      </c>
      <c r="B54" s="158">
        <f t="shared" si="26"/>
        <v>25.130000000000003</v>
      </c>
      <c r="C54" s="158">
        <f t="shared" si="26"/>
        <v>25.125</v>
      </c>
      <c r="D54" s="248">
        <f t="shared" si="27"/>
        <v>-5.000000000002558E-3</v>
      </c>
      <c r="E54" s="44"/>
      <c r="F54" s="1"/>
      <c r="G54" s="158">
        <f t="shared" si="28"/>
        <v>1.0034717485095046</v>
      </c>
      <c r="H54" s="169"/>
      <c r="I54" s="170"/>
      <c r="J54" s="171"/>
      <c r="K54" s="177">
        <f t="shared" si="29"/>
        <v>0.73888888888888671</v>
      </c>
      <c r="L54" s="172">
        <f t="shared" si="30"/>
        <v>0.59920065714223636</v>
      </c>
      <c r="M54" s="172"/>
      <c r="N54" s="173"/>
      <c r="O54" s="156"/>
      <c r="P54" s="1"/>
      <c r="Q54" s="174"/>
      <c r="R54" s="175"/>
      <c r="S54" s="176"/>
      <c r="T54" s="171"/>
      <c r="U54" s="249">
        <f t="shared" ref="U54:U63" si="31">D13-$T$43</f>
        <v>0.23750000000000171</v>
      </c>
      <c r="V54" s="172">
        <f t="shared" si="25"/>
        <v>0.84821388222865601</v>
      </c>
      <c r="W54" s="172"/>
      <c r="X54" s="173"/>
    </row>
    <row r="55" spans="1:24" x14ac:dyDescent="0.25">
      <c r="A55" s="16" t="s">
        <v>12</v>
      </c>
      <c r="B55" s="158">
        <f t="shared" si="26"/>
        <v>25.16</v>
      </c>
      <c r="C55" s="158">
        <f t="shared" si="26"/>
        <v>24.925000000000001</v>
      </c>
      <c r="D55" s="248">
        <f t="shared" si="27"/>
        <v>-0.23499999999999943</v>
      </c>
      <c r="E55" s="44"/>
      <c r="F55" s="1"/>
      <c r="G55" s="158">
        <f t="shared" si="28"/>
        <v>1.1769067372187669</v>
      </c>
      <c r="H55" s="169"/>
      <c r="I55" s="170"/>
      <c r="J55" s="171"/>
      <c r="K55" s="177">
        <f t="shared" si="29"/>
        <v>0.50888888888888983</v>
      </c>
      <c r="L55" s="172">
        <f t="shared" si="30"/>
        <v>0.70276347229912151</v>
      </c>
      <c r="M55" s="172"/>
      <c r="N55" s="173"/>
      <c r="O55" s="156"/>
      <c r="P55" s="1"/>
      <c r="Q55" s="174"/>
      <c r="R55" s="175"/>
      <c r="S55" s="176"/>
      <c r="T55" s="171"/>
      <c r="U55" s="177">
        <f t="shared" si="31"/>
        <v>0.19749999999999901</v>
      </c>
      <c r="V55" s="172">
        <f t="shared" si="25"/>
        <v>0.87206042028090336</v>
      </c>
      <c r="W55" s="172"/>
      <c r="X55" s="173"/>
    </row>
    <row r="56" spans="1:24" x14ac:dyDescent="0.25">
      <c r="A56" s="16" t="s">
        <v>13</v>
      </c>
      <c r="B56" s="158">
        <f t="shared" si="26"/>
        <v>25.92</v>
      </c>
      <c r="C56" s="158">
        <f t="shared" si="26"/>
        <v>24.335000000000001</v>
      </c>
      <c r="D56" s="248">
        <f t="shared" si="27"/>
        <v>-1.5850000000000009</v>
      </c>
      <c r="E56" s="44"/>
      <c r="F56" s="1"/>
      <c r="G56" s="158">
        <f t="shared" si="28"/>
        <v>3.000077978571638</v>
      </c>
      <c r="H56" s="169"/>
      <c r="I56" s="170"/>
      <c r="J56" s="171"/>
      <c r="K56" s="177">
        <f t="shared" si="29"/>
        <v>-0.84111111111111159</v>
      </c>
      <c r="L56" s="172">
        <f t="shared" si="30"/>
        <v>1.7914293042212641</v>
      </c>
      <c r="M56" s="172"/>
      <c r="N56" s="173"/>
      <c r="O56" s="156"/>
      <c r="P56" s="1"/>
      <c r="Q56" s="174"/>
      <c r="R56" s="175"/>
      <c r="S56" s="176"/>
      <c r="T56" s="171"/>
      <c r="U56" s="177">
        <f t="shared" si="31"/>
        <v>-0.31749999999999801</v>
      </c>
      <c r="V56" s="172">
        <f t="shared" si="25"/>
        <v>1.2461692300815628</v>
      </c>
      <c r="W56" s="172"/>
      <c r="X56" s="173"/>
    </row>
    <row r="57" spans="1:24" x14ac:dyDescent="0.25">
      <c r="A57" s="16" t="s">
        <v>14</v>
      </c>
      <c r="B57" s="158">
        <f t="shared" si="26"/>
        <v>25.725000000000001</v>
      </c>
      <c r="C57" s="158">
        <f t="shared" si="26"/>
        <v>23.574999999999999</v>
      </c>
      <c r="D57" s="248">
        <f t="shared" si="27"/>
        <v>-2.1500000000000021</v>
      </c>
      <c r="E57" s="44"/>
      <c r="F57" s="1"/>
      <c r="G57" s="158">
        <f t="shared" si="28"/>
        <v>4.4382778882713865</v>
      </c>
      <c r="H57" s="169"/>
      <c r="I57" s="170"/>
      <c r="J57" s="171"/>
      <c r="K57" s="177">
        <f t="shared" si="29"/>
        <v>-1.4061111111111129</v>
      </c>
      <c r="L57" s="172">
        <f t="shared" si="30"/>
        <v>2.6502181363672763</v>
      </c>
      <c r="M57" s="172"/>
      <c r="N57" s="173"/>
      <c r="O57" s="156"/>
      <c r="P57" s="1"/>
      <c r="Q57" s="174"/>
      <c r="R57" s="175"/>
      <c r="S57" s="176"/>
      <c r="T57" s="171"/>
      <c r="U57" s="177">
        <f t="shared" si="31"/>
        <v>0.66749999999999787</v>
      </c>
      <c r="V57" s="172">
        <f t="shared" si="25"/>
        <v>0.6295967505516078</v>
      </c>
      <c r="W57" s="172"/>
      <c r="X57" s="173"/>
    </row>
    <row r="58" spans="1:24" x14ac:dyDescent="0.25">
      <c r="A58" s="16" t="s">
        <v>15</v>
      </c>
      <c r="B58" s="158">
        <f t="shared" si="26"/>
        <v>26.105</v>
      </c>
      <c r="C58" s="158">
        <f t="shared" si="26"/>
        <v>24.704999999999998</v>
      </c>
      <c r="D58" s="248">
        <f t="shared" si="27"/>
        <v>-1.4000000000000021</v>
      </c>
      <c r="E58" s="44"/>
      <c r="F58" s="1"/>
      <c r="G58" s="158">
        <f t="shared" si="28"/>
        <v>2.6390158215457924</v>
      </c>
      <c r="H58" s="169"/>
      <c r="I58" s="170"/>
      <c r="J58" s="171"/>
      <c r="K58" s="177">
        <f t="shared" si="29"/>
        <v>-0.65611111111111287</v>
      </c>
      <c r="L58" s="172">
        <f t="shared" si="30"/>
        <v>1.5758291320386084</v>
      </c>
      <c r="M58" s="172"/>
      <c r="N58" s="173"/>
      <c r="O58" s="156"/>
      <c r="P58" s="1"/>
      <c r="Q58" s="174"/>
      <c r="R58" s="175"/>
      <c r="S58" s="176"/>
      <c r="T58" s="171"/>
      <c r="U58" s="177">
        <f t="shared" si="31"/>
        <v>-1.0824999999999987</v>
      </c>
      <c r="V58" s="172">
        <f t="shared" si="25"/>
        <v>2.1177026023769314</v>
      </c>
      <c r="W58" s="172"/>
      <c r="X58" s="173"/>
    </row>
    <row r="59" spans="1:24" x14ac:dyDescent="0.25">
      <c r="A59" s="38" t="s">
        <v>16</v>
      </c>
      <c r="B59" s="178">
        <f t="shared" si="26"/>
        <v>24.664999999999999</v>
      </c>
      <c r="C59" s="178">
        <f t="shared" si="26"/>
        <v>24.935000000000002</v>
      </c>
      <c r="D59" s="250">
        <f t="shared" si="27"/>
        <v>0.27000000000000313</v>
      </c>
      <c r="E59" s="44"/>
      <c r="F59" s="1"/>
      <c r="G59" s="158">
        <f t="shared" si="28"/>
        <v>0.8293195458144399</v>
      </c>
      <c r="H59" s="169"/>
      <c r="I59" s="170"/>
      <c r="J59" s="171"/>
      <c r="K59" s="177">
        <f t="shared" si="29"/>
        <v>1.0138888888888924</v>
      </c>
      <c r="L59" s="172">
        <f t="shared" si="30"/>
        <v>0.4952095737334119</v>
      </c>
      <c r="M59" s="172"/>
      <c r="N59" s="173"/>
      <c r="O59" s="243"/>
      <c r="P59" s="1"/>
      <c r="Q59" s="174"/>
      <c r="R59" s="175"/>
      <c r="S59" s="176"/>
      <c r="T59" s="171"/>
      <c r="U59" s="177">
        <f t="shared" si="31"/>
        <v>1.0475000000000003</v>
      </c>
      <c r="V59" s="172">
        <f t="shared" si="25"/>
        <v>0.48380581007117202</v>
      </c>
      <c r="W59" s="172"/>
      <c r="X59" s="173"/>
    </row>
    <row r="60" spans="1:24" x14ac:dyDescent="0.25">
      <c r="A60" s="251" t="s">
        <v>142</v>
      </c>
      <c r="B60" s="174">
        <f>AVERAGE(B51:B59)</f>
        <v>25.536111111111108</v>
      </c>
      <c r="C60" s="174">
        <f>AVERAGE(C51:C59)</f>
        <v>24.792222222222222</v>
      </c>
      <c r="D60" s="199">
        <f>AVERAGE(D51:D59)</f>
        <v>-0.74388888888888927</v>
      </c>
      <c r="E60" s="44"/>
      <c r="F60" s="188" t="s">
        <v>143</v>
      </c>
      <c r="G60" s="189">
        <f>AVERAGE(G51:G59)</f>
        <v>2.0105209541218501</v>
      </c>
      <c r="H60" s="190"/>
      <c r="I60" s="191"/>
      <c r="J60" s="192">
        <f>D60</f>
        <v>-0.74388888888888927</v>
      </c>
      <c r="K60" s="193"/>
      <c r="L60" s="193"/>
      <c r="M60" s="214">
        <f>GEOMEAN(L51:L59)</f>
        <v>1</v>
      </c>
      <c r="N60" s="195">
        <f>STDEV(L51:L59)/SQRT(COUNT(L51:L59))</f>
        <v>0.25459807489593644</v>
      </c>
      <c r="O60" s="243"/>
      <c r="P60" s="1"/>
      <c r="Q60" s="174"/>
      <c r="R60" s="175"/>
      <c r="S60" s="176"/>
      <c r="T60" s="171"/>
      <c r="U60" s="177">
        <f t="shared" si="31"/>
        <v>-0.57749999999999957</v>
      </c>
      <c r="V60" s="172">
        <f t="shared" si="25"/>
        <v>1.492261115374039</v>
      </c>
      <c r="W60" s="172"/>
      <c r="X60" s="173"/>
    </row>
    <row r="61" spans="1:24" x14ac:dyDescent="0.25">
      <c r="A61" s="11" t="s">
        <v>28</v>
      </c>
      <c r="B61" s="157">
        <f t="shared" ref="B61:C68" si="32">B25</f>
        <v>26.66</v>
      </c>
      <c r="C61" s="157">
        <f t="shared" si="32"/>
        <v>24.725000000000001</v>
      </c>
      <c r="D61" s="247">
        <f t="shared" ref="D61:D68" si="33">C61-B61</f>
        <v>-1.9349999999999987</v>
      </c>
      <c r="E61" s="44"/>
      <c r="F61" s="1"/>
      <c r="G61" s="158">
        <f t="shared" ref="G61:G68" si="34">POWER(2,((-1)*(D61)))</f>
        <v>3.823781270374965</v>
      </c>
      <c r="H61" s="196"/>
      <c r="I61" s="197"/>
      <c r="J61" s="171"/>
      <c r="K61" s="177">
        <f t="shared" ref="K61:K68" si="35">D61-$J$60</f>
        <v>-1.1911111111111095</v>
      </c>
      <c r="L61" s="177">
        <f t="shared" ref="L61:L68" si="36">POWER(2,((-1)*(K61)))</f>
        <v>2.2832852577863605</v>
      </c>
      <c r="M61" s="198"/>
      <c r="N61" s="199"/>
      <c r="O61" s="243"/>
      <c r="P61" s="1"/>
      <c r="Q61" s="174"/>
      <c r="R61" s="175"/>
      <c r="S61" s="176"/>
      <c r="T61" s="171"/>
      <c r="U61" s="177">
        <f t="shared" si="31"/>
        <v>-0.34250000000000014</v>
      </c>
      <c r="V61" s="172">
        <f t="shared" si="25"/>
        <v>1.2679518845312321</v>
      </c>
      <c r="W61" s="172"/>
      <c r="X61" s="173"/>
    </row>
    <row r="62" spans="1:24" x14ac:dyDescent="0.25">
      <c r="A62" s="16" t="s">
        <v>29</v>
      </c>
      <c r="B62" s="158">
        <f t="shared" si="32"/>
        <v>26.340000000000003</v>
      </c>
      <c r="C62" s="158">
        <f t="shared" si="32"/>
        <v>25.115000000000002</v>
      </c>
      <c r="D62" s="248">
        <f t="shared" si="33"/>
        <v>-1.2250000000000014</v>
      </c>
      <c r="E62" s="44"/>
      <c r="F62" s="1"/>
      <c r="G62" s="158">
        <f t="shared" si="34"/>
        <v>2.3375544971224933</v>
      </c>
      <c r="H62" s="196"/>
      <c r="I62" s="197"/>
      <c r="J62" s="171"/>
      <c r="K62" s="177">
        <f t="shared" si="35"/>
        <v>-0.48111111111111216</v>
      </c>
      <c r="L62" s="177">
        <f t="shared" si="36"/>
        <v>1.3958182608150635</v>
      </c>
      <c r="M62" s="198"/>
      <c r="N62" s="199"/>
      <c r="O62" s="243"/>
      <c r="P62" s="156"/>
      <c r="Q62" s="174"/>
      <c r="R62" s="175"/>
      <c r="S62" s="176"/>
      <c r="T62" s="171"/>
      <c r="U62" s="177">
        <f t="shared" si="31"/>
        <v>-0.39250000000000085</v>
      </c>
      <c r="V62" s="172">
        <f t="shared" si="25"/>
        <v>1.3126661111737579</v>
      </c>
      <c r="W62" s="172"/>
      <c r="X62" s="173"/>
    </row>
    <row r="63" spans="1:24" x14ac:dyDescent="0.25">
      <c r="A63" s="16" t="s">
        <v>30</v>
      </c>
      <c r="B63" s="158">
        <f t="shared" si="32"/>
        <v>24.439999999999998</v>
      </c>
      <c r="C63" s="158">
        <f t="shared" si="32"/>
        <v>24.074999999999999</v>
      </c>
      <c r="D63" s="248">
        <f t="shared" si="33"/>
        <v>-0.36499999999999844</v>
      </c>
      <c r="E63" s="44"/>
      <c r="F63" s="1"/>
      <c r="G63" s="158">
        <f t="shared" si="34"/>
        <v>1.2878816295098241</v>
      </c>
      <c r="H63" s="196"/>
      <c r="I63" s="197"/>
      <c r="J63" s="171"/>
      <c r="K63" s="177">
        <f t="shared" si="35"/>
        <v>0.37888888888889083</v>
      </c>
      <c r="L63" s="177">
        <f t="shared" si="36"/>
        <v>0.76902964121305439</v>
      </c>
      <c r="M63" s="198"/>
      <c r="N63" s="199"/>
      <c r="O63" s="243"/>
      <c r="P63" s="1"/>
      <c r="Q63" s="174"/>
      <c r="R63" s="175"/>
      <c r="S63" s="176"/>
      <c r="T63" s="171"/>
      <c r="U63" s="177">
        <f t="shared" si="31"/>
        <v>-0.86749999999999872</v>
      </c>
      <c r="V63" s="172">
        <f t="shared" si="25"/>
        <v>1.8244985444899899</v>
      </c>
      <c r="W63" s="172"/>
      <c r="X63" s="173"/>
    </row>
    <row r="64" spans="1:24" x14ac:dyDescent="0.25">
      <c r="A64" s="16" t="s">
        <v>31</v>
      </c>
      <c r="B64" s="158">
        <f t="shared" si="32"/>
        <v>25.63</v>
      </c>
      <c r="C64" s="158">
        <f t="shared" si="32"/>
        <v>25.924999999999997</v>
      </c>
      <c r="D64" s="248">
        <f t="shared" si="33"/>
        <v>0.29499999999999815</v>
      </c>
      <c r="E64" s="44"/>
      <c r="F64" s="1"/>
      <c r="G64" s="158">
        <f t="shared" si="34"/>
        <v>0.81507233240262644</v>
      </c>
      <c r="H64" s="196"/>
      <c r="I64" s="197"/>
      <c r="J64" s="171"/>
      <c r="K64" s="177">
        <f t="shared" si="35"/>
        <v>1.0388888888888874</v>
      </c>
      <c r="L64" s="177">
        <f t="shared" si="36"/>
        <v>0.48670216966201219</v>
      </c>
      <c r="M64" s="198"/>
      <c r="N64" s="199"/>
      <c r="O64" s="243"/>
      <c r="P64" s="1"/>
      <c r="Q64" s="49"/>
      <c r="R64" s="205"/>
      <c r="S64" s="206"/>
      <c r="T64" s="205"/>
      <c r="U64" s="207"/>
      <c r="V64" s="207"/>
      <c r="W64" s="207"/>
      <c r="X64" s="206"/>
    </row>
    <row r="65" spans="1:24" x14ac:dyDescent="0.25">
      <c r="A65" s="16" t="s">
        <v>32</v>
      </c>
      <c r="B65" s="158">
        <f t="shared" si="32"/>
        <v>23.47</v>
      </c>
      <c r="C65" s="158">
        <f t="shared" si="32"/>
        <v>24.48</v>
      </c>
      <c r="D65" s="248">
        <f t="shared" si="33"/>
        <v>1.0100000000000016</v>
      </c>
      <c r="E65" s="44"/>
      <c r="F65" s="1"/>
      <c r="G65" s="158">
        <f t="shared" si="34"/>
        <v>0.49654624771851746</v>
      </c>
      <c r="H65" s="196"/>
      <c r="I65" s="197"/>
      <c r="J65" s="171"/>
      <c r="K65" s="177">
        <f t="shared" si="35"/>
        <v>1.7538888888888908</v>
      </c>
      <c r="L65" s="177">
        <f t="shared" si="36"/>
        <v>0.29650145943458933</v>
      </c>
      <c r="M65" s="198"/>
      <c r="N65" s="199"/>
      <c r="O65" s="243"/>
      <c r="P65" s="1"/>
      <c r="Q65" s="189"/>
      <c r="R65" s="210"/>
      <c r="S65" s="206"/>
      <c r="T65" s="211"/>
      <c r="U65" s="212"/>
      <c r="V65" s="213"/>
      <c r="W65" s="252">
        <f>(-1)*GEOMEAN(V45:V63)</f>
        <v>-1.0166448546988556</v>
      </c>
      <c r="X65" s="215">
        <f>STDEV(V45:V63)/SQRT(COUNT(V45:V63))</f>
        <v>0.13748035433752612</v>
      </c>
    </row>
    <row r="66" spans="1:24" x14ac:dyDescent="0.25">
      <c r="A66" s="16" t="s">
        <v>33</v>
      </c>
      <c r="B66" s="158">
        <f t="shared" si="32"/>
        <v>26.325000000000003</v>
      </c>
      <c r="C66" s="158">
        <f t="shared" si="32"/>
        <v>25.195</v>
      </c>
      <c r="D66" s="248">
        <f t="shared" si="33"/>
        <v>-1.1300000000000026</v>
      </c>
      <c r="E66" s="44"/>
      <c r="F66" s="1"/>
      <c r="G66" s="158">
        <f t="shared" si="34"/>
        <v>2.1885874025214829</v>
      </c>
      <c r="H66" s="196"/>
      <c r="I66" s="197"/>
      <c r="J66" s="171"/>
      <c r="K66" s="177">
        <f t="shared" si="35"/>
        <v>-0.38611111111111329</v>
      </c>
      <c r="L66" s="177">
        <f t="shared" si="36"/>
        <v>1.3068659000634248</v>
      </c>
      <c r="M66" s="198"/>
      <c r="N66" s="199"/>
      <c r="O66" s="243"/>
      <c r="P66" s="1"/>
      <c r="Q66" s="174"/>
      <c r="R66" s="175"/>
      <c r="S66" s="176"/>
      <c r="T66" s="161"/>
      <c r="U66" s="167">
        <f t="shared" ref="U66:U73" si="37">D25-$T$43</f>
        <v>-1.0824999999999987</v>
      </c>
      <c r="V66" s="162">
        <f t="shared" ref="V66:V83" si="38">POWER(2,((-1)*(U66)))</f>
        <v>2.1177026023769314</v>
      </c>
      <c r="W66" s="172"/>
      <c r="X66" s="173"/>
    </row>
    <row r="67" spans="1:24" x14ac:dyDescent="0.25">
      <c r="A67" s="16" t="s">
        <v>34</v>
      </c>
      <c r="B67" s="158">
        <f t="shared" si="32"/>
        <v>25.25</v>
      </c>
      <c r="C67" s="158">
        <f t="shared" si="32"/>
        <v>25.35</v>
      </c>
      <c r="D67" s="248">
        <f t="shared" si="33"/>
        <v>0.10000000000000142</v>
      </c>
      <c r="E67" s="44"/>
      <c r="F67" s="43"/>
      <c r="G67" s="158">
        <f t="shared" si="34"/>
        <v>0.93303299153680652</v>
      </c>
      <c r="H67" s="201"/>
      <c r="I67" s="197"/>
      <c r="J67" s="202"/>
      <c r="K67" s="177">
        <f t="shared" si="35"/>
        <v>0.84388888888889069</v>
      </c>
      <c r="L67" s="203">
        <f t="shared" si="36"/>
        <v>0.55713973262790428</v>
      </c>
      <c r="M67" s="198"/>
      <c r="N67" s="199"/>
      <c r="O67" s="243"/>
      <c r="P67" s="1"/>
      <c r="Q67" s="174"/>
      <c r="R67" s="175"/>
      <c r="S67" s="176"/>
      <c r="T67" s="171"/>
      <c r="U67" s="177">
        <f t="shared" si="37"/>
        <v>-0.37250000000000127</v>
      </c>
      <c r="V67" s="172">
        <f t="shared" si="38"/>
        <v>1.294594248919676</v>
      </c>
      <c r="W67" s="172"/>
      <c r="X67" s="173"/>
    </row>
    <row r="68" spans="1:24" x14ac:dyDescent="0.25">
      <c r="A68" s="38" t="s">
        <v>35</v>
      </c>
      <c r="B68" s="178">
        <f t="shared" si="32"/>
        <v>26.55</v>
      </c>
      <c r="C68" s="178">
        <f t="shared" si="32"/>
        <v>25.44</v>
      </c>
      <c r="D68" s="250">
        <f t="shared" si="33"/>
        <v>-1.1099999999999994</v>
      </c>
      <c r="E68" s="44"/>
      <c r="F68" s="1"/>
      <c r="G68" s="158">
        <f t="shared" si="34"/>
        <v>2.1584564730088536</v>
      </c>
      <c r="H68" s="201"/>
      <c r="I68" s="197"/>
      <c r="J68" s="202"/>
      <c r="K68" s="177">
        <f t="shared" si="35"/>
        <v>-0.36611111111111017</v>
      </c>
      <c r="L68" s="203">
        <f t="shared" si="36"/>
        <v>1.2888738910296968</v>
      </c>
      <c r="M68" s="198"/>
      <c r="N68" s="199"/>
      <c r="O68" s="243"/>
      <c r="P68" s="1"/>
      <c r="Q68" s="174"/>
      <c r="R68" s="175"/>
      <c r="S68" s="176"/>
      <c r="T68" s="171"/>
      <c r="U68" s="177">
        <f t="shared" si="37"/>
        <v>0.48750000000000171</v>
      </c>
      <c r="V68" s="172">
        <f t="shared" si="38"/>
        <v>0.71326001293451324</v>
      </c>
      <c r="W68" s="172"/>
      <c r="X68" s="173"/>
    </row>
    <row r="69" spans="1:24" x14ac:dyDescent="0.25">
      <c r="A69" s="186" t="s">
        <v>147</v>
      </c>
      <c r="B69" s="179">
        <f>AVERAGE(B61:B68)</f>
        <v>25.583125000000003</v>
      </c>
      <c r="C69" s="179">
        <f>AVERAGE(C61:C68)</f>
        <v>25.038125000000001</v>
      </c>
      <c r="D69" s="253">
        <f>AVERAGE(D61:D68)</f>
        <v>-0.54499999999999993</v>
      </c>
      <c r="E69" s="44"/>
      <c r="F69" s="188" t="s">
        <v>145</v>
      </c>
      <c r="G69" s="189">
        <f>AVERAGE(G61:G68)</f>
        <v>1.7551141055244464</v>
      </c>
      <c r="H69" s="190"/>
      <c r="I69" s="191"/>
      <c r="J69" s="192">
        <f>D69</f>
        <v>-0.54499999999999993</v>
      </c>
      <c r="K69" s="193"/>
      <c r="L69" s="193"/>
      <c r="M69" s="208"/>
      <c r="N69" s="209"/>
      <c r="O69" s="243"/>
      <c r="P69" s="1"/>
      <c r="Q69" s="174"/>
      <c r="R69" s="175"/>
      <c r="S69" s="176"/>
      <c r="T69" s="171"/>
      <c r="U69" s="177">
        <f t="shared" si="37"/>
        <v>1.1474999999999982</v>
      </c>
      <c r="V69" s="172">
        <f t="shared" si="38"/>
        <v>0.45140678229359477</v>
      </c>
      <c r="W69" s="172"/>
      <c r="X69" s="173"/>
    </row>
    <row r="70" spans="1:24" x14ac:dyDescent="0.25">
      <c r="A70" s="1"/>
      <c r="B70" s="1"/>
      <c r="C70" s="1"/>
      <c r="D70" s="1"/>
      <c r="E70" s="44"/>
      <c r="F70" s="216" t="s">
        <v>128</v>
      </c>
      <c r="G70" s="217">
        <f>G69/G60</f>
        <v>0.87296484123988671</v>
      </c>
      <c r="H70" s="218">
        <f>((C69-B69)-(C60-B60))</f>
        <v>0.19888888888888445</v>
      </c>
      <c r="I70" s="219">
        <f>POWER(2,((-1)*(H70)))</f>
        <v>0.8712212878450829</v>
      </c>
      <c r="J70" s="182"/>
      <c r="K70" s="183"/>
      <c r="L70" s="183"/>
      <c r="M70" s="254">
        <f>GEOMEAN(L61:L68)</f>
        <v>0.87122128784508002</v>
      </c>
      <c r="N70" s="215">
        <f>STDEV(L61:L68)/SQRT(COUNT(L61:L68))</f>
        <v>0.2303147134275367</v>
      </c>
      <c r="O70" s="243"/>
      <c r="P70" s="1"/>
      <c r="Q70" s="174"/>
      <c r="R70" s="175"/>
      <c r="S70" s="176"/>
      <c r="T70" s="171"/>
      <c r="U70" s="177">
        <f t="shared" si="37"/>
        <v>1.8625000000000016</v>
      </c>
      <c r="V70" s="172">
        <f t="shared" si="38"/>
        <v>0.27499932831955354</v>
      </c>
      <c r="W70" s="172"/>
      <c r="X70" s="173"/>
    </row>
    <row r="71" spans="1:24" x14ac:dyDescent="0.25">
      <c r="A71" s="43"/>
      <c r="B71" s="44"/>
      <c r="C71" s="44"/>
      <c r="D71" s="44"/>
      <c r="E71" s="44"/>
      <c r="F71" s="143"/>
      <c r="G71" s="164"/>
      <c r="H71" s="161"/>
      <c r="I71" s="220"/>
      <c r="J71" s="161"/>
      <c r="K71" s="167">
        <f t="shared" ref="K71:K79" si="39">D51-$J$69</f>
        <v>-0.9800000000000022</v>
      </c>
      <c r="L71" s="167">
        <f t="shared" ref="L71:L79" si="40">POWER(2,((-1)*(K71)))</f>
        <v>1.9724654089867215</v>
      </c>
      <c r="M71" s="221"/>
      <c r="N71" s="222"/>
      <c r="O71" s="243"/>
      <c r="P71" s="1"/>
      <c r="Q71" s="174"/>
      <c r="R71" s="175"/>
      <c r="S71" s="176"/>
      <c r="T71" s="171"/>
      <c r="U71" s="177">
        <f t="shared" si="37"/>
        <v>-0.27750000000000241</v>
      </c>
      <c r="V71" s="172">
        <f t="shared" si="38"/>
        <v>1.2120926669517946</v>
      </c>
      <c r="W71" s="172"/>
      <c r="X71" s="173"/>
    </row>
    <row r="72" spans="1:24" x14ac:dyDescent="0.25">
      <c r="A72" s="43"/>
      <c r="B72" s="255"/>
      <c r="C72" s="255"/>
      <c r="D72" s="255"/>
      <c r="E72" s="255"/>
      <c r="F72" s="143"/>
      <c r="G72" s="174"/>
      <c r="H72" s="171"/>
      <c r="I72" s="223"/>
      <c r="J72" s="171"/>
      <c r="K72" s="177">
        <f t="shared" si="39"/>
        <v>9.9999999999999645E-2</v>
      </c>
      <c r="L72" s="177">
        <f t="shared" si="40"/>
        <v>0.93303299153680763</v>
      </c>
      <c r="M72" s="224"/>
      <c r="N72" s="199"/>
      <c r="O72" s="243"/>
      <c r="P72" s="1"/>
      <c r="Q72" s="174"/>
      <c r="R72" s="175"/>
      <c r="S72" s="176"/>
      <c r="T72" s="171"/>
      <c r="U72" s="177">
        <f t="shared" si="37"/>
        <v>0.95250000000000157</v>
      </c>
      <c r="V72" s="172">
        <f t="shared" si="38"/>
        <v>0.51673624994958722</v>
      </c>
      <c r="W72" s="172"/>
      <c r="X72" s="173"/>
    </row>
    <row r="73" spans="1:24" x14ac:dyDescent="0.25">
      <c r="A73" s="143"/>
      <c r="B73" s="143"/>
      <c r="C73" s="143"/>
      <c r="D73" s="255"/>
      <c r="E73" s="255"/>
      <c r="F73" s="143"/>
      <c r="G73" s="174"/>
      <c r="H73" s="171"/>
      <c r="I73" s="223"/>
      <c r="J73" s="171"/>
      <c r="K73" s="177">
        <f t="shared" si="39"/>
        <v>0.92500000000000249</v>
      </c>
      <c r="L73" s="177">
        <f t="shared" si="40"/>
        <v>0.526680517977417</v>
      </c>
      <c r="M73" s="224"/>
      <c r="N73" s="199"/>
      <c r="O73" s="243"/>
      <c r="P73" s="1"/>
      <c r="Q73" s="174"/>
      <c r="R73" s="175"/>
      <c r="S73" s="176"/>
      <c r="T73" s="171"/>
      <c r="U73" s="177">
        <f t="shared" si="37"/>
        <v>-0.25749999999999929</v>
      </c>
      <c r="V73" s="172">
        <f t="shared" si="38"/>
        <v>1.1954054290244343</v>
      </c>
      <c r="W73" s="172"/>
      <c r="X73" s="173"/>
    </row>
    <row r="74" spans="1:24" x14ac:dyDescent="0.25">
      <c r="A74" s="143"/>
      <c r="B74" s="143"/>
      <c r="C74" s="143"/>
      <c r="D74" s="255"/>
      <c r="E74" s="255"/>
      <c r="F74" s="143"/>
      <c r="G74" s="174"/>
      <c r="H74" s="171"/>
      <c r="I74" s="223"/>
      <c r="J74" s="171"/>
      <c r="K74" s="177">
        <f t="shared" si="39"/>
        <v>0.53999999999999737</v>
      </c>
      <c r="L74" s="177">
        <f t="shared" si="40"/>
        <v>0.68777090906987304</v>
      </c>
      <c r="M74" s="224"/>
      <c r="N74" s="199"/>
      <c r="O74" s="243"/>
      <c r="P74" s="1"/>
      <c r="Q74" s="164"/>
      <c r="R74" s="165"/>
      <c r="S74" s="166"/>
      <c r="T74" s="161"/>
      <c r="U74" s="167">
        <f t="shared" ref="U74:U83" si="41">D34-$T$43</f>
        <v>-0.8075</v>
      </c>
      <c r="V74" s="162">
        <f t="shared" si="38"/>
        <v>1.7501759894904185</v>
      </c>
      <c r="W74" s="162"/>
      <c r="X74" s="163"/>
    </row>
    <row r="75" spans="1:24" x14ac:dyDescent="0.25">
      <c r="A75" s="256"/>
      <c r="B75" s="256"/>
      <c r="C75" s="256"/>
      <c r="D75" s="255"/>
      <c r="E75" s="255"/>
      <c r="F75" s="143"/>
      <c r="G75" s="174"/>
      <c r="H75" s="171"/>
      <c r="I75" s="223"/>
      <c r="J75" s="171"/>
      <c r="K75" s="177">
        <f t="shared" si="39"/>
        <v>0.3100000000000005</v>
      </c>
      <c r="L75" s="177">
        <f t="shared" si="40"/>
        <v>0.80664175922212611</v>
      </c>
      <c r="M75" s="224"/>
      <c r="N75" s="199"/>
      <c r="O75" s="243"/>
      <c r="P75" s="1"/>
      <c r="Q75" s="174"/>
      <c r="R75" s="175"/>
      <c r="S75" s="176"/>
      <c r="T75" s="171"/>
      <c r="U75" s="177">
        <f t="shared" si="41"/>
        <v>-2.0375000000000005</v>
      </c>
      <c r="V75" s="172">
        <f t="shared" si="38"/>
        <v>4.105335135561698</v>
      </c>
      <c r="W75" s="172"/>
      <c r="X75" s="173"/>
    </row>
    <row r="76" spans="1:24" x14ac:dyDescent="0.25">
      <c r="A76" s="145"/>
      <c r="B76" s="145"/>
      <c r="C76" s="145"/>
      <c r="D76" s="255"/>
      <c r="E76" s="255"/>
      <c r="F76" s="143"/>
      <c r="G76" s="174"/>
      <c r="H76" s="171"/>
      <c r="I76" s="223"/>
      <c r="J76" s="171"/>
      <c r="K76" s="177">
        <f t="shared" si="39"/>
        <v>-1.0400000000000009</v>
      </c>
      <c r="L76" s="177">
        <f t="shared" si="40"/>
        <v>2.0562276533121344</v>
      </c>
      <c r="M76" s="224"/>
      <c r="N76" s="199"/>
      <c r="O76" s="243"/>
      <c r="P76" s="1"/>
      <c r="Q76" s="174"/>
      <c r="R76" s="175"/>
      <c r="S76" s="176"/>
      <c r="T76" s="171"/>
      <c r="U76" s="177">
        <f t="shared" si="41"/>
        <v>0.85250000000000015</v>
      </c>
      <c r="V76" s="172">
        <f t="shared" si="38"/>
        <v>0.55382419982648912</v>
      </c>
      <c r="W76" s="172"/>
      <c r="X76" s="173"/>
    </row>
    <row r="77" spans="1:24" x14ac:dyDescent="0.25">
      <c r="A77" s="145"/>
      <c r="B77" s="145"/>
      <c r="C77" s="145"/>
      <c r="D77" s="255"/>
      <c r="E77" s="255"/>
      <c r="F77" s="143"/>
      <c r="G77" s="174"/>
      <c r="H77" s="171"/>
      <c r="I77" s="223"/>
      <c r="J77" s="171"/>
      <c r="K77" s="177">
        <f t="shared" si="39"/>
        <v>-1.6050000000000022</v>
      </c>
      <c r="L77" s="177">
        <f t="shared" si="40"/>
        <v>3.0419575064820226</v>
      </c>
      <c r="M77" s="224"/>
      <c r="N77" s="199"/>
      <c r="O77" s="243"/>
      <c r="P77" s="1"/>
      <c r="Q77" s="174"/>
      <c r="R77" s="175"/>
      <c r="S77" s="176"/>
      <c r="T77" s="171"/>
      <c r="U77" s="177">
        <f t="shared" si="41"/>
        <v>-0.8525000000000017</v>
      </c>
      <c r="V77" s="172">
        <f t="shared" si="38"/>
        <v>1.8056271291743788</v>
      </c>
      <c r="W77" s="172"/>
      <c r="X77" s="173"/>
    </row>
    <row r="78" spans="1:24" x14ac:dyDescent="0.25">
      <c r="A78" s="145"/>
      <c r="B78" s="145"/>
      <c r="C78" s="145"/>
      <c r="D78" s="255"/>
      <c r="E78" s="255"/>
      <c r="F78" s="143"/>
      <c r="G78" s="174"/>
      <c r="H78" s="171"/>
      <c r="I78" s="223"/>
      <c r="J78" s="171"/>
      <c r="K78" s="177">
        <f t="shared" si="39"/>
        <v>-0.8550000000000022</v>
      </c>
      <c r="L78" s="177">
        <f t="shared" si="40"/>
        <v>1.8087587551221789</v>
      </c>
      <c r="M78" s="224"/>
      <c r="N78" s="199"/>
      <c r="O78" s="243"/>
      <c r="P78" s="1"/>
      <c r="Q78" s="174"/>
      <c r="R78" s="175"/>
      <c r="S78" s="176"/>
      <c r="T78" s="171"/>
      <c r="U78" s="177">
        <f t="shared" si="41"/>
        <v>-0.37250000000000127</v>
      </c>
      <c r="V78" s="172">
        <f t="shared" si="38"/>
        <v>1.294594248919676</v>
      </c>
      <c r="W78" s="172"/>
      <c r="X78" s="173"/>
    </row>
    <row r="79" spans="1:24" x14ac:dyDescent="0.25">
      <c r="A79" s="145"/>
      <c r="B79" s="145"/>
      <c r="C79" s="145"/>
      <c r="D79" s="255"/>
      <c r="E79" s="255"/>
      <c r="F79" s="143"/>
      <c r="G79" s="174"/>
      <c r="H79" s="171"/>
      <c r="I79" s="223"/>
      <c r="J79" s="171"/>
      <c r="K79" s="177">
        <f t="shared" si="39"/>
        <v>0.81500000000000306</v>
      </c>
      <c r="L79" s="177">
        <f t="shared" si="40"/>
        <v>0.5684084866180058</v>
      </c>
      <c r="M79" s="224"/>
      <c r="N79" s="199"/>
      <c r="O79" s="243"/>
      <c r="P79" s="1"/>
      <c r="Q79" s="174"/>
      <c r="R79" s="175"/>
      <c r="S79" s="176"/>
      <c r="T79" s="171"/>
      <c r="U79" s="177">
        <f t="shared" si="41"/>
        <v>1.7624999999999966</v>
      </c>
      <c r="V79" s="172">
        <f t="shared" si="38"/>
        <v>0.29473698230820383</v>
      </c>
      <c r="W79" s="172"/>
      <c r="X79" s="173"/>
    </row>
    <row r="80" spans="1:24" x14ac:dyDescent="0.25">
      <c r="A80" s="145"/>
      <c r="B80" s="145"/>
      <c r="C80" s="145"/>
      <c r="D80" s="255"/>
      <c r="E80" s="255"/>
      <c r="F80" s="143"/>
      <c r="G80" s="189"/>
      <c r="H80" s="225"/>
      <c r="I80" s="226"/>
      <c r="J80" s="225"/>
      <c r="K80" s="193"/>
      <c r="L80" s="193"/>
      <c r="M80" s="252">
        <f>(-1)*GEOMEAN(L71:L79)</f>
        <v>-1.1478140100013481</v>
      </c>
      <c r="N80" s="195">
        <f>STDEV(L71:L79)/SQRT(COUNT(L71:L79))</f>
        <v>0.29223123728492828</v>
      </c>
      <c r="O80" s="243"/>
      <c r="P80" s="243"/>
      <c r="Q80" s="174"/>
      <c r="R80" s="175"/>
      <c r="S80" s="176"/>
      <c r="T80" s="171"/>
      <c r="U80" s="177">
        <f t="shared" si="41"/>
        <v>0.13750000000000029</v>
      </c>
      <c r="V80" s="172">
        <f t="shared" si="38"/>
        <v>0.90909312952755916</v>
      </c>
      <c r="W80" s="172"/>
      <c r="X80" s="173"/>
    </row>
    <row r="81" spans="1:24" x14ac:dyDescent="0.25">
      <c r="A81" s="145"/>
      <c r="B81" s="145"/>
      <c r="C81" s="145"/>
      <c r="D81" s="255"/>
      <c r="E81" s="255"/>
      <c r="F81" s="143"/>
      <c r="G81" s="174"/>
      <c r="H81" s="171"/>
      <c r="I81" s="223"/>
      <c r="J81" s="171"/>
      <c r="K81" s="177">
        <f t="shared" ref="K81:K88" si="42">D61-$J$69</f>
        <v>-1.3899999999999988</v>
      </c>
      <c r="L81" s="177">
        <f t="shared" ref="L81:L88" si="43">POWER(2,((-1)*(K81)))</f>
        <v>2.620786807716724</v>
      </c>
      <c r="M81" s="224"/>
      <c r="N81" s="199"/>
      <c r="O81" s="243"/>
      <c r="P81" s="243"/>
      <c r="Q81" s="174"/>
      <c r="R81" s="175"/>
      <c r="S81" s="176"/>
      <c r="T81" s="171"/>
      <c r="U81" s="177">
        <f t="shared" si="41"/>
        <v>-1.5525000000000011</v>
      </c>
      <c r="V81" s="172">
        <f t="shared" si="38"/>
        <v>2.9332499251954371</v>
      </c>
      <c r="W81" s="172"/>
      <c r="X81" s="173"/>
    </row>
    <row r="82" spans="1:24" x14ac:dyDescent="0.25">
      <c r="A82" s="145"/>
      <c r="B82" s="145"/>
      <c r="C82" s="145"/>
      <c r="D82" s="255"/>
      <c r="E82" s="255"/>
      <c r="F82" s="143"/>
      <c r="G82" s="174"/>
      <c r="H82" s="171"/>
      <c r="I82" s="223"/>
      <c r="J82" s="171"/>
      <c r="K82" s="177">
        <f t="shared" si="42"/>
        <v>-0.68000000000000149</v>
      </c>
      <c r="L82" s="177">
        <f t="shared" si="43"/>
        <v>1.6021397551792458</v>
      </c>
      <c r="M82" s="224"/>
      <c r="N82" s="199"/>
      <c r="O82" s="156"/>
      <c r="P82" s="243"/>
      <c r="Q82" s="174"/>
      <c r="R82" s="175"/>
      <c r="S82" s="176"/>
      <c r="T82" s="171"/>
      <c r="U82" s="177">
        <f t="shared" si="41"/>
        <v>2.2500000000001852E-2</v>
      </c>
      <c r="V82" s="172">
        <f t="shared" si="38"/>
        <v>0.98452517333741274</v>
      </c>
      <c r="W82" s="172"/>
      <c r="X82" s="173"/>
    </row>
    <row r="83" spans="1:24" x14ac:dyDescent="0.25">
      <c r="A83" s="145"/>
      <c r="B83" s="145"/>
      <c r="C83" s="145"/>
      <c r="D83" s="255"/>
      <c r="E83" s="255"/>
      <c r="F83" s="43"/>
      <c r="G83" s="174"/>
      <c r="H83" s="171"/>
      <c r="I83" s="223"/>
      <c r="J83" s="171"/>
      <c r="K83" s="177">
        <f t="shared" si="42"/>
        <v>0.18000000000000149</v>
      </c>
      <c r="L83" s="177">
        <f t="shared" si="43"/>
        <v>0.88270299629065385</v>
      </c>
      <c r="M83" s="224"/>
      <c r="N83" s="199"/>
      <c r="O83" s="156"/>
      <c r="P83" s="243"/>
      <c r="Q83" s="179"/>
      <c r="R83" s="180"/>
      <c r="S83" s="181"/>
      <c r="T83" s="182"/>
      <c r="U83" s="183">
        <f t="shared" si="41"/>
        <v>0.38750000000000384</v>
      </c>
      <c r="V83" s="183">
        <f t="shared" si="38"/>
        <v>0.76445315375150347</v>
      </c>
      <c r="W83" s="184"/>
      <c r="X83" s="185"/>
    </row>
    <row r="84" spans="1:24" x14ac:dyDescent="0.25">
      <c r="A84" s="145"/>
      <c r="B84" s="145"/>
      <c r="C84" s="145"/>
      <c r="D84" s="255"/>
      <c r="E84" s="255"/>
      <c r="F84" s="228"/>
      <c r="G84" s="174"/>
      <c r="H84" s="171"/>
      <c r="I84" s="223"/>
      <c r="J84" s="171"/>
      <c r="K84" s="177">
        <f t="shared" si="42"/>
        <v>0.83999999999999808</v>
      </c>
      <c r="L84" s="177">
        <f t="shared" si="43"/>
        <v>0.55864356903611068</v>
      </c>
      <c r="M84" s="224"/>
      <c r="N84" s="199"/>
      <c r="O84" s="156"/>
      <c r="P84" s="156"/>
      <c r="Q84" s="174"/>
      <c r="R84" s="175"/>
      <c r="S84" s="229"/>
      <c r="T84" s="171"/>
      <c r="U84" s="177"/>
      <c r="V84" s="172"/>
      <c r="W84" s="172"/>
      <c r="X84" s="173"/>
    </row>
    <row r="85" spans="1:24" x14ac:dyDescent="0.25">
      <c r="A85" s="145"/>
      <c r="B85" s="145"/>
      <c r="C85" s="145"/>
      <c r="D85" s="255"/>
      <c r="E85" s="255"/>
      <c r="F85" s="143"/>
      <c r="G85" s="174"/>
      <c r="H85" s="171"/>
      <c r="I85" s="223"/>
      <c r="J85" s="171"/>
      <c r="K85" s="177">
        <f t="shared" si="42"/>
        <v>1.5550000000000015</v>
      </c>
      <c r="L85" s="177">
        <f t="shared" si="43"/>
        <v>0.34032852912486805</v>
      </c>
      <c r="M85" s="224"/>
      <c r="N85" s="199"/>
      <c r="O85" s="168"/>
      <c r="P85" s="168"/>
      <c r="Q85" s="217">
        <f>(-1)*Q23/Q43</f>
        <v>-0.90421032915892185</v>
      </c>
      <c r="R85" s="235">
        <f>((C24-B24)-(C45-B45))</f>
        <v>-2.3815789473687232E-2</v>
      </c>
      <c r="S85" s="257">
        <f>(-1)*POWER(2,((-1)*(R85)))</f>
        <v>-1.0166448546988576</v>
      </c>
      <c r="T85" s="211"/>
      <c r="U85" s="212"/>
      <c r="V85" s="213"/>
      <c r="W85" s="214">
        <f>(-1)*GEOMEAN(V66:V83)</f>
        <v>-1</v>
      </c>
      <c r="X85" s="215">
        <f>STDEV(V66:V83)/SQRT(COUNT(V66:V83))</f>
        <v>0.23231694942839462</v>
      </c>
    </row>
    <row r="86" spans="1:24" x14ac:dyDescent="0.25">
      <c r="A86" s="145"/>
      <c r="B86" s="145"/>
      <c r="C86" s="145"/>
      <c r="D86" s="255"/>
      <c r="E86" s="255"/>
      <c r="F86" s="1"/>
      <c r="G86" s="174"/>
      <c r="H86" s="171"/>
      <c r="I86" s="223"/>
      <c r="J86" s="202"/>
      <c r="K86" s="177">
        <f t="shared" si="42"/>
        <v>-0.58500000000000263</v>
      </c>
      <c r="L86" s="177">
        <f t="shared" si="43"/>
        <v>1.5000389892858208</v>
      </c>
      <c r="M86" s="224"/>
      <c r="N86" s="199"/>
      <c r="O86" s="168"/>
      <c r="P86" s="168"/>
      <c r="Q86" s="168"/>
      <c r="R86" s="168"/>
      <c r="S86" s="243"/>
      <c r="T86" s="168"/>
      <c r="U86" s="243"/>
      <c r="V86" s="243"/>
      <c r="W86" s="243"/>
      <c r="X86" s="1"/>
    </row>
    <row r="87" spans="1:24" x14ac:dyDescent="0.25">
      <c r="A87" s="145"/>
      <c r="B87" s="145"/>
      <c r="C87" s="145"/>
      <c r="D87" s="255"/>
      <c r="E87" s="255"/>
      <c r="F87" s="255"/>
      <c r="G87" s="174"/>
      <c r="H87" s="202"/>
      <c r="I87" s="199"/>
      <c r="J87" s="202"/>
      <c r="K87" s="177">
        <f t="shared" si="42"/>
        <v>0.64500000000000135</v>
      </c>
      <c r="L87" s="177">
        <f t="shared" si="43"/>
        <v>0.63949279063871378</v>
      </c>
      <c r="M87" s="224"/>
      <c r="N87" s="199"/>
      <c r="O87" s="168"/>
      <c r="P87" s="168"/>
      <c r="Q87" s="168"/>
      <c r="R87" s="168"/>
      <c r="S87" s="243"/>
      <c r="T87" s="168"/>
      <c r="U87" s="243"/>
      <c r="V87" s="243"/>
      <c r="W87" s="243"/>
      <c r="X87" s="1"/>
    </row>
    <row r="88" spans="1:24" x14ac:dyDescent="0.25">
      <c r="A88" s="1"/>
      <c r="B88" s="1"/>
      <c r="C88" s="1"/>
      <c r="D88" s="1"/>
      <c r="E88" s="1"/>
      <c r="F88" s="1"/>
      <c r="G88" s="174"/>
      <c r="H88" s="202"/>
      <c r="I88" s="199"/>
      <c r="J88" s="202"/>
      <c r="K88" s="177">
        <f t="shared" si="42"/>
        <v>-0.5649999999999995</v>
      </c>
      <c r="L88" s="177">
        <f t="shared" si="43"/>
        <v>1.4793875092488369</v>
      </c>
      <c r="M88" s="224"/>
      <c r="N88" s="199"/>
      <c r="O88" s="168"/>
      <c r="P88" s="168"/>
      <c r="Q88" s="168"/>
      <c r="R88" s="168"/>
      <c r="S88" s="243"/>
      <c r="T88" s="168"/>
      <c r="U88" s="243"/>
      <c r="V88" s="243"/>
      <c r="W88" s="243"/>
      <c r="X88" s="1"/>
    </row>
    <row r="89" spans="1:24" x14ac:dyDescent="0.25">
      <c r="A89" s="1"/>
      <c r="B89" s="1"/>
      <c r="C89" s="1"/>
      <c r="D89" s="1"/>
      <c r="E89" s="1"/>
      <c r="F89" s="1"/>
      <c r="G89" s="189"/>
      <c r="H89" s="225"/>
      <c r="I89" s="226"/>
      <c r="J89" s="225"/>
      <c r="K89" s="193"/>
      <c r="L89" s="193"/>
      <c r="M89" s="236"/>
      <c r="N89" s="238"/>
      <c r="O89" s="168"/>
      <c r="P89" s="168"/>
      <c r="Q89" s="168"/>
      <c r="R89" s="168"/>
      <c r="S89" s="243"/>
      <c r="T89" s="168"/>
      <c r="U89" s="243"/>
      <c r="V89" s="243"/>
      <c r="W89" s="243"/>
      <c r="X89" s="1"/>
    </row>
    <row r="90" spans="1:24" x14ac:dyDescent="0.25">
      <c r="A90" s="1"/>
      <c r="B90" s="1"/>
      <c r="C90" s="1"/>
      <c r="D90" s="1"/>
      <c r="E90" s="1"/>
      <c r="F90" s="1"/>
      <c r="G90" s="239">
        <f>(-1)*(G60/G69)</f>
        <v>-1.145521506432817</v>
      </c>
      <c r="H90" s="218">
        <f>((C60-B60)-(C69-B69))</f>
        <v>-0.19888888888888445</v>
      </c>
      <c r="I90" s="240">
        <f>(-1)*POWER(2,((-1)*(H90)))</f>
        <v>-1.1478140100013443</v>
      </c>
      <c r="J90" s="182"/>
      <c r="K90" s="183"/>
      <c r="L90" s="183"/>
      <c r="M90" s="258">
        <f>(-1)*GEOMEAN(L81:L88)</f>
        <v>-1</v>
      </c>
      <c r="N90" s="242">
        <f>STDEV(L81:L88)/SQRT(COUNT(L81:L88))</f>
        <v>0.26435845478157222</v>
      </c>
      <c r="O90" s="168"/>
      <c r="P90" s="168"/>
      <c r="Q90" s="168"/>
      <c r="R90" s="168"/>
      <c r="S90" s="43"/>
      <c r="T90" s="168"/>
      <c r="U90" s="243"/>
      <c r="V90" s="243"/>
      <c r="W90" s="243"/>
      <c r="X90" s="1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68"/>
      <c r="P91" s="168"/>
      <c r="Q91" s="168"/>
      <c r="R91" s="168"/>
      <c r="S91" s="243"/>
      <c r="T91" s="168"/>
      <c r="U91" s="243"/>
      <c r="V91" s="243"/>
      <c r="W91" s="243"/>
      <c r="X91" s="1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68"/>
      <c r="P92" s="168"/>
      <c r="Q92" s="168"/>
      <c r="R92" s="168"/>
      <c r="S92" s="243"/>
      <c r="T92" s="168"/>
      <c r="U92" s="243"/>
      <c r="V92" s="243"/>
      <c r="W92" s="243"/>
      <c r="X92" s="1"/>
    </row>
    <row r="93" spans="1:24" ht="15.75" x14ac:dyDescent="0.25">
      <c r="A93" s="244" t="s">
        <v>17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68"/>
      <c r="P93" s="168"/>
      <c r="Q93" s="168"/>
      <c r="R93" s="168"/>
      <c r="S93" s="243"/>
      <c r="T93" s="168"/>
      <c r="U93" s="243"/>
      <c r="V93" s="243"/>
      <c r="W93" s="243"/>
      <c r="X93" s="1"/>
    </row>
    <row r="94" spans="1:24" ht="15.75" x14ac:dyDescent="0.25">
      <c r="A94" s="1"/>
      <c r="B94" s="1"/>
      <c r="C94" s="1"/>
      <c r="D94" s="1"/>
      <c r="E94" s="1"/>
      <c r="F94" s="142"/>
      <c r="G94" s="291" t="s">
        <v>151</v>
      </c>
      <c r="H94" s="291"/>
      <c r="I94" s="291"/>
      <c r="J94" s="291"/>
      <c r="K94" s="291"/>
      <c r="L94" s="291"/>
      <c r="M94" s="291"/>
      <c r="N94" s="291"/>
      <c r="O94" s="168"/>
      <c r="P94" s="168"/>
      <c r="Q94" s="168"/>
      <c r="R94" s="168"/>
      <c r="S94" s="243"/>
      <c r="T94" s="168"/>
      <c r="U94" s="168"/>
      <c r="V94" s="168"/>
      <c r="W94" s="243"/>
      <c r="X94" s="1"/>
    </row>
    <row r="95" spans="1:24" x14ac:dyDescent="0.25">
      <c r="A95" s="146" t="s">
        <v>134</v>
      </c>
      <c r="B95" s="7" t="s">
        <v>2</v>
      </c>
      <c r="C95" s="10" t="s">
        <v>135</v>
      </c>
      <c r="D95" s="147" t="s">
        <v>136</v>
      </c>
      <c r="E95" s="1"/>
      <c r="F95" s="1"/>
      <c r="G95" s="149" t="s">
        <v>137</v>
      </c>
      <c r="H95" s="150" t="s">
        <v>138</v>
      </c>
      <c r="I95" s="151" t="s">
        <v>139</v>
      </c>
      <c r="J95" s="152" t="s">
        <v>140</v>
      </c>
      <c r="K95" s="153" t="s">
        <v>138</v>
      </c>
      <c r="L95" s="154" t="s">
        <v>139</v>
      </c>
      <c r="M95" s="154" t="s">
        <v>141</v>
      </c>
      <c r="N95" s="155" t="s">
        <v>129</v>
      </c>
      <c r="O95" s="168"/>
      <c r="P95" s="168"/>
      <c r="Q95" s="168"/>
      <c r="R95" s="168"/>
      <c r="S95" s="243"/>
      <c r="T95" s="168"/>
      <c r="U95" s="243"/>
      <c r="V95" s="243"/>
      <c r="W95" s="243"/>
      <c r="X95" s="1"/>
    </row>
    <row r="96" spans="1:24" x14ac:dyDescent="0.25">
      <c r="A96" s="21" t="s">
        <v>18</v>
      </c>
      <c r="B96" s="164">
        <f t="shared" ref="B96:C105" si="44">B13</f>
        <v>26.234999999999999</v>
      </c>
      <c r="C96" s="164">
        <f t="shared" si="44"/>
        <v>25.62</v>
      </c>
      <c r="D96" s="222">
        <f t="shared" ref="D96:D105" si="45">C96-B96</f>
        <v>-0.61499999999999844</v>
      </c>
      <c r="E96" s="1"/>
      <c r="F96" s="1"/>
      <c r="G96" s="174">
        <f t="shared" ref="G96:G105" si="46">POWER(2,((-1)*(D96)))</f>
        <v>1.5315579970943811</v>
      </c>
      <c r="H96" s="159"/>
      <c r="I96" s="160"/>
      <c r="J96" s="161"/>
      <c r="K96" s="167">
        <f t="shared" ref="K96:K105" si="47">D96-$J$106</f>
        <v>0.38050000000000139</v>
      </c>
      <c r="L96" s="162">
        <f t="shared" ref="L96:L105" si="48">POWER(2,((-1)*(K96)))</f>
        <v>0.76817131661374849</v>
      </c>
      <c r="M96" s="162"/>
      <c r="N96" s="163"/>
      <c r="O96" s="168"/>
      <c r="P96" s="168"/>
      <c r="Q96" s="168"/>
      <c r="R96" s="168"/>
      <c r="S96" s="243"/>
      <c r="T96" s="168"/>
      <c r="U96" s="243"/>
      <c r="V96" s="243"/>
      <c r="W96" s="243"/>
      <c r="X96" s="1"/>
    </row>
    <row r="97" spans="1:27" x14ac:dyDescent="0.25">
      <c r="A97" s="26" t="s">
        <v>19</v>
      </c>
      <c r="B97" s="174">
        <f t="shared" si="44"/>
        <v>24.15</v>
      </c>
      <c r="C97" s="174">
        <f t="shared" si="44"/>
        <v>23.494999999999997</v>
      </c>
      <c r="D97" s="199">
        <f t="shared" si="45"/>
        <v>-0.65500000000000114</v>
      </c>
      <c r="E97" s="1"/>
      <c r="F97" s="1"/>
      <c r="G97" s="174">
        <f t="shared" si="46"/>
        <v>1.5746159531384079</v>
      </c>
      <c r="H97" s="169"/>
      <c r="I97" s="170"/>
      <c r="J97" s="171"/>
      <c r="K97" s="177">
        <f t="shared" si="47"/>
        <v>0.34049999999999869</v>
      </c>
      <c r="L97" s="172">
        <f t="shared" si="48"/>
        <v>0.7897675518511913</v>
      </c>
      <c r="M97" s="172"/>
      <c r="N97" s="173"/>
      <c r="O97" s="168"/>
      <c r="P97" s="168"/>
      <c r="Q97" s="168"/>
      <c r="R97" s="168"/>
      <c r="S97" s="243"/>
      <c r="T97" s="168"/>
      <c r="U97" s="243"/>
      <c r="V97" s="243"/>
      <c r="W97" s="243"/>
      <c r="X97" s="1"/>
      <c r="Y97" s="1"/>
      <c r="Z97" s="1"/>
      <c r="AA97" s="1"/>
    </row>
    <row r="98" spans="1:27" x14ac:dyDescent="0.25">
      <c r="A98" s="26" t="s">
        <v>20</v>
      </c>
      <c r="B98" s="174">
        <f t="shared" si="44"/>
        <v>24.69</v>
      </c>
      <c r="C98" s="174">
        <f t="shared" si="44"/>
        <v>23.520000000000003</v>
      </c>
      <c r="D98" s="199">
        <f t="shared" si="45"/>
        <v>-1.1699999999999982</v>
      </c>
      <c r="E98" s="1"/>
      <c r="F98" s="1"/>
      <c r="G98" s="174">
        <f t="shared" si="46"/>
        <v>2.2501169693776157</v>
      </c>
      <c r="H98" s="169"/>
      <c r="I98" s="170"/>
      <c r="J98" s="171"/>
      <c r="K98" s="177">
        <f t="shared" si="47"/>
        <v>-0.17449999999999832</v>
      </c>
      <c r="L98" s="172">
        <f t="shared" si="48"/>
        <v>1.1285732033530198</v>
      </c>
      <c r="M98" s="172"/>
      <c r="N98" s="173"/>
      <c r="O98" s="168"/>
      <c r="P98" s="168"/>
      <c r="Q98" s="168"/>
      <c r="R98" s="168"/>
      <c r="S98" s="243"/>
      <c r="T98" s="168"/>
      <c r="U98" s="243"/>
      <c r="V98" s="243"/>
      <c r="W98" s="243"/>
      <c r="X98" s="1"/>
      <c r="Y98" s="1"/>
      <c r="Z98" s="1"/>
      <c r="AA98" s="1"/>
    </row>
    <row r="99" spans="1:27" x14ac:dyDescent="0.25">
      <c r="A99" s="26" t="s">
        <v>21</v>
      </c>
      <c r="B99" s="174">
        <f t="shared" si="44"/>
        <v>24.6</v>
      </c>
      <c r="C99" s="174">
        <f t="shared" si="44"/>
        <v>24.414999999999999</v>
      </c>
      <c r="D99" s="199">
        <f t="shared" si="45"/>
        <v>-0.18500000000000227</v>
      </c>
      <c r="E99" s="1"/>
      <c r="F99" s="1"/>
      <c r="G99" s="174">
        <f t="shared" si="46"/>
        <v>1.1368169732360158</v>
      </c>
      <c r="H99" s="169"/>
      <c r="I99" s="170"/>
      <c r="J99" s="171"/>
      <c r="K99" s="177">
        <f t="shared" si="47"/>
        <v>0.81049999999999756</v>
      </c>
      <c r="L99" s="172">
        <f t="shared" si="48"/>
        <v>0.57018421289713139</v>
      </c>
      <c r="M99" s="172"/>
      <c r="N99" s="173"/>
      <c r="O99" s="168"/>
      <c r="P99" s="168"/>
      <c r="Q99" s="168"/>
      <c r="R99" s="168"/>
      <c r="S99" s="243"/>
      <c r="T99" s="168"/>
      <c r="U99" s="243"/>
      <c r="V99" s="243"/>
      <c r="W99" s="243"/>
      <c r="X99" s="1"/>
      <c r="Y99" s="1"/>
      <c r="Z99" s="1"/>
      <c r="AA99" s="1"/>
    </row>
    <row r="100" spans="1:27" x14ac:dyDescent="0.25">
      <c r="A100" s="26" t="s">
        <v>22</v>
      </c>
      <c r="B100" s="174">
        <f t="shared" si="44"/>
        <v>25.364999999999998</v>
      </c>
      <c r="C100" s="174">
        <f t="shared" si="44"/>
        <v>23.43</v>
      </c>
      <c r="D100" s="199">
        <f t="shared" si="45"/>
        <v>-1.9349999999999987</v>
      </c>
      <c r="E100" s="1"/>
      <c r="F100" s="1"/>
      <c r="G100" s="174">
        <f t="shared" si="46"/>
        <v>3.823781270374965</v>
      </c>
      <c r="H100" s="169"/>
      <c r="I100" s="170"/>
      <c r="J100" s="171"/>
      <c r="K100" s="177">
        <f t="shared" si="47"/>
        <v>-0.93949999999999889</v>
      </c>
      <c r="L100" s="172">
        <f t="shared" si="48"/>
        <v>1.9178634426378294</v>
      </c>
      <c r="M100" s="172"/>
      <c r="N100" s="173"/>
      <c r="O100" s="168"/>
      <c r="P100" s="168"/>
      <c r="Q100" s="168"/>
      <c r="R100" s="168"/>
      <c r="S100" s="243"/>
      <c r="T100" s="168"/>
      <c r="U100" s="243"/>
      <c r="V100" s="243"/>
      <c r="W100" s="243"/>
      <c r="X100" s="1"/>
      <c r="Y100" s="1"/>
      <c r="Z100" s="1"/>
      <c r="AA100" s="1"/>
    </row>
    <row r="101" spans="1:27" x14ac:dyDescent="0.25">
      <c r="A101" s="26" t="s">
        <v>23</v>
      </c>
      <c r="B101" s="174">
        <f t="shared" si="44"/>
        <v>23.83</v>
      </c>
      <c r="C101" s="174">
        <f t="shared" si="44"/>
        <v>24.024999999999999</v>
      </c>
      <c r="D101" s="199">
        <f t="shared" si="45"/>
        <v>0.19500000000000028</v>
      </c>
      <c r="E101" s="1"/>
      <c r="F101" s="1"/>
      <c r="G101" s="174">
        <f t="shared" si="46"/>
        <v>0.87357289591669418</v>
      </c>
      <c r="H101" s="169"/>
      <c r="I101" s="170"/>
      <c r="J101" s="171"/>
      <c r="K101" s="177">
        <f t="shared" si="47"/>
        <v>1.1905000000000001</v>
      </c>
      <c r="L101" s="172">
        <f t="shared" si="48"/>
        <v>0.43815098278191988</v>
      </c>
      <c r="M101" s="172"/>
      <c r="N101" s="173"/>
      <c r="O101" s="168"/>
      <c r="P101" s="168"/>
      <c r="Q101" s="168"/>
      <c r="R101" s="168"/>
      <c r="S101" s="243"/>
      <c r="T101" s="168"/>
      <c r="U101" s="243"/>
      <c r="V101" s="243"/>
      <c r="W101" s="243"/>
      <c r="X101" s="1"/>
      <c r="Y101" s="1"/>
      <c r="Z101" s="1"/>
      <c r="AA101" s="1"/>
    </row>
    <row r="102" spans="1:27" x14ac:dyDescent="0.25">
      <c r="A102" s="26" t="s">
        <v>24</v>
      </c>
      <c r="B102" s="174">
        <f t="shared" si="44"/>
        <v>25.454999999999998</v>
      </c>
      <c r="C102" s="174">
        <f t="shared" si="44"/>
        <v>24.024999999999999</v>
      </c>
      <c r="D102" s="199">
        <f t="shared" si="45"/>
        <v>-1.4299999999999997</v>
      </c>
      <c r="E102" s="1"/>
      <c r="F102" s="1"/>
      <c r="G102" s="174">
        <f t="shared" si="46"/>
        <v>2.69446715373138</v>
      </c>
      <c r="H102" s="169"/>
      <c r="I102" s="170"/>
      <c r="J102" s="171"/>
      <c r="K102" s="177">
        <f t="shared" si="47"/>
        <v>-0.43449999999999989</v>
      </c>
      <c r="L102" s="172">
        <f t="shared" si="48"/>
        <v>1.3514423776188103</v>
      </c>
      <c r="M102" s="172"/>
      <c r="N102" s="173"/>
      <c r="O102" s="168"/>
      <c r="P102" s="168"/>
      <c r="Q102" s="168"/>
      <c r="R102" s="168"/>
      <c r="S102" s="243"/>
      <c r="T102" s="168"/>
      <c r="U102" s="243"/>
      <c r="V102" s="243"/>
      <c r="W102" s="243"/>
      <c r="X102" s="1"/>
      <c r="Y102" s="1"/>
      <c r="Z102" s="1"/>
      <c r="AA102" s="1"/>
    </row>
    <row r="103" spans="1:27" x14ac:dyDescent="0.25">
      <c r="A103" s="26" t="s">
        <v>25</v>
      </c>
      <c r="B103" s="174">
        <f t="shared" si="44"/>
        <v>24.82</v>
      </c>
      <c r="C103" s="174">
        <f t="shared" si="44"/>
        <v>23.625</v>
      </c>
      <c r="D103" s="199">
        <f t="shared" si="45"/>
        <v>-1.1950000000000003</v>
      </c>
      <c r="E103" s="1"/>
      <c r="F103" s="1"/>
      <c r="G103" s="174">
        <f t="shared" si="46"/>
        <v>2.2894483211973697</v>
      </c>
      <c r="H103" s="169"/>
      <c r="I103" s="170"/>
      <c r="J103" s="171"/>
      <c r="K103" s="177">
        <f t="shared" si="47"/>
        <v>-0.19950000000000045</v>
      </c>
      <c r="L103" s="172">
        <f t="shared" si="48"/>
        <v>1.1483003154629747</v>
      </c>
      <c r="M103" s="172"/>
      <c r="N103" s="173"/>
      <c r="O103" s="168"/>
      <c r="P103" s="168"/>
      <c r="Q103" s="168"/>
      <c r="R103" s="168"/>
      <c r="S103" s="243"/>
      <c r="T103" s="168"/>
      <c r="U103" s="243"/>
      <c r="V103" s="243"/>
      <c r="W103" s="243"/>
      <c r="X103" s="1"/>
      <c r="Y103" s="1"/>
      <c r="Z103" s="1"/>
      <c r="AA103" s="1"/>
    </row>
    <row r="104" spans="1:27" x14ac:dyDescent="0.25">
      <c r="A104" s="26" t="s">
        <v>26</v>
      </c>
      <c r="B104" s="174">
        <f t="shared" si="44"/>
        <v>26.004999999999999</v>
      </c>
      <c r="C104" s="174">
        <f t="shared" si="44"/>
        <v>24.759999999999998</v>
      </c>
      <c r="D104" s="199">
        <f t="shared" si="45"/>
        <v>-1.245000000000001</v>
      </c>
      <c r="E104" s="1"/>
      <c r="F104" s="1"/>
      <c r="G104" s="174">
        <f t="shared" si="46"/>
        <v>2.3701855418831657</v>
      </c>
      <c r="H104" s="169"/>
      <c r="I104" s="170"/>
      <c r="J104" s="171"/>
      <c r="K104" s="177">
        <f t="shared" si="47"/>
        <v>-0.24950000000000117</v>
      </c>
      <c r="L104" s="172">
        <f t="shared" si="48"/>
        <v>1.1887950386348067</v>
      </c>
      <c r="M104" s="172"/>
      <c r="N104" s="173"/>
      <c r="O104" s="168"/>
      <c r="P104" s="168"/>
      <c r="Q104" s="168"/>
      <c r="R104" s="168"/>
      <c r="S104" s="243"/>
      <c r="T104" s="168"/>
      <c r="U104" s="243"/>
      <c r="V104" s="243"/>
      <c r="W104" s="243"/>
      <c r="X104" s="1"/>
      <c r="Y104" s="1"/>
      <c r="Z104" s="1"/>
      <c r="AA104" s="1"/>
    </row>
    <row r="105" spans="1:27" x14ac:dyDescent="0.25">
      <c r="A105" s="85" t="s">
        <v>27</v>
      </c>
      <c r="B105" s="200">
        <f t="shared" si="44"/>
        <v>25.67</v>
      </c>
      <c r="C105" s="200">
        <f t="shared" si="44"/>
        <v>23.950000000000003</v>
      </c>
      <c r="D105" s="259">
        <f t="shared" si="45"/>
        <v>-1.7199999999999989</v>
      </c>
      <c r="E105" s="1"/>
      <c r="F105" s="1"/>
      <c r="G105" s="174">
        <f t="shared" si="46"/>
        <v>3.2943640690702898</v>
      </c>
      <c r="H105" s="175"/>
      <c r="I105" s="176"/>
      <c r="J105" s="175"/>
      <c r="K105" s="172">
        <f t="shared" si="47"/>
        <v>-0.72449999999999903</v>
      </c>
      <c r="L105" s="172">
        <f t="shared" si="48"/>
        <v>1.6523278838566906</v>
      </c>
      <c r="M105" s="260"/>
      <c r="N105" s="176"/>
      <c r="O105" s="168"/>
      <c r="P105" s="168"/>
      <c r="Q105" s="168"/>
      <c r="R105" s="168"/>
      <c r="S105" s="243"/>
      <c r="T105" s="168"/>
      <c r="U105" s="243"/>
      <c r="V105" s="243"/>
      <c r="W105" s="243"/>
      <c r="X105" s="1"/>
      <c r="Y105" s="1"/>
      <c r="Z105" s="1"/>
      <c r="AA105" s="1"/>
    </row>
    <row r="106" spans="1:27" x14ac:dyDescent="0.25">
      <c r="A106" s="186" t="s">
        <v>144</v>
      </c>
      <c r="B106" s="187">
        <f>AVERAGE(B96:B105)</f>
        <v>25.082000000000001</v>
      </c>
      <c r="C106" s="187">
        <f>AVERAGE(C96:C105)</f>
        <v>24.086500000000001</v>
      </c>
      <c r="D106" s="187">
        <f>AVERAGE(D96:D105)</f>
        <v>-0.99549999999999983</v>
      </c>
      <c r="E106" s="1"/>
      <c r="F106" s="188" t="s">
        <v>143</v>
      </c>
      <c r="G106" s="189">
        <f>AVERAGE(G96:G105)</f>
        <v>2.1838927145020288</v>
      </c>
      <c r="H106" s="190"/>
      <c r="I106" s="191"/>
      <c r="J106" s="192">
        <f>D106</f>
        <v>-0.99549999999999983</v>
      </c>
      <c r="K106" s="193"/>
      <c r="L106" s="193"/>
      <c r="M106" s="214">
        <f>GEOMEAN(L96:L105)</f>
        <v>1</v>
      </c>
      <c r="N106" s="195">
        <f>STDEV(L96:L105)/SQRT(COUNT(L96:L105))</f>
        <v>0.14806573989527588</v>
      </c>
      <c r="O106" s="168"/>
      <c r="P106" s="168"/>
      <c r="Q106" s="168"/>
      <c r="R106" s="168"/>
      <c r="S106" s="243"/>
      <c r="T106" s="168"/>
      <c r="U106" s="168"/>
      <c r="V106" s="168"/>
      <c r="W106" s="168"/>
      <c r="X106" s="1"/>
      <c r="Y106" s="1"/>
      <c r="Z106" s="1"/>
      <c r="AA106" s="261"/>
    </row>
    <row r="107" spans="1:27" x14ac:dyDescent="0.25">
      <c r="A107" s="21" t="s">
        <v>36</v>
      </c>
      <c r="B107" s="164">
        <f t="shared" ref="B107:C116" si="49">B34</f>
        <v>25.965</v>
      </c>
      <c r="C107" s="164">
        <f t="shared" si="49"/>
        <v>24.305</v>
      </c>
      <c r="D107" s="222">
        <f t="shared" ref="D107:D116" si="50">C107-B107</f>
        <v>-1.6600000000000001</v>
      </c>
      <c r="E107" s="1"/>
      <c r="F107" s="1"/>
      <c r="G107" s="174">
        <f t="shared" ref="G107:G116" si="51">POWER(2,((-1)*(D107)))</f>
        <v>3.1601652474535085</v>
      </c>
      <c r="H107" s="196"/>
      <c r="I107" s="197"/>
      <c r="J107" s="171"/>
      <c r="K107" s="177">
        <f t="shared" ref="K107:K116" si="52">D107-$J$106</f>
        <v>-0.66450000000000031</v>
      </c>
      <c r="L107" s="177">
        <f t="shared" ref="L107:L116" si="53">POWER(2,((-1)*(K107)))</f>
        <v>1.5850188523443673</v>
      </c>
      <c r="M107" s="198"/>
      <c r="N107" s="199"/>
      <c r="O107" s="1"/>
      <c r="P107" s="1"/>
      <c r="Q107" s="1"/>
      <c r="R107" s="1"/>
      <c r="S107" s="243"/>
      <c r="T107" s="1"/>
      <c r="U107" s="1"/>
      <c r="V107" s="1"/>
      <c r="W107" s="1"/>
      <c r="X107" s="243"/>
      <c r="Y107" s="243"/>
      <c r="Z107" s="243"/>
      <c r="AA107" s="243"/>
    </row>
    <row r="108" spans="1:27" x14ac:dyDescent="0.25">
      <c r="A108" s="26" t="s">
        <v>37</v>
      </c>
      <c r="B108" s="174">
        <f t="shared" si="49"/>
        <v>26.225000000000001</v>
      </c>
      <c r="C108" s="174">
        <f t="shared" si="49"/>
        <v>23.335000000000001</v>
      </c>
      <c r="D108" s="199">
        <f t="shared" si="50"/>
        <v>-2.8900000000000006</v>
      </c>
      <c r="E108" s="1"/>
      <c r="F108" s="1"/>
      <c r="G108" s="174">
        <f t="shared" si="51"/>
        <v>7.4127044951229699</v>
      </c>
      <c r="H108" s="196"/>
      <c r="I108" s="197"/>
      <c r="J108" s="171"/>
      <c r="K108" s="177">
        <f t="shared" si="52"/>
        <v>-1.8945000000000007</v>
      </c>
      <c r="L108" s="177">
        <f t="shared" si="53"/>
        <v>3.7179310104417551</v>
      </c>
      <c r="M108" s="198"/>
      <c r="N108" s="199"/>
      <c r="O108" s="1"/>
      <c r="P108" s="1"/>
      <c r="Q108" s="1"/>
      <c r="R108" s="1"/>
      <c r="S108" s="243"/>
      <c r="T108" s="1"/>
      <c r="U108" s="1"/>
      <c r="V108" s="1"/>
      <c r="W108" s="1"/>
      <c r="X108" s="243"/>
      <c r="Y108" s="243"/>
      <c r="Z108" s="243"/>
      <c r="AA108" s="243"/>
    </row>
    <row r="109" spans="1:27" x14ac:dyDescent="0.25">
      <c r="A109" s="26" t="s">
        <v>38</v>
      </c>
      <c r="B109" s="174">
        <f t="shared" si="49"/>
        <v>24.625</v>
      </c>
      <c r="C109" s="174">
        <f t="shared" si="49"/>
        <v>24.625</v>
      </c>
      <c r="D109" s="199">
        <f t="shared" si="50"/>
        <v>0</v>
      </c>
      <c r="E109" s="1"/>
      <c r="F109" s="1"/>
      <c r="G109" s="174">
        <f t="shared" si="51"/>
        <v>1</v>
      </c>
      <c r="H109" s="196"/>
      <c r="I109" s="197"/>
      <c r="J109" s="171"/>
      <c r="K109" s="177">
        <f t="shared" si="52"/>
        <v>0.99549999999999983</v>
      </c>
      <c r="L109" s="177">
        <f t="shared" si="53"/>
        <v>0.50156201598052208</v>
      </c>
      <c r="M109" s="198"/>
      <c r="N109" s="199"/>
      <c r="O109" s="168"/>
      <c r="P109" s="168"/>
      <c r="Q109" s="262"/>
      <c r="R109" s="262"/>
      <c r="S109" s="243"/>
      <c r="T109" s="168"/>
      <c r="U109" s="243"/>
      <c r="V109" s="243"/>
      <c r="W109" s="243"/>
      <c r="X109" s="243"/>
      <c r="Y109" s="243"/>
      <c r="Z109" s="243"/>
      <c r="AA109" s="243"/>
    </row>
    <row r="110" spans="1:27" x14ac:dyDescent="0.25">
      <c r="A110" s="26" t="s">
        <v>39</v>
      </c>
      <c r="B110" s="174">
        <f t="shared" si="49"/>
        <v>25.685000000000002</v>
      </c>
      <c r="C110" s="174">
        <f t="shared" si="49"/>
        <v>23.98</v>
      </c>
      <c r="D110" s="199">
        <f t="shared" si="50"/>
        <v>-1.7050000000000018</v>
      </c>
      <c r="E110" s="1"/>
      <c r="F110" s="1"/>
      <c r="G110" s="174">
        <f t="shared" si="51"/>
        <v>3.2602893296105053</v>
      </c>
      <c r="H110" s="196"/>
      <c r="I110" s="197"/>
      <c r="J110" s="171"/>
      <c r="K110" s="177">
        <f t="shared" si="52"/>
        <v>-0.70950000000000202</v>
      </c>
      <c r="L110" s="177">
        <f t="shared" si="53"/>
        <v>1.6352372888392301</v>
      </c>
      <c r="M110" s="198"/>
      <c r="N110" s="199"/>
      <c r="O110" s="168"/>
      <c r="P110" s="168"/>
      <c r="Q110" s="262"/>
      <c r="R110" s="262"/>
      <c r="S110" s="243"/>
      <c r="T110" s="168"/>
      <c r="U110" s="243"/>
      <c r="V110" s="243"/>
      <c r="W110" s="243"/>
      <c r="X110" s="243"/>
      <c r="Y110" s="243"/>
      <c r="Z110" s="243"/>
      <c r="AA110" s="243"/>
    </row>
    <row r="111" spans="1:27" x14ac:dyDescent="0.25">
      <c r="A111" s="26" t="s">
        <v>40</v>
      </c>
      <c r="B111" s="174">
        <f t="shared" si="49"/>
        <v>25.945</v>
      </c>
      <c r="C111" s="174">
        <f t="shared" si="49"/>
        <v>24.72</v>
      </c>
      <c r="D111" s="199">
        <f t="shared" si="50"/>
        <v>-1.2250000000000014</v>
      </c>
      <c r="E111" s="1"/>
      <c r="F111" s="1"/>
      <c r="G111" s="174">
        <f t="shared" si="51"/>
        <v>2.3375544971224933</v>
      </c>
      <c r="H111" s="196"/>
      <c r="I111" s="197"/>
      <c r="J111" s="171"/>
      <c r="K111" s="177">
        <f t="shared" si="52"/>
        <v>-0.22950000000000159</v>
      </c>
      <c r="L111" s="177">
        <f t="shared" si="53"/>
        <v>1.1724285460410933</v>
      </c>
      <c r="M111" s="198"/>
      <c r="N111" s="199"/>
      <c r="O111" s="168"/>
      <c r="P111" s="168"/>
      <c r="Q111" s="262"/>
      <c r="R111" s="262"/>
      <c r="S111" s="243"/>
      <c r="T111" s="168"/>
      <c r="U111" s="243"/>
      <c r="V111" s="243"/>
      <c r="W111" s="243"/>
      <c r="X111" s="243"/>
      <c r="Y111" s="243"/>
      <c r="Z111" s="243"/>
      <c r="AA111" s="243"/>
    </row>
    <row r="112" spans="1:27" x14ac:dyDescent="0.25">
      <c r="A112" s="26" t="s">
        <v>41</v>
      </c>
      <c r="B112" s="174">
        <f t="shared" si="49"/>
        <v>24.685000000000002</v>
      </c>
      <c r="C112" s="174">
        <f t="shared" si="49"/>
        <v>25.594999999999999</v>
      </c>
      <c r="D112" s="199">
        <f t="shared" si="50"/>
        <v>0.90999999999999659</v>
      </c>
      <c r="E112" s="1"/>
      <c r="F112" s="1"/>
      <c r="G112" s="174">
        <f t="shared" si="51"/>
        <v>0.53218509122668123</v>
      </c>
      <c r="H112" s="196"/>
      <c r="I112" s="197"/>
      <c r="J112" s="171"/>
      <c r="K112" s="177">
        <f t="shared" si="52"/>
        <v>1.9054999999999964</v>
      </c>
      <c r="L112" s="177">
        <f t="shared" si="53"/>
        <v>0.26692382723043229</v>
      </c>
      <c r="M112" s="198"/>
      <c r="N112" s="199"/>
      <c r="O112" s="168"/>
      <c r="P112" s="168"/>
      <c r="Q112" s="262"/>
      <c r="R112" s="262"/>
      <c r="S112" s="243"/>
      <c r="T112" s="168"/>
      <c r="U112" s="243"/>
      <c r="V112" s="243"/>
      <c r="W112" s="243"/>
      <c r="X112" s="243"/>
      <c r="Y112" s="243"/>
      <c r="Z112" s="243"/>
      <c r="AA112" s="243"/>
    </row>
    <row r="113" spans="1:27" x14ac:dyDescent="0.25">
      <c r="A113" s="26" t="s">
        <v>42</v>
      </c>
      <c r="B113" s="174">
        <f t="shared" si="49"/>
        <v>25.68</v>
      </c>
      <c r="C113" s="174">
        <f t="shared" si="49"/>
        <v>24.965</v>
      </c>
      <c r="D113" s="199">
        <f t="shared" si="50"/>
        <v>-0.71499999999999986</v>
      </c>
      <c r="E113" s="1"/>
      <c r="F113" s="1"/>
      <c r="G113" s="174">
        <f t="shared" si="51"/>
        <v>1.6414832176209966</v>
      </c>
      <c r="H113" s="196"/>
      <c r="I113" s="197"/>
      <c r="J113" s="171"/>
      <c r="K113" s="177">
        <f t="shared" si="52"/>
        <v>0.28049999999999997</v>
      </c>
      <c r="L113" s="177">
        <f t="shared" si="53"/>
        <v>0.82330563182818106</v>
      </c>
      <c r="M113" s="198"/>
      <c r="N113" s="199"/>
      <c r="O113" s="168"/>
      <c r="P113" s="168"/>
      <c r="Q113" s="262"/>
      <c r="R113" s="262"/>
      <c r="S113" s="243"/>
      <c r="T113" s="168"/>
      <c r="U113" s="243"/>
      <c r="V113" s="243"/>
      <c r="W113" s="243"/>
      <c r="X113" s="243"/>
      <c r="Y113" s="243"/>
      <c r="Z113" s="243"/>
      <c r="AA113" s="243"/>
    </row>
    <row r="114" spans="1:27" x14ac:dyDescent="0.25">
      <c r="A114" s="26" t="s">
        <v>43</v>
      </c>
      <c r="B114" s="174">
        <f t="shared" si="49"/>
        <v>25.945</v>
      </c>
      <c r="C114" s="174">
        <f t="shared" si="49"/>
        <v>23.54</v>
      </c>
      <c r="D114" s="199">
        <f t="shared" si="50"/>
        <v>-2.4050000000000011</v>
      </c>
      <c r="E114" s="1"/>
      <c r="F114" s="1"/>
      <c r="G114" s="174">
        <f t="shared" si="51"/>
        <v>5.2963556415815933</v>
      </c>
      <c r="H114" s="196"/>
      <c r="I114" s="197"/>
      <c r="J114" s="171"/>
      <c r="K114" s="177">
        <f t="shared" si="52"/>
        <v>-1.4095000000000013</v>
      </c>
      <c r="L114" s="177">
        <f t="shared" si="53"/>
        <v>2.6564508129414754</v>
      </c>
      <c r="M114" s="198"/>
      <c r="N114" s="199"/>
      <c r="O114" s="168"/>
      <c r="P114" s="168"/>
      <c r="Q114" s="262"/>
      <c r="R114" s="262"/>
      <c r="S114" s="243"/>
      <c r="T114" s="168"/>
      <c r="U114" s="243"/>
      <c r="V114" s="243"/>
      <c r="W114" s="243"/>
      <c r="X114" s="243"/>
      <c r="Y114" s="243"/>
      <c r="Z114" s="243"/>
      <c r="AA114" s="243"/>
    </row>
    <row r="115" spans="1:27" x14ac:dyDescent="0.25">
      <c r="A115" s="26" t="s">
        <v>44</v>
      </c>
      <c r="B115" s="174">
        <f t="shared" si="49"/>
        <v>25.655000000000001</v>
      </c>
      <c r="C115" s="174">
        <f t="shared" si="49"/>
        <v>24.825000000000003</v>
      </c>
      <c r="D115" s="199">
        <f t="shared" si="50"/>
        <v>-0.82999999999999829</v>
      </c>
      <c r="E115" s="1"/>
      <c r="F115" s="1"/>
      <c r="G115" s="174">
        <f t="shared" si="51"/>
        <v>1.7776853623331381</v>
      </c>
      <c r="H115" s="196"/>
      <c r="I115" s="197"/>
      <c r="J115" s="171"/>
      <c r="K115" s="177">
        <f t="shared" si="52"/>
        <v>0.16550000000000153</v>
      </c>
      <c r="L115" s="177">
        <f t="shared" si="53"/>
        <v>0.89161945411087373</v>
      </c>
      <c r="M115" s="198"/>
      <c r="N115" s="199"/>
      <c r="O115" s="168"/>
      <c r="P115" s="168"/>
      <c r="Q115" s="262"/>
      <c r="R115" s="262"/>
      <c r="S115" s="243"/>
      <c r="T115" s="168"/>
      <c r="U115" s="243"/>
      <c r="V115" s="243"/>
      <c r="W115" s="243"/>
      <c r="X115" s="243"/>
      <c r="Y115" s="243"/>
      <c r="Z115" s="243"/>
      <c r="AA115" s="243"/>
    </row>
    <row r="116" spans="1:27" x14ac:dyDescent="0.25">
      <c r="A116" s="85" t="s">
        <v>45</v>
      </c>
      <c r="B116" s="200">
        <f t="shared" si="49"/>
        <v>26.189999999999998</v>
      </c>
      <c r="C116" s="200">
        <f t="shared" si="49"/>
        <v>25.725000000000001</v>
      </c>
      <c r="D116" s="259">
        <f t="shared" si="50"/>
        <v>-0.46499999999999631</v>
      </c>
      <c r="E116" s="1"/>
      <c r="F116" s="1"/>
      <c r="G116" s="174">
        <f t="shared" si="51"/>
        <v>1.3803173533966255</v>
      </c>
      <c r="H116" s="196"/>
      <c r="I116" s="197"/>
      <c r="J116" s="171"/>
      <c r="K116" s="177">
        <f t="shared" si="52"/>
        <v>0.53050000000000352</v>
      </c>
      <c r="L116" s="177">
        <f t="shared" si="53"/>
        <v>0.69231475446251034</v>
      </c>
      <c r="M116" s="198"/>
      <c r="N116" s="199"/>
      <c r="O116" s="168"/>
      <c r="P116" s="168"/>
      <c r="Q116" s="262"/>
      <c r="R116" s="168"/>
      <c r="S116" s="243"/>
      <c r="T116" s="168"/>
      <c r="U116" s="243"/>
      <c r="V116" s="243"/>
      <c r="W116" s="243"/>
      <c r="X116" s="243"/>
      <c r="Y116" s="243"/>
      <c r="Z116" s="243"/>
      <c r="AA116" s="243"/>
    </row>
    <row r="117" spans="1:27" x14ac:dyDescent="0.25">
      <c r="A117" s="186" t="s">
        <v>148</v>
      </c>
      <c r="B117" s="187">
        <f>AVERAGE(B107:B116)</f>
        <v>25.660000000000004</v>
      </c>
      <c r="C117" s="187">
        <f>AVERAGE(C107:C116)</f>
        <v>24.561499999999999</v>
      </c>
      <c r="D117" s="187">
        <f>AVERAGE(D107:D116)</f>
        <v>-1.0985000000000003</v>
      </c>
      <c r="E117" s="1"/>
      <c r="F117" s="188" t="s">
        <v>145</v>
      </c>
      <c r="G117" s="189">
        <f>AVERAGE(G107:G116)</f>
        <v>2.7798740235468515</v>
      </c>
      <c r="H117" s="190"/>
      <c r="I117" s="191"/>
      <c r="J117" s="192">
        <f>D117</f>
        <v>-1.0985000000000003</v>
      </c>
      <c r="K117" s="193"/>
      <c r="L117" s="193"/>
      <c r="M117" s="208"/>
      <c r="N117" s="209"/>
      <c r="O117" s="168"/>
      <c r="P117" s="168"/>
      <c r="Q117" s="262"/>
      <c r="R117" s="262"/>
      <c r="S117" s="243"/>
      <c r="T117" s="168"/>
      <c r="U117" s="243"/>
      <c r="V117" s="243"/>
      <c r="W117" s="243"/>
      <c r="X117" s="243"/>
      <c r="Y117" s="243"/>
      <c r="Z117" s="243"/>
      <c r="AA117" s="243"/>
    </row>
    <row r="118" spans="1:27" x14ac:dyDescent="0.25">
      <c r="A118" s="1"/>
      <c r="B118" s="1"/>
      <c r="C118" s="1"/>
      <c r="D118" s="1"/>
      <c r="E118" s="1"/>
      <c r="F118" s="263" t="s">
        <v>128</v>
      </c>
      <c r="G118" s="264">
        <f>G117/G106</f>
        <v>1.2728986204712527</v>
      </c>
      <c r="H118" s="218">
        <f>((C117-B117)-(C106-B106))</f>
        <v>-0.10300000000000509</v>
      </c>
      <c r="I118" s="264">
        <f>POWER(2,((-1)*(H118)))</f>
        <v>1.074004471620128</v>
      </c>
      <c r="J118" s="182"/>
      <c r="K118" s="183"/>
      <c r="L118" s="183"/>
      <c r="M118" s="264">
        <f>GEOMEAN(L107:L116)</f>
        <v>1.0740044716201247</v>
      </c>
      <c r="N118" s="215">
        <f>STDEV(L107:L116)/SQRT(COUNT(L107:L116))</f>
        <v>0.33789217330949167</v>
      </c>
      <c r="O118" s="168"/>
      <c r="P118" s="168"/>
      <c r="Q118" s="262"/>
      <c r="R118" s="262"/>
      <c r="S118" s="243"/>
      <c r="T118" s="168"/>
      <c r="U118" s="243"/>
      <c r="V118" s="243"/>
      <c r="W118" s="243"/>
      <c r="X118" s="243"/>
      <c r="Y118" s="243"/>
      <c r="Z118" s="243"/>
      <c r="AA118" s="243"/>
    </row>
    <row r="119" spans="1:27" x14ac:dyDescent="0.25">
      <c r="A119" s="1"/>
      <c r="B119" s="1"/>
      <c r="C119" s="1"/>
      <c r="D119" s="1"/>
      <c r="E119" s="1"/>
      <c r="F119" s="143"/>
      <c r="G119" s="164"/>
      <c r="H119" s="161"/>
      <c r="I119" s="220"/>
      <c r="J119" s="265"/>
      <c r="K119" s="167">
        <f t="shared" ref="K119:K128" si="54">D96-$J$117</f>
        <v>0.48350000000000182</v>
      </c>
      <c r="L119" s="167">
        <f t="shared" ref="L119:L128" si="55">POWER(2,((-1)*(K119)))</f>
        <v>0.71524033364122774</v>
      </c>
      <c r="M119" s="266"/>
      <c r="N119" s="222"/>
      <c r="O119" s="168"/>
      <c r="P119" s="168"/>
      <c r="Q119" s="262"/>
      <c r="R119" s="262"/>
      <c r="S119" s="243"/>
      <c r="T119" s="168"/>
      <c r="U119" s="243"/>
      <c r="V119" s="243"/>
      <c r="W119" s="243"/>
      <c r="X119" s="243"/>
      <c r="Y119" s="243"/>
      <c r="Z119" s="243"/>
      <c r="AA119" s="243"/>
    </row>
    <row r="120" spans="1:27" x14ac:dyDescent="0.25">
      <c r="A120" s="1"/>
      <c r="B120" s="1"/>
      <c r="C120" s="1"/>
      <c r="D120" s="1"/>
      <c r="E120" s="1"/>
      <c r="F120" s="143"/>
      <c r="G120" s="174"/>
      <c r="H120" s="171"/>
      <c r="I120" s="223"/>
      <c r="J120" s="267"/>
      <c r="K120" s="177">
        <f t="shared" si="54"/>
        <v>0.44349999999999912</v>
      </c>
      <c r="L120" s="177">
        <f t="shared" si="55"/>
        <v>0.73534847639864576</v>
      </c>
      <c r="M120" s="198"/>
      <c r="N120" s="199"/>
      <c r="O120" s="168"/>
      <c r="P120" s="168"/>
      <c r="Q120" s="262"/>
      <c r="R120" s="262"/>
      <c r="S120" s="243"/>
      <c r="T120" s="168"/>
      <c r="U120" s="243"/>
      <c r="V120" s="243"/>
      <c r="W120" s="243"/>
    </row>
    <row r="121" spans="1:27" x14ac:dyDescent="0.25">
      <c r="A121" s="1"/>
      <c r="B121" s="1"/>
      <c r="C121" s="1"/>
      <c r="D121" s="1"/>
      <c r="E121" s="1"/>
      <c r="F121" s="143"/>
      <c r="G121" s="174"/>
      <c r="H121" s="171"/>
      <c r="I121" s="223"/>
      <c r="J121" s="267"/>
      <c r="K121" s="177">
        <f t="shared" si="54"/>
        <v>-7.1499999999997899E-2</v>
      </c>
      <c r="L121" s="177">
        <f t="shared" si="55"/>
        <v>1.0508086634412039</v>
      </c>
      <c r="M121" s="198"/>
      <c r="N121" s="199"/>
      <c r="O121" s="168"/>
      <c r="P121" s="168"/>
      <c r="Q121" s="262"/>
      <c r="R121" s="262"/>
      <c r="S121" s="243"/>
      <c r="T121" s="168"/>
      <c r="U121" s="243"/>
      <c r="V121" s="243"/>
      <c r="W121" s="243"/>
    </row>
    <row r="122" spans="1:27" x14ac:dyDescent="0.25">
      <c r="A122" s="1"/>
      <c r="B122" s="1"/>
      <c r="C122" s="1"/>
      <c r="D122" s="1"/>
      <c r="E122" s="1"/>
      <c r="F122" s="143"/>
      <c r="G122" s="174"/>
      <c r="H122" s="171"/>
      <c r="I122" s="223"/>
      <c r="J122" s="267"/>
      <c r="K122" s="177">
        <f t="shared" si="54"/>
        <v>0.91349999999999798</v>
      </c>
      <c r="L122" s="177">
        <f t="shared" si="55"/>
        <v>0.53089556697749529</v>
      </c>
      <c r="M122" s="198"/>
      <c r="N122" s="199"/>
      <c r="O122" s="168"/>
      <c r="P122" s="168"/>
      <c r="Q122" s="262"/>
      <c r="R122" s="262"/>
      <c r="S122" s="243"/>
      <c r="T122" s="168"/>
      <c r="U122" s="243"/>
      <c r="V122" s="243"/>
      <c r="W122" s="243"/>
    </row>
    <row r="123" spans="1:27" x14ac:dyDescent="0.25">
      <c r="A123" s="1"/>
      <c r="B123" s="1"/>
      <c r="C123" s="1"/>
      <c r="D123" s="1"/>
      <c r="E123" s="1"/>
      <c r="F123" s="143"/>
      <c r="G123" s="174"/>
      <c r="H123" s="171"/>
      <c r="I123" s="223"/>
      <c r="J123" s="267"/>
      <c r="K123" s="177">
        <f t="shared" si="54"/>
        <v>-0.83649999999999847</v>
      </c>
      <c r="L123" s="177">
        <f t="shared" si="55"/>
        <v>1.7857127165818518</v>
      </c>
      <c r="M123" s="198"/>
      <c r="N123" s="199"/>
      <c r="O123" s="168"/>
      <c r="P123" s="168"/>
      <c r="Q123" s="262"/>
      <c r="R123" s="262"/>
      <c r="S123" s="243"/>
      <c r="T123" s="168"/>
      <c r="U123" s="243"/>
      <c r="V123" s="243"/>
      <c r="W123" s="243"/>
    </row>
    <row r="124" spans="1:27" x14ac:dyDescent="0.25">
      <c r="A124" s="1"/>
      <c r="B124" s="1"/>
      <c r="C124" s="1"/>
      <c r="D124" s="1"/>
      <c r="E124" s="1"/>
      <c r="F124" s="143"/>
      <c r="G124" s="174"/>
      <c r="H124" s="171"/>
      <c r="I124" s="223"/>
      <c r="J124" s="267"/>
      <c r="K124" s="177">
        <f t="shared" si="54"/>
        <v>1.2935000000000005</v>
      </c>
      <c r="L124" s="177">
        <f t="shared" si="55"/>
        <v>0.40796011037176938</v>
      </c>
      <c r="M124" s="198"/>
      <c r="N124" s="199"/>
      <c r="O124" s="168"/>
      <c r="P124" s="168"/>
      <c r="Q124" s="262"/>
      <c r="R124" s="262"/>
      <c r="S124" s="243"/>
      <c r="T124" s="168"/>
      <c r="U124" s="243"/>
      <c r="V124" s="243"/>
      <c r="W124" s="243"/>
    </row>
    <row r="125" spans="1:27" x14ac:dyDescent="0.25">
      <c r="A125" s="1"/>
      <c r="B125" s="1"/>
      <c r="C125" s="1"/>
      <c r="D125" s="1"/>
      <c r="E125" s="1"/>
      <c r="F125" s="143"/>
      <c r="G125" s="174"/>
      <c r="H125" s="171"/>
      <c r="I125" s="223"/>
      <c r="J125" s="267"/>
      <c r="K125" s="177">
        <f t="shared" si="54"/>
        <v>-0.33149999999999946</v>
      </c>
      <c r="L125" s="177">
        <f t="shared" si="55"/>
        <v>1.2583209970999221</v>
      </c>
      <c r="M125" s="198"/>
      <c r="N125" s="199"/>
      <c r="O125" s="168"/>
      <c r="P125" s="168"/>
      <c r="Q125" s="262"/>
      <c r="R125" s="262"/>
      <c r="S125" s="243"/>
      <c r="T125" s="168"/>
      <c r="U125" s="243"/>
      <c r="V125" s="243"/>
      <c r="W125" s="243"/>
    </row>
    <row r="126" spans="1:27" x14ac:dyDescent="0.25">
      <c r="A126" s="1"/>
      <c r="B126" s="1"/>
      <c r="C126" s="1"/>
      <c r="D126" s="1"/>
      <c r="E126" s="1"/>
      <c r="F126" s="143"/>
      <c r="G126" s="174"/>
      <c r="H126" s="171"/>
      <c r="I126" s="223"/>
      <c r="J126" s="267"/>
      <c r="K126" s="177">
        <f t="shared" si="54"/>
        <v>-9.650000000000003E-2</v>
      </c>
      <c r="L126" s="177">
        <f t="shared" si="55"/>
        <v>1.0691764753369932</v>
      </c>
      <c r="M126" s="198"/>
      <c r="N126" s="199"/>
      <c r="O126" s="168"/>
      <c r="P126" s="168"/>
      <c r="Q126" s="262"/>
      <c r="R126" s="262"/>
      <c r="S126" s="243"/>
      <c r="T126" s="168"/>
      <c r="U126" s="243"/>
      <c r="V126" s="243"/>
      <c r="W126" s="243"/>
    </row>
    <row r="127" spans="1:27" x14ac:dyDescent="0.25">
      <c r="A127" s="1"/>
      <c r="B127" s="1"/>
      <c r="C127" s="1"/>
      <c r="D127" s="1"/>
      <c r="E127" s="1"/>
      <c r="F127" s="143"/>
      <c r="G127" s="174"/>
      <c r="H127" s="171"/>
      <c r="I127" s="223"/>
      <c r="J127" s="267"/>
      <c r="K127" s="177">
        <f t="shared" si="54"/>
        <v>-0.14650000000000074</v>
      </c>
      <c r="L127" s="177">
        <f t="shared" si="55"/>
        <v>1.1068809023127453</v>
      </c>
      <c r="M127" s="198"/>
      <c r="N127" s="199"/>
      <c r="O127" s="168"/>
      <c r="P127" s="168"/>
      <c r="Q127" s="262"/>
      <c r="R127" s="262"/>
      <c r="S127" s="243"/>
      <c r="T127" s="168"/>
      <c r="U127" s="243"/>
      <c r="V127" s="243"/>
      <c r="W127" s="243"/>
    </row>
    <row r="128" spans="1:27" x14ac:dyDescent="0.25">
      <c r="A128" s="145"/>
      <c r="B128" s="145"/>
      <c r="C128" s="145"/>
      <c r="D128" s="255"/>
      <c r="E128" s="255"/>
      <c r="F128" s="143"/>
      <c r="G128" s="186"/>
      <c r="H128" s="180"/>
      <c r="I128" s="181"/>
      <c r="J128" s="268"/>
      <c r="K128" s="183">
        <f t="shared" si="54"/>
        <v>-0.62149999999999861</v>
      </c>
      <c r="L128" s="183">
        <f t="shared" si="55"/>
        <v>1.5384739333200084</v>
      </c>
      <c r="M128" s="269"/>
      <c r="N128" s="181"/>
      <c r="O128" s="168"/>
      <c r="P128" s="168"/>
      <c r="Q128" s="262"/>
      <c r="R128" s="262"/>
      <c r="S128" s="243"/>
      <c r="T128" s="168"/>
      <c r="U128" s="243"/>
      <c r="V128" s="243"/>
      <c r="W128" s="243"/>
    </row>
    <row r="129" spans="1:27" x14ac:dyDescent="0.25">
      <c r="A129" s="145"/>
      <c r="B129" s="145"/>
      <c r="C129" s="145"/>
      <c r="D129" s="255"/>
      <c r="E129" s="255"/>
      <c r="F129" s="143"/>
      <c r="G129" s="189"/>
      <c r="H129" s="225"/>
      <c r="I129" s="226"/>
      <c r="J129" s="270"/>
      <c r="K129" s="193"/>
      <c r="L129" s="193"/>
      <c r="M129" s="271">
        <f>(-1)*GEOMEAN(L119:L128)</f>
        <v>-0.93109481983022868</v>
      </c>
      <c r="N129" s="195">
        <f>STDEV(L119:L128)/SQRT(COUNT(L119:L128))</f>
        <v>0.13786324341082154</v>
      </c>
      <c r="O129" s="168"/>
      <c r="P129" s="168"/>
      <c r="Q129" s="262"/>
      <c r="R129" s="262"/>
      <c r="S129" s="243"/>
      <c r="T129" s="168"/>
      <c r="U129" s="243"/>
      <c r="V129" s="243"/>
      <c r="W129" s="243"/>
    </row>
    <row r="130" spans="1:27" x14ac:dyDescent="0.25">
      <c r="A130" s="145"/>
      <c r="B130" s="145"/>
      <c r="C130" s="145"/>
      <c r="D130" s="255"/>
      <c r="E130" s="255"/>
      <c r="F130" s="43"/>
      <c r="G130" s="174"/>
      <c r="H130" s="171"/>
      <c r="I130" s="223"/>
      <c r="J130" s="267"/>
      <c r="K130" s="177">
        <f t="shared" ref="K130:K139" si="56">D107-$J$117</f>
        <v>-0.56149999999999989</v>
      </c>
      <c r="L130" s="177">
        <f t="shared" ref="L130:L139" si="57">POWER(2,((-1)*(K130)))</f>
        <v>1.4758028427510947</v>
      </c>
      <c r="M130" s="198"/>
      <c r="N130" s="199"/>
      <c r="O130" s="168"/>
      <c r="P130" s="168"/>
      <c r="Q130" s="262"/>
      <c r="R130" s="262"/>
      <c r="S130" s="243"/>
      <c r="T130" s="168"/>
      <c r="U130" s="243"/>
      <c r="V130" s="243"/>
      <c r="W130" s="243"/>
    </row>
    <row r="131" spans="1:27" x14ac:dyDescent="0.25">
      <c r="A131" s="145"/>
      <c r="B131" s="145"/>
      <c r="C131" s="145"/>
      <c r="D131" s="255"/>
      <c r="E131" s="255"/>
      <c r="F131" s="228"/>
      <c r="G131" s="174"/>
      <c r="H131" s="171"/>
      <c r="I131" s="223"/>
      <c r="J131" s="267"/>
      <c r="K131" s="177">
        <f t="shared" si="56"/>
        <v>-1.7915000000000003</v>
      </c>
      <c r="L131" s="177">
        <f t="shared" si="57"/>
        <v>3.4617463043084857</v>
      </c>
      <c r="M131" s="198"/>
      <c r="N131" s="199"/>
      <c r="O131" s="168"/>
      <c r="P131" s="168"/>
      <c r="Q131" s="262"/>
      <c r="R131" s="262"/>
      <c r="S131" s="243"/>
      <c r="T131" s="168"/>
      <c r="U131" s="243"/>
      <c r="V131" s="243"/>
      <c r="W131" s="243"/>
    </row>
    <row r="132" spans="1:27" x14ac:dyDescent="0.25">
      <c r="A132" s="145"/>
      <c r="B132" s="145"/>
      <c r="C132" s="145"/>
      <c r="D132" s="255"/>
      <c r="E132" s="255"/>
      <c r="F132" s="143"/>
      <c r="G132" s="174"/>
      <c r="H132" s="171"/>
      <c r="I132" s="223"/>
      <c r="J132" s="267"/>
      <c r="K132" s="177">
        <f t="shared" si="56"/>
        <v>1.0985000000000003</v>
      </c>
      <c r="L132" s="177">
        <f t="shared" si="57"/>
        <v>0.46700179490307059</v>
      </c>
      <c r="M132" s="198"/>
      <c r="N132" s="199"/>
      <c r="O132" s="168"/>
      <c r="P132" s="168"/>
      <c r="Q132" s="262"/>
      <c r="R132" s="262"/>
      <c r="S132" s="243"/>
      <c r="T132" s="168"/>
      <c r="U132" s="243"/>
      <c r="V132" s="243"/>
      <c r="W132" s="243"/>
    </row>
    <row r="133" spans="1:27" x14ac:dyDescent="0.25">
      <c r="A133" s="145"/>
      <c r="B133" s="145"/>
      <c r="C133" s="145"/>
      <c r="D133" s="255"/>
      <c r="E133" s="255"/>
      <c r="F133" s="1"/>
      <c r="G133" s="174"/>
      <c r="H133" s="171"/>
      <c r="I133" s="223"/>
      <c r="J133" s="267"/>
      <c r="K133" s="177">
        <f t="shared" si="56"/>
        <v>-0.60650000000000159</v>
      </c>
      <c r="L133" s="177">
        <f t="shared" si="57"/>
        <v>1.5225609688314345</v>
      </c>
      <c r="M133" s="198"/>
      <c r="N133" s="199"/>
      <c r="O133" s="168"/>
      <c r="P133" s="168"/>
      <c r="Q133" s="262"/>
      <c r="R133" s="262"/>
      <c r="S133" s="243"/>
      <c r="T133" s="168"/>
      <c r="U133" s="243"/>
      <c r="V133" s="243"/>
      <c r="W133" s="243"/>
    </row>
    <row r="134" spans="1:27" x14ac:dyDescent="0.25">
      <c r="A134" s="145"/>
      <c r="B134" s="145"/>
      <c r="C134" s="145"/>
      <c r="D134" s="272"/>
      <c r="E134" s="255"/>
      <c r="F134" s="255"/>
      <c r="G134" s="174"/>
      <c r="H134" s="171"/>
      <c r="I134" s="223"/>
      <c r="J134" s="224"/>
      <c r="K134" s="177">
        <f t="shared" si="56"/>
        <v>-0.12650000000000117</v>
      </c>
      <c r="L134" s="177">
        <f t="shared" si="57"/>
        <v>1.0916421458399488</v>
      </c>
      <c r="M134" s="198"/>
      <c r="N134" s="199"/>
      <c r="O134" s="168"/>
      <c r="P134" s="168"/>
      <c r="Q134" s="262"/>
      <c r="R134" s="262"/>
      <c r="S134" s="243"/>
      <c r="T134" s="168"/>
      <c r="U134" s="243"/>
      <c r="V134" s="243"/>
      <c r="W134" s="243"/>
    </row>
    <row r="135" spans="1:27" x14ac:dyDescent="0.25">
      <c r="A135" s="43"/>
      <c r="B135" s="243"/>
      <c r="C135" s="255"/>
      <c r="D135" s="255"/>
      <c r="E135" s="168"/>
      <c r="F135" s="1"/>
      <c r="G135" s="174"/>
      <c r="H135" s="171"/>
      <c r="I135" s="223"/>
      <c r="J135" s="224"/>
      <c r="K135" s="177">
        <f t="shared" si="56"/>
        <v>2.0084999999999971</v>
      </c>
      <c r="L135" s="177">
        <f t="shared" si="57"/>
        <v>0.24853139282351439</v>
      </c>
      <c r="M135" s="198"/>
      <c r="N135" s="199"/>
      <c r="O135" s="168"/>
      <c r="P135" s="168"/>
      <c r="Q135" s="168"/>
      <c r="R135" s="168"/>
      <c r="S135" s="243"/>
      <c r="T135" s="168"/>
      <c r="U135" s="243"/>
      <c r="V135" s="243"/>
      <c r="W135" s="243"/>
      <c r="X135" s="1"/>
      <c r="Y135" s="1"/>
      <c r="Z135" s="1"/>
      <c r="AA135" s="1"/>
    </row>
    <row r="136" spans="1:27" ht="15.75" x14ac:dyDescent="0.25">
      <c r="A136" s="1"/>
      <c r="B136" s="273"/>
      <c r="C136" s="255"/>
      <c r="D136" s="255"/>
      <c r="E136" s="168"/>
      <c r="F136" s="1"/>
      <c r="G136" s="174"/>
      <c r="H136" s="171"/>
      <c r="I136" s="223"/>
      <c r="J136" s="224"/>
      <c r="K136" s="177">
        <f t="shared" si="56"/>
        <v>0.3835000000000004</v>
      </c>
      <c r="L136" s="177">
        <f t="shared" si="57"/>
        <v>0.76657560893227294</v>
      </c>
      <c r="M136" s="198"/>
      <c r="N136" s="199"/>
      <c r="O136" s="168"/>
      <c r="P136" s="168"/>
      <c r="Q136" s="168"/>
      <c r="R136" s="168"/>
      <c r="S136" s="243"/>
      <c r="T136" s="168"/>
      <c r="U136" s="243"/>
      <c r="V136" s="243"/>
      <c r="W136" s="243"/>
      <c r="X136" s="1"/>
      <c r="Y136" s="1"/>
      <c r="Z136" s="1"/>
      <c r="AA136" s="1"/>
    </row>
    <row r="137" spans="1:27" x14ac:dyDescent="0.25">
      <c r="A137" s="43"/>
      <c r="B137" s="168"/>
      <c r="C137" s="255"/>
      <c r="D137" s="255"/>
      <c r="E137" s="168"/>
      <c r="F137" s="168"/>
      <c r="G137" s="174"/>
      <c r="H137" s="171"/>
      <c r="I137" s="223"/>
      <c r="J137" s="224"/>
      <c r="K137" s="177">
        <f t="shared" si="56"/>
        <v>-1.3065000000000009</v>
      </c>
      <c r="L137" s="177">
        <f t="shared" si="57"/>
        <v>2.4734075910636077</v>
      </c>
      <c r="M137" s="198"/>
      <c r="N137" s="199"/>
      <c r="O137" s="168"/>
      <c r="P137" s="168"/>
      <c r="Q137" s="168"/>
      <c r="R137" s="168"/>
      <c r="S137" s="243"/>
      <c r="T137" s="168"/>
      <c r="U137" s="243"/>
      <c r="V137" s="243"/>
      <c r="W137" s="243"/>
      <c r="X137" s="1"/>
      <c r="Y137" s="1"/>
      <c r="Z137" s="1"/>
      <c r="AA137" s="1"/>
    </row>
    <row r="138" spans="1:27" x14ac:dyDescent="0.25">
      <c r="A138" s="43"/>
      <c r="B138" s="156"/>
      <c r="C138" s="148"/>
      <c r="D138" s="156"/>
      <c r="E138" s="148"/>
      <c r="F138" s="148"/>
      <c r="G138" s="174"/>
      <c r="H138" s="171"/>
      <c r="I138" s="223"/>
      <c r="J138" s="224"/>
      <c r="K138" s="177">
        <f t="shared" si="56"/>
        <v>0.26850000000000196</v>
      </c>
      <c r="L138" s="177">
        <f t="shared" si="57"/>
        <v>0.83018225498249087</v>
      </c>
      <c r="M138" s="198"/>
      <c r="N138" s="199"/>
      <c r="O138" s="156"/>
      <c r="P138" s="156"/>
      <c r="Q138" s="156"/>
      <c r="R138" s="156"/>
      <c r="S138" s="243"/>
      <c r="T138" s="156"/>
      <c r="U138" s="156"/>
      <c r="V138" s="156"/>
      <c r="W138" s="156"/>
      <c r="X138" s="243"/>
      <c r="Y138" s="243"/>
      <c r="Z138" s="243"/>
      <c r="AA138" s="243"/>
    </row>
    <row r="139" spans="1:27" x14ac:dyDescent="0.25">
      <c r="A139" s="43"/>
      <c r="B139" s="44"/>
      <c r="C139" s="44"/>
      <c r="D139" s="44"/>
      <c r="E139" s="44"/>
      <c r="F139" s="44"/>
      <c r="G139" s="179"/>
      <c r="H139" s="230"/>
      <c r="I139" s="253"/>
      <c r="J139" s="224"/>
      <c r="K139" s="177">
        <f t="shared" si="56"/>
        <v>0.63350000000000395</v>
      </c>
      <c r="L139" s="177">
        <f t="shared" si="57"/>
        <v>0.64461068157208012</v>
      </c>
      <c r="M139" s="198"/>
      <c r="N139" s="199"/>
      <c r="O139" s="168"/>
      <c r="P139" s="168"/>
      <c r="Q139" s="168"/>
      <c r="R139" s="168"/>
      <c r="S139" s="243"/>
      <c r="T139" s="168"/>
      <c r="U139" s="243"/>
      <c r="V139" s="243"/>
      <c r="W139" s="243"/>
      <c r="X139" s="243"/>
      <c r="Y139" s="243"/>
      <c r="Z139" s="243"/>
      <c r="AA139" s="243"/>
    </row>
    <row r="140" spans="1:27" x14ac:dyDescent="0.25">
      <c r="A140" s="43"/>
      <c r="B140" s="44"/>
      <c r="C140" s="44"/>
      <c r="D140" s="44"/>
      <c r="E140" s="44"/>
      <c r="F140" s="44"/>
      <c r="G140" s="189"/>
      <c r="H140" s="225"/>
      <c r="I140" s="226"/>
      <c r="J140" s="225"/>
      <c r="K140" s="193"/>
      <c r="L140" s="193"/>
      <c r="M140" s="212"/>
      <c r="N140" s="238"/>
      <c r="O140" s="168"/>
      <c r="P140" s="168"/>
      <c r="Q140" s="168"/>
      <c r="R140" s="168"/>
      <c r="S140" s="243"/>
      <c r="T140" s="168"/>
      <c r="U140" s="243"/>
      <c r="V140" s="243"/>
      <c r="W140" s="243"/>
      <c r="X140" s="243"/>
      <c r="Y140" s="243"/>
      <c r="Z140" s="243"/>
      <c r="AA140" s="243"/>
    </row>
    <row r="141" spans="1:27" x14ac:dyDescent="0.25">
      <c r="A141" s="43"/>
      <c r="B141" s="44"/>
      <c r="C141" s="44"/>
      <c r="D141" s="44"/>
      <c r="E141" s="44"/>
      <c r="F141" s="44"/>
      <c r="G141" s="271">
        <f>(-1)*(G106/G117)</f>
        <v>-0.78560851894849248</v>
      </c>
      <c r="H141" s="218">
        <f>((C106-B106)-(C117-B117))</f>
        <v>0.10300000000000509</v>
      </c>
      <c r="I141" s="271">
        <f>(-1)*POWER(2,((-1)*(H141)))</f>
        <v>-0.93109481983022579</v>
      </c>
      <c r="J141" s="182"/>
      <c r="K141" s="183"/>
      <c r="L141" s="183"/>
      <c r="M141" s="274">
        <f>(-1)*GEOMEAN(L130:L139)</f>
        <v>-1</v>
      </c>
      <c r="N141" s="242">
        <f>STDEV(L130:L139)/SQRT(COUNT(L130:L139))</f>
        <v>0.31460965222964554</v>
      </c>
      <c r="O141" s="168"/>
      <c r="P141" s="168"/>
      <c r="Q141" s="168"/>
      <c r="R141" s="168"/>
      <c r="S141" s="243"/>
      <c r="T141" s="168"/>
      <c r="U141" s="243"/>
      <c r="V141" s="243"/>
      <c r="W141" s="243"/>
      <c r="X141" s="243"/>
      <c r="Y141" s="243"/>
      <c r="Z141" s="243"/>
      <c r="AA141" s="243"/>
    </row>
    <row r="142" spans="1:27" x14ac:dyDescent="0.25">
      <c r="A142" s="43"/>
      <c r="B142" s="44"/>
      <c r="C142" s="44"/>
      <c r="D142" s="44"/>
      <c r="E142" s="44"/>
      <c r="F142" s="44"/>
      <c r="G142" s="44"/>
      <c r="H142" s="44"/>
      <c r="I142" s="168"/>
      <c r="J142" s="255"/>
      <c r="K142" s="243"/>
      <c r="L142" s="243"/>
      <c r="M142" s="243"/>
      <c r="N142" s="243"/>
      <c r="O142" s="168"/>
      <c r="P142" s="168"/>
      <c r="Q142" s="168"/>
      <c r="R142" s="168"/>
      <c r="S142" s="243"/>
      <c r="T142" s="168"/>
      <c r="U142" s="243"/>
      <c r="V142" s="243"/>
      <c r="W142" s="243"/>
      <c r="X142" s="243"/>
      <c r="Y142" s="243"/>
      <c r="Z142" s="243"/>
      <c r="AA142" s="243"/>
    </row>
    <row r="143" spans="1:27" x14ac:dyDescent="0.25">
      <c r="A143" s="43"/>
      <c r="B143" s="44"/>
      <c r="C143" s="44"/>
      <c r="D143" s="44"/>
      <c r="E143" s="44"/>
      <c r="F143" s="44"/>
      <c r="G143" s="44"/>
      <c r="H143" s="44"/>
      <c r="I143" s="168"/>
      <c r="J143" s="255"/>
      <c r="K143" s="243"/>
      <c r="L143" s="243"/>
      <c r="M143" s="243"/>
      <c r="N143" s="243"/>
      <c r="O143" s="168"/>
      <c r="P143" s="168"/>
      <c r="Q143" s="168"/>
      <c r="R143" s="168"/>
      <c r="S143" s="243"/>
      <c r="T143" s="168"/>
      <c r="U143" s="243"/>
      <c r="V143" s="243"/>
      <c r="W143" s="243"/>
      <c r="X143" s="243"/>
      <c r="Y143" s="243"/>
      <c r="Z143" s="243"/>
      <c r="AA143" s="243"/>
    </row>
    <row r="144" spans="1:27" x14ac:dyDescent="0.25">
      <c r="A144" s="43"/>
      <c r="B144" s="44"/>
      <c r="C144" s="44"/>
      <c r="D144" s="44"/>
      <c r="E144" s="44"/>
      <c r="F144" s="44"/>
      <c r="G144" s="44"/>
      <c r="H144" s="44"/>
      <c r="I144" s="168"/>
      <c r="J144" s="255"/>
      <c r="K144" s="243"/>
      <c r="L144" s="243"/>
      <c r="M144" s="243"/>
      <c r="N144" s="243"/>
      <c r="O144" s="168"/>
      <c r="P144" s="168"/>
      <c r="Q144" s="168"/>
      <c r="R144" s="168"/>
      <c r="S144" s="243"/>
      <c r="T144" s="168"/>
      <c r="U144" s="243"/>
      <c r="V144" s="243"/>
      <c r="W144" s="243"/>
      <c r="X144" s="243"/>
      <c r="Y144" s="243"/>
      <c r="Z144" s="243"/>
      <c r="AA144" s="243"/>
    </row>
    <row r="145" spans="1:27" x14ac:dyDescent="0.25">
      <c r="A145" s="43"/>
      <c r="B145" s="44"/>
      <c r="C145" s="44"/>
      <c r="D145" s="44"/>
      <c r="E145" s="44"/>
      <c r="F145" s="44"/>
      <c r="G145" s="44"/>
      <c r="H145" s="44"/>
      <c r="I145" s="243"/>
      <c r="J145" s="243"/>
      <c r="K145" s="243"/>
      <c r="L145" s="243"/>
      <c r="M145" s="243"/>
      <c r="N145" s="243"/>
      <c r="O145" s="168"/>
      <c r="P145" s="168"/>
      <c r="Q145" s="243"/>
      <c r="R145" s="243"/>
      <c r="S145" s="243"/>
      <c r="T145" s="168"/>
      <c r="U145" s="168"/>
      <c r="V145" s="168"/>
      <c r="W145" s="243"/>
      <c r="X145" s="243"/>
      <c r="Y145" s="243"/>
      <c r="Z145" s="243"/>
      <c r="AA145" s="243"/>
    </row>
    <row r="146" spans="1:27" x14ac:dyDescent="0.25">
      <c r="A146" s="43"/>
      <c r="B146" s="44"/>
      <c r="C146" s="44"/>
      <c r="D146" s="44"/>
      <c r="E146" s="44"/>
      <c r="F146" s="44"/>
      <c r="G146" s="44"/>
      <c r="H146" s="44"/>
      <c r="I146" s="168"/>
      <c r="J146" s="255"/>
      <c r="K146" s="243"/>
      <c r="L146" s="243"/>
      <c r="M146" s="168"/>
      <c r="N146" s="168"/>
      <c r="O146" s="168"/>
      <c r="P146" s="168"/>
      <c r="Q146" s="168"/>
      <c r="R146" s="168"/>
      <c r="S146" s="243"/>
      <c r="T146" s="168"/>
      <c r="U146" s="168"/>
      <c r="V146" s="168"/>
      <c r="W146" s="243"/>
      <c r="X146" s="243"/>
      <c r="Y146" s="243"/>
      <c r="Z146" s="243"/>
      <c r="AA146" s="243"/>
    </row>
    <row r="147" spans="1:27" x14ac:dyDescent="0.25">
      <c r="A147" s="43"/>
      <c r="B147" s="44"/>
      <c r="C147" s="44"/>
      <c r="D147" s="44"/>
      <c r="E147" s="44"/>
      <c r="F147" s="44"/>
      <c r="G147" s="44"/>
      <c r="H147" s="44"/>
      <c r="I147" s="168"/>
      <c r="J147" s="255"/>
      <c r="K147" s="243"/>
      <c r="L147" s="243"/>
      <c r="M147" s="243"/>
      <c r="N147" s="243"/>
      <c r="O147" s="168"/>
      <c r="P147" s="168"/>
      <c r="Q147" s="168"/>
      <c r="R147" s="168"/>
      <c r="S147" s="243"/>
      <c r="T147" s="168"/>
      <c r="U147" s="243"/>
      <c r="V147" s="243"/>
      <c r="W147" s="243"/>
      <c r="X147" s="243"/>
      <c r="Y147" s="243"/>
      <c r="Z147" s="243"/>
      <c r="AA147" s="243"/>
    </row>
    <row r="148" spans="1:27" x14ac:dyDescent="0.25">
      <c r="A148" s="43"/>
      <c r="B148" s="44"/>
      <c r="C148" s="44"/>
      <c r="D148" s="44"/>
      <c r="E148" s="44"/>
      <c r="F148" s="44"/>
      <c r="G148" s="44"/>
      <c r="H148" s="44"/>
      <c r="I148" s="168"/>
      <c r="J148" s="168"/>
      <c r="K148" s="243"/>
      <c r="L148" s="243"/>
      <c r="M148" s="243"/>
      <c r="N148" s="243"/>
      <c r="O148" s="168"/>
      <c r="P148" s="168"/>
      <c r="Q148" s="168"/>
      <c r="R148" s="168"/>
      <c r="S148" s="243"/>
      <c r="T148" s="168"/>
      <c r="U148" s="243"/>
      <c r="V148" s="243"/>
      <c r="W148" s="243"/>
      <c r="X148" s="243"/>
      <c r="Y148" s="243"/>
      <c r="Z148" s="243"/>
      <c r="AA148" s="243"/>
    </row>
    <row r="149" spans="1:27" x14ac:dyDescent="0.25">
      <c r="A149" s="43"/>
      <c r="B149" s="44"/>
      <c r="C149" s="44"/>
      <c r="D149" s="44"/>
      <c r="E149" s="44"/>
      <c r="F149" s="44"/>
      <c r="G149" s="44"/>
      <c r="H149" s="44"/>
      <c r="I149" s="168"/>
      <c r="J149" s="168"/>
      <c r="K149" s="243"/>
      <c r="L149" s="243"/>
      <c r="M149" s="243"/>
      <c r="N149" s="243"/>
      <c r="O149" s="168"/>
      <c r="P149" s="168"/>
      <c r="Q149" s="168"/>
      <c r="R149" s="168"/>
      <c r="S149" s="243"/>
      <c r="T149" s="168"/>
      <c r="U149" s="243"/>
      <c r="V149" s="243"/>
      <c r="W149" s="243"/>
      <c r="X149" s="243"/>
      <c r="Y149" s="243"/>
      <c r="Z149" s="243"/>
      <c r="AA149" s="243"/>
    </row>
    <row r="150" spans="1:27" x14ac:dyDescent="0.25">
      <c r="A150" s="43"/>
      <c r="B150" s="44"/>
      <c r="C150" s="44"/>
      <c r="D150" s="44"/>
      <c r="E150" s="44"/>
      <c r="F150" s="44"/>
      <c r="G150" s="44"/>
      <c r="H150" s="44"/>
      <c r="I150" s="168"/>
      <c r="J150" s="255"/>
      <c r="K150" s="243"/>
      <c r="L150" s="243"/>
      <c r="M150" s="243"/>
      <c r="N150" s="243"/>
      <c r="O150" s="168"/>
      <c r="P150" s="168"/>
      <c r="Q150" s="168"/>
      <c r="R150" s="168"/>
      <c r="S150" s="243"/>
      <c r="T150" s="168"/>
      <c r="U150" s="243"/>
      <c r="V150" s="243"/>
      <c r="W150" s="243"/>
      <c r="X150" s="243"/>
      <c r="Y150" s="243"/>
      <c r="Z150" s="243"/>
      <c r="AA150" s="243"/>
    </row>
    <row r="151" spans="1:27" x14ac:dyDescent="0.25">
      <c r="A151" s="43"/>
      <c r="B151" s="44"/>
      <c r="C151" s="44"/>
      <c r="D151" s="44"/>
      <c r="E151" s="44"/>
      <c r="F151" s="44"/>
      <c r="G151" s="44"/>
      <c r="H151" s="44"/>
      <c r="I151" s="168"/>
      <c r="J151" s="255"/>
      <c r="K151" s="243"/>
      <c r="L151" s="243"/>
      <c r="M151" s="243"/>
      <c r="N151" s="243"/>
      <c r="O151" s="168"/>
      <c r="P151" s="168"/>
      <c r="Q151" s="168"/>
      <c r="R151" s="168"/>
      <c r="S151" s="243"/>
      <c r="T151" s="168"/>
      <c r="U151" s="243"/>
      <c r="V151" s="243"/>
      <c r="W151" s="243"/>
      <c r="X151" s="243"/>
      <c r="Y151" s="243"/>
      <c r="Z151" s="243"/>
      <c r="AA151" s="243"/>
    </row>
    <row r="152" spans="1:27" x14ac:dyDescent="0.25">
      <c r="A152" s="43"/>
      <c r="B152" s="44"/>
      <c r="C152" s="44"/>
      <c r="D152" s="44"/>
      <c r="E152" s="44"/>
      <c r="F152" s="44"/>
      <c r="G152" s="44"/>
      <c r="H152" s="44"/>
      <c r="I152" s="168"/>
      <c r="J152" s="255"/>
      <c r="K152" s="243"/>
      <c r="L152" s="243"/>
      <c r="M152" s="243"/>
      <c r="N152" s="243"/>
      <c r="O152" s="168"/>
      <c r="P152" s="168"/>
      <c r="Q152" s="168"/>
      <c r="R152" s="168"/>
      <c r="S152" s="243"/>
      <c r="T152" s="168"/>
      <c r="U152" s="243"/>
      <c r="V152" s="243"/>
      <c r="W152" s="243"/>
      <c r="X152" s="243"/>
      <c r="Y152" s="243"/>
      <c r="Z152" s="243"/>
      <c r="AA152" s="243"/>
    </row>
    <row r="153" spans="1:27" x14ac:dyDescent="0.25">
      <c r="A153" s="43"/>
      <c r="B153" s="44"/>
      <c r="C153" s="44"/>
      <c r="D153" s="44"/>
      <c r="E153" s="44"/>
      <c r="F153" s="44"/>
      <c r="G153" s="44"/>
      <c r="H153" s="44"/>
      <c r="I153" s="168"/>
      <c r="J153" s="255"/>
      <c r="K153" s="243"/>
      <c r="L153" s="243"/>
      <c r="M153" s="243"/>
      <c r="N153" s="243"/>
      <c r="O153" s="168"/>
      <c r="P153" s="168"/>
      <c r="Q153" s="168"/>
      <c r="R153" s="168"/>
      <c r="S153" s="243"/>
      <c r="T153" s="168"/>
      <c r="U153" s="168"/>
      <c r="V153" s="168"/>
      <c r="W153" s="168"/>
      <c r="X153" s="243"/>
      <c r="Y153" s="243"/>
      <c r="Z153" s="243"/>
      <c r="AA153" s="243"/>
    </row>
    <row r="154" spans="1:27" x14ac:dyDescent="0.25">
      <c r="A154" s="43"/>
      <c r="B154" s="47"/>
      <c r="C154" s="48"/>
      <c r="D154" s="48"/>
      <c r="E154" s="48"/>
      <c r="F154" s="48"/>
      <c r="G154" s="48"/>
      <c r="H154" s="48"/>
      <c r="I154" s="168"/>
      <c r="J154" s="168"/>
      <c r="K154" s="168"/>
      <c r="L154" s="243"/>
      <c r="M154" s="243"/>
      <c r="N154" s="243"/>
      <c r="O154" s="168"/>
      <c r="P154" s="168"/>
      <c r="Q154" s="168"/>
      <c r="R154" s="168"/>
      <c r="S154" s="243"/>
      <c r="T154" s="168"/>
      <c r="U154" s="168"/>
      <c r="V154" s="168"/>
      <c r="W154" s="168"/>
      <c r="X154" s="243"/>
      <c r="Y154" s="243"/>
      <c r="Z154" s="243"/>
      <c r="AA154" s="243"/>
    </row>
    <row r="155" spans="1:27" x14ac:dyDescent="0.25">
      <c r="A155" s="243"/>
      <c r="B155" s="243"/>
      <c r="C155" s="243"/>
      <c r="D155" s="243"/>
      <c r="E155" s="243"/>
      <c r="F155" s="243"/>
      <c r="G155" s="243"/>
      <c r="H155" s="243"/>
      <c r="I155" s="243"/>
      <c r="J155" s="168"/>
      <c r="K155" s="168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</row>
    <row r="156" spans="1:27" x14ac:dyDescent="0.25">
      <c r="A156" s="243"/>
      <c r="B156" s="243"/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</row>
    <row r="157" spans="1:27" x14ac:dyDescent="0.25">
      <c r="A157" s="243"/>
      <c r="B157" s="243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</row>
    <row r="158" spans="1:27" x14ac:dyDescent="0.25">
      <c r="A158" s="256"/>
      <c r="B158" s="256"/>
      <c r="C158" s="256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</row>
    <row r="159" spans="1:27" x14ac:dyDescent="0.25">
      <c r="A159" s="145"/>
      <c r="B159" s="145"/>
      <c r="C159" s="145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</row>
    <row r="160" spans="1:27" x14ac:dyDescent="0.25">
      <c r="A160" s="145"/>
      <c r="B160" s="145"/>
      <c r="C160" s="145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</row>
    <row r="161" spans="1:27" x14ac:dyDescent="0.25">
      <c r="A161" s="145"/>
      <c r="B161" s="145"/>
      <c r="C161" s="145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</row>
    <row r="162" spans="1:27" x14ac:dyDescent="0.25">
      <c r="A162" s="145"/>
      <c r="B162" s="145"/>
      <c r="C162" s="145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</row>
    <row r="163" spans="1:27" x14ac:dyDescent="0.25">
      <c r="A163" s="145"/>
      <c r="B163" s="145"/>
      <c r="C163" s="145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</row>
    <row r="164" spans="1:27" x14ac:dyDescent="0.25">
      <c r="A164" s="145"/>
      <c r="B164" s="145"/>
      <c r="C164" s="145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</row>
    <row r="165" spans="1:27" x14ac:dyDescent="0.25">
      <c r="A165" s="145"/>
      <c r="B165" s="145"/>
      <c r="C165" s="145"/>
      <c r="D165" s="243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</row>
    <row r="166" spans="1:27" x14ac:dyDescent="0.25">
      <c r="A166" s="145"/>
      <c r="B166" s="145"/>
      <c r="C166" s="145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</row>
    <row r="167" spans="1:27" x14ac:dyDescent="0.25">
      <c r="A167" s="145"/>
      <c r="B167" s="145"/>
      <c r="C167" s="145"/>
      <c r="D167" s="243"/>
      <c r="E167" s="243"/>
      <c r="F167" s="243"/>
      <c r="G167" s="243"/>
      <c r="H167" s="243"/>
      <c r="I167" s="24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45"/>
      <c r="B168" s="145"/>
      <c r="C168" s="145"/>
      <c r="D168" s="243"/>
      <c r="E168" s="243"/>
      <c r="F168" s="243"/>
      <c r="G168" s="243"/>
      <c r="H168" s="243"/>
      <c r="I168" s="24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275"/>
      <c r="B169" s="275"/>
      <c r="C169" s="275"/>
      <c r="D169" s="243"/>
      <c r="E169" s="243"/>
      <c r="F169" s="243"/>
      <c r="G169" s="243"/>
      <c r="H169" s="243"/>
      <c r="I169" s="24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</sheetData>
  <sheetProtection selectLockedCells="1" selectUnlockedCells="1"/>
  <mergeCells count="4">
    <mergeCell ref="G1:N1"/>
    <mergeCell ref="Q1:X1"/>
    <mergeCell ref="G49:N49"/>
    <mergeCell ref="G94:N9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9"/>
  <sheetViews>
    <sheetView zoomScale="85" zoomScaleNormal="85" workbookViewId="0">
      <selection activeCell="D11" sqref="D11"/>
    </sheetView>
  </sheetViews>
  <sheetFormatPr baseColWidth="10" defaultRowHeight="15" x14ac:dyDescent="0.25"/>
  <cols>
    <col min="2" max="2" width="12.7109375" customWidth="1"/>
  </cols>
  <sheetData>
    <row r="1" spans="1:25" ht="15.75" x14ac:dyDescent="0.25">
      <c r="A1" s="1"/>
      <c r="B1" s="1"/>
      <c r="C1" s="1"/>
      <c r="D1" s="1"/>
      <c r="E1" s="1"/>
      <c r="F1" s="142"/>
      <c r="G1" s="291" t="s">
        <v>132</v>
      </c>
      <c r="H1" s="291"/>
      <c r="I1" s="291"/>
      <c r="J1" s="291"/>
      <c r="K1" s="291"/>
      <c r="L1" s="291"/>
      <c r="M1" s="291"/>
      <c r="N1" s="291"/>
      <c r="O1" s="143"/>
      <c r="P1" s="144"/>
      <c r="Q1" s="292" t="s">
        <v>133</v>
      </c>
      <c r="R1" s="292"/>
      <c r="S1" s="292"/>
      <c r="T1" s="292"/>
      <c r="U1" s="292"/>
      <c r="V1" s="292"/>
      <c r="W1" s="292"/>
      <c r="X1" s="292"/>
      <c r="Y1" s="145"/>
    </row>
    <row r="2" spans="1:25" x14ac:dyDescent="0.25">
      <c r="A2" s="146" t="s">
        <v>134</v>
      </c>
      <c r="B2" s="7" t="s">
        <v>2</v>
      </c>
      <c r="C2" s="10" t="s">
        <v>152</v>
      </c>
      <c r="D2" s="147" t="s">
        <v>136</v>
      </c>
      <c r="E2" s="148"/>
      <c r="F2" s="1"/>
      <c r="G2" s="276" t="s">
        <v>137</v>
      </c>
      <c r="H2" s="277" t="s">
        <v>138</v>
      </c>
      <c r="I2" s="278" t="s">
        <v>139</v>
      </c>
      <c r="J2" s="152" t="s">
        <v>140</v>
      </c>
      <c r="K2" s="153" t="s">
        <v>138</v>
      </c>
      <c r="L2" s="154" t="s">
        <v>139</v>
      </c>
      <c r="M2" s="154" t="s">
        <v>141</v>
      </c>
      <c r="N2" s="155" t="s">
        <v>129</v>
      </c>
      <c r="O2" s="1"/>
      <c r="P2" s="1"/>
      <c r="Q2" s="276" t="s">
        <v>137</v>
      </c>
      <c r="R2" s="277" t="s">
        <v>138</v>
      </c>
      <c r="S2" s="278" t="s">
        <v>139</v>
      </c>
      <c r="T2" s="152" t="s">
        <v>140</v>
      </c>
      <c r="U2" s="153" t="s">
        <v>138</v>
      </c>
      <c r="V2" s="154" t="s">
        <v>139</v>
      </c>
      <c r="W2" s="154" t="s">
        <v>141</v>
      </c>
      <c r="X2" s="155" t="s">
        <v>129</v>
      </c>
      <c r="Y2" s="156"/>
    </row>
    <row r="3" spans="1:25" x14ac:dyDescent="0.25">
      <c r="A3" s="11" t="s">
        <v>8</v>
      </c>
      <c r="B3" s="157">
        <f>qPCR!E5</f>
        <v>25.965</v>
      </c>
      <c r="C3" s="157">
        <f>qPCR!E47</f>
        <v>24.439999999999998</v>
      </c>
      <c r="D3" s="157">
        <f t="shared" ref="D3:D8" si="0">C3-B3</f>
        <v>-1.5250000000000021</v>
      </c>
      <c r="E3" s="44"/>
      <c r="F3" s="1"/>
      <c r="G3" s="158">
        <f t="shared" ref="G3:G11" si="1">POWER(2,((-1)*(D3)))</f>
        <v>2.8778671600216441</v>
      </c>
      <c r="H3" s="159"/>
      <c r="I3" s="160"/>
      <c r="J3" s="161"/>
      <c r="K3" s="162">
        <f t="shared" ref="K3:K8" si="2">D3-$J$23</f>
        <v>-0.48722222222222444</v>
      </c>
      <c r="L3" s="162">
        <f t="shared" ref="L3:L8" si="3">POWER(2,((-1)*(K3)))</f>
        <v>1.4017433467745981</v>
      </c>
      <c r="M3" s="162"/>
      <c r="N3" s="163"/>
      <c r="O3" s="1"/>
      <c r="P3" s="1"/>
      <c r="Q3" s="164">
        <f t="shared" ref="Q3:Q11" si="4">POWER(2,((-1)*(D3)))</f>
        <v>2.8778671600216441</v>
      </c>
      <c r="R3" s="165"/>
      <c r="S3" s="166"/>
      <c r="T3" s="161"/>
      <c r="U3" s="167">
        <f t="shared" ref="U3:U8" si="5">D3-$T$23</f>
        <v>-0.70823529411764907</v>
      </c>
      <c r="V3" s="162">
        <f t="shared" ref="V3:V8" si="6">POWER(2,((-1)*(U3)))</f>
        <v>1.633804423299023</v>
      </c>
      <c r="W3" s="162"/>
      <c r="X3" s="163"/>
      <c r="Y3" s="168"/>
    </row>
    <row r="4" spans="1:25" x14ac:dyDescent="0.25">
      <c r="A4" s="16" t="s">
        <v>9</v>
      </c>
      <c r="B4" s="158">
        <f>qPCR!E6</f>
        <v>25.91</v>
      </c>
      <c r="C4" s="158">
        <f>qPCR!E48</f>
        <v>25.465</v>
      </c>
      <c r="D4" s="158">
        <f t="shared" si="0"/>
        <v>-0.44500000000000028</v>
      </c>
      <c r="E4" s="44"/>
      <c r="F4" s="1"/>
      <c r="G4" s="158">
        <f t="shared" si="1"/>
        <v>1.3613141164994735</v>
      </c>
      <c r="H4" s="169"/>
      <c r="I4" s="170"/>
      <c r="J4" s="171"/>
      <c r="K4" s="172">
        <f t="shared" si="2"/>
        <v>0.5927777777777774</v>
      </c>
      <c r="L4" s="172">
        <f t="shared" si="3"/>
        <v>0.66306500598141782</v>
      </c>
      <c r="M4" s="172"/>
      <c r="N4" s="173"/>
      <c r="O4" s="1"/>
      <c r="P4" s="1"/>
      <c r="Q4" s="174">
        <f t="shared" si="4"/>
        <v>1.3613141164994735</v>
      </c>
      <c r="R4" s="175"/>
      <c r="S4" s="176"/>
      <c r="T4" s="171"/>
      <c r="U4" s="177">
        <f t="shared" si="5"/>
        <v>0.37176470588235278</v>
      </c>
      <c r="V4" s="172">
        <f t="shared" si="6"/>
        <v>0.77283658395807053</v>
      </c>
      <c r="W4" s="172"/>
      <c r="X4" s="173"/>
      <c r="Y4" s="168"/>
    </row>
    <row r="5" spans="1:25" x14ac:dyDescent="0.25">
      <c r="A5" s="16" t="s">
        <v>10</v>
      </c>
      <c r="B5" s="158">
        <f>qPCR!E7</f>
        <v>25.244999999999997</v>
      </c>
      <c r="C5" s="158">
        <f>qPCR!E49</f>
        <v>25.625</v>
      </c>
      <c r="D5" s="158">
        <f t="shared" si="0"/>
        <v>0.38000000000000256</v>
      </c>
      <c r="E5" s="44"/>
      <c r="F5" s="1"/>
      <c r="G5" s="158">
        <f t="shared" si="1"/>
        <v>0.76843759064400485</v>
      </c>
      <c r="H5" s="169"/>
      <c r="I5" s="170"/>
      <c r="J5" s="171"/>
      <c r="K5" s="172">
        <f t="shared" si="2"/>
        <v>1.4177777777777802</v>
      </c>
      <c r="L5" s="172">
        <f t="shared" si="3"/>
        <v>0.37428839491279187</v>
      </c>
      <c r="M5" s="172"/>
      <c r="N5" s="173"/>
      <c r="O5" s="1"/>
      <c r="P5" s="1"/>
      <c r="Q5" s="174">
        <f t="shared" si="4"/>
        <v>0.76843759064400485</v>
      </c>
      <c r="R5" s="175"/>
      <c r="S5" s="176"/>
      <c r="T5" s="171"/>
      <c r="U5" s="177">
        <f t="shared" si="5"/>
        <v>1.1967647058823556</v>
      </c>
      <c r="V5" s="172">
        <f t="shared" si="6"/>
        <v>0.43625249701031255</v>
      </c>
      <c r="W5" s="172"/>
      <c r="X5" s="173"/>
      <c r="Y5" s="168"/>
    </row>
    <row r="6" spans="1:25" x14ac:dyDescent="0.25">
      <c r="A6" s="16" t="s">
        <v>11</v>
      </c>
      <c r="B6" s="158">
        <f>qPCR!E8</f>
        <v>25.130000000000003</v>
      </c>
      <c r="C6" s="158">
        <f>qPCR!E50</f>
        <v>25.125</v>
      </c>
      <c r="D6" s="158">
        <f t="shared" si="0"/>
        <v>-5.000000000002558E-3</v>
      </c>
      <c r="E6" s="44"/>
      <c r="F6" s="1"/>
      <c r="G6" s="158">
        <f t="shared" si="1"/>
        <v>1.0034717485095046</v>
      </c>
      <c r="H6" s="169"/>
      <c r="I6" s="170"/>
      <c r="J6" s="171"/>
      <c r="K6" s="172">
        <f t="shared" si="2"/>
        <v>1.0327777777777751</v>
      </c>
      <c r="L6" s="172">
        <f t="shared" si="3"/>
        <v>0.48876816369067283</v>
      </c>
      <c r="M6" s="172"/>
      <c r="N6" s="173"/>
      <c r="O6" s="1"/>
      <c r="P6" s="1"/>
      <c r="Q6" s="174">
        <f t="shared" si="4"/>
        <v>1.0034717485095046</v>
      </c>
      <c r="R6" s="175"/>
      <c r="S6" s="176"/>
      <c r="T6" s="171"/>
      <c r="U6" s="177">
        <f t="shared" si="5"/>
        <v>0.8117647058823505</v>
      </c>
      <c r="V6" s="172">
        <f t="shared" si="6"/>
        <v>0.56968459286289752</v>
      </c>
      <c r="W6" s="172"/>
      <c r="X6" s="173"/>
      <c r="Y6" s="168"/>
    </row>
    <row r="7" spans="1:25" x14ac:dyDescent="0.25">
      <c r="A7" s="16" t="s">
        <v>12</v>
      </c>
      <c r="B7" s="158">
        <f>qPCR!E9</f>
        <v>25.16</v>
      </c>
      <c r="C7" s="158">
        <f>qPCR!E51</f>
        <v>24.925000000000001</v>
      </c>
      <c r="D7" s="158">
        <f t="shared" si="0"/>
        <v>-0.23499999999999943</v>
      </c>
      <c r="E7" s="44"/>
      <c r="F7" s="1"/>
      <c r="G7" s="158">
        <f t="shared" si="1"/>
        <v>1.1769067372187669</v>
      </c>
      <c r="H7" s="169"/>
      <c r="I7" s="170"/>
      <c r="J7" s="171"/>
      <c r="K7" s="172">
        <f t="shared" si="2"/>
        <v>0.80277777777777826</v>
      </c>
      <c r="L7" s="172">
        <f t="shared" si="3"/>
        <v>0.57324438444830772</v>
      </c>
      <c r="M7" s="172"/>
      <c r="N7" s="173"/>
      <c r="O7" s="1"/>
      <c r="P7" s="1"/>
      <c r="Q7" s="174">
        <f t="shared" si="4"/>
        <v>1.1769067372187669</v>
      </c>
      <c r="R7" s="175"/>
      <c r="S7" s="176"/>
      <c r="T7" s="171"/>
      <c r="U7" s="177">
        <f t="shared" si="5"/>
        <v>0.58176470588235363</v>
      </c>
      <c r="V7" s="172">
        <f t="shared" si="6"/>
        <v>0.66814600054853845</v>
      </c>
      <c r="W7" s="172"/>
      <c r="X7" s="173"/>
      <c r="Y7" s="168"/>
    </row>
    <row r="8" spans="1:25" x14ac:dyDescent="0.25">
      <c r="A8" s="16" t="s">
        <v>13</v>
      </c>
      <c r="B8" s="158">
        <f>qPCR!E10</f>
        <v>25.92</v>
      </c>
      <c r="C8" s="158">
        <f>qPCR!E52</f>
        <v>24.335000000000001</v>
      </c>
      <c r="D8" s="158">
        <f t="shared" si="0"/>
        <v>-1.5850000000000009</v>
      </c>
      <c r="E8" s="44"/>
      <c r="F8" s="1"/>
      <c r="G8" s="158">
        <f t="shared" si="1"/>
        <v>3.000077978571638</v>
      </c>
      <c r="H8" s="169"/>
      <c r="I8" s="170"/>
      <c r="J8" s="171"/>
      <c r="K8" s="172">
        <f t="shared" si="2"/>
        <v>-0.54722222222222316</v>
      </c>
      <c r="L8" s="172">
        <f t="shared" si="3"/>
        <v>1.4612694444993601</v>
      </c>
      <c r="M8" s="172"/>
      <c r="N8" s="173"/>
      <c r="O8" s="1"/>
      <c r="P8" s="1"/>
      <c r="Q8" s="174">
        <f t="shared" si="4"/>
        <v>3.000077978571638</v>
      </c>
      <c r="R8" s="175"/>
      <c r="S8" s="176"/>
      <c r="T8" s="171"/>
      <c r="U8" s="177">
        <f t="shared" si="5"/>
        <v>-0.76823529411764779</v>
      </c>
      <c r="V8" s="172">
        <f t="shared" si="6"/>
        <v>1.7031851712000041</v>
      </c>
      <c r="W8" s="172"/>
      <c r="X8" s="173"/>
      <c r="Y8" s="168"/>
    </row>
    <row r="9" spans="1:25" x14ac:dyDescent="0.25">
      <c r="A9" s="16" t="s">
        <v>14</v>
      </c>
      <c r="B9" s="158">
        <f>qPCR!E11</f>
        <v>25.725000000000001</v>
      </c>
      <c r="C9" s="158">
        <f>qPCR!E53</f>
        <v>23.574999999999999</v>
      </c>
      <c r="D9" s="158"/>
      <c r="E9" s="44"/>
      <c r="F9" s="1"/>
      <c r="G9" s="158">
        <f t="shared" si="1"/>
        <v>1</v>
      </c>
      <c r="H9" s="169"/>
      <c r="I9" s="170"/>
      <c r="J9" s="171"/>
      <c r="K9" s="172"/>
      <c r="L9" s="172"/>
      <c r="M9" s="172"/>
      <c r="N9" s="173"/>
      <c r="O9" s="1"/>
      <c r="P9" s="1"/>
      <c r="Q9" s="174">
        <f t="shared" si="4"/>
        <v>1</v>
      </c>
      <c r="R9" s="175"/>
      <c r="S9" s="176"/>
      <c r="T9" s="171"/>
      <c r="U9" s="177"/>
      <c r="V9" s="172"/>
      <c r="W9" s="172"/>
      <c r="X9" s="173"/>
      <c r="Y9" s="168"/>
    </row>
    <row r="10" spans="1:25" x14ac:dyDescent="0.25">
      <c r="A10" s="16" t="s">
        <v>15</v>
      </c>
      <c r="B10" s="158">
        <f>qPCR!E12</f>
        <v>26.105</v>
      </c>
      <c r="C10" s="158">
        <f>qPCR!E54</f>
        <v>24.704999999999998</v>
      </c>
      <c r="D10" s="158">
        <f>C10-B10</f>
        <v>-1.4000000000000021</v>
      </c>
      <c r="E10" s="44"/>
      <c r="F10" s="1"/>
      <c r="G10" s="158">
        <f t="shared" si="1"/>
        <v>2.6390158215457924</v>
      </c>
      <c r="H10" s="169"/>
      <c r="I10" s="170"/>
      <c r="J10" s="171"/>
      <c r="K10" s="172">
        <f>D10-$J$23</f>
        <v>-0.36222222222222444</v>
      </c>
      <c r="L10" s="172">
        <f>POWER(2,((-1)*(K10)))</f>
        <v>1.2854043165275542</v>
      </c>
      <c r="M10" s="172"/>
      <c r="N10" s="173"/>
      <c r="O10" s="1"/>
      <c r="P10" s="1"/>
      <c r="Q10" s="174">
        <f t="shared" si="4"/>
        <v>2.6390158215457924</v>
      </c>
      <c r="R10" s="175"/>
      <c r="S10" s="176"/>
      <c r="T10" s="171"/>
      <c r="U10" s="177">
        <f>D10-$T$23</f>
        <v>-0.58323529411764907</v>
      </c>
      <c r="V10" s="172">
        <f>POWER(2,((-1)*(U10)))</f>
        <v>1.4982052619708803</v>
      </c>
      <c r="W10" s="172"/>
      <c r="X10" s="173"/>
      <c r="Y10" s="168"/>
    </row>
    <row r="11" spans="1:25" x14ac:dyDescent="0.25">
      <c r="A11" s="38" t="s">
        <v>16</v>
      </c>
      <c r="B11" s="178">
        <f>qPCR!E13</f>
        <v>24.664999999999999</v>
      </c>
      <c r="C11" s="178">
        <f>qPCR!E55</f>
        <v>24.935000000000002</v>
      </c>
      <c r="D11" s="178">
        <f>C11-B11</f>
        <v>0.27000000000000313</v>
      </c>
      <c r="E11" s="44"/>
      <c r="F11" s="1"/>
      <c r="G11" s="158">
        <f t="shared" si="1"/>
        <v>0.8293195458144399</v>
      </c>
      <c r="H11" s="169"/>
      <c r="I11" s="170"/>
      <c r="J11" s="171"/>
      <c r="K11" s="172">
        <f>D11-$J$23</f>
        <v>1.3077777777777808</v>
      </c>
      <c r="L11" s="172">
        <f>POWER(2,((-1)*(K11)))</f>
        <v>0.40394260438580482</v>
      </c>
      <c r="M11" s="172"/>
      <c r="N11" s="173"/>
      <c r="O11" s="1"/>
      <c r="P11" s="1"/>
      <c r="Q11" s="179">
        <f t="shared" si="4"/>
        <v>0.8293195458144399</v>
      </c>
      <c r="R11" s="180"/>
      <c r="S11" s="181"/>
      <c r="T11" s="182"/>
      <c r="U11" s="183">
        <f>D11-$T$23</f>
        <v>1.0867647058823562</v>
      </c>
      <c r="V11" s="184">
        <f>POWER(2,((-1)*(U11)))</f>
        <v>0.47081601301909237</v>
      </c>
      <c r="W11" s="184"/>
      <c r="X11" s="185"/>
      <c r="Y11" s="168"/>
    </row>
    <row r="12" spans="1:25" x14ac:dyDescent="0.25">
      <c r="A12" s="186" t="s">
        <v>142</v>
      </c>
      <c r="B12" s="187">
        <f>AVERAGE(B3:B11)</f>
        <v>25.536111111111108</v>
      </c>
      <c r="C12" s="187">
        <f>AVERAGE(C3:C11)</f>
        <v>24.792222222222222</v>
      </c>
      <c r="D12" s="187">
        <f>AVERAGE(D3:D11)</f>
        <v>-0.56812500000000021</v>
      </c>
      <c r="E12" s="44"/>
      <c r="F12" s="188" t="s">
        <v>143</v>
      </c>
      <c r="G12" s="189">
        <f>AVERAGE(G3:G11)</f>
        <v>1.6284900776472517</v>
      </c>
      <c r="H12" s="190"/>
      <c r="I12" s="191"/>
      <c r="J12" s="192">
        <f>D12</f>
        <v>-0.56812500000000021</v>
      </c>
      <c r="K12" s="193"/>
      <c r="L12" s="193"/>
      <c r="M12" s="194">
        <f>GEOMEAN(L3:L11)</f>
        <v>0.72213837829969663</v>
      </c>
      <c r="N12" s="195">
        <f>STDEV(L3:L11)/SQRT(COUNT(L3:L11))</f>
        <v>0.16541049301041688</v>
      </c>
      <c r="O12" s="1"/>
      <c r="P12" s="1"/>
      <c r="Q12" s="174">
        <f t="shared" ref="Q12:Q21" si="7">POWER(2,((-1)*(D13)))</f>
        <v>1</v>
      </c>
      <c r="R12" s="175"/>
      <c r="S12" s="176"/>
      <c r="T12" s="171"/>
      <c r="U12" s="177"/>
      <c r="V12" s="172"/>
      <c r="W12" s="172"/>
      <c r="X12" s="173"/>
      <c r="Y12" s="168"/>
    </row>
    <row r="13" spans="1:25" x14ac:dyDescent="0.25">
      <c r="A13" s="21" t="s">
        <v>18</v>
      </c>
      <c r="B13" s="164">
        <f>qPCR!E14</f>
        <v>26.234999999999999</v>
      </c>
      <c r="C13" s="164">
        <f>qPCR!E56</f>
        <v>25.62</v>
      </c>
      <c r="D13" s="164"/>
      <c r="E13" s="44"/>
      <c r="F13" s="1"/>
      <c r="G13" s="174">
        <f t="shared" ref="G13:G22" si="8">POWER(2,((-1)*(D13)))</f>
        <v>1</v>
      </c>
      <c r="H13" s="196"/>
      <c r="I13" s="197"/>
      <c r="J13" s="171"/>
      <c r="K13" s="177"/>
      <c r="L13" s="177"/>
      <c r="M13" s="198"/>
      <c r="N13" s="199"/>
      <c r="O13" s="1"/>
      <c r="P13" s="1"/>
      <c r="Q13" s="174">
        <f t="shared" si="7"/>
        <v>1.5746159531384079</v>
      </c>
      <c r="R13" s="175"/>
      <c r="S13" s="176"/>
      <c r="T13" s="171"/>
      <c r="U13" s="177">
        <f t="shared" ref="U13:U21" si="9">D14-$T$23</f>
        <v>0.16176470588235192</v>
      </c>
      <c r="V13" s="172">
        <f t="shared" ref="V13:V21" si="10">POWER(2,((-1)*(U13)))</f>
        <v>0.89393094475402746</v>
      </c>
      <c r="W13" s="172"/>
      <c r="X13" s="173"/>
      <c r="Y13" s="168"/>
    </row>
    <row r="14" spans="1:25" x14ac:dyDescent="0.25">
      <c r="A14" s="26" t="s">
        <v>19</v>
      </c>
      <c r="B14" s="174">
        <f>qPCR!E15</f>
        <v>24.15</v>
      </c>
      <c r="C14" s="174">
        <f>qPCR!E57</f>
        <v>23.494999999999997</v>
      </c>
      <c r="D14" s="174">
        <f t="shared" ref="D14:D22" si="11">C14-B14</f>
        <v>-0.65500000000000114</v>
      </c>
      <c r="E14" s="44"/>
      <c r="F14" s="1"/>
      <c r="G14" s="174">
        <f t="shared" si="8"/>
        <v>1.5746159531384079</v>
      </c>
      <c r="H14" s="196"/>
      <c r="I14" s="197"/>
      <c r="J14" s="171"/>
      <c r="K14" s="177">
        <f t="shared" ref="K14:K22" si="12">D14-$J$23</f>
        <v>0.38277777777777655</v>
      </c>
      <c r="L14" s="177">
        <f t="shared" ref="L14:L22" si="13">POWER(2,((-1)*(K14)))</f>
        <v>0.76695945757979522</v>
      </c>
      <c r="M14" s="198"/>
      <c r="N14" s="199"/>
      <c r="O14" s="1"/>
      <c r="P14" s="1"/>
      <c r="Q14" s="174">
        <f t="shared" si="7"/>
        <v>2.2501169693776157</v>
      </c>
      <c r="R14" s="175"/>
      <c r="S14" s="176"/>
      <c r="T14" s="171"/>
      <c r="U14" s="177">
        <f t="shared" si="9"/>
        <v>-0.35323529411764509</v>
      </c>
      <c r="V14" s="172">
        <f t="shared" si="10"/>
        <v>1.2774220813867212</v>
      </c>
      <c r="W14" s="172"/>
      <c r="X14" s="173"/>
      <c r="Y14" s="168"/>
    </row>
    <row r="15" spans="1:25" x14ac:dyDescent="0.25">
      <c r="A15" s="26" t="s">
        <v>20</v>
      </c>
      <c r="B15" s="174">
        <f>qPCR!E16</f>
        <v>24.69</v>
      </c>
      <c r="C15" s="174">
        <f>qPCR!E58</f>
        <v>23.520000000000003</v>
      </c>
      <c r="D15" s="174">
        <f t="shared" si="11"/>
        <v>-1.1699999999999982</v>
      </c>
      <c r="E15" s="44"/>
      <c r="F15" s="1"/>
      <c r="G15" s="174">
        <f t="shared" si="8"/>
        <v>2.2501169693776157</v>
      </c>
      <c r="H15" s="196"/>
      <c r="I15" s="197"/>
      <c r="J15" s="171"/>
      <c r="K15" s="177">
        <f t="shared" si="12"/>
        <v>-0.13222222222222046</v>
      </c>
      <c r="L15" s="177">
        <f t="shared" si="13"/>
        <v>1.0959805703005325</v>
      </c>
      <c r="M15" s="198"/>
      <c r="N15" s="199"/>
      <c r="O15" s="1"/>
      <c r="P15" s="1"/>
      <c r="Q15" s="174">
        <f t="shared" si="7"/>
        <v>1.1368169732360158</v>
      </c>
      <c r="R15" s="175"/>
      <c r="S15" s="176"/>
      <c r="T15" s="171"/>
      <c r="U15" s="177">
        <f t="shared" si="9"/>
        <v>0.63176470588235079</v>
      </c>
      <c r="V15" s="172">
        <f t="shared" si="10"/>
        <v>0.64538649495567435</v>
      </c>
      <c r="W15" s="172"/>
      <c r="X15" s="173"/>
      <c r="Y15" s="168"/>
    </row>
    <row r="16" spans="1:25" x14ac:dyDescent="0.25">
      <c r="A16" s="26" t="s">
        <v>21</v>
      </c>
      <c r="B16" s="174">
        <f>qPCR!E17</f>
        <v>24.6</v>
      </c>
      <c r="C16" s="174">
        <f>qPCR!E59</f>
        <v>24.414999999999999</v>
      </c>
      <c r="D16" s="174">
        <f t="shared" si="11"/>
        <v>-0.18500000000000227</v>
      </c>
      <c r="E16" s="44"/>
      <c r="F16" s="1"/>
      <c r="G16" s="174">
        <f t="shared" si="8"/>
        <v>1.1368169732360158</v>
      </c>
      <c r="H16" s="196"/>
      <c r="I16" s="197"/>
      <c r="J16" s="171"/>
      <c r="K16" s="177">
        <f t="shared" si="12"/>
        <v>0.85277777777777541</v>
      </c>
      <c r="L16" s="177">
        <f t="shared" si="13"/>
        <v>0.55371757629078233</v>
      </c>
      <c r="M16" s="198"/>
      <c r="N16" s="199"/>
      <c r="O16" s="1"/>
      <c r="P16" s="1"/>
      <c r="Q16" s="174">
        <f t="shared" si="7"/>
        <v>3.823781270374965</v>
      </c>
      <c r="R16" s="175"/>
      <c r="S16" s="176"/>
      <c r="T16" s="171"/>
      <c r="U16" s="177">
        <f t="shared" si="9"/>
        <v>-1.1182352941176457</v>
      </c>
      <c r="V16" s="172">
        <f t="shared" si="10"/>
        <v>2.1708127602455392</v>
      </c>
      <c r="W16" s="172"/>
      <c r="X16" s="173"/>
      <c r="Y16" s="168"/>
    </row>
    <row r="17" spans="1:25" x14ac:dyDescent="0.25">
      <c r="A17" s="26" t="s">
        <v>22</v>
      </c>
      <c r="B17" s="174">
        <f>qPCR!E18</f>
        <v>25.364999999999998</v>
      </c>
      <c r="C17" s="174">
        <f>qPCR!E60</f>
        <v>23.43</v>
      </c>
      <c r="D17" s="174">
        <f t="shared" si="11"/>
        <v>-1.9349999999999987</v>
      </c>
      <c r="E17" s="44"/>
      <c r="F17" s="1"/>
      <c r="G17" s="174">
        <f t="shared" si="8"/>
        <v>3.823781270374965</v>
      </c>
      <c r="H17" s="196"/>
      <c r="I17" s="197"/>
      <c r="J17" s="171"/>
      <c r="K17" s="177">
        <f t="shared" si="12"/>
        <v>-0.89722222222222103</v>
      </c>
      <c r="L17" s="177">
        <f t="shared" si="13"/>
        <v>1.8624764998635712</v>
      </c>
      <c r="M17" s="198"/>
      <c r="N17" s="199"/>
      <c r="O17" s="1"/>
      <c r="P17" s="1"/>
      <c r="Q17" s="174">
        <f t="shared" si="7"/>
        <v>0.87357289591669418</v>
      </c>
      <c r="R17" s="175"/>
      <c r="S17" s="176"/>
      <c r="T17" s="171"/>
      <c r="U17" s="177">
        <f t="shared" si="9"/>
        <v>1.0117647058823533</v>
      </c>
      <c r="V17" s="172">
        <f t="shared" si="10"/>
        <v>0.49593924321791749</v>
      </c>
      <c r="W17" s="172"/>
      <c r="X17" s="173"/>
      <c r="Y17" s="168"/>
    </row>
    <row r="18" spans="1:25" x14ac:dyDescent="0.25">
      <c r="A18" s="26" t="s">
        <v>23</v>
      </c>
      <c r="B18" s="174">
        <f>qPCR!E19</f>
        <v>23.83</v>
      </c>
      <c r="C18" s="174">
        <f>qPCR!E61</f>
        <v>24.024999999999999</v>
      </c>
      <c r="D18" s="174">
        <f t="shared" si="11"/>
        <v>0.19500000000000028</v>
      </c>
      <c r="E18" s="44"/>
      <c r="F18" s="1"/>
      <c r="G18" s="174">
        <f t="shared" si="8"/>
        <v>0.87357289591669418</v>
      </c>
      <c r="H18" s="196"/>
      <c r="I18" s="197"/>
      <c r="J18" s="171"/>
      <c r="K18" s="177">
        <f t="shared" si="12"/>
        <v>1.232777777777778</v>
      </c>
      <c r="L18" s="177">
        <f t="shared" si="13"/>
        <v>0.42549740022212668</v>
      </c>
      <c r="M18" s="198"/>
      <c r="N18" s="199"/>
      <c r="O18" s="1"/>
      <c r="P18" s="1"/>
      <c r="Q18" s="174">
        <f t="shared" si="7"/>
        <v>2.69446715373138</v>
      </c>
      <c r="R18" s="175"/>
      <c r="S18" s="176"/>
      <c r="T18" s="171"/>
      <c r="U18" s="177">
        <f t="shared" si="9"/>
        <v>-0.61323529411764666</v>
      </c>
      <c r="V18" s="172">
        <f t="shared" si="10"/>
        <v>1.5296857392705883</v>
      </c>
      <c r="W18" s="172"/>
      <c r="X18" s="173"/>
      <c r="Y18" s="168"/>
    </row>
    <row r="19" spans="1:25" x14ac:dyDescent="0.25">
      <c r="A19" s="26" t="s">
        <v>24</v>
      </c>
      <c r="B19" s="174">
        <f>qPCR!E20</f>
        <v>25.454999999999998</v>
      </c>
      <c r="C19" s="174">
        <f>qPCR!E62</f>
        <v>24.024999999999999</v>
      </c>
      <c r="D19" s="174">
        <f t="shared" si="11"/>
        <v>-1.4299999999999997</v>
      </c>
      <c r="E19" s="44"/>
      <c r="F19" s="1"/>
      <c r="G19" s="174">
        <f t="shared" si="8"/>
        <v>2.69446715373138</v>
      </c>
      <c r="H19" s="196"/>
      <c r="I19" s="197"/>
      <c r="J19" s="171"/>
      <c r="K19" s="177">
        <f t="shared" si="12"/>
        <v>-0.39222222222222203</v>
      </c>
      <c r="L19" s="177">
        <f t="shared" si="13"/>
        <v>1.3124133936109976</v>
      </c>
      <c r="M19" s="198"/>
      <c r="N19" s="199"/>
      <c r="O19" s="1"/>
      <c r="P19" s="1"/>
      <c r="Q19" s="174">
        <f t="shared" si="7"/>
        <v>2.2894483211973697</v>
      </c>
      <c r="R19" s="175"/>
      <c r="S19" s="176"/>
      <c r="T19" s="171"/>
      <c r="U19" s="177">
        <f t="shared" si="9"/>
        <v>-0.37823529411764722</v>
      </c>
      <c r="V19" s="172">
        <f t="shared" si="10"/>
        <v>1.299751026054536</v>
      </c>
      <c r="W19" s="172"/>
      <c r="X19" s="173"/>
      <c r="Y19" s="168"/>
    </row>
    <row r="20" spans="1:25" x14ac:dyDescent="0.25">
      <c r="A20" s="26" t="s">
        <v>25</v>
      </c>
      <c r="B20" s="174">
        <f>qPCR!E21</f>
        <v>24.82</v>
      </c>
      <c r="C20" s="174">
        <f>qPCR!E63</f>
        <v>23.625</v>
      </c>
      <c r="D20" s="174">
        <f t="shared" si="11"/>
        <v>-1.1950000000000003</v>
      </c>
      <c r="E20" s="44"/>
      <c r="F20" s="1"/>
      <c r="G20" s="174">
        <f t="shared" si="8"/>
        <v>2.2894483211973697</v>
      </c>
      <c r="H20" s="196"/>
      <c r="I20" s="197"/>
      <c r="J20" s="171"/>
      <c r="K20" s="177">
        <f t="shared" si="12"/>
        <v>-0.1572222222222226</v>
      </c>
      <c r="L20" s="177">
        <f t="shared" si="13"/>
        <v>1.115137973219914</v>
      </c>
      <c r="M20" s="198"/>
      <c r="N20" s="199"/>
      <c r="O20" s="1"/>
      <c r="P20" s="1"/>
      <c r="Q20" s="174">
        <f t="shared" si="7"/>
        <v>2.3701855418831657</v>
      </c>
      <c r="R20" s="175"/>
      <c r="S20" s="176"/>
      <c r="T20" s="171"/>
      <c r="U20" s="177">
        <f t="shared" si="9"/>
        <v>-0.42823529411764794</v>
      </c>
      <c r="V20" s="172">
        <f t="shared" si="10"/>
        <v>1.345586647001102</v>
      </c>
      <c r="W20" s="172"/>
      <c r="X20" s="173"/>
      <c r="Y20" s="168"/>
    </row>
    <row r="21" spans="1:25" x14ac:dyDescent="0.25">
      <c r="A21" s="26" t="s">
        <v>26</v>
      </c>
      <c r="B21" s="174">
        <f>qPCR!E22</f>
        <v>26.004999999999999</v>
      </c>
      <c r="C21" s="174">
        <f>qPCR!E64</f>
        <v>24.759999999999998</v>
      </c>
      <c r="D21" s="174">
        <f t="shared" si="11"/>
        <v>-1.245000000000001</v>
      </c>
      <c r="E21" s="44"/>
      <c r="F21" s="1"/>
      <c r="G21" s="174">
        <f t="shared" si="8"/>
        <v>2.3701855418831657</v>
      </c>
      <c r="H21" s="196"/>
      <c r="I21" s="197"/>
      <c r="J21" s="171"/>
      <c r="K21" s="177">
        <f t="shared" si="12"/>
        <v>-0.20722222222222331</v>
      </c>
      <c r="L21" s="177">
        <f t="shared" si="13"/>
        <v>1.1544632289181429</v>
      </c>
      <c r="M21" s="198"/>
      <c r="N21" s="199"/>
      <c r="O21" s="1"/>
      <c r="P21" s="1"/>
      <c r="Q21" s="174">
        <f t="shared" si="7"/>
        <v>3.2943640690702898</v>
      </c>
      <c r="R21" s="175"/>
      <c r="S21" s="176"/>
      <c r="T21" s="171"/>
      <c r="U21" s="177">
        <f t="shared" si="9"/>
        <v>-0.9032352941176458</v>
      </c>
      <c r="V21" s="172">
        <f t="shared" si="10"/>
        <v>1.8702553970433882</v>
      </c>
      <c r="W21" s="172"/>
      <c r="X21" s="173"/>
      <c r="Y21" s="168"/>
    </row>
    <row r="22" spans="1:25" x14ac:dyDescent="0.25">
      <c r="A22" s="85" t="s">
        <v>27</v>
      </c>
      <c r="B22" s="200">
        <f>qPCR!E23</f>
        <v>25.67</v>
      </c>
      <c r="C22" s="200">
        <f>qPCR!E65</f>
        <v>23.950000000000003</v>
      </c>
      <c r="D22" s="200">
        <f t="shared" si="11"/>
        <v>-1.7199999999999989</v>
      </c>
      <c r="E22" s="44"/>
      <c r="F22" s="43"/>
      <c r="G22" s="174">
        <f t="shared" si="8"/>
        <v>3.2943640690702898</v>
      </c>
      <c r="H22" s="201"/>
      <c r="I22" s="197"/>
      <c r="J22" s="202"/>
      <c r="K22" s="177">
        <f t="shared" si="12"/>
        <v>-0.68222222222222118</v>
      </c>
      <c r="L22" s="203">
        <f t="shared" si="13"/>
        <v>1.6046094760113394</v>
      </c>
      <c r="M22" s="198"/>
      <c r="N22" s="199"/>
      <c r="O22" s="1"/>
      <c r="P22" s="1"/>
      <c r="Q22" s="204"/>
      <c r="R22" s="205"/>
      <c r="S22" s="206"/>
      <c r="T22" s="205"/>
      <c r="U22" s="207"/>
      <c r="V22" s="207"/>
      <c r="W22" s="207"/>
      <c r="X22" s="206"/>
      <c r="Y22" s="168"/>
    </row>
    <row r="23" spans="1:25" x14ac:dyDescent="0.25">
      <c r="A23" s="186" t="s">
        <v>144</v>
      </c>
      <c r="B23" s="187">
        <f>AVERAGE(B13:B22)</f>
        <v>25.082000000000001</v>
      </c>
      <c r="C23" s="187">
        <f>AVERAGE(C13:C22)</f>
        <v>24.086500000000001</v>
      </c>
      <c r="D23" s="187">
        <f>AVERAGE(D13:D22)</f>
        <v>-1.0377777777777777</v>
      </c>
      <c r="E23" s="43"/>
      <c r="F23" s="188" t="s">
        <v>145</v>
      </c>
      <c r="G23" s="189">
        <f>AVERAGE(G13:G22)</f>
        <v>2.1307369147925908</v>
      </c>
      <c r="H23" s="190"/>
      <c r="I23" s="191"/>
      <c r="J23" s="192">
        <f>D23</f>
        <v>-1.0377777777777777</v>
      </c>
      <c r="K23" s="193"/>
      <c r="L23" s="193"/>
      <c r="M23" s="208"/>
      <c r="N23" s="209"/>
      <c r="O23" s="1"/>
      <c r="P23" s="188" t="s">
        <v>143</v>
      </c>
      <c r="Q23" s="189">
        <f>AVERAGE(Q3:Q21)</f>
        <v>1.8928305182500618</v>
      </c>
      <c r="R23" s="210"/>
      <c r="S23" s="206"/>
      <c r="T23">
        <f>D24</f>
        <v>-0.81676470588235306</v>
      </c>
      <c r="W23">
        <f>GEOMEAN(V3:V21)</f>
        <v>1</v>
      </c>
      <c r="X23">
        <f>STDEV(V3:V21)/SQRT(COUNT(V3:V21))</f>
        <v>0.13379261640909387</v>
      </c>
      <c r="Y23" s="168"/>
    </row>
    <row r="24" spans="1:25" x14ac:dyDescent="0.25">
      <c r="A24" s="146" t="s">
        <v>146</v>
      </c>
      <c r="B24" s="189">
        <f>AVERAGE(B3:B11,B13:B22)</f>
        <v>25.297105263157892</v>
      </c>
      <c r="C24" s="189">
        <f>AVERAGE(C3:C11,C13:C22)</f>
        <v>24.420789473684209</v>
      </c>
      <c r="D24" s="189">
        <f>AVERAGE(D3:D11,D13:D22)</f>
        <v>-0.81676470588235306</v>
      </c>
      <c r="E24" s="44"/>
      <c r="F24" s="216" t="s">
        <v>128</v>
      </c>
      <c r="G24">
        <f>G12/G23</f>
        <v>0.76428491304651358</v>
      </c>
      <c r="H24">
        <f>((C12-B12)-(C23-B23))</f>
        <v>0.25161111111111367</v>
      </c>
      <c r="I24">
        <f>POWER(2,((-1)*(H24)))</f>
        <v>0.83995787915575182</v>
      </c>
      <c r="J24" s="182"/>
      <c r="K24" s="183"/>
      <c r="L24" s="183"/>
      <c r="M24">
        <f>GEOMEAN(L13:L22)</f>
        <v>1</v>
      </c>
      <c r="N24">
        <f>STDEV(L13:L22)/SQRT(COUNT(L13:L22))</f>
        <v>0.15584081504379885</v>
      </c>
      <c r="O24" s="1"/>
      <c r="P24" s="1"/>
      <c r="Q24" s="174">
        <f t="shared" ref="Q24:Q31" si="14">POWER(2,((-1)*(D25)))</f>
        <v>3.823781270374965</v>
      </c>
      <c r="R24" s="175"/>
      <c r="S24" s="176"/>
      <c r="T24" s="171"/>
      <c r="U24" s="177">
        <f t="shared" ref="U24:U31" si="15">D25-$T$23</f>
        <v>-1.1182352941176457</v>
      </c>
      <c r="V24" s="172">
        <f t="shared" ref="V24:V36" si="16">POWER(2,((-1)*(U24)))</f>
        <v>2.1708127602455392</v>
      </c>
      <c r="W24" s="172"/>
      <c r="X24" s="173"/>
      <c r="Y24" s="168"/>
    </row>
    <row r="25" spans="1:25" x14ac:dyDescent="0.25">
      <c r="A25" s="11" t="s">
        <v>28</v>
      </c>
      <c r="B25" s="157">
        <f>qPCR!E24</f>
        <v>26.66</v>
      </c>
      <c r="C25" s="157">
        <f>qPCR!E66</f>
        <v>24.725000000000001</v>
      </c>
      <c r="D25" s="157">
        <f t="shared" ref="D25:D32" si="17">C25-B25</f>
        <v>-1.9349999999999987</v>
      </c>
      <c r="E25" s="44"/>
      <c r="F25" s="143"/>
      <c r="G25" s="164"/>
      <c r="H25" s="161"/>
      <c r="I25" s="220"/>
      <c r="J25" s="161"/>
      <c r="K25" s="167">
        <f t="shared" ref="K25:K30" si="18">D3-$J$12</f>
        <v>-0.95687500000000192</v>
      </c>
      <c r="L25" s="167">
        <f t="shared" ref="L25:L30" si="19">POWER(2,((-1)*(K25)))</f>
        <v>1.9411007486889955</v>
      </c>
      <c r="O25" s="1"/>
      <c r="P25" s="1"/>
      <c r="Q25" s="174">
        <f t="shared" si="14"/>
        <v>2.3375544971224933</v>
      </c>
      <c r="R25" s="175"/>
      <c r="S25" s="176"/>
      <c r="T25" s="171"/>
      <c r="U25" s="177">
        <f t="shared" si="15"/>
        <v>-0.40823529411764836</v>
      </c>
      <c r="V25" s="172">
        <f t="shared" si="16"/>
        <v>1.3270615580020482</v>
      </c>
      <c r="W25" s="172"/>
      <c r="X25" s="173"/>
      <c r="Y25" s="168"/>
    </row>
    <row r="26" spans="1:25" x14ac:dyDescent="0.25">
      <c r="A26" s="16" t="s">
        <v>29</v>
      </c>
      <c r="B26" s="158">
        <f>qPCR!E25</f>
        <v>26.340000000000003</v>
      </c>
      <c r="C26" s="158">
        <f>qPCR!E67</f>
        <v>25.115000000000002</v>
      </c>
      <c r="D26" s="158">
        <f t="shared" si="17"/>
        <v>-1.2250000000000014</v>
      </c>
      <c r="E26" s="44"/>
      <c r="F26" s="143"/>
      <c r="G26" s="174"/>
      <c r="H26" s="171"/>
      <c r="I26" s="223"/>
      <c r="J26" s="171"/>
      <c r="K26" s="177">
        <f t="shared" si="18"/>
        <v>0.12312499999999993</v>
      </c>
      <c r="L26" s="177">
        <f t="shared" si="19"/>
        <v>0.91819660318100049</v>
      </c>
      <c r="N26" s="199"/>
      <c r="O26" s="1"/>
      <c r="P26" s="1"/>
      <c r="Q26" s="174">
        <f t="shared" si="14"/>
        <v>1.2878816295098241</v>
      </c>
      <c r="R26" s="175"/>
      <c r="S26" s="176"/>
      <c r="T26" s="171"/>
      <c r="U26" s="177">
        <f t="shared" si="15"/>
        <v>0.45176470588235462</v>
      </c>
      <c r="V26" s="172">
        <f t="shared" si="16"/>
        <v>0.73114795992281978</v>
      </c>
      <c r="W26" s="172"/>
      <c r="X26" s="173"/>
      <c r="Y26" s="168"/>
    </row>
    <row r="27" spans="1:25" x14ac:dyDescent="0.25">
      <c r="A27" s="16" t="s">
        <v>30</v>
      </c>
      <c r="B27" s="158">
        <f>qPCR!E26</f>
        <v>24.439999999999998</v>
      </c>
      <c r="C27" s="158">
        <f>qPCR!E68</f>
        <v>24.074999999999999</v>
      </c>
      <c r="D27" s="158">
        <f t="shared" si="17"/>
        <v>-0.36499999999999844</v>
      </c>
      <c r="E27" s="44"/>
      <c r="F27" s="143"/>
      <c r="G27" s="174"/>
      <c r="H27" s="171"/>
      <c r="I27" s="223"/>
      <c r="J27" s="171"/>
      <c r="K27" s="177">
        <f t="shared" si="18"/>
        <v>0.94812500000000277</v>
      </c>
      <c r="L27" s="177">
        <f t="shared" si="19"/>
        <v>0.51830564080262387</v>
      </c>
      <c r="N27" s="199"/>
      <c r="O27" s="1"/>
      <c r="P27" s="1"/>
      <c r="Q27" s="174">
        <f t="shared" si="14"/>
        <v>0.81507233240262644</v>
      </c>
      <c r="R27" s="175"/>
      <c r="S27" s="176"/>
      <c r="T27" s="171"/>
      <c r="U27" s="177">
        <f t="shared" si="15"/>
        <v>1.1117647058823512</v>
      </c>
      <c r="V27" s="172">
        <f t="shared" si="16"/>
        <v>0.46272767572011458</v>
      </c>
      <c r="W27" s="172"/>
      <c r="X27" s="173"/>
      <c r="Y27" s="168"/>
    </row>
    <row r="28" spans="1:25" x14ac:dyDescent="0.25">
      <c r="A28" s="16" t="s">
        <v>31</v>
      </c>
      <c r="B28" s="158">
        <f>qPCR!E27</f>
        <v>25.63</v>
      </c>
      <c r="C28" s="158">
        <f>qPCR!E69</f>
        <v>25.924999999999997</v>
      </c>
      <c r="D28" s="158">
        <f t="shared" si="17"/>
        <v>0.29499999999999815</v>
      </c>
      <c r="E28" s="44"/>
      <c r="F28" s="143"/>
      <c r="G28" s="174"/>
      <c r="H28" s="171"/>
      <c r="I28" s="223"/>
      <c r="J28" s="171"/>
      <c r="K28" s="177">
        <f t="shared" si="18"/>
        <v>0.56312499999999766</v>
      </c>
      <c r="L28" s="177">
        <f t="shared" si="19"/>
        <v>0.67683449374550175</v>
      </c>
      <c r="N28" s="199"/>
      <c r="O28" s="1"/>
      <c r="P28" s="1"/>
      <c r="Q28" s="174">
        <f t="shared" si="14"/>
        <v>0.49654624771851746</v>
      </c>
      <c r="R28" s="175"/>
      <c r="S28" s="176"/>
      <c r="T28" s="171"/>
      <c r="U28" s="177">
        <f t="shared" si="15"/>
        <v>1.8267647058823546</v>
      </c>
      <c r="V28" s="172">
        <f t="shared" si="16"/>
        <v>0.28189607469197592</v>
      </c>
      <c r="W28" s="172"/>
      <c r="X28" s="173"/>
      <c r="Y28" s="168"/>
    </row>
    <row r="29" spans="1:25" x14ac:dyDescent="0.25">
      <c r="A29" s="16" t="s">
        <v>32</v>
      </c>
      <c r="B29" s="158">
        <f>qPCR!E28</f>
        <v>23.47</v>
      </c>
      <c r="C29" s="158">
        <f>qPCR!E70</f>
        <v>24.48</v>
      </c>
      <c r="D29" s="158">
        <f t="shared" si="17"/>
        <v>1.0100000000000016</v>
      </c>
      <c r="E29" s="44"/>
      <c r="F29" s="143"/>
      <c r="G29" s="174"/>
      <c r="H29" s="171"/>
      <c r="I29" s="223"/>
      <c r="J29" s="171"/>
      <c r="K29" s="177">
        <f t="shared" si="18"/>
        <v>0.33312500000000078</v>
      </c>
      <c r="L29" s="177">
        <f t="shared" si="19"/>
        <v>0.79381514911038831</v>
      </c>
      <c r="N29" s="199"/>
      <c r="O29" s="1"/>
      <c r="P29" s="1"/>
      <c r="Q29" s="174">
        <f t="shared" si="14"/>
        <v>2.1885874025214829</v>
      </c>
      <c r="R29" s="175"/>
      <c r="S29" s="176"/>
      <c r="T29" s="171"/>
      <c r="U29" s="177">
        <f t="shared" si="15"/>
        <v>-0.3132352941176495</v>
      </c>
      <c r="V29" s="172">
        <f t="shared" si="16"/>
        <v>1.2424909073944974</v>
      </c>
      <c r="W29" s="172"/>
      <c r="X29" s="173"/>
      <c r="Y29" s="168"/>
    </row>
    <row r="30" spans="1:25" x14ac:dyDescent="0.25">
      <c r="A30" s="16" t="s">
        <v>33</v>
      </c>
      <c r="B30" s="158">
        <f>qPCR!E29</f>
        <v>26.325000000000003</v>
      </c>
      <c r="C30" s="158">
        <f>qPCR!E71</f>
        <v>25.195</v>
      </c>
      <c r="D30" s="158">
        <f t="shared" si="17"/>
        <v>-1.1300000000000026</v>
      </c>
      <c r="E30" s="44"/>
      <c r="F30" s="143"/>
      <c r="G30" s="174"/>
      <c r="H30" s="171"/>
      <c r="I30" s="223"/>
      <c r="J30" s="171"/>
      <c r="K30" s="177">
        <f t="shared" si="18"/>
        <v>-1.0168750000000006</v>
      </c>
      <c r="L30" s="177">
        <f t="shared" si="19"/>
        <v>2.0235310688513422</v>
      </c>
      <c r="N30" s="199"/>
      <c r="O30" s="1"/>
      <c r="P30" s="1"/>
      <c r="Q30" s="174">
        <f t="shared" si="14"/>
        <v>0.93303299153680652</v>
      </c>
      <c r="R30" s="175"/>
      <c r="S30" s="176"/>
      <c r="T30" s="171"/>
      <c r="U30" s="177">
        <f t="shared" si="15"/>
        <v>0.91676470588235448</v>
      </c>
      <c r="V30" s="172">
        <f t="shared" si="16"/>
        <v>0.52969555017448744</v>
      </c>
      <c r="W30" s="172"/>
      <c r="X30" s="173"/>
      <c r="Y30" s="168"/>
    </row>
    <row r="31" spans="1:25" x14ac:dyDescent="0.25">
      <c r="A31" s="16" t="s">
        <v>34</v>
      </c>
      <c r="B31" s="158">
        <f>qPCR!E30</f>
        <v>25.25</v>
      </c>
      <c r="C31" s="158">
        <f>qPCR!E72</f>
        <v>25.35</v>
      </c>
      <c r="D31" s="158">
        <f t="shared" si="17"/>
        <v>0.10000000000000142</v>
      </c>
      <c r="E31" s="44"/>
      <c r="F31" s="143"/>
      <c r="G31" s="174"/>
      <c r="H31" s="171"/>
      <c r="I31" s="223"/>
      <c r="J31" s="171"/>
      <c r="K31" s="177"/>
      <c r="L31" s="177"/>
      <c r="N31" s="199"/>
      <c r="O31" s="1"/>
      <c r="P31" s="1"/>
      <c r="Q31" s="174">
        <f t="shared" si="14"/>
        <v>2.1584564730088536</v>
      </c>
      <c r="R31" s="175"/>
      <c r="S31" s="176"/>
      <c r="T31" s="171"/>
      <c r="U31" s="177">
        <f t="shared" si="15"/>
        <v>-0.29323529411764637</v>
      </c>
      <c r="V31" s="172">
        <f t="shared" si="16"/>
        <v>1.2253851679080805</v>
      </c>
      <c r="W31" s="172"/>
      <c r="X31" s="173"/>
      <c r="Y31" s="168"/>
    </row>
    <row r="32" spans="1:25" x14ac:dyDescent="0.25">
      <c r="A32" s="38" t="s">
        <v>35</v>
      </c>
      <c r="B32" s="178">
        <f>qPCR!E31</f>
        <v>26.55</v>
      </c>
      <c r="C32" s="178">
        <f>qPCR!E73</f>
        <v>25.44</v>
      </c>
      <c r="D32" s="178">
        <f t="shared" si="17"/>
        <v>-1.1099999999999994</v>
      </c>
      <c r="E32" s="44"/>
      <c r="F32" s="143"/>
      <c r="G32" s="174"/>
      <c r="H32" s="171"/>
      <c r="I32" s="223"/>
      <c r="J32" s="171"/>
      <c r="K32" s="177">
        <f>D10-$J$12</f>
        <v>-0.83187500000000192</v>
      </c>
      <c r="L32" s="177">
        <f>POWER(2,((-1)*(K32)))</f>
        <v>1.7799972348154232</v>
      </c>
      <c r="N32" s="199"/>
      <c r="O32" s="1"/>
      <c r="P32" s="1"/>
      <c r="Q32" s="164">
        <f t="shared" ref="Q32:Q41" si="20">POWER(2,((-1)*(D34)))</f>
        <v>3.1601652474535085</v>
      </c>
      <c r="R32" s="165"/>
      <c r="S32" s="166"/>
      <c r="T32" s="161"/>
      <c r="U32" s="167">
        <f>D34-$T$23</f>
        <v>-0.84323529411764708</v>
      </c>
      <c r="V32" s="162">
        <f t="shared" si="16"/>
        <v>1.7940688963581499</v>
      </c>
      <c r="W32" s="162"/>
      <c r="X32" s="163"/>
      <c r="Y32" s="168"/>
    </row>
    <row r="33" spans="1:25" x14ac:dyDescent="0.25">
      <c r="A33" s="186" t="s">
        <v>147</v>
      </c>
      <c r="B33" s="187">
        <f>AVERAGE(B25:B32)</f>
        <v>25.583125000000003</v>
      </c>
      <c r="C33" s="187">
        <f>AVERAGE(C25:C32)</f>
        <v>25.038125000000001</v>
      </c>
      <c r="D33" s="187">
        <f>AVERAGE(D25:D32)</f>
        <v>-0.54499999999999993</v>
      </c>
      <c r="E33" s="44"/>
      <c r="F33" s="143"/>
      <c r="G33" s="174"/>
      <c r="H33" s="171"/>
      <c r="I33" s="223"/>
      <c r="J33" s="171"/>
      <c r="K33" s="177">
        <f>D11-$J$12</f>
        <v>0.83812500000000334</v>
      </c>
      <c r="L33" s="177">
        <f>POWER(2,((-1)*(K33)))</f>
        <v>0.55937008269371269</v>
      </c>
      <c r="N33" s="199"/>
      <c r="O33" s="1"/>
      <c r="P33" s="1"/>
      <c r="Q33" s="174">
        <f t="shared" si="20"/>
        <v>7.4127044951229699</v>
      </c>
      <c r="R33" s="175"/>
      <c r="S33" s="176"/>
      <c r="T33" s="171"/>
      <c r="U33" s="177">
        <f>D35-$T$23</f>
        <v>-2.0732352941176475</v>
      </c>
      <c r="V33" s="172">
        <f t="shared" si="16"/>
        <v>4.2082934059574084</v>
      </c>
      <c r="W33" s="172"/>
      <c r="X33" s="173"/>
      <c r="Y33" s="168"/>
    </row>
    <row r="34" spans="1:25" x14ac:dyDescent="0.25">
      <c r="A34" s="21" t="s">
        <v>36</v>
      </c>
      <c r="B34" s="164">
        <f>qPCR!E32</f>
        <v>25.965</v>
      </c>
      <c r="C34" s="164">
        <f>qPCR!E74</f>
        <v>24.305</v>
      </c>
      <c r="D34" s="164">
        <f>C34-B34</f>
        <v>-1.6600000000000001</v>
      </c>
      <c r="E34" s="44"/>
      <c r="F34" s="143"/>
      <c r="G34" s="189"/>
      <c r="H34" s="225"/>
      <c r="I34" s="226"/>
      <c r="J34" s="225"/>
      <c r="K34" s="193"/>
      <c r="L34" s="193"/>
      <c r="M34">
        <f>(-1)*GEOMEAN(L25:L33)</f>
        <v>-1</v>
      </c>
      <c r="N34" s="195">
        <f>STDEV(L25:L33)/SQRT(COUNT(L25:L33))</f>
        <v>0.22905650493175886</v>
      </c>
      <c r="O34" s="1"/>
      <c r="P34" s="1"/>
      <c r="Q34" s="174">
        <f t="shared" si="20"/>
        <v>1</v>
      </c>
      <c r="R34" s="175"/>
      <c r="S34" s="176"/>
      <c r="T34" s="171"/>
      <c r="U34" s="177">
        <f>D36-$T$23</f>
        <v>0.81676470588235306</v>
      </c>
      <c r="V34" s="172">
        <f t="shared" si="16"/>
        <v>0.56771363390057772</v>
      </c>
      <c r="W34" s="172"/>
      <c r="X34" s="173"/>
      <c r="Y34" s="168"/>
    </row>
    <row r="35" spans="1:25" x14ac:dyDescent="0.25">
      <c r="A35" s="26" t="s">
        <v>37</v>
      </c>
      <c r="B35" s="174">
        <f>qPCR!E33</f>
        <v>26.225000000000001</v>
      </c>
      <c r="C35" s="174">
        <f>qPCR!E75</f>
        <v>23.335000000000001</v>
      </c>
      <c r="D35" s="174">
        <f>C35-B35</f>
        <v>-2.8900000000000006</v>
      </c>
      <c r="E35" s="44"/>
      <c r="F35" s="143"/>
      <c r="G35" s="174"/>
      <c r="H35" s="171"/>
      <c r="I35" s="223"/>
      <c r="J35" s="171"/>
      <c r="K35" s="177"/>
      <c r="L35" s="177"/>
      <c r="N35" s="199"/>
      <c r="O35" s="1"/>
      <c r="P35" s="1"/>
      <c r="Q35" s="174">
        <f t="shared" si="20"/>
        <v>3.2602893296105053</v>
      </c>
      <c r="R35" s="175"/>
      <c r="S35" s="176"/>
      <c r="T35" s="171"/>
      <c r="U35" s="177">
        <f>D37-$T$23</f>
        <v>-0.88823529411764879</v>
      </c>
      <c r="V35" s="172">
        <f t="shared" si="16"/>
        <v>1.8509107028804586</v>
      </c>
      <c r="W35" s="172"/>
      <c r="X35" s="173"/>
      <c r="Y35" s="168"/>
    </row>
    <row r="36" spans="1:25" x14ac:dyDescent="0.25">
      <c r="A36" s="26" t="s">
        <v>38</v>
      </c>
      <c r="B36" s="174">
        <f>qPCR!E34</f>
        <v>24.625</v>
      </c>
      <c r="C36" s="174">
        <f>qPCR!E76</f>
        <v>24.625</v>
      </c>
      <c r="D36" s="174">
        <f>C36-B36</f>
        <v>0</v>
      </c>
      <c r="E36" s="44"/>
      <c r="F36" s="143"/>
      <c r="G36" s="174"/>
      <c r="H36" s="171"/>
      <c r="I36" s="223"/>
      <c r="J36" s="171"/>
      <c r="K36" s="177">
        <f>D14-$J$12</f>
        <v>-8.6875000000000924E-2</v>
      </c>
      <c r="L36" s="177">
        <f>POWER(2,((-1)*(K36)))</f>
        <v>1.0620671614014361</v>
      </c>
      <c r="N36" s="199"/>
      <c r="O36" s="1"/>
      <c r="P36" s="1"/>
      <c r="Q36" s="174">
        <f t="shared" si="20"/>
        <v>2.3375544971224933</v>
      </c>
      <c r="R36" s="175"/>
      <c r="S36" s="176"/>
      <c r="T36" s="171"/>
      <c r="U36" s="177">
        <f>D38-$T$23</f>
        <v>-0.40823529411764836</v>
      </c>
      <c r="V36" s="172">
        <f t="shared" si="16"/>
        <v>1.3270615580020482</v>
      </c>
      <c r="W36" s="172"/>
      <c r="X36" s="173"/>
      <c r="Y36" s="168"/>
    </row>
    <row r="37" spans="1:25" x14ac:dyDescent="0.25">
      <c r="A37" s="26" t="s">
        <v>39</v>
      </c>
      <c r="B37" s="174">
        <f>qPCR!E35</f>
        <v>25.685000000000002</v>
      </c>
      <c r="C37" s="174">
        <f>qPCR!E77</f>
        <v>23.98</v>
      </c>
      <c r="D37" s="174">
        <f>C37-B37</f>
        <v>-1.7050000000000018</v>
      </c>
      <c r="E37" s="44"/>
      <c r="F37" s="43"/>
      <c r="G37" s="174"/>
      <c r="H37" s="171"/>
      <c r="I37" s="223"/>
      <c r="J37" s="171"/>
      <c r="K37" s="177">
        <f>D15-$J$12</f>
        <v>-0.60187499999999794</v>
      </c>
      <c r="L37" s="177">
        <f>POWER(2,((-1)*(K37)))</f>
        <v>1.5176877496541064</v>
      </c>
      <c r="N37" s="199"/>
      <c r="O37" s="1"/>
      <c r="P37" s="1"/>
      <c r="Q37" s="174">
        <f t="shared" si="20"/>
        <v>1</v>
      </c>
      <c r="R37" s="175"/>
      <c r="S37" s="176"/>
      <c r="T37" s="171"/>
      <c r="U37" s="177"/>
      <c r="V37" s="172"/>
      <c r="W37" s="172"/>
      <c r="X37" s="173"/>
      <c r="Y37" s="168"/>
    </row>
    <row r="38" spans="1:25" x14ac:dyDescent="0.25">
      <c r="A38" s="26" t="s">
        <v>40</v>
      </c>
      <c r="B38" s="174">
        <f>qPCR!E36</f>
        <v>25.945</v>
      </c>
      <c r="C38" s="174">
        <f>qPCR!E78</f>
        <v>24.72</v>
      </c>
      <c r="D38" s="174">
        <f>C38-B38</f>
        <v>-1.2250000000000014</v>
      </c>
      <c r="E38" s="44"/>
      <c r="F38" s="43"/>
      <c r="G38" s="174"/>
      <c r="H38" s="171"/>
      <c r="I38" s="223"/>
      <c r="J38" s="171"/>
      <c r="K38" s="177">
        <f>D16-$J$12</f>
        <v>0.38312499999999794</v>
      </c>
      <c r="L38" s="177">
        <f>POWER(2,((-1)*(K38)))</f>
        <v>0.76677489097661888</v>
      </c>
      <c r="N38" s="199"/>
      <c r="O38" s="1"/>
      <c r="P38" s="1"/>
      <c r="Q38" s="174">
        <f t="shared" si="20"/>
        <v>1.6414832176209966</v>
      </c>
      <c r="R38" s="175"/>
      <c r="S38" s="176"/>
      <c r="T38" s="171"/>
      <c r="U38" s="177">
        <f>D40-$T$23</f>
        <v>0.1017647058823532</v>
      </c>
      <c r="V38" s="172">
        <f>POWER(2,((-1)*(U38)))</f>
        <v>0.93189240246242888</v>
      </c>
      <c r="W38" s="172"/>
      <c r="X38" s="173"/>
      <c r="Y38" s="168"/>
    </row>
    <row r="39" spans="1:25" x14ac:dyDescent="0.25">
      <c r="A39" s="26" t="s">
        <v>41</v>
      </c>
      <c r="B39" s="174">
        <f>qPCR!E37</f>
        <v>24.685000000000002</v>
      </c>
      <c r="C39" s="174">
        <f>qPCR!E79</f>
        <v>25.594999999999999</v>
      </c>
      <c r="D39" s="174"/>
      <c r="E39" s="44"/>
      <c r="F39" s="43"/>
      <c r="G39" s="174"/>
      <c r="H39" s="171"/>
      <c r="I39" s="223"/>
      <c r="J39" s="171"/>
      <c r="K39" s="177"/>
      <c r="L39" s="177"/>
      <c r="N39" s="199"/>
      <c r="O39" s="1"/>
      <c r="P39" s="1"/>
      <c r="Q39" s="174">
        <f t="shared" si="20"/>
        <v>5.2963556415815933</v>
      </c>
      <c r="R39" s="175"/>
      <c r="S39" s="176"/>
      <c r="T39" s="171"/>
      <c r="U39" s="177">
        <f>D41-$T$23</f>
        <v>-1.5882352941176481</v>
      </c>
      <c r="V39" s="172">
        <f>POWER(2,((-1)*(U39)))</f>
        <v>3.0068133077121115</v>
      </c>
      <c r="W39" s="172"/>
      <c r="X39" s="173"/>
      <c r="Y39" s="168"/>
    </row>
    <row r="40" spans="1:25" x14ac:dyDescent="0.25">
      <c r="A40" s="26" t="s">
        <v>42</v>
      </c>
      <c r="B40" s="174">
        <f>qPCR!E38</f>
        <v>25.68</v>
      </c>
      <c r="C40" s="174">
        <f>qPCR!E80</f>
        <v>24.965</v>
      </c>
      <c r="D40" s="174">
        <f>C40-B40</f>
        <v>-0.71499999999999986</v>
      </c>
      <c r="E40" s="44"/>
      <c r="F40" s="43"/>
      <c r="G40" s="174"/>
      <c r="H40" s="171"/>
      <c r="I40" s="223"/>
      <c r="J40" s="202"/>
      <c r="K40" s="177">
        <f>D18-$J$12</f>
        <v>0.7631250000000005</v>
      </c>
      <c r="L40" s="177">
        <f>POWER(2,((-1)*(K40)))</f>
        <v>0.58921864978839245</v>
      </c>
      <c r="N40" s="199"/>
      <c r="O40" s="1"/>
      <c r="P40" s="1"/>
      <c r="Q40" s="174">
        <f t="shared" si="20"/>
        <v>1.7776853623331381</v>
      </c>
      <c r="R40" s="175"/>
      <c r="S40" s="176"/>
      <c r="T40" s="171"/>
      <c r="U40" s="177">
        <f>D42-$T$23</f>
        <v>-1.3235294117645235E-2</v>
      </c>
      <c r="V40" s="172">
        <f>POWER(2,((-1)*(U40)))</f>
        <v>1.0092162169820111</v>
      </c>
      <c r="W40" s="172"/>
      <c r="X40" s="173"/>
      <c r="Y40" s="168"/>
    </row>
    <row r="41" spans="1:25" x14ac:dyDescent="0.25">
      <c r="A41" s="26" t="s">
        <v>43</v>
      </c>
      <c r="B41" s="174">
        <f>qPCR!E39</f>
        <v>25.945</v>
      </c>
      <c r="C41" s="174">
        <f>qPCR!E81</f>
        <v>23.54</v>
      </c>
      <c r="D41" s="174">
        <f>C41-B41</f>
        <v>-2.4050000000000011</v>
      </c>
      <c r="E41" s="44"/>
      <c r="F41" s="43"/>
      <c r="G41" s="174"/>
      <c r="H41" s="171"/>
      <c r="I41" s="223"/>
      <c r="J41" s="202"/>
      <c r="K41" s="177">
        <f>D19-$J$12</f>
        <v>-0.8618749999999995</v>
      </c>
      <c r="L41" s="177">
        <f>POWER(2,((-1)*(K41)))</f>
        <v>1.8173987604718183</v>
      </c>
      <c r="N41" s="199"/>
      <c r="O41" s="1"/>
      <c r="P41" s="1"/>
      <c r="Q41" s="174">
        <f t="shared" si="20"/>
        <v>1</v>
      </c>
      <c r="R41" s="175"/>
      <c r="S41" s="176"/>
      <c r="T41" s="171"/>
      <c r="U41" s="177"/>
      <c r="V41" s="172"/>
      <c r="W41" s="172"/>
      <c r="X41" s="173"/>
      <c r="Y41" s="168"/>
    </row>
    <row r="42" spans="1:25" x14ac:dyDescent="0.25">
      <c r="A42" s="26" t="s">
        <v>44</v>
      </c>
      <c r="B42" s="174">
        <f>qPCR!E40</f>
        <v>25.655000000000001</v>
      </c>
      <c r="C42" s="174">
        <f>qPCR!E82</f>
        <v>24.825000000000003</v>
      </c>
      <c r="D42" s="174">
        <f>C42-B42</f>
        <v>-0.82999999999999829</v>
      </c>
      <c r="E42" s="44"/>
      <c r="F42" s="228"/>
      <c r="G42" s="174"/>
      <c r="H42" s="171"/>
      <c r="I42" s="223"/>
      <c r="J42" s="202"/>
      <c r="K42" s="177">
        <f>D20-$J$12</f>
        <v>-0.62687500000000007</v>
      </c>
      <c r="L42" s="177">
        <f>POWER(2,((-1)*(K42)))</f>
        <v>1.5442164642260816</v>
      </c>
      <c r="N42" s="199"/>
      <c r="O42" s="1"/>
      <c r="P42" s="1"/>
      <c r="Q42" s="49"/>
      <c r="R42" s="205"/>
      <c r="S42" s="206"/>
      <c r="T42" s="205"/>
      <c r="U42" s="207"/>
      <c r="V42" s="207"/>
      <c r="W42" s="207"/>
      <c r="X42" s="206"/>
      <c r="Y42" s="168"/>
    </row>
    <row r="43" spans="1:25" x14ac:dyDescent="0.25">
      <c r="A43" s="85" t="s">
        <v>45</v>
      </c>
      <c r="B43" s="200">
        <f>qPCR!E41</f>
        <v>26.189999999999998</v>
      </c>
      <c r="C43" s="200">
        <f>qPCR!E83</f>
        <v>25.725000000000001</v>
      </c>
      <c r="D43" s="200"/>
      <c r="E43" s="44"/>
      <c r="F43" s="143"/>
      <c r="G43" s="174"/>
      <c r="H43" s="171"/>
      <c r="I43" s="223"/>
      <c r="J43" s="202"/>
      <c r="K43" s="177"/>
      <c r="L43" s="177"/>
      <c r="N43" s="199"/>
      <c r="O43" s="1"/>
      <c r="P43" s="146" t="s">
        <v>145</v>
      </c>
      <c r="Q43" s="199">
        <f>AVERAGE(Q24:Q41)</f>
        <v>2.3292861463911536</v>
      </c>
      <c r="R43" s="175"/>
      <c r="S43" s="229"/>
      <c r="T43">
        <f>D45</f>
        <v>-0.98687500000000017</v>
      </c>
      <c r="X43" s="173"/>
    </row>
    <row r="44" spans="1:25" x14ac:dyDescent="0.25">
      <c r="A44" s="186" t="s">
        <v>148</v>
      </c>
      <c r="B44" s="187">
        <f>AVERAGE(B34:B43)</f>
        <v>25.660000000000004</v>
      </c>
      <c r="C44" s="187">
        <f>AVERAGE(C34:C43)</f>
        <v>24.561499999999999</v>
      </c>
      <c r="D44" s="187">
        <f>AVERAGE(D34:D43)</f>
        <v>-1.4287500000000004</v>
      </c>
      <c r="E44" s="44"/>
      <c r="F44" s="1"/>
      <c r="G44" s="174"/>
      <c r="H44" s="171"/>
      <c r="I44" s="223"/>
      <c r="J44" s="202"/>
      <c r="K44" s="177">
        <f>D22-$J$12</f>
        <v>-1.1518749999999986</v>
      </c>
      <c r="L44" s="177">
        <f>POWER(2,((-1)*(K44)))</f>
        <v>2.2220249251804836</v>
      </c>
      <c r="N44" s="199"/>
      <c r="O44" s="1"/>
      <c r="P44" s="216" t="s">
        <v>128</v>
      </c>
      <c r="Q44">
        <f>Q43/Q23</f>
        <v>1.2305835751975296</v>
      </c>
      <c r="R44">
        <f>((C45-B45)-(C24-B24))</f>
        <v>2.3815789473687232E-2</v>
      </c>
      <c r="S44">
        <f>POWER(2,((-1)*(R44)))</f>
        <v>0.98362766051298423</v>
      </c>
      <c r="W44">
        <f>GEOMEAN(V24:V41)</f>
        <v>1.12514449876158</v>
      </c>
      <c r="X44">
        <f>STDEV(V24:V41)/SQRT(COUNT(V24:V41))</f>
        <v>0.25723341824237039</v>
      </c>
    </row>
    <row r="45" spans="1:25" x14ac:dyDescent="0.25">
      <c r="A45" s="146" t="s">
        <v>149</v>
      </c>
      <c r="B45" s="189">
        <f>AVERAGE(B25:B32,B34:B43)</f>
        <v>25.625833333333336</v>
      </c>
      <c r="C45" s="189">
        <f>AVERAGE(C25:C32,C34:C43)</f>
        <v>24.773333333333341</v>
      </c>
      <c r="D45" s="189">
        <f>AVERAGE(D25:D32,D34:D43)</f>
        <v>-0.98687500000000017</v>
      </c>
      <c r="E45" s="44"/>
      <c r="F45" s="1"/>
      <c r="G45" s="189"/>
      <c r="H45" s="225"/>
      <c r="I45" s="226"/>
      <c r="J45" s="225"/>
      <c r="K45" s="193"/>
      <c r="L45" s="193"/>
      <c r="O45" s="1"/>
      <c r="P45" s="1"/>
      <c r="Q45" s="164"/>
      <c r="R45" s="165"/>
      <c r="S45" s="166"/>
      <c r="T45" s="161"/>
      <c r="U45" s="167">
        <f t="shared" ref="U45:U50" si="21">D3-$T$43</f>
        <v>-0.53812500000000196</v>
      </c>
      <c r="V45" s="162">
        <f t="shared" ref="V45:V50" si="22">POWER(2,((-1)*(U45)))</f>
        <v>1.4520840879525367</v>
      </c>
      <c r="W45" s="162"/>
      <c r="X45" s="163"/>
    </row>
    <row r="46" spans="1:25" x14ac:dyDescent="0.25">
      <c r="A46" s="43"/>
      <c r="B46" s="44"/>
      <c r="C46" s="44"/>
      <c r="D46" s="44"/>
      <c r="E46" s="44"/>
      <c r="F46" s="1"/>
      <c r="G46">
        <f>(-1)*G23/G12</f>
        <v>-1.3084125866280722</v>
      </c>
      <c r="H46">
        <f>((C23-B23)-(C12-B12))</f>
        <v>-0.25161111111111367</v>
      </c>
      <c r="I46">
        <f>(-1)*POWER(2,((-1)*(H46)))</f>
        <v>-1.19053588854373</v>
      </c>
      <c r="J46" s="182"/>
      <c r="K46" s="183"/>
      <c r="L46" s="183"/>
      <c r="M46">
        <f>(-1)*GEOMEAN(L35:L44)</f>
        <v>-1.2413199346900217</v>
      </c>
      <c r="N46">
        <f>STDEV(L35:L44)/SQRT(COUNT(L35:L44))</f>
        <v>0.22070695786605976</v>
      </c>
      <c r="O46" s="1"/>
      <c r="P46" s="1"/>
      <c r="Q46" s="174"/>
      <c r="R46" s="175"/>
      <c r="S46" s="176"/>
      <c r="T46" s="171"/>
      <c r="U46" s="177">
        <f t="shared" si="21"/>
        <v>0.54187499999999988</v>
      </c>
      <c r="V46" s="172">
        <f t="shared" si="22"/>
        <v>0.68687762754802928</v>
      </c>
      <c r="W46" s="172"/>
      <c r="X46" s="173"/>
    </row>
    <row r="47" spans="1:25" x14ac:dyDescent="0.25">
      <c r="A47" s="43"/>
      <c r="B47" s="44"/>
      <c r="C47" s="44"/>
      <c r="D47" s="44"/>
      <c r="E47" s="44"/>
      <c r="F47" s="1"/>
      <c r="G47" s="44"/>
      <c r="H47" s="243"/>
      <c r="I47" s="243"/>
      <c r="J47" s="243"/>
      <c r="K47" s="168"/>
      <c r="L47" s="168"/>
      <c r="M47" s="168"/>
      <c r="N47" s="168"/>
      <c r="O47" s="1"/>
      <c r="P47" s="1"/>
      <c r="Q47" s="174"/>
      <c r="R47" s="175"/>
      <c r="S47" s="176"/>
      <c r="T47" s="171"/>
      <c r="U47" s="177">
        <f t="shared" si="21"/>
        <v>1.3668750000000027</v>
      </c>
      <c r="V47" s="172">
        <f t="shared" si="22"/>
        <v>0.38773019597970337</v>
      </c>
      <c r="W47" s="172"/>
      <c r="X47" s="173"/>
    </row>
    <row r="48" spans="1:25" ht="15.75" x14ac:dyDescent="0.25">
      <c r="A48" s="244" t="s">
        <v>7</v>
      </c>
      <c r="B48" s="245"/>
      <c r="C48" s="148"/>
      <c r="D48" s="156"/>
      <c r="E48" s="14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74"/>
      <c r="R48" s="175"/>
      <c r="S48" s="176"/>
      <c r="T48" s="171"/>
      <c r="U48" s="177">
        <f t="shared" si="21"/>
        <v>0.98187499999999761</v>
      </c>
      <c r="V48" s="172">
        <f t="shared" si="22"/>
        <v>0.50632127117000159</v>
      </c>
      <c r="W48" s="172"/>
      <c r="X48" s="173"/>
    </row>
    <row r="49" spans="1:24" ht="15.75" x14ac:dyDescent="0.25">
      <c r="A49" s="43"/>
      <c r="B49" s="246"/>
      <c r="C49" s="148"/>
      <c r="D49" s="156"/>
      <c r="E49" s="148"/>
      <c r="F49" s="142"/>
      <c r="G49" s="291" t="s">
        <v>150</v>
      </c>
      <c r="H49" s="291"/>
      <c r="I49" s="291"/>
      <c r="J49" s="291"/>
      <c r="K49" s="291"/>
      <c r="L49" s="291"/>
      <c r="M49" s="291"/>
      <c r="N49" s="291"/>
      <c r="O49" s="1"/>
      <c r="Q49" s="174"/>
      <c r="R49" s="175"/>
      <c r="S49" s="176"/>
      <c r="T49" s="171"/>
      <c r="U49" s="177">
        <f t="shared" si="21"/>
        <v>0.75187500000000074</v>
      </c>
      <c r="V49" s="172">
        <f t="shared" si="22"/>
        <v>0.5938312823676879</v>
      </c>
      <c r="W49" s="172"/>
      <c r="X49" s="173"/>
    </row>
    <row r="50" spans="1:24" x14ac:dyDescent="0.25">
      <c r="A50" s="146" t="s">
        <v>134</v>
      </c>
      <c r="B50" s="7" t="s">
        <v>2</v>
      </c>
      <c r="C50" s="10" t="s">
        <v>152</v>
      </c>
      <c r="D50" s="147" t="s">
        <v>136</v>
      </c>
      <c r="E50" s="148"/>
      <c r="F50" s="1"/>
      <c r="G50" s="276" t="s">
        <v>137</v>
      </c>
      <c r="H50" s="277" t="s">
        <v>138</v>
      </c>
      <c r="I50" s="278" t="s">
        <v>139</v>
      </c>
      <c r="J50" s="152" t="s">
        <v>140</v>
      </c>
      <c r="K50" s="153" t="s">
        <v>138</v>
      </c>
      <c r="L50" s="154" t="s">
        <v>139</v>
      </c>
      <c r="M50" s="154" t="s">
        <v>141</v>
      </c>
      <c r="N50" s="155" t="s">
        <v>129</v>
      </c>
      <c r="O50" s="1"/>
      <c r="Q50" s="174"/>
      <c r="R50" s="175"/>
      <c r="S50" s="176"/>
      <c r="T50" s="171"/>
      <c r="U50" s="177">
        <f t="shared" si="21"/>
        <v>-0.59812500000000068</v>
      </c>
      <c r="V50" s="172">
        <f t="shared" si="22"/>
        <v>1.5137479435527257</v>
      </c>
      <c r="W50" s="172"/>
      <c r="X50" s="173"/>
    </row>
    <row r="51" spans="1:24" x14ac:dyDescent="0.25">
      <c r="A51" s="11" t="s">
        <v>8</v>
      </c>
      <c r="B51" s="157">
        <f t="shared" ref="B51:C59" si="23">B3</f>
        <v>25.965</v>
      </c>
      <c r="C51" s="157">
        <f t="shared" si="23"/>
        <v>24.439999999999998</v>
      </c>
      <c r="D51">
        <f t="shared" ref="D51:D56" si="24">C51-B51</f>
        <v>-1.5250000000000021</v>
      </c>
      <c r="E51" s="44"/>
      <c r="F51" s="1"/>
      <c r="G51" s="158">
        <f t="shared" ref="G51:G59" si="25">POWER(2,((-1)*(D51)))</f>
        <v>2.8778671600216441</v>
      </c>
      <c r="H51" s="159"/>
      <c r="I51" s="160"/>
      <c r="J51" s="161"/>
      <c r="K51" s="167">
        <f t="shared" ref="K51:K56" si="26">D51-$J$60</f>
        <v>-0.95687500000000192</v>
      </c>
      <c r="L51" s="162">
        <f t="shared" ref="L51:L56" si="27">POWER(2,((-1)*(K51)))</f>
        <v>1.9411007486889955</v>
      </c>
      <c r="M51" s="162"/>
      <c r="N51" s="163"/>
      <c r="O51" s="1"/>
      <c r="Q51" s="174"/>
      <c r="R51" s="175"/>
      <c r="S51" s="176"/>
      <c r="T51" s="171"/>
      <c r="U51" s="177"/>
      <c r="V51" s="172"/>
      <c r="W51" s="172"/>
      <c r="X51" s="173"/>
    </row>
    <row r="52" spans="1:24" x14ac:dyDescent="0.25">
      <c r="A52" s="16" t="s">
        <v>9</v>
      </c>
      <c r="B52" s="158">
        <f t="shared" si="23"/>
        <v>25.91</v>
      </c>
      <c r="C52" s="158">
        <f t="shared" si="23"/>
        <v>25.465</v>
      </c>
      <c r="D52">
        <f t="shared" si="24"/>
        <v>-0.44500000000000028</v>
      </c>
      <c r="E52" s="44"/>
      <c r="F52" s="1"/>
      <c r="G52" s="158">
        <f t="shared" si="25"/>
        <v>1.3613141164994735</v>
      </c>
      <c r="H52" s="169"/>
      <c r="I52" s="170"/>
      <c r="J52" s="171"/>
      <c r="K52" s="177">
        <f t="shared" si="26"/>
        <v>0.12312499999999993</v>
      </c>
      <c r="L52" s="172">
        <f t="shared" si="27"/>
        <v>0.91819660318100049</v>
      </c>
      <c r="M52" s="172"/>
      <c r="N52" s="173"/>
      <c r="O52" s="1"/>
      <c r="P52" s="1"/>
      <c r="Q52" s="174"/>
      <c r="R52" s="175"/>
      <c r="S52" s="176"/>
      <c r="T52" s="171"/>
      <c r="U52" s="177">
        <f>D10-$T$43</f>
        <v>-0.41312500000000196</v>
      </c>
      <c r="V52" s="172">
        <f>POWER(2,((-1)*(U52)))</f>
        <v>1.3315669797256438</v>
      </c>
      <c r="W52" s="172"/>
      <c r="X52" s="173"/>
    </row>
    <row r="53" spans="1:24" x14ac:dyDescent="0.25">
      <c r="A53" s="16" t="s">
        <v>10</v>
      </c>
      <c r="B53" s="158">
        <f t="shared" si="23"/>
        <v>25.244999999999997</v>
      </c>
      <c r="C53" s="158">
        <f t="shared" si="23"/>
        <v>25.625</v>
      </c>
      <c r="D53">
        <f t="shared" si="24"/>
        <v>0.38000000000000256</v>
      </c>
      <c r="E53" s="44"/>
      <c r="F53" s="1"/>
      <c r="G53" s="158">
        <f t="shared" si="25"/>
        <v>0.76843759064400485</v>
      </c>
      <c r="H53" s="169"/>
      <c r="I53" s="170"/>
      <c r="J53" s="171"/>
      <c r="K53" s="177">
        <f t="shared" si="26"/>
        <v>0.94812500000000277</v>
      </c>
      <c r="L53" s="172">
        <f t="shared" si="27"/>
        <v>0.51830564080262387</v>
      </c>
      <c r="M53" s="172"/>
      <c r="N53" s="173"/>
      <c r="O53" s="1"/>
      <c r="P53" s="1"/>
      <c r="Q53" s="179"/>
      <c r="R53" s="180"/>
      <c r="S53" s="181"/>
      <c r="T53" s="182"/>
      <c r="U53" s="183">
        <f>D11-$T$43</f>
        <v>1.2568750000000033</v>
      </c>
      <c r="V53" s="184">
        <f>POWER(2,((-1)*(U53)))</f>
        <v>0.4184493756466911</v>
      </c>
      <c r="W53" s="184"/>
      <c r="X53" s="185"/>
    </row>
    <row r="54" spans="1:24" x14ac:dyDescent="0.25">
      <c r="A54" s="16" t="s">
        <v>11</v>
      </c>
      <c r="B54" s="158">
        <f t="shared" si="23"/>
        <v>25.130000000000003</v>
      </c>
      <c r="C54" s="158">
        <f t="shared" si="23"/>
        <v>25.125</v>
      </c>
      <c r="D54">
        <f t="shared" si="24"/>
        <v>-5.000000000002558E-3</v>
      </c>
      <c r="E54" s="44"/>
      <c r="F54" s="1"/>
      <c r="G54" s="158">
        <f t="shared" si="25"/>
        <v>1.0034717485095046</v>
      </c>
      <c r="H54" s="169"/>
      <c r="I54" s="170"/>
      <c r="J54" s="171"/>
      <c r="K54" s="177">
        <f t="shared" si="26"/>
        <v>0.56312499999999766</v>
      </c>
      <c r="L54" s="172">
        <f t="shared" si="27"/>
        <v>0.67683449374550175</v>
      </c>
      <c r="M54" s="172"/>
      <c r="N54" s="173"/>
      <c r="O54" s="156"/>
      <c r="P54" s="1"/>
      <c r="Q54" s="174"/>
      <c r="R54" s="175"/>
      <c r="S54" s="176"/>
      <c r="T54" s="171"/>
      <c r="V54" s="172"/>
      <c r="W54" s="172"/>
      <c r="X54" s="173"/>
    </row>
    <row r="55" spans="1:24" x14ac:dyDescent="0.25">
      <c r="A55" s="16" t="s">
        <v>12</v>
      </c>
      <c r="B55" s="158">
        <f t="shared" si="23"/>
        <v>25.16</v>
      </c>
      <c r="C55" s="158">
        <f t="shared" si="23"/>
        <v>24.925000000000001</v>
      </c>
      <c r="D55">
        <f t="shared" si="24"/>
        <v>-0.23499999999999943</v>
      </c>
      <c r="E55" s="44"/>
      <c r="F55" s="1"/>
      <c r="G55" s="158">
        <f t="shared" si="25"/>
        <v>1.1769067372187669</v>
      </c>
      <c r="H55" s="169"/>
      <c r="I55" s="170"/>
      <c r="J55" s="171"/>
      <c r="K55" s="177">
        <f t="shared" si="26"/>
        <v>0.33312500000000078</v>
      </c>
      <c r="L55" s="172">
        <f t="shared" si="27"/>
        <v>0.79381514911038831</v>
      </c>
      <c r="M55" s="172"/>
      <c r="N55" s="173"/>
      <c r="O55" s="156"/>
      <c r="P55" s="1"/>
      <c r="Q55" s="174"/>
      <c r="R55" s="175"/>
      <c r="S55" s="176"/>
      <c r="T55" s="171"/>
      <c r="U55" s="177">
        <f t="shared" ref="U55:U63" si="28">D14-$T$43</f>
        <v>0.33187499999999903</v>
      </c>
      <c r="V55" s="172">
        <f t="shared" ref="V55:V63" si="29">POWER(2,((-1)*(U55)))</f>
        <v>0.79450323557370273</v>
      </c>
      <c r="W55" s="172"/>
      <c r="X55" s="173"/>
    </row>
    <row r="56" spans="1:24" x14ac:dyDescent="0.25">
      <c r="A56" s="16" t="s">
        <v>13</v>
      </c>
      <c r="B56" s="158">
        <f t="shared" si="23"/>
        <v>25.92</v>
      </c>
      <c r="C56" s="158">
        <f t="shared" si="23"/>
        <v>24.335000000000001</v>
      </c>
      <c r="D56">
        <f t="shared" si="24"/>
        <v>-1.5850000000000009</v>
      </c>
      <c r="E56" s="44"/>
      <c r="F56" s="1"/>
      <c r="G56" s="158">
        <f t="shared" si="25"/>
        <v>3.000077978571638</v>
      </c>
      <c r="H56" s="169"/>
      <c r="I56" s="170"/>
      <c r="J56" s="171"/>
      <c r="K56" s="177">
        <f t="shared" si="26"/>
        <v>-1.0168750000000006</v>
      </c>
      <c r="L56" s="172">
        <f t="shared" si="27"/>
        <v>2.0235310688513422</v>
      </c>
      <c r="M56" s="172"/>
      <c r="N56" s="173"/>
      <c r="O56" s="156"/>
      <c r="P56" s="1"/>
      <c r="Q56" s="174"/>
      <c r="R56" s="175"/>
      <c r="S56" s="176"/>
      <c r="T56" s="171"/>
      <c r="U56" s="177">
        <f t="shared" si="28"/>
        <v>-0.18312499999999798</v>
      </c>
      <c r="V56" s="172">
        <f t="shared" si="29"/>
        <v>1.1353404676401562</v>
      </c>
      <c r="W56" s="172"/>
      <c r="X56" s="173"/>
    </row>
    <row r="57" spans="1:24" x14ac:dyDescent="0.25">
      <c r="A57" s="16" t="s">
        <v>14</v>
      </c>
      <c r="B57" s="158">
        <f t="shared" si="23"/>
        <v>25.725000000000001</v>
      </c>
      <c r="C57" s="158">
        <f t="shared" si="23"/>
        <v>23.574999999999999</v>
      </c>
      <c r="E57" s="44"/>
      <c r="F57" s="1"/>
      <c r="G57" s="158">
        <f t="shared" si="25"/>
        <v>1</v>
      </c>
      <c r="H57" s="169"/>
      <c r="I57" s="170"/>
      <c r="J57" s="171"/>
      <c r="K57" s="177"/>
      <c r="L57" s="172"/>
      <c r="M57" s="172"/>
      <c r="N57" s="173"/>
      <c r="O57" s="156"/>
      <c r="P57" s="1"/>
      <c r="Q57" s="174"/>
      <c r="R57" s="175"/>
      <c r="S57" s="176"/>
      <c r="T57" s="171"/>
      <c r="U57" s="177">
        <f t="shared" si="28"/>
        <v>0.8018749999999979</v>
      </c>
      <c r="V57" s="172">
        <f t="shared" si="29"/>
        <v>0.57360320889097893</v>
      </c>
      <c r="W57" s="172"/>
      <c r="X57" s="173"/>
    </row>
    <row r="58" spans="1:24" x14ac:dyDescent="0.25">
      <c r="A58" s="16" t="s">
        <v>15</v>
      </c>
      <c r="B58" s="158">
        <f t="shared" si="23"/>
        <v>26.105</v>
      </c>
      <c r="C58" s="158">
        <f t="shared" si="23"/>
        <v>24.704999999999998</v>
      </c>
      <c r="D58">
        <f>C58-B58</f>
        <v>-1.4000000000000021</v>
      </c>
      <c r="E58" s="44"/>
      <c r="F58" s="1"/>
      <c r="G58" s="158">
        <f t="shared" si="25"/>
        <v>2.6390158215457924</v>
      </c>
      <c r="H58" s="169"/>
      <c r="I58" s="170"/>
      <c r="J58" s="171"/>
      <c r="K58" s="177">
        <f>D58-$J$60</f>
        <v>-0.83187500000000192</v>
      </c>
      <c r="L58" s="172">
        <f>POWER(2,((-1)*(K58)))</f>
        <v>1.7799972348154232</v>
      </c>
      <c r="M58" s="172"/>
      <c r="N58" s="173"/>
      <c r="O58" s="156"/>
      <c r="P58" s="1"/>
      <c r="Q58" s="174"/>
      <c r="R58" s="175"/>
      <c r="S58" s="176"/>
      <c r="T58" s="171"/>
      <c r="U58" s="177">
        <f t="shared" si="28"/>
        <v>-0.94812499999999855</v>
      </c>
      <c r="V58" s="172">
        <f t="shared" si="29"/>
        <v>1.9293635285378024</v>
      </c>
      <c r="W58" s="172"/>
      <c r="X58" s="173"/>
    </row>
    <row r="59" spans="1:24" x14ac:dyDescent="0.25">
      <c r="A59" s="38" t="s">
        <v>16</v>
      </c>
      <c r="B59" s="178">
        <f t="shared" si="23"/>
        <v>24.664999999999999</v>
      </c>
      <c r="C59" s="178">
        <f t="shared" si="23"/>
        <v>24.935000000000002</v>
      </c>
      <c r="D59">
        <f>C59-B59</f>
        <v>0.27000000000000313</v>
      </c>
      <c r="E59" s="44"/>
      <c r="F59" s="1"/>
      <c r="G59" s="158">
        <f t="shared" si="25"/>
        <v>0.8293195458144399</v>
      </c>
      <c r="H59" s="169"/>
      <c r="I59" s="170"/>
      <c r="J59" s="171"/>
      <c r="K59" s="177">
        <f>D59-$J$60</f>
        <v>0.83812500000000334</v>
      </c>
      <c r="L59" s="172">
        <f>POWER(2,((-1)*(K59)))</f>
        <v>0.55937008269371269</v>
      </c>
      <c r="M59" s="172"/>
      <c r="N59" s="173"/>
      <c r="O59" s="243"/>
      <c r="P59" s="1"/>
      <c r="Q59" s="174"/>
      <c r="R59" s="175"/>
      <c r="S59" s="176"/>
      <c r="T59" s="171"/>
      <c r="U59" s="177">
        <f t="shared" si="28"/>
        <v>1.1818750000000005</v>
      </c>
      <c r="V59" s="172">
        <f t="shared" si="29"/>
        <v>0.44077826782585372</v>
      </c>
      <c r="W59" s="172"/>
      <c r="X59" s="173"/>
    </row>
    <row r="60" spans="1:24" x14ac:dyDescent="0.25">
      <c r="A60" s="251" t="s">
        <v>142</v>
      </c>
      <c r="B60" s="174">
        <f>AVERAGE(B51:B59)</f>
        <v>25.536111111111108</v>
      </c>
      <c r="C60" s="174">
        <f>AVERAGE(C51:C59)</f>
        <v>24.792222222222222</v>
      </c>
      <c r="D60" s="199">
        <f>AVERAGE(D51:D59)</f>
        <v>-0.56812500000000021</v>
      </c>
      <c r="E60" s="44"/>
      <c r="F60" s="188" t="s">
        <v>143</v>
      </c>
      <c r="G60" s="189">
        <f>AVERAGE(G51:G59)</f>
        <v>1.6284900776472517</v>
      </c>
      <c r="H60" s="190"/>
      <c r="I60" s="191"/>
      <c r="J60" s="192">
        <f>D60</f>
        <v>-0.56812500000000021</v>
      </c>
      <c r="K60" s="193"/>
      <c r="L60" s="193"/>
      <c r="M60">
        <f>GEOMEAN(L51:L59)</f>
        <v>1</v>
      </c>
      <c r="N60" s="195">
        <f>STDEV(L51:L59)/SQRT(COUNT(L51:L59))</f>
        <v>0.22905650493175886</v>
      </c>
      <c r="O60" s="243"/>
      <c r="P60" s="1"/>
      <c r="Q60" s="174"/>
      <c r="R60" s="175"/>
      <c r="S60" s="176"/>
      <c r="T60" s="171"/>
      <c r="U60" s="177">
        <f t="shared" si="28"/>
        <v>-0.44312499999999955</v>
      </c>
      <c r="V60" s="172">
        <f t="shared" si="29"/>
        <v>1.3595460324911843</v>
      </c>
      <c r="W60" s="172"/>
      <c r="X60" s="173"/>
    </row>
    <row r="61" spans="1:24" x14ac:dyDescent="0.25">
      <c r="A61" s="11" t="s">
        <v>28</v>
      </c>
      <c r="B61" s="157">
        <f t="shared" ref="B61:C68" si="30">B25</f>
        <v>26.66</v>
      </c>
      <c r="C61" s="157">
        <f t="shared" si="30"/>
        <v>24.725000000000001</v>
      </c>
      <c r="D61">
        <f t="shared" ref="D61:D68" si="31">C61-B61</f>
        <v>-1.9349999999999987</v>
      </c>
      <c r="E61" s="44"/>
      <c r="F61" s="1"/>
      <c r="G61" s="158">
        <f t="shared" ref="G61:G68" si="32">POWER(2,((-1)*(D61)))</f>
        <v>3.823781270374965</v>
      </c>
      <c r="H61" s="196"/>
      <c r="I61" s="197"/>
      <c r="J61" s="171"/>
      <c r="K61" s="177">
        <f t="shared" ref="K61:K68" si="33">D61-$J$60</f>
        <v>-1.3668749999999985</v>
      </c>
      <c r="L61" s="177">
        <f t="shared" ref="L61:L68" si="34">POWER(2,((-1)*(K61)))</f>
        <v>2.57911302851518</v>
      </c>
      <c r="M61" s="198"/>
      <c r="N61" s="199"/>
      <c r="O61" s="243"/>
      <c r="P61" s="1"/>
      <c r="Q61" s="174"/>
      <c r="R61" s="175"/>
      <c r="S61" s="176"/>
      <c r="T61" s="171"/>
      <c r="U61" s="177">
        <f t="shared" si="28"/>
        <v>-0.20812500000000012</v>
      </c>
      <c r="V61" s="172">
        <f t="shared" si="29"/>
        <v>1.1551858694462278</v>
      </c>
      <c r="W61" s="172"/>
      <c r="X61" s="173"/>
    </row>
    <row r="62" spans="1:24" x14ac:dyDescent="0.25">
      <c r="A62" s="16" t="s">
        <v>29</v>
      </c>
      <c r="B62" s="158">
        <f t="shared" si="30"/>
        <v>26.340000000000003</v>
      </c>
      <c r="C62" s="158">
        <f t="shared" si="30"/>
        <v>25.115000000000002</v>
      </c>
      <c r="D62">
        <f t="shared" si="31"/>
        <v>-1.2250000000000014</v>
      </c>
      <c r="E62" s="44"/>
      <c r="F62" s="1"/>
      <c r="G62" s="158">
        <f t="shared" si="32"/>
        <v>2.3375544971224933</v>
      </c>
      <c r="H62" s="196"/>
      <c r="I62" s="197"/>
      <c r="J62" s="171"/>
      <c r="K62" s="177">
        <f t="shared" si="33"/>
        <v>-0.65687500000000121</v>
      </c>
      <c r="L62" s="177">
        <f t="shared" si="34"/>
        <v>1.5766637346915187</v>
      </c>
      <c r="M62" s="198"/>
      <c r="N62" s="199"/>
      <c r="O62" s="243"/>
      <c r="P62" s="156"/>
      <c r="Q62" s="174"/>
      <c r="R62" s="175"/>
      <c r="S62" s="176"/>
      <c r="T62" s="171"/>
      <c r="U62" s="177">
        <f t="shared" si="28"/>
        <v>-0.25812500000000083</v>
      </c>
      <c r="V62" s="172">
        <f t="shared" si="29"/>
        <v>1.1959234111548851</v>
      </c>
      <c r="W62" s="172"/>
      <c r="X62" s="173"/>
    </row>
    <row r="63" spans="1:24" x14ac:dyDescent="0.25">
      <c r="A63" s="16" t="s">
        <v>30</v>
      </c>
      <c r="B63" s="158">
        <f t="shared" si="30"/>
        <v>24.439999999999998</v>
      </c>
      <c r="C63" s="158">
        <f t="shared" si="30"/>
        <v>24.074999999999999</v>
      </c>
      <c r="D63">
        <f t="shared" si="31"/>
        <v>-0.36499999999999844</v>
      </c>
      <c r="E63" s="44"/>
      <c r="F63" s="1"/>
      <c r="G63" s="158">
        <f t="shared" si="32"/>
        <v>1.2878816295098241</v>
      </c>
      <c r="H63" s="196"/>
      <c r="I63" s="197"/>
      <c r="J63" s="171"/>
      <c r="K63" s="177">
        <f t="shared" si="33"/>
        <v>0.20312500000000178</v>
      </c>
      <c r="L63" s="177">
        <f t="shared" si="34"/>
        <v>0.868666917636852</v>
      </c>
      <c r="M63" s="198"/>
      <c r="N63" s="199"/>
      <c r="O63" s="243"/>
      <c r="P63" s="1"/>
      <c r="Q63" s="174"/>
      <c r="R63" s="175"/>
      <c r="S63" s="176"/>
      <c r="T63" s="171"/>
      <c r="U63" s="177">
        <f t="shared" si="28"/>
        <v>-0.73312499999999869</v>
      </c>
      <c r="V63" s="172">
        <f t="shared" si="29"/>
        <v>1.6622357387001707</v>
      </c>
      <c r="W63" s="172"/>
      <c r="X63" s="173"/>
    </row>
    <row r="64" spans="1:24" x14ac:dyDescent="0.25">
      <c r="A64" s="16" t="s">
        <v>31</v>
      </c>
      <c r="B64" s="158">
        <f t="shared" si="30"/>
        <v>25.63</v>
      </c>
      <c r="C64" s="158">
        <f t="shared" si="30"/>
        <v>25.924999999999997</v>
      </c>
      <c r="D64">
        <f t="shared" si="31"/>
        <v>0.29499999999999815</v>
      </c>
      <c r="E64" s="44"/>
      <c r="F64" s="1"/>
      <c r="G64" s="158">
        <f t="shared" si="32"/>
        <v>0.81507233240262644</v>
      </c>
      <c r="H64" s="196"/>
      <c r="I64" s="197"/>
      <c r="J64" s="171"/>
      <c r="K64" s="177">
        <f t="shared" si="33"/>
        <v>0.86312499999999837</v>
      </c>
      <c r="L64" s="177">
        <f t="shared" si="34"/>
        <v>0.54976043948134312</v>
      </c>
      <c r="M64" s="198"/>
      <c r="N64" s="199"/>
      <c r="O64" s="243"/>
      <c r="P64" s="1"/>
      <c r="Q64" s="49"/>
      <c r="R64" s="205"/>
      <c r="S64" s="206"/>
      <c r="T64" s="205"/>
      <c r="U64" s="207"/>
      <c r="V64" s="207"/>
      <c r="W64" s="207"/>
      <c r="X64" s="206"/>
    </row>
    <row r="65" spans="1:24" x14ac:dyDescent="0.25">
      <c r="A65" s="16" t="s">
        <v>32</v>
      </c>
      <c r="B65" s="158">
        <f t="shared" si="30"/>
        <v>23.47</v>
      </c>
      <c r="C65" s="158">
        <f t="shared" si="30"/>
        <v>24.48</v>
      </c>
      <c r="D65">
        <f t="shared" si="31"/>
        <v>1.0100000000000016</v>
      </c>
      <c r="E65" s="44"/>
      <c r="F65" s="1"/>
      <c r="G65" s="158">
        <f t="shared" si="32"/>
        <v>0.49654624771851746</v>
      </c>
      <c r="H65" s="196"/>
      <c r="I65" s="197"/>
      <c r="J65" s="171"/>
      <c r="K65" s="177">
        <f t="shared" si="33"/>
        <v>1.5781250000000018</v>
      </c>
      <c r="L65" s="177">
        <f t="shared" si="34"/>
        <v>0.33491688101332534</v>
      </c>
      <c r="M65" s="198"/>
      <c r="N65" s="199"/>
      <c r="O65" s="243"/>
      <c r="P65" s="1"/>
      <c r="Q65" s="189"/>
      <c r="R65" s="210"/>
      <c r="S65" s="206"/>
      <c r="W65">
        <f>(-1)*GEOMEAN(V45:V63)</f>
        <v>-0.8887747316906196</v>
      </c>
      <c r="X65">
        <f>STDEV(V45:V63)/SQRT(COUNT(V45:V63))</f>
        <v>0.11891149675117836</v>
      </c>
    </row>
    <row r="66" spans="1:24" x14ac:dyDescent="0.25">
      <c r="A66" s="16" t="s">
        <v>33</v>
      </c>
      <c r="B66" s="158">
        <f t="shared" si="30"/>
        <v>26.325000000000003</v>
      </c>
      <c r="C66" s="158">
        <f t="shared" si="30"/>
        <v>25.195</v>
      </c>
      <c r="D66">
        <f t="shared" si="31"/>
        <v>-1.1300000000000026</v>
      </c>
      <c r="E66" s="44"/>
      <c r="F66" s="1"/>
      <c r="G66" s="158">
        <f t="shared" si="32"/>
        <v>2.1885874025214829</v>
      </c>
      <c r="H66" s="196"/>
      <c r="I66" s="197"/>
      <c r="J66" s="171"/>
      <c r="K66" s="177">
        <f t="shared" si="33"/>
        <v>-0.56187500000000234</v>
      </c>
      <c r="L66" s="177">
        <f t="shared" si="34"/>
        <v>1.4761864983280895</v>
      </c>
      <c r="M66" s="198"/>
      <c r="N66" s="199"/>
      <c r="O66" s="243"/>
      <c r="P66" s="1"/>
      <c r="Q66" s="174"/>
      <c r="R66" s="175"/>
      <c r="S66" s="176"/>
      <c r="T66" s="161"/>
      <c r="U66" s="167">
        <f t="shared" ref="U66:U73" si="35">D25-$T$43</f>
        <v>-0.94812499999999855</v>
      </c>
      <c r="V66" s="162">
        <f t="shared" ref="V66:V78" si="36">POWER(2,((-1)*(U66)))</f>
        <v>1.9293635285378024</v>
      </c>
      <c r="W66" s="172"/>
      <c r="X66" s="173"/>
    </row>
    <row r="67" spans="1:24" x14ac:dyDescent="0.25">
      <c r="A67" s="16" t="s">
        <v>34</v>
      </c>
      <c r="B67" s="158">
        <f t="shared" si="30"/>
        <v>25.25</v>
      </c>
      <c r="C67" s="158">
        <f t="shared" si="30"/>
        <v>25.35</v>
      </c>
      <c r="D67">
        <f t="shared" si="31"/>
        <v>0.10000000000000142</v>
      </c>
      <c r="E67" s="44"/>
      <c r="F67" s="43"/>
      <c r="G67" s="158">
        <f t="shared" si="32"/>
        <v>0.93303299153680652</v>
      </c>
      <c r="H67" s="201"/>
      <c r="I67" s="197"/>
      <c r="J67" s="202"/>
      <c r="K67" s="177">
        <f t="shared" si="33"/>
        <v>0.66812500000000163</v>
      </c>
      <c r="L67" s="203">
        <f t="shared" si="34"/>
        <v>0.62932405761564303</v>
      </c>
      <c r="M67" s="198"/>
      <c r="N67" s="199"/>
      <c r="O67" s="243"/>
      <c r="P67" s="1"/>
      <c r="Q67" s="174"/>
      <c r="R67" s="175"/>
      <c r="S67" s="176"/>
      <c r="T67" s="171"/>
      <c r="U67" s="177">
        <f t="shared" si="35"/>
        <v>-0.23812500000000125</v>
      </c>
      <c r="V67" s="172">
        <f t="shared" si="36"/>
        <v>1.1794587801502061</v>
      </c>
      <c r="W67" s="172"/>
      <c r="X67" s="173"/>
    </row>
    <row r="68" spans="1:24" x14ac:dyDescent="0.25">
      <c r="A68" s="38" t="s">
        <v>35</v>
      </c>
      <c r="B68" s="178">
        <f t="shared" si="30"/>
        <v>26.55</v>
      </c>
      <c r="C68" s="178">
        <f t="shared" si="30"/>
        <v>25.44</v>
      </c>
      <c r="D68">
        <f t="shared" si="31"/>
        <v>-1.1099999999999994</v>
      </c>
      <c r="E68" s="44"/>
      <c r="F68" s="1"/>
      <c r="G68" s="158">
        <f t="shared" si="32"/>
        <v>2.1584564730088536</v>
      </c>
      <c r="H68" s="201"/>
      <c r="I68" s="197"/>
      <c r="J68" s="202"/>
      <c r="K68" s="177">
        <f t="shared" si="33"/>
        <v>-0.54187499999999922</v>
      </c>
      <c r="L68" s="203">
        <f t="shared" si="34"/>
        <v>1.45586340258269</v>
      </c>
      <c r="M68" s="198"/>
      <c r="N68" s="199"/>
      <c r="O68" s="243"/>
      <c r="P68" s="1"/>
      <c r="Q68" s="174"/>
      <c r="R68" s="175"/>
      <c r="S68" s="176"/>
      <c r="T68" s="171"/>
      <c r="U68" s="177">
        <f t="shared" si="35"/>
        <v>0.62187500000000173</v>
      </c>
      <c r="V68" s="172">
        <f t="shared" si="36"/>
        <v>0.64982583190654808</v>
      </c>
      <c r="W68" s="172"/>
      <c r="X68" s="173"/>
    </row>
    <row r="69" spans="1:24" x14ac:dyDescent="0.25">
      <c r="A69" s="186" t="s">
        <v>147</v>
      </c>
      <c r="B69" s="179">
        <f>AVERAGE(B61:B68)</f>
        <v>25.583125000000003</v>
      </c>
      <c r="C69" s="179">
        <f>AVERAGE(C61:C68)</f>
        <v>25.038125000000001</v>
      </c>
      <c r="D69">
        <f>AVERAGE(D61:D68)</f>
        <v>-0.54499999999999993</v>
      </c>
      <c r="E69" s="44"/>
      <c r="F69" s="188" t="s">
        <v>145</v>
      </c>
      <c r="G69" s="189">
        <f>AVERAGE(G61:G68)</f>
        <v>1.7551141055244464</v>
      </c>
      <c r="H69" s="190"/>
      <c r="I69" s="191"/>
      <c r="J69" s="192">
        <f>D69</f>
        <v>-0.54499999999999993</v>
      </c>
      <c r="K69" s="193"/>
      <c r="L69" s="193"/>
      <c r="M69" s="208"/>
      <c r="N69" s="209"/>
      <c r="O69" s="243"/>
      <c r="P69" s="1"/>
      <c r="Q69" s="174"/>
      <c r="R69" s="175"/>
      <c r="S69" s="176"/>
      <c r="T69" s="171"/>
      <c r="U69" s="177">
        <f t="shared" si="35"/>
        <v>1.2818749999999983</v>
      </c>
      <c r="V69" s="172">
        <f t="shared" si="36"/>
        <v>0.41126066583396897</v>
      </c>
      <c r="W69" s="172"/>
      <c r="X69" s="173"/>
    </row>
    <row r="70" spans="1:24" x14ac:dyDescent="0.25">
      <c r="A70" s="1"/>
      <c r="B70" s="1"/>
      <c r="C70" s="1"/>
      <c r="D70" s="1"/>
      <c r="E70" s="44"/>
      <c r="F70" s="216" t="s">
        <v>128</v>
      </c>
      <c r="G70">
        <f>G69/G60</f>
        <v>1.0777554801317142</v>
      </c>
      <c r="H70">
        <f>((C69-B69)-(C60-B60))</f>
        <v>0.19888888888888445</v>
      </c>
      <c r="I70">
        <f>POWER(2,((-1)*(H70)))</f>
        <v>0.8712212878450829</v>
      </c>
      <c r="J70" s="182"/>
      <c r="K70" s="183"/>
      <c r="L70" s="183"/>
      <c r="M70">
        <f>GEOMEAN(L61:L68)</f>
        <v>0.9840987526803634</v>
      </c>
      <c r="N70">
        <f>STDEV(L61:L68)/SQRT(COUNT(L61:L68))</f>
        <v>0.26015482561105346</v>
      </c>
      <c r="O70" s="243"/>
      <c r="P70" s="1"/>
      <c r="Q70" s="174"/>
      <c r="R70" s="175"/>
      <c r="S70" s="176"/>
      <c r="T70" s="171"/>
      <c r="U70" s="177">
        <f t="shared" si="35"/>
        <v>1.9968750000000017</v>
      </c>
      <c r="V70" s="172">
        <f t="shared" si="36"/>
        <v>0.25054210814899985</v>
      </c>
      <c r="W70" s="172"/>
      <c r="X70" s="173"/>
    </row>
    <row r="71" spans="1:24" x14ac:dyDescent="0.25">
      <c r="A71" s="43"/>
      <c r="B71" s="44"/>
      <c r="C71" s="44"/>
      <c r="D71" s="44"/>
      <c r="E71" s="44"/>
      <c r="F71" s="143"/>
      <c r="G71" s="164"/>
      <c r="H71" s="161"/>
      <c r="I71" s="220"/>
      <c r="J71" s="161"/>
      <c r="K71" s="167">
        <f t="shared" ref="K71:K79" si="37">D51-$J$69</f>
        <v>-0.9800000000000022</v>
      </c>
      <c r="L71" s="167">
        <f t="shared" ref="L71:L79" si="38">POWER(2,((-1)*(K71)))</f>
        <v>1.9724654089867215</v>
      </c>
      <c r="O71" s="243"/>
      <c r="P71" s="1"/>
      <c r="Q71" s="174"/>
      <c r="R71" s="175"/>
      <c r="S71" s="176"/>
      <c r="T71" s="171"/>
      <c r="U71" s="177">
        <f t="shared" si="35"/>
        <v>-0.14312500000000239</v>
      </c>
      <c r="V71" s="172">
        <f t="shared" si="36"/>
        <v>1.1042945228475791</v>
      </c>
      <c r="W71" s="172"/>
      <c r="X71" s="173"/>
    </row>
    <row r="72" spans="1:24" x14ac:dyDescent="0.25">
      <c r="A72" s="43"/>
      <c r="F72" s="143"/>
      <c r="G72" s="174"/>
      <c r="H72" s="171"/>
      <c r="I72" s="223"/>
      <c r="J72" s="171"/>
      <c r="K72" s="177">
        <f t="shared" si="37"/>
        <v>9.9999999999999645E-2</v>
      </c>
      <c r="L72" s="177">
        <f t="shared" si="38"/>
        <v>0.93303299153680763</v>
      </c>
      <c r="N72" s="199"/>
      <c r="O72" s="243"/>
      <c r="P72" s="1"/>
      <c r="Q72" s="174"/>
      <c r="R72" s="175"/>
      <c r="S72" s="176"/>
      <c r="T72" s="171"/>
      <c r="U72" s="177">
        <f t="shared" si="35"/>
        <v>1.0868750000000016</v>
      </c>
      <c r="V72" s="172">
        <f t="shared" si="36"/>
        <v>0.47078002048404527</v>
      </c>
      <c r="W72" s="172"/>
      <c r="X72" s="173"/>
    </row>
    <row r="73" spans="1:24" x14ac:dyDescent="0.25">
      <c r="A73" s="143"/>
      <c r="B73" s="143"/>
      <c r="C73" s="143"/>
      <c r="F73" s="143"/>
      <c r="G73" s="174"/>
      <c r="H73" s="171"/>
      <c r="I73" s="223"/>
      <c r="J73" s="171"/>
      <c r="K73" s="177">
        <f t="shared" si="37"/>
        <v>0.92500000000000249</v>
      </c>
      <c r="L73" s="177">
        <f t="shared" si="38"/>
        <v>0.526680517977417</v>
      </c>
      <c r="N73" s="199"/>
      <c r="O73" s="243"/>
      <c r="P73" s="1"/>
      <c r="Q73" s="174"/>
      <c r="R73" s="175"/>
      <c r="S73" s="176"/>
      <c r="T73" s="171"/>
      <c r="U73" s="177">
        <f t="shared" si="35"/>
        <v>-0.12312499999999926</v>
      </c>
      <c r="V73" s="172">
        <f t="shared" si="36"/>
        <v>1.0890913738251691</v>
      </c>
      <c r="W73" s="172"/>
      <c r="X73" s="173"/>
    </row>
    <row r="74" spans="1:24" x14ac:dyDescent="0.25">
      <c r="A74" s="143"/>
      <c r="B74" s="143"/>
      <c r="C74" s="143"/>
      <c r="F74" s="143"/>
      <c r="G74" s="174"/>
      <c r="H74" s="171"/>
      <c r="I74" s="223"/>
      <c r="J74" s="171"/>
      <c r="K74" s="177">
        <f t="shared" si="37"/>
        <v>0.53999999999999737</v>
      </c>
      <c r="L74" s="177">
        <f t="shared" si="38"/>
        <v>0.68777090906987304</v>
      </c>
      <c r="N74" s="199"/>
      <c r="O74" s="243"/>
      <c r="P74" s="1"/>
      <c r="Q74" s="164"/>
      <c r="R74" s="165"/>
      <c r="S74" s="166"/>
      <c r="T74" s="161"/>
      <c r="U74" s="167">
        <f>D34-$T$43</f>
        <v>-0.67312499999999997</v>
      </c>
      <c r="V74" s="162">
        <f t="shared" si="36"/>
        <v>1.5945231019952009</v>
      </c>
      <c r="W74" s="162"/>
      <c r="X74" s="163"/>
    </row>
    <row r="75" spans="1:24" x14ac:dyDescent="0.25">
      <c r="A75" s="256"/>
      <c r="B75" s="256"/>
      <c r="C75" s="256"/>
      <c r="F75" s="143"/>
      <c r="G75" s="174"/>
      <c r="H75" s="171"/>
      <c r="I75" s="223"/>
      <c r="J75" s="171"/>
      <c r="K75" s="177">
        <f t="shared" si="37"/>
        <v>0.3100000000000005</v>
      </c>
      <c r="L75" s="177">
        <f t="shared" si="38"/>
        <v>0.80664175922212611</v>
      </c>
      <c r="N75" s="199"/>
      <c r="O75" s="243"/>
      <c r="P75" s="1"/>
      <c r="Q75" s="174"/>
      <c r="R75" s="175"/>
      <c r="S75" s="176"/>
      <c r="T75" s="171"/>
      <c r="U75" s="177">
        <f>D35-$T$43</f>
        <v>-1.9031250000000004</v>
      </c>
      <c r="V75" s="172">
        <f t="shared" si="36"/>
        <v>3.7402248427551998</v>
      </c>
      <c r="W75" s="172"/>
      <c r="X75" s="173"/>
    </row>
    <row r="76" spans="1:24" x14ac:dyDescent="0.25">
      <c r="A76" s="145"/>
      <c r="B76" s="145"/>
      <c r="C76" s="145"/>
      <c r="F76" s="143"/>
      <c r="G76" s="174"/>
      <c r="H76" s="171"/>
      <c r="I76" s="223"/>
      <c r="J76" s="171"/>
      <c r="K76" s="177">
        <f t="shared" si="37"/>
        <v>-1.0400000000000009</v>
      </c>
      <c r="L76" s="177">
        <f t="shared" si="38"/>
        <v>2.0562276533121344</v>
      </c>
      <c r="N76" s="199"/>
      <c r="O76" s="243"/>
      <c r="P76" s="1"/>
      <c r="Q76" s="174"/>
      <c r="R76" s="175"/>
      <c r="S76" s="176"/>
      <c r="T76" s="171"/>
      <c r="U76" s="177">
        <f>D36-$T$43</f>
        <v>0.98687500000000017</v>
      </c>
      <c r="V76" s="172">
        <f t="shared" si="36"/>
        <v>0.50456953264709259</v>
      </c>
      <c r="W76" s="172"/>
      <c r="X76" s="173"/>
    </row>
    <row r="77" spans="1:24" x14ac:dyDescent="0.25">
      <c r="A77" s="145"/>
      <c r="B77" s="145"/>
      <c r="C77" s="145"/>
      <c r="F77" s="143"/>
      <c r="G77" s="174"/>
      <c r="H77" s="171"/>
      <c r="I77" s="223"/>
      <c r="J77" s="171"/>
      <c r="K77" s="177">
        <f t="shared" si="37"/>
        <v>0.54499999999999993</v>
      </c>
      <c r="L77" s="177">
        <f t="shared" si="38"/>
        <v>0.68539140248985175</v>
      </c>
      <c r="N77" s="199"/>
      <c r="O77" s="243"/>
      <c r="P77" s="1"/>
      <c r="Q77" s="174"/>
      <c r="R77" s="175"/>
      <c r="S77" s="176"/>
      <c r="T77" s="171"/>
      <c r="U77" s="177">
        <f>D37-$T$43</f>
        <v>-0.71812500000000168</v>
      </c>
      <c r="V77" s="172">
        <f t="shared" si="36"/>
        <v>1.6450426633358757</v>
      </c>
      <c r="W77" s="172"/>
      <c r="X77" s="173"/>
    </row>
    <row r="78" spans="1:24" x14ac:dyDescent="0.25">
      <c r="A78" s="145"/>
      <c r="B78" s="145"/>
      <c r="C78" s="145"/>
      <c r="F78" s="143"/>
      <c r="G78" s="174"/>
      <c r="H78" s="171"/>
      <c r="I78" s="223"/>
      <c r="J78" s="171"/>
      <c r="K78" s="177">
        <f t="shared" si="37"/>
        <v>-0.8550000000000022</v>
      </c>
      <c r="L78" s="177">
        <f t="shared" si="38"/>
        <v>1.8087587551221789</v>
      </c>
      <c r="N78" s="199"/>
      <c r="O78" s="243"/>
      <c r="P78" s="1"/>
      <c r="Q78" s="174"/>
      <c r="R78" s="175"/>
      <c r="S78" s="176"/>
      <c r="T78" s="171"/>
      <c r="U78" s="177">
        <f>D38-$T$43</f>
        <v>-0.23812500000000125</v>
      </c>
      <c r="V78" s="172">
        <f t="shared" si="36"/>
        <v>1.1794587801502061</v>
      </c>
      <c r="W78" s="172"/>
      <c r="X78" s="173"/>
    </row>
    <row r="79" spans="1:24" x14ac:dyDescent="0.25">
      <c r="A79" s="145"/>
      <c r="B79" s="145"/>
      <c r="C79" s="145"/>
      <c r="F79" s="143"/>
      <c r="G79" s="174"/>
      <c r="H79" s="171"/>
      <c r="I79" s="223"/>
      <c r="J79" s="171"/>
      <c r="K79" s="177">
        <f t="shared" si="37"/>
        <v>0.81500000000000306</v>
      </c>
      <c r="L79" s="177">
        <f t="shared" si="38"/>
        <v>0.5684084866180058</v>
      </c>
      <c r="N79" s="199"/>
      <c r="O79" s="243"/>
      <c r="P79" s="1"/>
      <c r="Q79" s="174"/>
      <c r="R79" s="175"/>
      <c r="S79" s="176"/>
      <c r="T79" s="171"/>
      <c r="U79" s="177"/>
      <c r="V79" s="172"/>
      <c r="W79" s="172"/>
      <c r="X79" s="173"/>
    </row>
    <row r="80" spans="1:24" x14ac:dyDescent="0.25">
      <c r="A80" s="145"/>
      <c r="B80" s="145"/>
      <c r="C80" s="145"/>
      <c r="F80" s="143"/>
      <c r="G80" s="189"/>
      <c r="H80" s="225"/>
      <c r="I80" s="226"/>
      <c r="J80" s="225"/>
      <c r="K80" s="193"/>
      <c r="L80" s="193"/>
      <c r="M80">
        <f>(-1)*GEOMEAN(L71:L79)</f>
        <v>-0.97265494741228564</v>
      </c>
      <c r="N80" s="195">
        <f>STDEV(L71:L79)/SQRT(COUNT(L71:L79))</f>
        <v>0.21221755091576586</v>
      </c>
      <c r="O80" s="243"/>
      <c r="P80" s="243"/>
      <c r="Q80" s="174"/>
      <c r="R80" s="175"/>
      <c r="S80" s="176"/>
      <c r="T80" s="171"/>
      <c r="U80" s="177">
        <f>D40-$T$43</f>
        <v>0.27187500000000031</v>
      </c>
      <c r="V80" s="172">
        <f>POWER(2,((-1)*(U80)))</f>
        <v>0.82824241996307213</v>
      </c>
      <c r="W80" s="172"/>
      <c r="X80" s="173"/>
    </row>
    <row r="81" spans="1:24" x14ac:dyDescent="0.25">
      <c r="A81" s="145"/>
      <c r="B81" s="145"/>
      <c r="C81" s="145"/>
      <c r="F81" s="143"/>
      <c r="G81" s="174"/>
      <c r="H81" s="171"/>
      <c r="I81" s="223"/>
      <c r="J81" s="171"/>
      <c r="K81" s="177">
        <f t="shared" ref="K81:K88" si="39">D61-$J$69</f>
        <v>-1.3899999999999988</v>
      </c>
      <c r="L81" s="177">
        <f t="shared" ref="L81:L88" si="40">POWER(2,((-1)*(K81)))</f>
        <v>2.620786807716724</v>
      </c>
      <c r="N81" s="199"/>
      <c r="O81" s="243"/>
      <c r="P81" s="243"/>
      <c r="Q81" s="174"/>
      <c r="R81" s="175"/>
      <c r="S81" s="176"/>
      <c r="T81" s="171"/>
      <c r="U81" s="177">
        <f>D41-$T$43</f>
        <v>-1.418125000000001</v>
      </c>
      <c r="V81" s="172">
        <f>POWER(2,((-1)*(U81)))</f>
        <v>2.672379690805617</v>
      </c>
      <c r="W81" s="172"/>
      <c r="X81" s="173"/>
    </row>
    <row r="82" spans="1:24" x14ac:dyDescent="0.25">
      <c r="A82" s="145"/>
      <c r="B82" s="145"/>
      <c r="C82" s="145"/>
      <c r="F82" s="143"/>
      <c r="G82" s="174"/>
      <c r="H82" s="171"/>
      <c r="I82" s="223"/>
      <c r="J82" s="171"/>
      <c r="K82" s="177">
        <f t="shared" si="39"/>
        <v>-0.68000000000000149</v>
      </c>
      <c r="L82" s="177">
        <f t="shared" si="40"/>
        <v>1.6021397551792458</v>
      </c>
      <c r="N82" s="199"/>
      <c r="O82" s="156"/>
      <c r="P82" s="243"/>
      <c r="Q82" s="174"/>
      <c r="R82" s="175"/>
      <c r="S82" s="176"/>
      <c r="T82" s="171"/>
      <c r="U82" s="177">
        <f>D42-$T$43</f>
        <v>0.15687500000000187</v>
      </c>
      <c r="V82" s="172">
        <f>POWER(2,((-1)*(U82)))</f>
        <v>0.89696587246600923</v>
      </c>
      <c r="W82" s="172"/>
      <c r="X82" s="173"/>
    </row>
    <row r="83" spans="1:24" x14ac:dyDescent="0.25">
      <c r="A83" s="145"/>
      <c r="B83" s="145"/>
      <c r="C83" s="145"/>
      <c r="F83" s="43"/>
      <c r="G83" s="174"/>
      <c r="H83" s="171"/>
      <c r="I83" s="223"/>
      <c r="J83" s="171"/>
      <c r="K83" s="177">
        <f t="shared" si="39"/>
        <v>0.18000000000000149</v>
      </c>
      <c r="L83" s="177">
        <f t="shared" si="40"/>
        <v>0.88270299629065385</v>
      </c>
      <c r="N83" s="199"/>
      <c r="O83" s="156"/>
      <c r="P83" s="243"/>
      <c r="Q83" s="179"/>
      <c r="R83" s="180"/>
      <c r="S83" s="181"/>
      <c r="T83" s="182"/>
      <c r="U83" s="183"/>
      <c r="V83" s="183"/>
      <c r="W83" s="184"/>
      <c r="X83" s="185"/>
    </row>
    <row r="84" spans="1:24" x14ac:dyDescent="0.25">
      <c r="A84" s="145"/>
      <c r="B84" s="145"/>
      <c r="C84" s="145"/>
      <c r="F84" s="228"/>
      <c r="G84" s="174"/>
      <c r="H84" s="171"/>
      <c r="I84" s="223"/>
      <c r="J84" s="171"/>
      <c r="K84" s="177">
        <f t="shared" si="39"/>
        <v>0.83999999999999808</v>
      </c>
      <c r="L84" s="177">
        <f t="shared" si="40"/>
        <v>0.55864356903611068</v>
      </c>
      <c r="N84" s="199"/>
      <c r="O84" s="156"/>
      <c r="P84" s="156"/>
      <c r="Q84" s="174"/>
      <c r="R84" s="175"/>
      <c r="S84" s="229"/>
      <c r="T84" s="171"/>
      <c r="U84" s="177"/>
      <c r="V84" s="172"/>
      <c r="W84" s="172"/>
      <c r="X84" s="173"/>
    </row>
    <row r="85" spans="1:24" x14ac:dyDescent="0.25">
      <c r="A85" s="145"/>
      <c r="B85" s="145"/>
      <c r="C85" s="145"/>
      <c r="F85" s="143"/>
      <c r="G85" s="174"/>
      <c r="H85" s="171"/>
      <c r="I85" s="223"/>
      <c r="J85" s="171"/>
      <c r="K85" s="177">
        <f t="shared" si="39"/>
        <v>1.5550000000000015</v>
      </c>
      <c r="L85" s="177">
        <f t="shared" si="40"/>
        <v>0.34032852912486805</v>
      </c>
      <c r="N85" s="199"/>
      <c r="O85" s="168"/>
      <c r="P85" s="168"/>
      <c r="Q85">
        <f>(-1)*Q23/Q43</f>
        <v>-0.81262258017663125</v>
      </c>
      <c r="R85">
        <f>((C24-B24)-(C45-B45))</f>
        <v>-2.3815789473687232E-2</v>
      </c>
      <c r="S85">
        <f>(-1)*POWER(2,((-1)*(R85)))</f>
        <v>-1.0166448546988576</v>
      </c>
      <c r="W85">
        <f>(-1)*GEOMEAN(V66:V83)</f>
        <v>-1</v>
      </c>
      <c r="X85">
        <f>STDEV(V66:V83)/SQRT(COUNT(V66:V83))</f>
        <v>0.2286225622802236</v>
      </c>
    </row>
    <row r="86" spans="1:24" x14ac:dyDescent="0.25">
      <c r="A86" s="145"/>
      <c r="B86" s="145"/>
      <c r="C86" s="145"/>
      <c r="F86" s="1"/>
      <c r="G86" s="174"/>
      <c r="H86" s="171"/>
      <c r="I86" s="223"/>
      <c r="J86" s="202"/>
      <c r="K86" s="177">
        <f t="shared" si="39"/>
        <v>-0.58500000000000263</v>
      </c>
      <c r="L86" s="177">
        <f t="shared" si="40"/>
        <v>1.5000389892858208</v>
      </c>
      <c r="N86" s="199"/>
      <c r="O86" s="168"/>
      <c r="P86" s="168"/>
      <c r="Q86" s="168"/>
      <c r="R86" s="168"/>
      <c r="S86" s="243"/>
      <c r="T86" s="168"/>
      <c r="U86" s="243"/>
      <c r="V86" s="243"/>
      <c r="W86" s="243"/>
      <c r="X86" s="1"/>
    </row>
    <row r="87" spans="1:24" x14ac:dyDescent="0.25">
      <c r="A87" s="145"/>
      <c r="B87" s="145"/>
      <c r="C87" s="145"/>
      <c r="G87" s="174"/>
      <c r="H87" s="202"/>
      <c r="I87" s="199"/>
      <c r="J87" s="202"/>
      <c r="K87" s="177">
        <f t="shared" si="39"/>
        <v>0.64500000000000135</v>
      </c>
      <c r="L87" s="177">
        <f t="shared" si="40"/>
        <v>0.63949279063871378</v>
      </c>
      <c r="N87" s="199"/>
      <c r="O87" s="168"/>
      <c r="P87" s="168"/>
      <c r="Q87" s="168"/>
      <c r="R87" s="168"/>
      <c r="S87" s="243"/>
      <c r="T87" s="168"/>
      <c r="U87" s="243"/>
      <c r="V87" s="243"/>
      <c r="W87" s="243"/>
      <c r="X87" s="1"/>
    </row>
    <row r="88" spans="1:24" x14ac:dyDescent="0.25">
      <c r="A88" s="1"/>
      <c r="B88" s="1"/>
      <c r="C88" s="1"/>
      <c r="D88" s="1"/>
      <c r="E88" s="1"/>
      <c r="F88" s="1"/>
      <c r="G88" s="174"/>
      <c r="H88" s="202"/>
      <c r="I88" s="199"/>
      <c r="J88" s="202"/>
      <c r="K88" s="177">
        <f t="shared" si="39"/>
        <v>-0.5649999999999995</v>
      </c>
      <c r="L88" s="177">
        <f t="shared" si="40"/>
        <v>1.4793875092488369</v>
      </c>
      <c r="N88" s="199"/>
      <c r="O88" s="168"/>
      <c r="P88" s="168"/>
      <c r="Q88" s="168"/>
      <c r="R88" s="168"/>
      <c r="S88" s="243"/>
      <c r="T88" s="168"/>
      <c r="U88" s="243"/>
      <c r="V88" s="243"/>
      <c r="W88" s="243"/>
      <c r="X88" s="1"/>
    </row>
    <row r="89" spans="1:24" x14ac:dyDescent="0.25">
      <c r="A89" s="1"/>
      <c r="B89" s="1"/>
      <c r="C89" s="1"/>
      <c r="D89" s="1"/>
      <c r="E89" s="1"/>
      <c r="F89" s="1"/>
      <c r="G89" s="189"/>
      <c r="H89" s="225"/>
      <c r="I89" s="226"/>
      <c r="J89" s="225"/>
      <c r="K89" s="193"/>
      <c r="L89" s="193"/>
      <c r="O89" s="168"/>
      <c r="P89" s="168"/>
      <c r="Q89" s="168"/>
      <c r="R89" s="168"/>
      <c r="S89" s="243"/>
      <c r="T89" s="168"/>
      <c r="U89" s="243"/>
      <c r="V89" s="243"/>
      <c r="W89" s="243"/>
      <c r="X89" s="1"/>
    </row>
    <row r="90" spans="1:24" x14ac:dyDescent="0.25">
      <c r="A90" s="1"/>
      <c r="B90" s="1"/>
      <c r="C90" s="1"/>
      <c r="D90" s="1"/>
      <c r="E90" s="1"/>
      <c r="F90" s="1"/>
      <c r="G90">
        <f>(-1)*(G60/G69)</f>
        <v>-0.92785424749386425</v>
      </c>
      <c r="H90">
        <f>((C60-B60)-(C69-B69))</f>
        <v>-0.19888888888888445</v>
      </c>
      <c r="I90">
        <f>(-1)*POWER(2,((-1)*(H90)))</f>
        <v>-1.1478140100013443</v>
      </c>
      <c r="J90" s="182"/>
      <c r="K90" s="183"/>
      <c r="L90" s="183"/>
      <c r="M90">
        <f>(-1)*GEOMEAN(L81:L88)</f>
        <v>-1</v>
      </c>
      <c r="N90">
        <f>STDEV(L81:L88)/SQRT(COUNT(L81:L88))</f>
        <v>0.26435845478157222</v>
      </c>
      <c r="O90" s="168"/>
      <c r="P90" s="168"/>
      <c r="Q90" s="168"/>
      <c r="R90" s="168"/>
      <c r="S90" s="43"/>
      <c r="T90" s="168"/>
      <c r="U90" s="243"/>
      <c r="V90" s="243"/>
      <c r="W90" s="243"/>
      <c r="X90" s="1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68"/>
      <c r="P91" s="168"/>
      <c r="Q91" s="168"/>
      <c r="R91" s="168"/>
      <c r="S91" s="243"/>
      <c r="T91" s="168"/>
      <c r="U91" s="243"/>
      <c r="V91" s="243"/>
      <c r="W91" s="243"/>
      <c r="X91" s="1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68"/>
      <c r="P92" s="168"/>
      <c r="Q92" s="168"/>
      <c r="R92" s="168"/>
      <c r="S92" s="243"/>
      <c r="T92" s="168"/>
      <c r="U92" s="243"/>
      <c r="V92" s="243"/>
      <c r="W92" s="243"/>
      <c r="X92" s="1"/>
    </row>
    <row r="93" spans="1:24" ht="15.75" x14ac:dyDescent="0.25">
      <c r="A93" s="244" t="s">
        <v>17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68"/>
      <c r="P93" s="168"/>
      <c r="Q93" s="168"/>
      <c r="R93" s="168"/>
      <c r="S93" s="243"/>
      <c r="T93" s="168"/>
      <c r="U93" s="243"/>
      <c r="V93" s="243"/>
      <c r="W93" s="243"/>
      <c r="X93" s="1"/>
    </row>
    <row r="94" spans="1:24" ht="15.75" x14ac:dyDescent="0.25">
      <c r="A94" s="1"/>
      <c r="B94" s="1"/>
      <c r="C94" s="1"/>
      <c r="D94" s="1"/>
      <c r="E94" s="1"/>
      <c r="F94" s="142"/>
      <c r="G94" s="291" t="s">
        <v>151</v>
      </c>
      <c r="H94" s="291"/>
      <c r="I94" s="291"/>
      <c r="J94" s="291"/>
      <c r="K94" s="291"/>
      <c r="L94" s="291"/>
      <c r="M94" s="291"/>
      <c r="N94" s="291"/>
      <c r="O94" s="168"/>
      <c r="P94" s="168"/>
      <c r="Q94" s="168"/>
      <c r="R94" s="168"/>
      <c r="S94" s="243"/>
      <c r="T94" s="168"/>
      <c r="U94" s="168"/>
      <c r="V94" s="168"/>
      <c r="W94" s="243"/>
      <c r="X94" s="1"/>
    </row>
    <row r="95" spans="1:24" x14ac:dyDescent="0.25">
      <c r="A95" s="146" t="s">
        <v>134</v>
      </c>
      <c r="B95" s="7" t="s">
        <v>2</v>
      </c>
      <c r="C95" s="10" t="s">
        <v>152</v>
      </c>
      <c r="D95" s="147" t="s">
        <v>136</v>
      </c>
      <c r="E95" s="1"/>
      <c r="F95" s="1"/>
      <c r="G95" s="276" t="s">
        <v>137</v>
      </c>
      <c r="H95" s="277" t="s">
        <v>138</v>
      </c>
      <c r="I95" s="278" t="s">
        <v>139</v>
      </c>
      <c r="J95" s="152" t="s">
        <v>140</v>
      </c>
      <c r="K95" s="153" t="s">
        <v>138</v>
      </c>
      <c r="L95" s="154" t="s">
        <v>139</v>
      </c>
      <c r="M95" s="154" t="s">
        <v>141</v>
      </c>
      <c r="N95" s="155" t="s">
        <v>129</v>
      </c>
      <c r="O95" s="168"/>
      <c r="P95" s="168"/>
      <c r="Q95" s="168"/>
      <c r="R95" s="168"/>
      <c r="S95" s="243"/>
      <c r="T95" s="168"/>
      <c r="U95" s="243"/>
      <c r="V95" s="243"/>
      <c r="W95" s="243"/>
      <c r="X95" s="1"/>
    </row>
    <row r="96" spans="1:24" x14ac:dyDescent="0.25">
      <c r="A96" s="21" t="s">
        <v>18</v>
      </c>
      <c r="B96" s="164">
        <f t="shared" ref="B96:C105" si="41">B13</f>
        <v>26.234999999999999</v>
      </c>
      <c r="C96" s="164">
        <f t="shared" si="41"/>
        <v>25.62</v>
      </c>
      <c r="E96" s="1"/>
      <c r="F96" s="1"/>
      <c r="G96" s="174">
        <f t="shared" ref="G96:G105" si="42">POWER(2,((-1)*(D96)))</f>
        <v>1</v>
      </c>
      <c r="H96" s="159"/>
      <c r="I96" s="160"/>
      <c r="J96" s="161"/>
      <c r="K96" s="167"/>
      <c r="L96" s="162"/>
      <c r="M96" s="162"/>
      <c r="N96" s="163"/>
      <c r="O96" s="168"/>
      <c r="P96" s="168"/>
      <c r="Q96" s="168"/>
      <c r="R96" s="168"/>
      <c r="S96" s="243"/>
      <c r="T96" s="168"/>
      <c r="U96" s="243"/>
      <c r="V96" s="243"/>
      <c r="W96" s="243"/>
      <c r="X96" s="1"/>
    </row>
    <row r="97" spans="1:27" x14ac:dyDescent="0.25">
      <c r="A97" s="26" t="s">
        <v>19</v>
      </c>
      <c r="B97" s="174">
        <f t="shared" si="41"/>
        <v>24.15</v>
      </c>
      <c r="C97" s="174">
        <f t="shared" si="41"/>
        <v>23.494999999999997</v>
      </c>
      <c r="D97" s="199">
        <f t="shared" ref="D97:D105" si="43">C97-B97</f>
        <v>-0.65500000000000114</v>
      </c>
      <c r="E97" s="1"/>
      <c r="F97" s="1"/>
      <c r="G97" s="174">
        <f t="shared" si="42"/>
        <v>1.5746159531384079</v>
      </c>
      <c r="H97" s="169"/>
      <c r="I97" s="170"/>
      <c r="J97" s="171"/>
      <c r="K97" s="177">
        <f t="shared" ref="K97:K105" si="44">D97-$J$106</f>
        <v>0.38277777777777655</v>
      </c>
      <c r="L97" s="172">
        <f t="shared" ref="L97:L105" si="45">POWER(2,((-1)*(K97)))</f>
        <v>0.76695945757979522</v>
      </c>
      <c r="M97" s="172"/>
      <c r="N97" s="173"/>
      <c r="O97" s="168"/>
      <c r="P97" s="168"/>
      <c r="Q97" s="168"/>
      <c r="R97" s="168"/>
      <c r="S97" s="243"/>
      <c r="T97" s="168"/>
      <c r="U97" s="243"/>
      <c r="V97" s="243"/>
      <c r="W97" s="243"/>
      <c r="X97" s="1"/>
      <c r="Y97" s="1"/>
      <c r="Z97" s="1"/>
      <c r="AA97" s="1"/>
    </row>
    <row r="98" spans="1:27" x14ac:dyDescent="0.25">
      <c r="A98" s="26" t="s">
        <v>20</v>
      </c>
      <c r="B98" s="174">
        <f t="shared" si="41"/>
        <v>24.69</v>
      </c>
      <c r="C98" s="174">
        <f t="shared" si="41"/>
        <v>23.520000000000003</v>
      </c>
      <c r="D98" s="199">
        <f t="shared" si="43"/>
        <v>-1.1699999999999982</v>
      </c>
      <c r="E98" s="1"/>
      <c r="F98" s="1"/>
      <c r="G98" s="174">
        <f t="shared" si="42"/>
        <v>2.2501169693776157</v>
      </c>
      <c r="H98" s="169"/>
      <c r="I98" s="170"/>
      <c r="J98" s="171"/>
      <c r="K98" s="177">
        <f t="shared" si="44"/>
        <v>-0.13222222222222046</v>
      </c>
      <c r="L98" s="172">
        <f t="shared" si="45"/>
        <v>1.0959805703005325</v>
      </c>
      <c r="M98" s="172"/>
      <c r="N98" s="173"/>
      <c r="O98" s="168"/>
      <c r="P98" s="168"/>
      <c r="Q98" s="168"/>
      <c r="R98" s="168"/>
      <c r="S98" s="243"/>
      <c r="T98" s="168"/>
      <c r="U98" s="243"/>
      <c r="V98" s="243"/>
      <c r="W98" s="243"/>
      <c r="X98" s="1"/>
      <c r="Y98" s="1"/>
      <c r="Z98" s="1"/>
      <c r="AA98" s="1"/>
    </row>
    <row r="99" spans="1:27" x14ac:dyDescent="0.25">
      <c r="A99" s="26" t="s">
        <v>21</v>
      </c>
      <c r="B99" s="174">
        <f t="shared" si="41"/>
        <v>24.6</v>
      </c>
      <c r="C99" s="174">
        <f t="shared" si="41"/>
        <v>24.414999999999999</v>
      </c>
      <c r="D99" s="199">
        <f t="shared" si="43"/>
        <v>-0.18500000000000227</v>
      </c>
      <c r="E99" s="1"/>
      <c r="F99" s="1"/>
      <c r="G99" s="174">
        <f t="shared" si="42"/>
        <v>1.1368169732360158</v>
      </c>
      <c r="H99" s="169"/>
      <c r="I99" s="170"/>
      <c r="J99" s="171"/>
      <c r="K99" s="177">
        <f t="shared" si="44"/>
        <v>0.85277777777777541</v>
      </c>
      <c r="L99" s="172">
        <f t="shared" si="45"/>
        <v>0.55371757629078233</v>
      </c>
      <c r="M99" s="172"/>
      <c r="N99" s="173"/>
      <c r="O99" s="168"/>
      <c r="P99" s="168"/>
      <c r="Q99" s="168"/>
      <c r="R99" s="168"/>
      <c r="S99" s="243"/>
      <c r="T99" s="168"/>
      <c r="U99" s="243"/>
      <c r="V99" s="243"/>
      <c r="W99" s="243"/>
      <c r="X99" s="1"/>
      <c r="Y99" s="1"/>
      <c r="Z99" s="1"/>
      <c r="AA99" s="1"/>
    </row>
    <row r="100" spans="1:27" x14ac:dyDescent="0.25">
      <c r="A100" s="26" t="s">
        <v>22</v>
      </c>
      <c r="B100" s="174">
        <f t="shared" si="41"/>
        <v>25.364999999999998</v>
      </c>
      <c r="C100" s="174">
        <f t="shared" si="41"/>
        <v>23.43</v>
      </c>
      <c r="D100" s="199">
        <f t="shared" si="43"/>
        <v>-1.9349999999999987</v>
      </c>
      <c r="E100" s="1"/>
      <c r="F100" s="1"/>
      <c r="G100" s="174">
        <f t="shared" si="42"/>
        <v>3.823781270374965</v>
      </c>
      <c r="H100" s="169"/>
      <c r="I100" s="170"/>
      <c r="J100" s="171"/>
      <c r="K100" s="177">
        <f t="shared" si="44"/>
        <v>-0.89722222222222103</v>
      </c>
      <c r="L100" s="172">
        <f t="shared" si="45"/>
        <v>1.8624764998635712</v>
      </c>
      <c r="M100" s="172"/>
      <c r="N100" s="173"/>
      <c r="O100" s="168"/>
      <c r="P100" s="168"/>
      <c r="Q100" s="168"/>
      <c r="R100" s="168"/>
      <c r="S100" s="243"/>
      <c r="T100" s="168"/>
      <c r="U100" s="243"/>
      <c r="V100" s="243"/>
      <c r="W100" s="243"/>
      <c r="X100" s="1"/>
      <c r="Y100" s="1"/>
      <c r="Z100" s="1"/>
      <c r="AA100" s="1"/>
    </row>
    <row r="101" spans="1:27" x14ac:dyDescent="0.25">
      <c r="A101" s="26" t="s">
        <v>23</v>
      </c>
      <c r="B101" s="174">
        <f t="shared" si="41"/>
        <v>23.83</v>
      </c>
      <c r="C101" s="174">
        <f t="shared" si="41"/>
        <v>24.024999999999999</v>
      </c>
      <c r="D101" s="199">
        <f t="shared" si="43"/>
        <v>0.19500000000000028</v>
      </c>
      <c r="E101" s="1"/>
      <c r="F101" s="1"/>
      <c r="G101" s="174">
        <f t="shared" si="42"/>
        <v>0.87357289591669418</v>
      </c>
      <c r="H101" s="169"/>
      <c r="I101" s="170"/>
      <c r="J101" s="171"/>
      <c r="K101" s="177">
        <f t="shared" si="44"/>
        <v>1.232777777777778</v>
      </c>
      <c r="L101" s="172">
        <f t="shared" si="45"/>
        <v>0.42549740022212668</v>
      </c>
      <c r="M101" s="172"/>
      <c r="N101" s="173"/>
      <c r="O101" s="168"/>
      <c r="P101" s="168"/>
      <c r="Q101" s="168"/>
      <c r="R101" s="168"/>
      <c r="S101" s="243"/>
      <c r="T101" s="168"/>
      <c r="U101" s="243"/>
      <c r="V101" s="243"/>
      <c r="W101" s="243"/>
      <c r="X101" s="1"/>
      <c r="Y101" s="1"/>
      <c r="Z101" s="1"/>
      <c r="AA101" s="1"/>
    </row>
    <row r="102" spans="1:27" x14ac:dyDescent="0.25">
      <c r="A102" s="26" t="s">
        <v>24</v>
      </c>
      <c r="B102" s="174">
        <f t="shared" si="41"/>
        <v>25.454999999999998</v>
      </c>
      <c r="C102" s="174">
        <f t="shared" si="41"/>
        <v>24.024999999999999</v>
      </c>
      <c r="D102" s="199">
        <f t="shared" si="43"/>
        <v>-1.4299999999999997</v>
      </c>
      <c r="E102" s="1"/>
      <c r="F102" s="1"/>
      <c r="G102" s="174">
        <f t="shared" si="42"/>
        <v>2.69446715373138</v>
      </c>
      <c r="H102" s="169"/>
      <c r="I102" s="170"/>
      <c r="J102" s="171"/>
      <c r="K102" s="177">
        <f t="shared" si="44"/>
        <v>-0.39222222222222203</v>
      </c>
      <c r="L102" s="172">
        <f t="shared" si="45"/>
        <v>1.3124133936109976</v>
      </c>
      <c r="M102" s="172"/>
      <c r="N102" s="173"/>
      <c r="O102" s="168"/>
      <c r="P102" s="168"/>
      <c r="Q102" s="168"/>
      <c r="R102" s="168"/>
      <c r="S102" s="243"/>
      <c r="T102" s="168"/>
      <c r="U102" s="243"/>
      <c r="V102" s="243"/>
      <c r="W102" s="243"/>
      <c r="X102" s="1"/>
      <c r="Y102" s="1"/>
      <c r="Z102" s="1"/>
      <c r="AA102" s="1"/>
    </row>
    <row r="103" spans="1:27" x14ac:dyDescent="0.25">
      <c r="A103" s="26" t="s">
        <v>25</v>
      </c>
      <c r="B103" s="174">
        <f t="shared" si="41"/>
        <v>24.82</v>
      </c>
      <c r="C103" s="174">
        <f t="shared" si="41"/>
        <v>23.625</v>
      </c>
      <c r="D103" s="199">
        <f t="shared" si="43"/>
        <v>-1.1950000000000003</v>
      </c>
      <c r="E103" s="1"/>
      <c r="F103" s="1"/>
      <c r="G103" s="174">
        <f t="shared" si="42"/>
        <v>2.2894483211973697</v>
      </c>
      <c r="H103" s="169"/>
      <c r="I103" s="170"/>
      <c r="J103" s="171"/>
      <c r="K103" s="177">
        <f t="shared" si="44"/>
        <v>-0.1572222222222226</v>
      </c>
      <c r="L103" s="172">
        <f t="shared" si="45"/>
        <v>1.115137973219914</v>
      </c>
      <c r="M103" s="172"/>
      <c r="N103" s="173"/>
      <c r="O103" s="168"/>
      <c r="P103" s="168"/>
      <c r="Q103" s="168"/>
      <c r="R103" s="168"/>
      <c r="S103" s="243"/>
      <c r="T103" s="168"/>
      <c r="U103" s="243"/>
      <c r="V103" s="243"/>
      <c r="W103" s="243"/>
      <c r="X103" s="1"/>
      <c r="Y103" s="1"/>
      <c r="Z103" s="1"/>
      <c r="AA103" s="1"/>
    </row>
    <row r="104" spans="1:27" x14ac:dyDescent="0.25">
      <c r="A104" s="26" t="s">
        <v>26</v>
      </c>
      <c r="B104" s="174">
        <f t="shared" si="41"/>
        <v>26.004999999999999</v>
      </c>
      <c r="C104" s="174">
        <f t="shared" si="41"/>
        <v>24.759999999999998</v>
      </c>
      <c r="D104" s="199">
        <f t="shared" si="43"/>
        <v>-1.245000000000001</v>
      </c>
      <c r="E104" s="1"/>
      <c r="F104" s="1"/>
      <c r="G104" s="174">
        <f t="shared" si="42"/>
        <v>2.3701855418831657</v>
      </c>
      <c r="H104" s="169"/>
      <c r="I104" s="170"/>
      <c r="J104" s="171"/>
      <c r="K104" s="177">
        <f t="shared" si="44"/>
        <v>-0.20722222222222331</v>
      </c>
      <c r="L104" s="172">
        <f t="shared" si="45"/>
        <v>1.1544632289181429</v>
      </c>
      <c r="M104" s="172"/>
      <c r="N104" s="173"/>
      <c r="O104" s="168"/>
      <c r="P104" s="168"/>
      <c r="Q104" s="168"/>
      <c r="R104" s="168"/>
      <c r="S104" s="243"/>
      <c r="T104" s="168"/>
      <c r="U104" s="243"/>
      <c r="V104" s="243"/>
      <c r="W104" s="243"/>
      <c r="X104" s="1"/>
      <c r="Y104" s="1"/>
      <c r="Z104" s="1"/>
      <c r="AA104" s="1"/>
    </row>
    <row r="105" spans="1:27" x14ac:dyDescent="0.25">
      <c r="A105" s="85" t="s">
        <v>27</v>
      </c>
      <c r="B105" s="200">
        <f t="shared" si="41"/>
        <v>25.67</v>
      </c>
      <c r="C105" s="200">
        <f t="shared" si="41"/>
        <v>23.950000000000003</v>
      </c>
      <c r="D105">
        <f t="shared" si="43"/>
        <v>-1.7199999999999989</v>
      </c>
      <c r="E105" s="1"/>
      <c r="F105" s="1"/>
      <c r="G105" s="174">
        <f t="shared" si="42"/>
        <v>3.2943640690702898</v>
      </c>
      <c r="H105" s="175"/>
      <c r="I105" s="176"/>
      <c r="J105" s="175"/>
      <c r="K105" s="172">
        <f t="shared" si="44"/>
        <v>-0.68222222222222118</v>
      </c>
      <c r="L105" s="172">
        <f t="shared" si="45"/>
        <v>1.6046094760113394</v>
      </c>
      <c r="M105" s="260"/>
      <c r="N105" s="176"/>
      <c r="O105" s="168"/>
      <c r="P105" s="168"/>
      <c r="Q105" s="168"/>
      <c r="R105" s="168"/>
      <c r="S105" s="243"/>
      <c r="T105" s="168"/>
      <c r="U105" s="243"/>
      <c r="V105" s="243"/>
      <c r="W105" s="243"/>
      <c r="X105" s="1"/>
      <c r="Y105" s="1"/>
      <c r="Z105" s="1"/>
      <c r="AA105" s="1"/>
    </row>
    <row r="106" spans="1:27" x14ac:dyDescent="0.25">
      <c r="A106" s="186" t="s">
        <v>144</v>
      </c>
      <c r="B106" s="187">
        <f>AVERAGE(B96:B105)</f>
        <v>25.082000000000001</v>
      </c>
      <c r="C106" s="187">
        <f>AVERAGE(C96:C105)</f>
        <v>24.086500000000001</v>
      </c>
      <c r="D106" s="187">
        <f>AVERAGE(D96:D105)</f>
        <v>-1.0377777777777777</v>
      </c>
      <c r="E106" s="1"/>
      <c r="F106" s="188" t="s">
        <v>143</v>
      </c>
      <c r="G106" s="189">
        <f>AVERAGE(G96:G105)</f>
        <v>2.1307369147925908</v>
      </c>
      <c r="H106" s="190"/>
      <c r="I106" s="191"/>
      <c r="J106" s="192">
        <f>D106</f>
        <v>-1.0377777777777777</v>
      </c>
      <c r="K106" s="193"/>
      <c r="L106" s="193"/>
      <c r="M106">
        <f>GEOMEAN(L96:L105)</f>
        <v>1</v>
      </c>
      <c r="N106" s="195">
        <f>STDEV(L96:L105)/SQRT(COUNT(L96:L105))</f>
        <v>0.15584081504379885</v>
      </c>
      <c r="O106" s="168"/>
      <c r="P106" s="168"/>
      <c r="Q106" s="168"/>
      <c r="R106" s="168"/>
      <c r="S106" s="243"/>
      <c r="T106" s="168"/>
      <c r="U106" s="168"/>
      <c r="V106" s="168"/>
      <c r="W106" s="168"/>
      <c r="X106" s="1"/>
      <c r="Y106" s="1"/>
      <c r="Z106" s="1"/>
      <c r="AA106" s="261"/>
    </row>
    <row r="107" spans="1:27" x14ac:dyDescent="0.25">
      <c r="A107" s="21" t="s">
        <v>36</v>
      </c>
      <c r="B107" s="164">
        <f t="shared" ref="B107:C116" si="46">B34</f>
        <v>25.965</v>
      </c>
      <c r="C107" s="164">
        <f t="shared" si="46"/>
        <v>24.305</v>
      </c>
      <c r="D107">
        <f>C107-B107</f>
        <v>-1.6600000000000001</v>
      </c>
      <c r="E107" s="1"/>
      <c r="F107" s="1"/>
      <c r="G107" s="174">
        <f t="shared" ref="G107:G116" si="47">POWER(2,((-1)*(D107)))</f>
        <v>3.1601652474535085</v>
      </c>
      <c r="H107" s="196"/>
      <c r="I107" s="197"/>
      <c r="J107" s="171"/>
      <c r="K107" s="177">
        <f>D107-$J$106</f>
        <v>-0.62222222222222245</v>
      </c>
      <c r="L107" s="177">
        <f>POWER(2,((-1)*(K107)))</f>
        <v>1.5392442958669927</v>
      </c>
      <c r="M107" s="198"/>
      <c r="N107" s="199"/>
      <c r="O107" s="1"/>
      <c r="P107" s="1"/>
      <c r="Q107" s="1"/>
      <c r="R107" s="1"/>
      <c r="S107" s="243"/>
      <c r="T107" s="1"/>
      <c r="U107" s="1"/>
      <c r="V107" s="1"/>
      <c r="W107" s="1"/>
      <c r="X107" s="243"/>
      <c r="Y107" s="243"/>
      <c r="Z107" s="243"/>
      <c r="AA107" s="243"/>
    </row>
    <row r="108" spans="1:27" x14ac:dyDescent="0.25">
      <c r="A108" s="26" t="s">
        <v>37</v>
      </c>
      <c r="B108" s="174">
        <f t="shared" si="46"/>
        <v>26.225000000000001</v>
      </c>
      <c r="C108" s="174">
        <f t="shared" si="46"/>
        <v>23.335000000000001</v>
      </c>
      <c r="D108" s="199">
        <f>C108-B108</f>
        <v>-2.8900000000000006</v>
      </c>
      <c r="E108" s="1"/>
      <c r="F108" s="1"/>
      <c r="G108" s="174">
        <f t="shared" si="47"/>
        <v>7.4127044951229699</v>
      </c>
      <c r="H108" s="196"/>
      <c r="I108" s="197"/>
      <c r="J108" s="171"/>
      <c r="K108" s="177">
        <f>D108-$J$106</f>
        <v>-1.8522222222222229</v>
      </c>
      <c r="L108" s="177">
        <f>POWER(2,((-1)*(K108)))</f>
        <v>3.6105590111972479</v>
      </c>
      <c r="M108" s="198"/>
      <c r="N108" s="199"/>
      <c r="O108" s="1"/>
      <c r="P108" s="1"/>
      <c r="Q108" s="1"/>
      <c r="R108" s="1"/>
      <c r="S108" s="243"/>
      <c r="T108" s="1"/>
      <c r="U108" s="1"/>
      <c r="V108" s="1"/>
      <c r="W108" s="1"/>
      <c r="X108" s="243"/>
      <c r="Y108" s="243"/>
      <c r="Z108" s="243"/>
      <c r="AA108" s="243"/>
    </row>
    <row r="109" spans="1:27" x14ac:dyDescent="0.25">
      <c r="A109" s="26" t="s">
        <v>38</v>
      </c>
      <c r="B109" s="174">
        <f t="shared" si="46"/>
        <v>24.625</v>
      </c>
      <c r="C109" s="174">
        <f t="shared" si="46"/>
        <v>24.625</v>
      </c>
      <c r="D109" s="199">
        <f>C109-B109</f>
        <v>0</v>
      </c>
      <c r="E109" s="1"/>
      <c r="F109" s="1"/>
      <c r="G109" s="174">
        <f t="shared" si="47"/>
        <v>1</v>
      </c>
      <c r="H109" s="196"/>
      <c r="I109" s="197"/>
      <c r="J109" s="171"/>
      <c r="K109" s="177">
        <f>D109-$J$106</f>
        <v>1.0377777777777777</v>
      </c>
      <c r="L109" s="177">
        <f>POWER(2,((-1)*(K109)))</f>
        <v>0.48707715430619658</v>
      </c>
      <c r="M109" s="198"/>
      <c r="N109" s="199"/>
      <c r="O109" s="168"/>
      <c r="P109" s="168"/>
      <c r="S109" s="243"/>
      <c r="T109" s="168"/>
      <c r="U109" s="243"/>
      <c r="V109" s="243"/>
      <c r="W109" s="243"/>
      <c r="X109" s="243"/>
      <c r="Y109" s="243"/>
      <c r="Z109" s="243"/>
      <c r="AA109" s="243"/>
    </row>
    <row r="110" spans="1:27" x14ac:dyDescent="0.25">
      <c r="A110" s="26" t="s">
        <v>39</v>
      </c>
      <c r="B110" s="174">
        <f t="shared" si="46"/>
        <v>25.685000000000002</v>
      </c>
      <c r="C110" s="174">
        <f t="shared" si="46"/>
        <v>23.98</v>
      </c>
      <c r="D110" s="199">
        <f>C110-B110</f>
        <v>-1.7050000000000018</v>
      </c>
      <c r="E110" s="1"/>
      <c r="F110" s="1"/>
      <c r="G110" s="174">
        <f t="shared" si="47"/>
        <v>3.2602893296105053</v>
      </c>
      <c r="H110" s="196"/>
      <c r="I110" s="197"/>
      <c r="J110" s="171"/>
      <c r="K110" s="177">
        <f>D110-$J$106</f>
        <v>-0.66722222222222416</v>
      </c>
      <c r="L110" s="177">
        <f>POWER(2,((-1)*(K110)))</f>
        <v>1.5880124488815424</v>
      </c>
      <c r="M110" s="198"/>
      <c r="N110" s="199"/>
      <c r="O110" s="168"/>
      <c r="P110" s="168"/>
      <c r="S110" s="243"/>
      <c r="T110" s="168"/>
      <c r="U110" s="243"/>
      <c r="V110" s="243"/>
      <c r="W110" s="243"/>
      <c r="X110" s="243"/>
      <c r="Y110" s="243"/>
      <c r="Z110" s="243"/>
      <c r="AA110" s="243"/>
    </row>
    <row r="111" spans="1:27" x14ac:dyDescent="0.25">
      <c r="A111" s="26" t="s">
        <v>40</v>
      </c>
      <c r="B111" s="174">
        <f t="shared" si="46"/>
        <v>25.945</v>
      </c>
      <c r="C111" s="174">
        <f t="shared" si="46"/>
        <v>24.72</v>
      </c>
      <c r="D111" s="199">
        <f>C111-B111</f>
        <v>-1.2250000000000014</v>
      </c>
      <c r="E111" s="1"/>
      <c r="F111" s="1"/>
      <c r="G111" s="174">
        <f t="shared" si="47"/>
        <v>2.3375544971224933</v>
      </c>
      <c r="H111" s="196"/>
      <c r="I111" s="197"/>
      <c r="J111" s="171"/>
      <c r="K111" s="177">
        <f>D111-$J$106</f>
        <v>-0.18722222222222373</v>
      </c>
      <c r="L111" s="177">
        <f>POWER(2,((-1)*(K111)))</f>
        <v>1.1385693924940765</v>
      </c>
      <c r="M111" s="198"/>
      <c r="N111" s="199"/>
      <c r="O111" s="168"/>
      <c r="P111" s="168"/>
      <c r="S111" s="243"/>
      <c r="T111" s="168"/>
      <c r="U111" s="243"/>
      <c r="V111" s="243"/>
      <c r="W111" s="243"/>
      <c r="X111" s="243"/>
      <c r="Y111" s="243"/>
      <c r="Z111" s="243"/>
      <c r="AA111" s="243"/>
    </row>
    <row r="112" spans="1:27" x14ac:dyDescent="0.25">
      <c r="A112" s="26" t="s">
        <v>41</v>
      </c>
      <c r="B112" s="174">
        <f t="shared" si="46"/>
        <v>24.685000000000002</v>
      </c>
      <c r="C112" s="174">
        <f t="shared" si="46"/>
        <v>25.594999999999999</v>
      </c>
      <c r="D112" s="199"/>
      <c r="E112" s="1"/>
      <c r="F112" s="1"/>
      <c r="G112" s="174">
        <f t="shared" si="47"/>
        <v>1</v>
      </c>
      <c r="H112" s="196"/>
      <c r="I112" s="197"/>
      <c r="J112" s="171"/>
      <c r="K112" s="177"/>
      <c r="L112" s="177"/>
      <c r="M112" s="198"/>
      <c r="N112" s="199"/>
      <c r="O112" s="168"/>
      <c r="P112" s="168"/>
      <c r="S112" s="243"/>
      <c r="T112" s="168"/>
      <c r="U112" s="243"/>
      <c r="V112" s="243"/>
      <c r="W112" s="243"/>
      <c r="X112" s="243"/>
      <c r="Y112" s="243"/>
      <c r="Z112" s="243"/>
      <c r="AA112" s="243"/>
    </row>
    <row r="113" spans="1:27" x14ac:dyDescent="0.25">
      <c r="A113" s="26" t="s">
        <v>42</v>
      </c>
      <c r="B113" s="174">
        <f t="shared" si="46"/>
        <v>25.68</v>
      </c>
      <c r="C113" s="174">
        <f t="shared" si="46"/>
        <v>24.965</v>
      </c>
      <c r="D113" s="199">
        <f>C113-B113</f>
        <v>-0.71499999999999986</v>
      </c>
      <c r="E113" s="1"/>
      <c r="F113" s="1"/>
      <c r="G113" s="174">
        <f t="shared" si="47"/>
        <v>1.6414832176209966</v>
      </c>
      <c r="H113" s="196"/>
      <c r="I113" s="197"/>
      <c r="J113" s="171"/>
      <c r="K113" s="177">
        <f>D113-$J$106</f>
        <v>0.32277777777777783</v>
      </c>
      <c r="L113" s="177">
        <f>POWER(2,((-1)*(K113)))</f>
        <v>0.79952897448021421</v>
      </c>
      <c r="M113" s="198"/>
      <c r="N113" s="199"/>
      <c r="O113" s="168"/>
      <c r="P113" s="168"/>
      <c r="S113" s="243"/>
      <c r="T113" s="168"/>
      <c r="U113" s="243"/>
      <c r="V113" s="243"/>
      <c r="W113" s="243"/>
      <c r="X113" s="243"/>
      <c r="Y113" s="243"/>
      <c r="Z113" s="243"/>
      <c r="AA113" s="243"/>
    </row>
    <row r="114" spans="1:27" x14ac:dyDescent="0.25">
      <c r="A114" s="26" t="s">
        <v>43</v>
      </c>
      <c r="B114" s="174">
        <f t="shared" si="46"/>
        <v>25.945</v>
      </c>
      <c r="C114" s="174">
        <f t="shared" si="46"/>
        <v>23.54</v>
      </c>
      <c r="D114" s="199">
        <f>C114-B114</f>
        <v>-2.4050000000000011</v>
      </c>
      <c r="E114" s="1"/>
      <c r="F114" s="1"/>
      <c r="G114" s="174">
        <f t="shared" si="47"/>
        <v>5.2963556415815933</v>
      </c>
      <c r="H114" s="196"/>
      <c r="I114" s="197"/>
      <c r="J114" s="171"/>
      <c r="K114" s="177">
        <f>D114-$J$106</f>
        <v>-1.3672222222222234</v>
      </c>
      <c r="L114" s="177">
        <f>POWER(2,((-1)*(K114)))</f>
        <v>2.5797338340951326</v>
      </c>
      <c r="M114" s="198"/>
      <c r="N114" s="199"/>
      <c r="O114" s="168"/>
      <c r="P114" s="168"/>
      <c r="S114" s="243"/>
      <c r="T114" s="168"/>
      <c r="U114" s="243"/>
      <c r="V114" s="243"/>
      <c r="W114" s="243"/>
      <c r="X114" s="243"/>
      <c r="Y114" s="243"/>
      <c r="Z114" s="243"/>
      <c r="AA114" s="243"/>
    </row>
    <row r="115" spans="1:27" x14ac:dyDescent="0.25">
      <c r="A115" s="26" t="s">
        <v>44</v>
      </c>
      <c r="B115" s="174">
        <f t="shared" si="46"/>
        <v>25.655000000000001</v>
      </c>
      <c r="C115" s="174">
        <f t="shared" si="46"/>
        <v>24.825000000000003</v>
      </c>
      <c r="D115" s="199">
        <f>C115-B115</f>
        <v>-0.82999999999999829</v>
      </c>
      <c r="E115" s="1"/>
      <c r="F115" s="1"/>
      <c r="G115" s="174">
        <f t="shared" si="47"/>
        <v>1.7776853623331381</v>
      </c>
      <c r="H115" s="196"/>
      <c r="I115" s="197"/>
      <c r="J115" s="171"/>
      <c r="K115" s="177">
        <f>D115-$J$106</f>
        <v>0.20777777777777939</v>
      </c>
      <c r="L115" s="177">
        <f>POWER(2,((-1)*(K115)))</f>
        <v>0.86586992753700498</v>
      </c>
      <c r="M115" s="198"/>
      <c r="N115" s="199"/>
      <c r="O115" s="168"/>
      <c r="P115" s="168"/>
      <c r="S115" s="243"/>
      <c r="T115" s="168"/>
      <c r="U115" s="243"/>
      <c r="V115" s="243"/>
      <c r="W115" s="243"/>
      <c r="X115" s="243"/>
      <c r="Y115" s="243"/>
      <c r="Z115" s="243"/>
      <c r="AA115" s="243"/>
    </row>
    <row r="116" spans="1:27" x14ac:dyDescent="0.25">
      <c r="A116" s="85" t="s">
        <v>45</v>
      </c>
      <c r="B116" s="200">
        <f t="shared" si="46"/>
        <v>26.189999999999998</v>
      </c>
      <c r="C116" s="200">
        <f t="shared" si="46"/>
        <v>25.725000000000001</v>
      </c>
      <c r="E116" s="1"/>
      <c r="F116" s="1"/>
      <c r="G116" s="174">
        <f t="shared" si="47"/>
        <v>1</v>
      </c>
      <c r="H116" s="196"/>
      <c r="I116" s="197"/>
      <c r="J116" s="171"/>
      <c r="K116" s="177"/>
      <c r="L116" s="177"/>
      <c r="M116" s="198"/>
      <c r="N116" s="199"/>
      <c r="O116" s="168"/>
      <c r="P116" s="168"/>
      <c r="R116" s="168"/>
      <c r="S116" s="243"/>
      <c r="T116" s="168"/>
      <c r="U116" s="243"/>
      <c r="V116" s="243"/>
      <c r="W116" s="243"/>
      <c r="X116" s="243"/>
      <c r="Y116" s="243"/>
      <c r="Z116" s="243"/>
      <c r="AA116" s="243"/>
    </row>
    <row r="117" spans="1:27" x14ac:dyDescent="0.25">
      <c r="A117" s="186" t="s">
        <v>148</v>
      </c>
      <c r="B117" s="187">
        <f>AVERAGE(B107:B116)</f>
        <v>25.660000000000004</v>
      </c>
      <c r="C117" s="187">
        <f>AVERAGE(C107:C116)</f>
        <v>24.561499999999999</v>
      </c>
      <c r="D117" s="187">
        <f>AVERAGE(D107:D116)</f>
        <v>-1.4287500000000004</v>
      </c>
      <c r="E117" s="1"/>
      <c r="F117" s="188" t="s">
        <v>145</v>
      </c>
      <c r="G117" s="189">
        <f>AVERAGE(G107:G116)</f>
        <v>2.7886237790845207</v>
      </c>
      <c r="H117" s="190"/>
      <c r="I117" s="191"/>
      <c r="J117" s="192">
        <f>D117</f>
        <v>-1.4287500000000004</v>
      </c>
      <c r="K117" s="193"/>
      <c r="L117" s="193"/>
      <c r="M117" s="208"/>
      <c r="N117" s="209"/>
      <c r="O117" s="168"/>
      <c r="P117" s="168"/>
      <c r="S117" s="243"/>
      <c r="T117" s="168"/>
      <c r="U117" s="243"/>
      <c r="V117" s="243"/>
      <c r="W117" s="243"/>
      <c r="X117" s="243"/>
      <c r="Y117" s="243"/>
      <c r="Z117" s="243"/>
      <c r="AA117" s="243"/>
    </row>
    <row r="118" spans="1:27" x14ac:dyDescent="0.25">
      <c r="A118" s="1"/>
      <c r="B118" s="1"/>
      <c r="C118" s="1"/>
      <c r="D118" s="1"/>
      <c r="E118" s="1"/>
      <c r="F118" s="263" t="s">
        <v>128</v>
      </c>
      <c r="G118">
        <f>G117/G106</f>
        <v>1.3087602508430609</v>
      </c>
      <c r="H118">
        <f>((C117-B117)-(C106-B106))</f>
        <v>-0.10300000000000509</v>
      </c>
      <c r="I118">
        <f>POWER(2,((-1)*(H118)))</f>
        <v>1.074004471620128</v>
      </c>
      <c r="J118" s="182"/>
      <c r="K118" s="183"/>
      <c r="L118" s="183"/>
      <c r="M118">
        <f>GEOMEAN(L107:L116)</f>
        <v>1.3112767665338749</v>
      </c>
      <c r="N118">
        <f>STDEV(L107:L116)/SQRT(COUNT(L107:L116))</f>
        <v>0.36918582452645804</v>
      </c>
      <c r="O118" s="168"/>
      <c r="P118" s="168"/>
      <c r="S118" s="243"/>
      <c r="T118" s="168"/>
      <c r="U118" s="243"/>
      <c r="V118" s="243"/>
      <c r="W118" s="243"/>
      <c r="X118" s="243"/>
      <c r="Y118" s="243"/>
      <c r="Z118" s="243"/>
      <c r="AA118" s="243"/>
    </row>
    <row r="119" spans="1:27" x14ac:dyDescent="0.25">
      <c r="A119" s="1"/>
      <c r="B119" s="1"/>
      <c r="C119" s="1"/>
      <c r="D119" s="1"/>
      <c r="E119" s="1"/>
      <c r="F119" s="143"/>
      <c r="G119" s="164"/>
      <c r="H119" s="161"/>
      <c r="I119" s="220"/>
      <c r="J119" s="265"/>
      <c r="K119" s="167">
        <f t="shared" ref="K119:K128" si="48">D96-$J$117</f>
        <v>1.4287500000000004</v>
      </c>
      <c r="L119" s="167">
        <f t="shared" ref="L119:L128" si="49">POWER(2,((-1)*(K119)))</f>
        <v>0.37145259241776829</v>
      </c>
      <c r="O119" s="168"/>
      <c r="P119" s="168"/>
      <c r="S119" s="243"/>
      <c r="T119" s="168"/>
      <c r="U119" s="243"/>
      <c r="V119" s="243"/>
      <c r="W119" s="243"/>
      <c r="X119" s="243"/>
      <c r="Y119" s="243"/>
      <c r="Z119" s="243"/>
      <c r="AA119" s="243"/>
    </row>
    <row r="120" spans="1:27" x14ac:dyDescent="0.25">
      <c r="A120" s="1"/>
      <c r="B120" s="1"/>
      <c r="C120" s="1"/>
      <c r="D120" s="1"/>
      <c r="E120" s="1"/>
      <c r="F120" s="143"/>
      <c r="G120" s="174"/>
      <c r="H120" s="171"/>
      <c r="I120" s="223"/>
      <c r="J120" s="267"/>
      <c r="K120" s="177">
        <f t="shared" si="48"/>
        <v>0.77374999999999927</v>
      </c>
      <c r="L120" s="177">
        <f t="shared" si="49"/>
        <v>0.58489517785563683</v>
      </c>
      <c r="M120" s="198"/>
      <c r="N120" s="199"/>
      <c r="O120" s="168"/>
      <c r="P120" s="168"/>
      <c r="S120" s="243"/>
      <c r="T120" s="168"/>
      <c r="U120" s="243"/>
      <c r="V120" s="243"/>
      <c r="W120" s="243"/>
    </row>
    <row r="121" spans="1:27" x14ac:dyDescent="0.25">
      <c r="A121" s="1"/>
      <c r="B121" s="1"/>
      <c r="C121" s="1"/>
      <c r="D121" s="1"/>
      <c r="E121" s="1"/>
      <c r="F121" s="143"/>
      <c r="G121" s="174"/>
      <c r="H121" s="171"/>
      <c r="I121" s="223"/>
      <c r="J121" s="267"/>
      <c r="K121" s="177">
        <f t="shared" si="48"/>
        <v>0.25875000000000226</v>
      </c>
      <c r="L121" s="177">
        <f t="shared" si="49"/>
        <v>0.83581178151852764</v>
      </c>
      <c r="M121" s="198"/>
      <c r="N121" s="199"/>
      <c r="O121" s="168"/>
      <c r="P121" s="168"/>
      <c r="S121" s="243"/>
      <c r="T121" s="168"/>
      <c r="U121" s="243"/>
      <c r="V121" s="243"/>
      <c r="W121" s="243"/>
    </row>
    <row r="122" spans="1:27" x14ac:dyDescent="0.25">
      <c r="A122" s="1"/>
      <c r="B122" s="1"/>
      <c r="C122" s="1"/>
      <c r="D122" s="1"/>
      <c r="E122" s="1"/>
      <c r="F122" s="143"/>
      <c r="G122" s="174"/>
      <c r="H122" s="171"/>
      <c r="I122" s="223"/>
      <c r="J122" s="267"/>
      <c r="K122" s="177">
        <f t="shared" si="48"/>
        <v>1.2437499999999981</v>
      </c>
      <c r="L122" s="177">
        <f t="shared" si="49"/>
        <v>0.4222736118130388</v>
      </c>
      <c r="M122" s="198"/>
      <c r="N122" s="199"/>
      <c r="O122" s="168"/>
      <c r="P122" s="168"/>
      <c r="S122" s="243"/>
      <c r="T122" s="168"/>
      <c r="U122" s="243"/>
      <c r="V122" s="243"/>
      <c r="W122" s="243"/>
    </row>
    <row r="123" spans="1:27" x14ac:dyDescent="0.25">
      <c r="A123" s="1"/>
      <c r="B123" s="1"/>
      <c r="C123" s="1"/>
      <c r="D123" s="1"/>
      <c r="E123" s="1"/>
      <c r="F123" s="143"/>
      <c r="G123" s="174"/>
      <c r="H123" s="171"/>
      <c r="I123" s="223"/>
      <c r="J123" s="267"/>
      <c r="K123" s="177">
        <f t="shared" si="48"/>
        <v>-0.50624999999999831</v>
      </c>
      <c r="L123" s="177">
        <f t="shared" si="49"/>
        <v>1.4203534657192882</v>
      </c>
      <c r="M123" s="198"/>
      <c r="N123" s="199"/>
      <c r="O123" s="168"/>
      <c r="P123" s="168"/>
      <c r="S123" s="243"/>
      <c r="T123" s="168"/>
      <c r="U123" s="243"/>
      <c r="V123" s="243"/>
      <c r="W123" s="243"/>
    </row>
    <row r="124" spans="1:27" x14ac:dyDescent="0.25">
      <c r="A124" s="1"/>
      <c r="B124" s="1"/>
      <c r="C124" s="1"/>
      <c r="D124" s="1"/>
      <c r="E124" s="1"/>
      <c r="F124" s="143"/>
      <c r="G124" s="174"/>
      <c r="H124" s="171"/>
      <c r="I124" s="223"/>
      <c r="J124" s="267"/>
      <c r="K124" s="177">
        <f t="shared" si="48"/>
        <v>1.6237500000000007</v>
      </c>
      <c r="L124" s="177">
        <f t="shared" si="49"/>
        <v>0.32449091685415332</v>
      </c>
      <c r="M124" s="198"/>
      <c r="N124" s="199"/>
      <c r="O124" s="168"/>
      <c r="P124" s="168"/>
      <c r="S124" s="243"/>
      <c r="T124" s="168"/>
      <c r="U124" s="243"/>
      <c r="V124" s="243"/>
      <c r="W124" s="243"/>
    </row>
    <row r="125" spans="1:27" x14ac:dyDescent="0.25">
      <c r="A125" s="1"/>
      <c r="B125" s="1"/>
      <c r="C125" s="1"/>
      <c r="D125" s="1"/>
      <c r="E125" s="1"/>
      <c r="F125" s="143"/>
      <c r="G125" s="174"/>
      <c r="H125" s="171"/>
      <c r="I125" s="223"/>
      <c r="J125" s="267"/>
      <c r="K125" s="177">
        <f t="shared" si="48"/>
        <v>-1.2499999999993072E-3</v>
      </c>
      <c r="L125" s="177">
        <f t="shared" si="49"/>
        <v>1.0008668094380466</v>
      </c>
      <c r="M125" s="198"/>
      <c r="N125" s="199"/>
      <c r="O125" s="168"/>
      <c r="P125" s="168"/>
      <c r="S125" s="243"/>
      <c r="T125" s="168"/>
      <c r="U125" s="243"/>
      <c r="V125" s="243"/>
      <c r="W125" s="243"/>
    </row>
    <row r="126" spans="1:27" x14ac:dyDescent="0.25">
      <c r="A126" s="1"/>
      <c r="B126" s="1"/>
      <c r="C126" s="1"/>
      <c r="D126" s="1"/>
      <c r="E126" s="1"/>
      <c r="F126" s="143"/>
      <c r="G126" s="174"/>
      <c r="H126" s="171"/>
      <c r="I126" s="223"/>
      <c r="J126" s="267"/>
      <c r="K126" s="177">
        <f t="shared" si="48"/>
        <v>0.23375000000000012</v>
      </c>
      <c r="L126" s="177">
        <f t="shared" si="49"/>
        <v>0.85042151411527056</v>
      </c>
      <c r="M126" s="198"/>
      <c r="N126" s="199"/>
      <c r="O126" s="168"/>
      <c r="P126" s="168"/>
      <c r="S126" s="243"/>
      <c r="T126" s="168"/>
      <c r="U126" s="243"/>
      <c r="V126" s="243"/>
      <c r="W126" s="243"/>
    </row>
    <row r="127" spans="1:27" x14ac:dyDescent="0.25">
      <c r="A127" s="1"/>
      <c r="B127" s="1"/>
      <c r="C127" s="1"/>
      <c r="D127" s="1"/>
      <c r="E127" s="1"/>
      <c r="F127" s="143"/>
      <c r="G127" s="174"/>
      <c r="H127" s="171"/>
      <c r="I127" s="223"/>
      <c r="J127" s="267"/>
      <c r="K127" s="177">
        <f t="shared" si="48"/>
        <v>0.18374999999999941</v>
      </c>
      <c r="L127" s="177">
        <f t="shared" si="49"/>
        <v>0.88041156404361498</v>
      </c>
      <c r="M127" s="198"/>
      <c r="N127" s="199"/>
      <c r="O127" s="168"/>
      <c r="P127" s="168"/>
      <c r="S127" s="243"/>
      <c r="T127" s="168"/>
      <c r="U127" s="243"/>
      <c r="V127" s="243"/>
      <c r="W127" s="243"/>
    </row>
    <row r="128" spans="1:27" x14ac:dyDescent="0.25">
      <c r="A128" s="145"/>
      <c r="B128" s="145"/>
      <c r="C128" s="145"/>
      <c r="F128" s="143"/>
      <c r="G128" s="186"/>
      <c r="H128" s="180"/>
      <c r="I128" s="181"/>
      <c r="J128" s="268"/>
      <c r="K128" s="183">
        <f t="shared" si="48"/>
        <v>-0.29124999999999845</v>
      </c>
      <c r="L128" s="183">
        <f t="shared" si="49"/>
        <v>1.2237000738241071</v>
      </c>
      <c r="M128" s="269"/>
      <c r="N128" s="181"/>
      <c r="O128" s="168"/>
      <c r="P128" s="168"/>
      <c r="S128" s="243"/>
      <c r="T128" s="168"/>
      <c r="U128" s="243"/>
      <c r="V128" s="243"/>
      <c r="W128" s="243"/>
    </row>
    <row r="129" spans="1:27" x14ac:dyDescent="0.25">
      <c r="A129" s="145"/>
      <c r="B129" s="145"/>
      <c r="C129" s="145"/>
      <c r="F129" s="143"/>
      <c r="G129" s="189"/>
      <c r="H129" s="225"/>
      <c r="I129" s="226"/>
      <c r="J129" s="270"/>
      <c r="K129" s="193"/>
      <c r="L129" s="193"/>
      <c r="M129">
        <f>(-1)*GEOMEAN(L119:L128)</f>
        <v>-0.70968464642342877</v>
      </c>
      <c r="N129" s="195">
        <f>STDEV(L119:L128)/SQRT(COUNT(L119:L128))</f>
        <v>0.11609285399132935</v>
      </c>
      <c r="O129" s="168"/>
      <c r="P129" s="168"/>
      <c r="S129" s="243"/>
      <c r="T129" s="168"/>
      <c r="U129" s="243"/>
      <c r="V129" s="243"/>
      <c r="W129" s="243"/>
    </row>
    <row r="130" spans="1:27" x14ac:dyDescent="0.25">
      <c r="A130" s="145"/>
      <c r="B130" s="145"/>
      <c r="C130" s="145"/>
      <c r="F130" s="43"/>
      <c r="G130" s="174"/>
      <c r="H130" s="171"/>
      <c r="I130" s="223"/>
      <c r="J130" s="267"/>
      <c r="K130" s="177">
        <f>D107-$J$117</f>
        <v>-0.23124999999999973</v>
      </c>
      <c r="L130" s="177">
        <f>POWER(2,((-1)*(K130)))</f>
        <v>1.173851573635144</v>
      </c>
      <c r="M130" s="198"/>
      <c r="N130" s="199"/>
      <c r="O130" s="168"/>
      <c r="P130" s="168"/>
      <c r="S130" s="243"/>
      <c r="T130" s="168"/>
      <c r="U130" s="243"/>
      <c r="V130" s="243"/>
      <c r="W130" s="243"/>
    </row>
    <row r="131" spans="1:27" x14ac:dyDescent="0.25">
      <c r="A131" s="145"/>
      <c r="B131" s="145"/>
      <c r="C131" s="145"/>
      <c r="F131" s="228"/>
      <c r="G131" s="174"/>
      <c r="H131" s="171"/>
      <c r="I131" s="223"/>
      <c r="J131" s="267"/>
      <c r="K131" s="177">
        <f>D108-$J$117</f>
        <v>-1.4612500000000002</v>
      </c>
      <c r="L131" s="177">
        <f>POWER(2,((-1)*(K131)))</f>
        <v>2.7534683015402717</v>
      </c>
      <c r="M131" s="198"/>
      <c r="N131" s="199"/>
      <c r="O131" s="168"/>
      <c r="P131" s="168"/>
      <c r="S131" s="243"/>
      <c r="T131" s="168"/>
      <c r="U131" s="243"/>
      <c r="V131" s="243"/>
      <c r="W131" s="243"/>
    </row>
    <row r="132" spans="1:27" x14ac:dyDescent="0.25">
      <c r="A132" s="145"/>
      <c r="B132" s="145"/>
      <c r="C132" s="145"/>
      <c r="F132" s="143"/>
      <c r="G132" s="174"/>
      <c r="H132" s="171"/>
      <c r="I132" s="223"/>
      <c r="J132" s="267"/>
      <c r="K132" s="177">
        <f>D109-$J$117</f>
        <v>1.4287500000000004</v>
      </c>
      <c r="L132" s="177">
        <f>POWER(2,((-1)*(K132)))</f>
        <v>0.37145259241776829</v>
      </c>
      <c r="M132" s="198"/>
      <c r="N132" s="199"/>
      <c r="O132" s="168"/>
      <c r="P132" s="168"/>
      <c r="S132" s="243"/>
      <c r="T132" s="168"/>
      <c r="U132" s="243"/>
      <c r="V132" s="243"/>
      <c r="W132" s="243"/>
    </row>
    <row r="133" spans="1:27" x14ac:dyDescent="0.25">
      <c r="A133" s="145"/>
      <c r="B133" s="145"/>
      <c r="C133" s="145"/>
      <c r="F133" s="1"/>
      <c r="G133" s="174"/>
      <c r="H133" s="171"/>
      <c r="I133" s="223"/>
      <c r="J133" s="267"/>
      <c r="K133" s="177">
        <f>D110-$J$117</f>
        <v>-0.27625000000000144</v>
      </c>
      <c r="L133" s="177">
        <f>POWER(2,((-1)*(K133)))</f>
        <v>1.2110429235158102</v>
      </c>
      <c r="M133" s="198"/>
      <c r="N133" s="199"/>
      <c r="O133" s="168"/>
      <c r="P133" s="168"/>
      <c r="S133" s="243"/>
      <c r="T133" s="168"/>
      <c r="U133" s="243"/>
      <c r="V133" s="243"/>
      <c r="W133" s="243"/>
    </row>
    <row r="134" spans="1:27" x14ac:dyDescent="0.25">
      <c r="A134" s="145"/>
      <c r="B134" s="145"/>
      <c r="C134" s="145"/>
      <c r="G134" s="174"/>
      <c r="H134" s="171"/>
      <c r="I134" s="223"/>
      <c r="K134" s="177">
        <f>D111-$J$117</f>
        <v>0.20374999999999899</v>
      </c>
      <c r="L134" s="177">
        <f>POWER(2,((-1)*(K134)))</f>
        <v>0.86829067787396286</v>
      </c>
      <c r="M134" s="198"/>
      <c r="N134" s="199"/>
      <c r="O134" s="168"/>
      <c r="P134" s="168"/>
      <c r="S134" s="243"/>
      <c r="T134" s="168"/>
      <c r="U134" s="243"/>
      <c r="V134" s="243"/>
      <c r="W134" s="243"/>
    </row>
    <row r="135" spans="1:27" x14ac:dyDescent="0.25">
      <c r="A135" s="43"/>
      <c r="B135" s="243"/>
      <c r="E135" s="168"/>
      <c r="F135" s="1"/>
      <c r="G135" s="174"/>
      <c r="H135" s="171"/>
      <c r="I135" s="223"/>
      <c r="K135" s="177"/>
      <c r="L135" s="177"/>
      <c r="M135" s="198"/>
      <c r="N135" s="199"/>
      <c r="O135" s="168"/>
      <c r="P135" s="168"/>
      <c r="Q135" s="168"/>
      <c r="R135" s="168"/>
      <c r="S135" s="243"/>
      <c r="T135" s="168"/>
      <c r="U135" s="243"/>
      <c r="V135" s="243"/>
      <c r="W135" s="243"/>
      <c r="X135" s="1"/>
      <c r="Y135" s="1"/>
      <c r="Z135" s="1"/>
      <c r="AA135" s="1"/>
    </row>
    <row r="136" spans="1:27" x14ac:dyDescent="0.25">
      <c r="A136" s="1"/>
      <c r="E136" s="168"/>
      <c r="F136" s="1"/>
      <c r="G136" s="174"/>
      <c r="H136" s="171"/>
      <c r="I136" s="223"/>
      <c r="K136" s="177">
        <f>D113-$J$117</f>
        <v>0.71375000000000055</v>
      </c>
      <c r="L136" s="177">
        <f>POWER(2,((-1)*(K136)))</f>
        <v>0.6097331965955789</v>
      </c>
      <c r="M136" s="198"/>
      <c r="N136" s="199"/>
      <c r="O136" s="168"/>
      <c r="P136" s="168"/>
      <c r="Q136" s="168"/>
      <c r="R136" s="168"/>
      <c r="S136" s="243"/>
      <c r="T136" s="168"/>
      <c r="U136" s="243"/>
      <c r="V136" s="243"/>
      <c r="W136" s="243"/>
      <c r="X136" s="1"/>
      <c r="Y136" s="1"/>
      <c r="Z136" s="1"/>
      <c r="AA136" s="1"/>
    </row>
    <row r="137" spans="1:27" x14ac:dyDescent="0.25">
      <c r="A137" s="43"/>
      <c r="B137" s="168"/>
      <c r="E137" s="168"/>
      <c r="F137" s="168"/>
      <c r="G137" s="174"/>
      <c r="H137" s="171"/>
      <c r="I137" s="223"/>
      <c r="K137" s="177">
        <f>D114-$J$117</f>
        <v>-0.97625000000000073</v>
      </c>
      <c r="L137" s="177">
        <f>POWER(2,((-1)*(K137)))</f>
        <v>1.9673450334319551</v>
      </c>
      <c r="M137" s="198"/>
      <c r="N137" s="199"/>
      <c r="O137" s="168"/>
      <c r="P137" s="168"/>
      <c r="Q137" s="168"/>
      <c r="R137" s="168"/>
      <c r="S137" s="243"/>
      <c r="T137" s="168"/>
      <c r="U137" s="243"/>
      <c r="V137" s="243"/>
      <c r="W137" s="243"/>
      <c r="X137" s="1"/>
      <c r="Y137" s="1"/>
      <c r="Z137" s="1"/>
      <c r="AA137" s="1"/>
    </row>
    <row r="138" spans="1:27" x14ac:dyDescent="0.25">
      <c r="A138" s="43"/>
      <c r="B138" s="156"/>
      <c r="C138" s="148"/>
      <c r="D138" s="156"/>
      <c r="E138" s="148"/>
      <c r="F138" s="148"/>
      <c r="G138" s="174"/>
      <c r="H138" s="171"/>
      <c r="I138" s="223"/>
      <c r="K138" s="177">
        <f>D115-$J$117</f>
        <v>0.59875000000000211</v>
      </c>
      <c r="L138" s="177">
        <f>POWER(2,((-1)*(K138)))</f>
        <v>0.66032583634176401</v>
      </c>
      <c r="M138" s="198"/>
      <c r="N138" s="199"/>
      <c r="O138" s="156"/>
      <c r="P138" s="156"/>
      <c r="Q138" s="156"/>
      <c r="R138" s="156"/>
      <c r="S138" s="243"/>
      <c r="T138" s="156"/>
      <c r="U138" s="156"/>
      <c r="V138" s="156"/>
      <c r="W138" s="156"/>
      <c r="X138" s="243"/>
      <c r="Y138" s="243"/>
      <c r="Z138" s="243"/>
      <c r="AA138" s="243"/>
    </row>
    <row r="139" spans="1:27" x14ac:dyDescent="0.25">
      <c r="A139" s="43"/>
      <c r="B139" s="44"/>
      <c r="C139" s="44"/>
      <c r="D139" s="44"/>
      <c r="E139" s="44"/>
      <c r="F139" s="44"/>
      <c r="G139" s="179"/>
      <c r="K139" s="177"/>
      <c r="L139" s="177"/>
      <c r="M139" s="198"/>
      <c r="N139" s="199"/>
      <c r="O139" s="168"/>
      <c r="P139" s="168"/>
      <c r="Q139" s="168"/>
      <c r="R139" s="168"/>
      <c r="S139" s="243"/>
      <c r="T139" s="168"/>
      <c r="U139" s="243"/>
      <c r="V139" s="243"/>
      <c r="W139" s="243"/>
      <c r="X139" s="243"/>
      <c r="Y139" s="243"/>
      <c r="Z139" s="243"/>
      <c r="AA139" s="243"/>
    </row>
    <row r="140" spans="1:27" x14ac:dyDescent="0.25">
      <c r="A140" s="43"/>
      <c r="B140" s="44"/>
      <c r="C140" s="44"/>
      <c r="D140" s="44"/>
      <c r="E140" s="44"/>
      <c r="F140" s="44"/>
      <c r="G140" s="189"/>
      <c r="H140" s="225"/>
      <c r="I140" s="226"/>
      <c r="J140" s="225"/>
      <c r="K140" s="193"/>
      <c r="L140" s="193"/>
      <c r="O140" s="168"/>
      <c r="P140" s="168"/>
      <c r="Q140" s="168"/>
      <c r="R140" s="168"/>
      <c r="S140" s="243"/>
      <c r="T140" s="168"/>
      <c r="U140" s="243"/>
      <c r="V140" s="243"/>
      <c r="W140" s="243"/>
      <c r="X140" s="243"/>
      <c r="Y140" s="243"/>
      <c r="Z140" s="243"/>
      <c r="AA140" s="243"/>
    </row>
    <row r="141" spans="1:27" x14ac:dyDescent="0.25">
      <c r="A141" s="43"/>
      <c r="B141" s="44"/>
      <c r="C141" s="44"/>
      <c r="D141" s="44"/>
      <c r="E141" s="44"/>
      <c r="F141" s="44"/>
      <c r="G141">
        <f>(-1)*(G106/G117)</f>
        <v>-0.76408188539943234</v>
      </c>
      <c r="H141">
        <f>((C106-B106)-(C117-B117))</f>
        <v>0.10300000000000509</v>
      </c>
      <c r="I141">
        <f>(-1)*POWER(2,((-1)*(H141)))</f>
        <v>-0.93109481983022579</v>
      </c>
      <c r="J141" s="182"/>
      <c r="K141" s="183"/>
      <c r="L141" s="183"/>
      <c r="M141">
        <f>(-1)*GEOMEAN(L130:L139)</f>
        <v>-1</v>
      </c>
      <c r="N141">
        <f>STDEV(L130:L139)/SQRT(COUNT(L130:L139))</f>
        <v>0.28154683583873324</v>
      </c>
      <c r="O141" s="168"/>
      <c r="P141" s="168"/>
      <c r="Q141" s="168"/>
      <c r="R141" s="168"/>
      <c r="S141" s="243"/>
      <c r="T141" s="168"/>
      <c r="U141" s="243"/>
      <c r="V141" s="243"/>
      <c r="W141" s="243"/>
      <c r="X141" s="243"/>
      <c r="Y141" s="243"/>
      <c r="Z141" s="243"/>
      <c r="AA141" s="243"/>
    </row>
    <row r="142" spans="1:27" x14ac:dyDescent="0.25">
      <c r="A142" s="43"/>
      <c r="B142" s="44"/>
      <c r="C142" s="44"/>
      <c r="D142" s="44"/>
      <c r="E142" s="44"/>
      <c r="F142" s="44"/>
      <c r="G142" s="44"/>
      <c r="H142" s="44"/>
      <c r="I142" s="168"/>
      <c r="K142" s="243"/>
      <c r="L142" s="243"/>
      <c r="M142" s="243"/>
      <c r="N142" s="243"/>
      <c r="O142" s="168"/>
      <c r="P142" s="168"/>
      <c r="Q142" s="168"/>
      <c r="R142" s="168"/>
      <c r="S142" s="243"/>
      <c r="T142" s="168"/>
      <c r="U142" s="243"/>
      <c r="V142" s="243"/>
      <c r="W142" s="243"/>
      <c r="X142" s="243"/>
      <c r="Y142" s="243"/>
      <c r="Z142" s="243"/>
      <c r="AA142" s="243"/>
    </row>
    <row r="143" spans="1:27" x14ac:dyDescent="0.25">
      <c r="A143" s="43"/>
      <c r="B143" s="44"/>
      <c r="C143" s="44"/>
      <c r="D143" s="44"/>
      <c r="E143" s="44"/>
      <c r="F143" s="44"/>
      <c r="G143" s="44"/>
      <c r="H143" s="44"/>
      <c r="I143" s="168"/>
      <c r="K143" s="243"/>
      <c r="L143" s="243"/>
      <c r="M143" s="243"/>
      <c r="N143" s="243"/>
      <c r="O143" s="168"/>
      <c r="P143" s="168"/>
      <c r="Q143" s="168"/>
      <c r="R143" s="168"/>
      <c r="S143" s="243"/>
      <c r="T143" s="168"/>
      <c r="U143" s="243"/>
      <c r="V143" s="243"/>
      <c r="W143" s="243"/>
      <c r="X143" s="243"/>
      <c r="Y143" s="243"/>
      <c r="Z143" s="243"/>
      <c r="AA143" s="243"/>
    </row>
    <row r="144" spans="1:27" x14ac:dyDescent="0.25">
      <c r="A144" s="43"/>
      <c r="B144" s="44"/>
      <c r="C144" s="44"/>
      <c r="D144" s="44"/>
      <c r="E144" s="44"/>
      <c r="F144" s="44"/>
      <c r="G144" s="44"/>
      <c r="H144" s="44"/>
      <c r="I144" s="168"/>
      <c r="K144" s="243"/>
      <c r="L144" s="243"/>
      <c r="M144" s="243"/>
      <c r="N144" s="243"/>
      <c r="O144" s="168"/>
      <c r="P144" s="168"/>
      <c r="Q144" s="168"/>
      <c r="R144" s="168"/>
      <c r="S144" s="243"/>
      <c r="T144" s="168"/>
      <c r="U144" s="243"/>
      <c r="V144" s="243"/>
      <c r="W144" s="243"/>
      <c r="X144" s="243"/>
      <c r="Y144" s="243"/>
      <c r="Z144" s="243"/>
      <c r="AA144" s="243"/>
    </row>
    <row r="145" spans="1:27" x14ac:dyDescent="0.25">
      <c r="A145" s="43"/>
      <c r="B145" s="44"/>
      <c r="C145" s="44"/>
      <c r="D145" s="44"/>
      <c r="E145" s="44"/>
      <c r="F145" s="44"/>
      <c r="G145" s="44"/>
      <c r="H145" s="44"/>
      <c r="I145" s="243"/>
      <c r="J145" s="243"/>
      <c r="K145" s="243"/>
      <c r="L145" s="243"/>
      <c r="M145" s="243"/>
      <c r="N145" s="243"/>
      <c r="O145" s="168"/>
      <c r="P145" s="168"/>
      <c r="Q145" s="243"/>
      <c r="R145" s="243"/>
      <c r="S145" s="243"/>
      <c r="T145" s="168"/>
      <c r="U145" s="168"/>
      <c r="V145" s="168"/>
      <c r="W145" s="243"/>
      <c r="X145" s="243"/>
      <c r="Y145" s="243"/>
      <c r="Z145" s="243"/>
      <c r="AA145" s="243"/>
    </row>
    <row r="146" spans="1:27" x14ac:dyDescent="0.25">
      <c r="A146" s="43"/>
      <c r="B146" s="44"/>
      <c r="C146" s="44"/>
      <c r="D146" s="44"/>
      <c r="E146" s="44"/>
      <c r="F146" s="44"/>
      <c r="G146" s="44"/>
      <c r="H146" s="44"/>
      <c r="I146" s="168"/>
      <c r="K146" s="243"/>
      <c r="L146" s="243"/>
      <c r="M146" s="168"/>
      <c r="N146" s="168"/>
      <c r="O146" s="168"/>
      <c r="P146" s="168"/>
      <c r="Q146" s="168"/>
      <c r="R146" s="168"/>
      <c r="S146" s="243"/>
      <c r="T146" s="168"/>
      <c r="U146" s="168"/>
      <c r="V146" s="168"/>
      <c r="W146" s="243"/>
      <c r="X146" s="243"/>
      <c r="Y146" s="243"/>
      <c r="Z146" s="243"/>
      <c r="AA146" s="243"/>
    </row>
    <row r="147" spans="1:27" x14ac:dyDescent="0.25">
      <c r="A147" s="43"/>
      <c r="B147" s="44"/>
      <c r="C147" s="44"/>
      <c r="D147" s="44"/>
      <c r="E147" s="44"/>
      <c r="F147" s="44"/>
      <c r="G147" s="44"/>
      <c r="H147" s="44"/>
      <c r="I147" s="168"/>
      <c r="K147" s="243"/>
      <c r="L147" s="243"/>
      <c r="M147" s="243"/>
      <c r="N147" s="243"/>
      <c r="O147" s="168"/>
      <c r="P147" s="168"/>
      <c r="Q147" s="168"/>
      <c r="R147" s="168"/>
      <c r="S147" s="243"/>
      <c r="T147" s="168"/>
      <c r="U147" s="243"/>
      <c r="V147" s="243"/>
      <c r="W147" s="243"/>
      <c r="X147" s="243"/>
      <c r="Y147" s="243"/>
      <c r="Z147" s="243"/>
      <c r="AA147" s="243"/>
    </row>
    <row r="148" spans="1:27" x14ac:dyDescent="0.25">
      <c r="A148" s="43"/>
      <c r="B148" s="44"/>
      <c r="C148" s="44"/>
      <c r="D148" s="44"/>
      <c r="E148" s="44"/>
      <c r="F148" s="44"/>
      <c r="G148" s="44"/>
      <c r="H148" s="44"/>
      <c r="I148" s="168"/>
      <c r="J148" s="168"/>
      <c r="K148" s="243"/>
      <c r="L148" s="243"/>
      <c r="M148" s="243"/>
      <c r="N148" s="243"/>
      <c r="O148" s="168"/>
      <c r="P148" s="168"/>
      <c r="Q148" s="168"/>
      <c r="R148" s="168"/>
      <c r="S148" s="243"/>
      <c r="T148" s="168"/>
      <c r="U148" s="243"/>
      <c r="V148" s="243"/>
      <c r="W148" s="243"/>
      <c r="X148" s="243"/>
      <c r="Y148" s="243"/>
      <c r="Z148" s="243"/>
      <c r="AA148" s="243"/>
    </row>
    <row r="149" spans="1:27" x14ac:dyDescent="0.25">
      <c r="A149" s="43"/>
      <c r="B149" s="44"/>
      <c r="C149" s="44"/>
      <c r="D149" s="44"/>
      <c r="E149" s="44"/>
      <c r="F149" s="44"/>
      <c r="G149" s="44"/>
      <c r="H149" s="44"/>
      <c r="I149" s="168"/>
      <c r="J149" s="168"/>
      <c r="K149" s="243"/>
      <c r="L149" s="243"/>
      <c r="M149" s="243"/>
      <c r="N149" s="243"/>
      <c r="O149" s="168"/>
      <c r="P149" s="168"/>
      <c r="Q149" s="168"/>
      <c r="R149" s="168"/>
      <c r="S149" s="243"/>
      <c r="T149" s="168"/>
      <c r="U149" s="243"/>
      <c r="V149" s="243"/>
      <c r="W149" s="243"/>
      <c r="X149" s="243"/>
      <c r="Y149" s="243"/>
      <c r="Z149" s="243"/>
      <c r="AA149" s="243"/>
    </row>
    <row r="150" spans="1:27" x14ac:dyDescent="0.25">
      <c r="A150" s="43"/>
      <c r="B150" s="44"/>
      <c r="C150" s="44"/>
      <c r="D150" s="44"/>
      <c r="E150" s="44"/>
      <c r="F150" s="44"/>
      <c r="G150" s="44"/>
      <c r="H150" s="44"/>
      <c r="I150" s="168"/>
      <c r="K150" s="243"/>
      <c r="L150" s="243"/>
      <c r="M150" s="243"/>
      <c r="N150" s="243"/>
      <c r="O150" s="168"/>
      <c r="P150" s="168"/>
      <c r="Q150" s="168"/>
      <c r="R150" s="168"/>
      <c r="S150" s="243"/>
      <c r="T150" s="168"/>
      <c r="U150" s="243"/>
      <c r="V150" s="243"/>
      <c r="W150" s="243"/>
      <c r="X150" s="243"/>
      <c r="Y150" s="243"/>
      <c r="Z150" s="243"/>
      <c r="AA150" s="243"/>
    </row>
    <row r="151" spans="1:27" x14ac:dyDescent="0.25">
      <c r="A151" s="43"/>
      <c r="B151" s="44"/>
      <c r="C151" s="44"/>
      <c r="D151" s="44"/>
      <c r="E151" s="44"/>
      <c r="F151" s="44"/>
      <c r="G151" s="44"/>
      <c r="H151" s="44"/>
      <c r="I151" s="168"/>
      <c r="K151" s="243"/>
      <c r="L151" s="243"/>
      <c r="M151" s="243"/>
      <c r="N151" s="243"/>
      <c r="O151" s="168"/>
      <c r="P151" s="168"/>
      <c r="Q151" s="168"/>
      <c r="R151" s="168"/>
      <c r="S151" s="243"/>
      <c r="T151" s="168"/>
      <c r="U151" s="243"/>
      <c r="V151" s="243"/>
      <c r="W151" s="243"/>
      <c r="X151" s="243"/>
      <c r="Y151" s="243"/>
      <c r="Z151" s="243"/>
      <c r="AA151" s="243"/>
    </row>
    <row r="152" spans="1:27" x14ac:dyDescent="0.25">
      <c r="A152" s="43"/>
      <c r="B152" s="44"/>
      <c r="C152" s="44"/>
      <c r="D152" s="44"/>
      <c r="E152" s="44"/>
      <c r="F152" s="44"/>
      <c r="G152" s="44"/>
      <c r="H152" s="44"/>
      <c r="I152" s="168"/>
      <c r="K152" s="243"/>
      <c r="L152" s="243"/>
      <c r="M152" s="243"/>
      <c r="N152" s="243"/>
      <c r="O152" s="168"/>
      <c r="P152" s="168"/>
      <c r="Q152" s="168"/>
      <c r="R152" s="168"/>
      <c r="S152" s="243"/>
      <c r="T152" s="168"/>
      <c r="U152" s="243"/>
      <c r="V152" s="243"/>
      <c r="W152" s="243"/>
      <c r="X152" s="243"/>
      <c r="Y152" s="243"/>
      <c r="Z152" s="243"/>
      <c r="AA152" s="243"/>
    </row>
    <row r="153" spans="1:27" x14ac:dyDescent="0.25">
      <c r="A153" s="43"/>
      <c r="B153" s="44"/>
      <c r="C153" s="44"/>
      <c r="D153" s="44"/>
      <c r="E153" s="44"/>
      <c r="F153" s="44"/>
      <c r="G153" s="44"/>
      <c r="H153" s="44"/>
      <c r="I153" s="168"/>
      <c r="K153" s="243"/>
      <c r="L153" s="243"/>
      <c r="M153" s="243"/>
      <c r="N153" s="243"/>
      <c r="O153" s="168"/>
      <c r="P153" s="168"/>
      <c r="Q153" s="168"/>
      <c r="R153" s="168"/>
      <c r="S153" s="243"/>
      <c r="T153" s="168"/>
      <c r="U153" s="168"/>
      <c r="V153" s="168"/>
      <c r="W153" s="168"/>
      <c r="X153" s="243"/>
      <c r="Y153" s="243"/>
      <c r="Z153" s="243"/>
      <c r="AA153" s="243"/>
    </row>
    <row r="154" spans="1:27" x14ac:dyDescent="0.25">
      <c r="A154" s="43"/>
      <c r="B154" s="47"/>
      <c r="I154" s="168"/>
      <c r="J154" s="168"/>
      <c r="K154" s="168"/>
      <c r="L154" s="243"/>
      <c r="M154" s="243"/>
      <c r="N154" s="243"/>
      <c r="O154" s="168"/>
      <c r="P154" s="168"/>
      <c r="Q154" s="168"/>
      <c r="R154" s="168"/>
      <c r="S154" s="243"/>
      <c r="T154" s="168"/>
      <c r="U154" s="168"/>
      <c r="V154" s="168"/>
      <c r="W154" s="168"/>
      <c r="X154" s="243"/>
      <c r="Y154" s="243"/>
      <c r="Z154" s="243"/>
      <c r="AA154" s="243"/>
    </row>
    <row r="155" spans="1:27" x14ac:dyDescent="0.25">
      <c r="A155" s="243"/>
      <c r="B155" s="243"/>
      <c r="C155" s="243"/>
      <c r="D155" s="243"/>
      <c r="E155" s="243"/>
      <c r="F155" s="243"/>
      <c r="G155" s="243"/>
      <c r="H155" s="243"/>
      <c r="I155" s="243"/>
      <c r="J155" s="168"/>
      <c r="K155" s="168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</row>
    <row r="156" spans="1:27" x14ac:dyDescent="0.25">
      <c r="A156" s="243"/>
      <c r="B156" s="243"/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</row>
    <row r="157" spans="1:27" x14ac:dyDescent="0.25">
      <c r="A157" s="243"/>
      <c r="B157" s="243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</row>
    <row r="158" spans="1:27" x14ac:dyDescent="0.25">
      <c r="A158" s="256"/>
      <c r="B158" s="256"/>
      <c r="C158" s="256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</row>
    <row r="159" spans="1:27" x14ac:dyDescent="0.25">
      <c r="A159" s="145"/>
      <c r="B159" s="145"/>
      <c r="C159" s="145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</row>
    <row r="160" spans="1:27" x14ac:dyDescent="0.25">
      <c r="A160" s="145"/>
      <c r="B160" s="145"/>
      <c r="C160" s="145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</row>
    <row r="161" spans="1:27" x14ac:dyDescent="0.25">
      <c r="A161" s="145"/>
      <c r="B161" s="145"/>
      <c r="C161" s="145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</row>
    <row r="162" spans="1:27" x14ac:dyDescent="0.25">
      <c r="A162" s="145"/>
      <c r="B162" s="145"/>
      <c r="C162" s="145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</row>
    <row r="163" spans="1:27" x14ac:dyDescent="0.25">
      <c r="A163" s="145"/>
      <c r="B163" s="145"/>
      <c r="C163" s="145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</row>
    <row r="164" spans="1:27" x14ac:dyDescent="0.25">
      <c r="A164" s="145"/>
      <c r="B164" s="145"/>
      <c r="C164" s="145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</row>
    <row r="165" spans="1:27" x14ac:dyDescent="0.25">
      <c r="A165" s="145"/>
      <c r="B165" s="145"/>
      <c r="C165" s="145"/>
      <c r="D165" s="243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</row>
    <row r="166" spans="1:27" x14ac:dyDescent="0.25">
      <c r="A166" s="145"/>
      <c r="B166" s="145"/>
      <c r="C166" s="145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</row>
    <row r="167" spans="1:27" x14ac:dyDescent="0.25">
      <c r="A167" s="145"/>
      <c r="B167" s="145"/>
      <c r="C167" s="145"/>
      <c r="D167" s="243"/>
      <c r="E167" s="243"/>
      <c r="F167" s="243"/>
      <c r="G167" s="243"/>
      <c r="H167" s="243"/>
      <c r="I167" s="24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45"/>
      <c r="B168" s="145"/>
      <c r="C168" s="145"/>
      <c r="D168" s="243"/>
      <c r="E168" s="243"/>
      <c r="F168" s="243"/>
      <c r="G168" s="243"/>
      <c r="H168" s="243"/>
      <c r="I168" s="24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275"/>
      <c r="B169" s="275"/>
      <c r="C169" s="275"/>
      <c r="D169" s="243"/>
      <c r="E169" s="243"/>
      <c r="F169" s="243"/>
      <c r="G169" s="243"/>
      <c r="H169" s="243"/>
      <c r="I169" s="24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</sheetData>
  <sheetProtection selectLockedCells="1" selectUnlockedCells="1"/>
  <mergeCells count="4">
    <mergeCell ref="G1:N1"/>
    <mergeCell ref="Q1:X1"/>
    <mergeCell ref="G49:N49"/>
    <mergeCell ref="G94:N9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9"/>
  <sheetViews>
    <sheetView zoomScale="85" zoomScaleNormal="85" workbookViewId="0">
      <selection activeCell="D34" sqref="D34"/>
    </sheetView>
  </sheetViews>
  <sheetFormatPr baseColWidth="10" defaultRowHeight="15" x14ac:dyDescent="0.25"/>
  <cols>
    <col min="2" max="2" width="12.7109375" customWidth="1"/>
  </cols>
  <sheetData>
    <row r="1" spans="1:25" ht="15.75" x14ac:dyDescent="0.25">
      <c r="A1" s="1"/>
      <c r="B1" s="1"/>
      <c r="C1" s="1"/>
      <c r="D1" s="1"/>
      <c r="E1" s="1"/>
      <c r="F1" s="142"/>
      <c r="G1" s="291" t="s">
        <v>132</v>
      </c>
      <c r="H1" s="291"/>
      <c r="I1" s="291"/>
      <c r="J1" s="291"/>
      <c r="K1" s="291"/>
      <c r="L1" s="291"/>
      <c r="M1" s="291"/>
      <c r="N1" s="291"/>
      <c r="O1" s="143"/>
      <c r="P1" s="144"/>
      <c r="Q1" s="292" t="s">
        <v>133</v>
      </c>
      <c r="R1" s="292"/>
      <c r="S1" s="292"/>
      <c r="T1" s="292"/>
      <c r="U1" s="292"/>
      <c r="V1" s="292"/>
      <c r="W1" s="292"/>
      <c r="X1" s="292"/>
      <c r="Y1" s="145"/>
    </row>
    <row r="2" spans="1:25" x14ac:dyDescent="0.25">
      <c r="A2" s="146" t="s">
        <v>134</v>
      </c>
      <c r="B2" s="7" t="s">
        <v>2</v>
      </c>
      <c r="C2" s="10" t="s">
        <v>153</v>
      </c>
      <c r="D2" s="147" t="s">
        <v>136</v>
      </c>
      <c r="F2" s="1"/>
      <c r="G2" s="276" t="s">
        <v>137</v>
      </c>
      <c r="H2" s="277" t="s">
        <v>138</v>
      </c>
      <c r="I2" s="278" t="s">
        <v>139</v>
      </c>
      <c r="J2" s="152" t="s">
        <v>140</v>
      </c>
      <c r="K2" s="153" t="s">
        <v>138</v>
      </c>
      <c r="L2" s="154" t="s">
        <v>139</v>
      </c>
      <c r="M2" s="154" t="s">
        <v>141</v>
      </c>
      <c r="N2" s="155" t="s">
        <v>129</v>
      </c>
      <c r="O2" s="1"/>
      <c r="P2" s="1"/>
      <c r="Q2" s="276" t="s">
        <v>137</v>
      </c>
      <c r="R2" s="277" t="s">
        <v>138</v>
      </c>
      <c r="S2" s="278" t="s">
        <v>139</v>
      </c>
      <c r="T2" s="152" t="s">
        <v>140</v>
      </c>
      <c r="U2" s="153" t="s">
        <v>138</v>
      </c>
      <c r="V2" s="154" t="s">
        <v>139</v>
      </c>
      <c r="W2" s="154" t="s">
        <v>141</v>
      </c>
      <c r="X2" s="155" t="s">
        <v>129</v>
      </c>
      <c r="Y2" s="156"/>
    </row>
    <row r="3" spans="1:25" x14ac:dyDescent="0.25">
      <c r="A3" s="11" t="s">
        <v>8</v>
      </c>
      <c r="B3">
        <f>qPCR!E5</f>
        <v>25.965</v>
      </c>
      <c r="C3">
        <f>qPCR!H47</f>
        <v>29.85</v>
      </c>
      <c r="F3" s="1"/>
      <c r="G3">
        <f t="shared" ref="G3:G11" si="0">POWER(2,((-1)*(D3)))</f>
        <v>1</v>
      </c>
      <c r="H3" s="159"/>
      <c r="I3" s="160"/>
      <c r="J3" s="161"/>
      <c r="O3" s="1"/>
      <c r="P3" s="1"/>
      <c r="Q3">
        <f t="shared" ref="Q3:Q11" si="1">POWER(2,((-1)*(D3)))</f>
        <v>1</v>
      </c>
      <c r="R3" s="165"/>
      <c r="S3" s="166"/>
      <c r="T3" s="161"/>
    </row>
    <row r="4" spans="1:25" x14ac:dyDescent="0.25">
      <c r="A4" s="16" t="s">
        <v>9</v>
      </c>
      <c r="B4">
        <f>qPCR!E6</f>
        <v>25.91</v>
      </c>
      <c r="C4">
        <f>qPCR!H48</f>
        <v>31.984999999999999</v>
      </c>
      <c r="D4">
        <f t="shared" ref="D4:D11" si="2">C4-B4</f>
        <v>6.0749999999999993</v>
      </c>
      <c r="F4" s="1"/>
      <c r="G4">
        <f t="shared" si="0"/>
        <v>1.4833470639851871E-2</v>
      </c>
      <c r="H4" s="169"/>
      <c r="I4" s="170"/>
      <c r="J4" s="171"/>
      <c r="K4">
        <f t="shared" ref="K4:K11" si="3">D4-$J$23</f>
        <v>1.6057142857142841</v>
      </c>
      <c r="L4">
        <f t="shared" ref="L4:L11" si="4">POWER(2,((-1)*(K4)))</f>
        <v>0.3285729716097392</v>
      </c>
      <c r="O4" s="1"/>
      <c r="P4" s="1"/>
      <c r="Q4">
        <f t="shared" si="1"/>
        <v>1.4833470639851871E-2</v>
      </c>
      <c r="R4" s="175"/>
      <c r="S4" s="176"/>
      <c r="T4" s="171"/>
      <c r="U4">
        <f t="shared" ref="U4:U11" si="5">D4-$T$23</f>
        <v>0.78799999999999848</v>
      </c>
      <c r="V4">
        <f t="shared" ref="V4:V11" si="6">POWER(2,((-1)*(U4)))</f>
        <v>0.57914640309732224</v>
      </c>
    </row>
    <row r="5" spans="1:25" x14ac:dyDescent="0.25">
      <c r="A5" s="16" t="s">
        <v>10</v>
      </c>
      <c r="B5">
        <f>qPCR!E7</f>
        <v>25.244999999999997</v>
      </c>
      <c r="C5">
        <f>qPCR!H49</f>
        <v>30.020000000000003</v>
      </c>
      <c r="D5">
        <f t="shared" si="2"/>
        <v>4.7750000000000057</v>
      </c>
      <c r="F5" s="1"/>
      <c r="G5">
        <f t="shared" si="0"/>
        <v>3.6524289017538784E-2</v>
      </c>
      <c r="H5" s="169"/>
      <c r="I5" s="170"/>
      <c r="J5" s="171"/>
      <c r="K5">
        <f t="shared" si="3"/>
        <v>0.30571428571429049</v>
      </c>
      <c r="L5">
        <f t="shared" si="4"/>
        <v>0.80904155674693268</v>
      </c>
      <c r="O5" s="1"/>
      <c r="P5" s="1"/>
      <c r="Q5">
        <f t="shared" si="1"/>
        <v>3.6524289017538784E-2</v>
      </c>
      <c r="R5" s="175"/>
      <c r="S5" s="176"/>
      <c r="T5" s="171"/>
      <c r="U5">
        <f t="shared" si="5"/>
        <v>-0.51199999999999513</v>
      </c>
      <c r="V5">
        <f t="shared" si="6"/>
        <v>1.426025717364136</v>
      </c>
    </row>
    <row r="6" spans="1:25" x14ac:dyDescent="0.25">
      <c r="A6" s="16" t="s">
        <v>11</v>
      </c>
      <c r="B6">
        <f>qPCR!E8</f>
        <v>25.130000000000003</v>
      </c>
      <c r="C6">
        <f>qPCR!H50</f>
        <v>31.45</v>
      </c>
      <c r="D6">
        <f t="shared" si="2"/>
        <v>6.3199999999999967</v>
      </c>
      <c r="F6" s="1"/>
      <c r="G6">
        <f t="shared" si="0"/>
        <v>1.2516716837337877E-2</v>
      </c>
      <c r="H6" s="169"/>
      <c r="I6" s="170"/>
      <c r="J6" s="171"/>
      <c r="K6">
        <f t="shared" si="3"/>
        <v>1.8507142857142815</v>
      </c>
      <c r="L6">
        <f t="shared" si="4"/>
        <v>0.27725506362567831</v>
      </c>
      <c r="O6" s="1"/>
      <c r="P6" s="1"/>
      <c r="Q6">
        <f t="shared" si="1"/>
        <v>1.2516716837337877E-2</v>
      </c>
      <c r="R6" s="175"/>
      <c r="S6" s="176"/>
      <c r="T6" s="171"/>
      <c r="U6">
        <f t="shared" si="5"/>
        <v>1.0329999999999959</v>
      </c>
      <c r="V6">
        <f t="shared" si="6"/>
        <v>0.48869288320540405</v>
      </c>
    </row>
    <row r="7" spans="1:25" x14ac:dyDescent="0.25">
      <c r="A7" s="16" t="s">
        <v>12</v>
      </c>
      <c r="B7">
        <f>qPCR!E9</f>
        <v>25.16</v>
      </c>
      <c r="C7">
        <f>qPCR!H51</f>
        <v>32.409999999999997</v>
      </c>
      <c r="D7">
        <f t="shared" si="2"/>
        <v>7.2499999999999964</v>
      </c>
      <c r="F7" s="1"/>
      <c r="G7">
        <f t="shared" si="0"/>
        <v>6.569503244169661E-3</v>
      </c>
      <c r="H7" s="169"/>
      <c r="I7" s="170"/>
      <c r="J7" s="171"/>
      <c r="K7">
        <f t="shared" si="3"/>
        <v>2.7807142857142813</v>
      </c>
      <c r="L7">
        <f t="shared" si="4"/>
        <v>0.14551963295342479</v>
      </c>
      <c r="O7" s="1"/>
      <c r="P7" s="1"/>
      <c r="Q7">
        <f t="shared" si="1"/>
        <v>6.569503244169661E-3</v>
      </c>
      <c r="R7" s="175"/>
      <c r="S7" s="176"/>
      <c r="T7" s="171"/>
      <c r="U7">
        <f t="shared" si="5"/>
        <v>1.9629999999999956</v>
      </c>
      <c r="V7">
        <f t="shared" si="6"/>
        <v>0.25649453633428593</v>
      </c>
    </row>
    <row r="8" spans="1:25" x14ac:dyDescent="0.25">
      <c r="A8" s="16" t="s">
        <v>13</v>
      </c>
      <c r="B8">
        <f>qPCR!E10</f>
        <v>25.92</v>
      </c>
      <c r="C8">
        <f>qPCR!H52</f>
        <v>31.375</v>
      </c>
      <c r="D8">
        <f t="shared" si="2"/>
        <v>5.4549999999999983</v>
      </c>
      <c r="F8" s="1"/>
      <c r="G8">
        <f t="shared" si="0"/>
        <v>2.2797192878752766E-2</v>
      </c>
      <c r="H8" s="169"/>
      <c r="I8" s="170"/>
      <c r="J8" s="171"/>
      <c r="K8">
        <f t="shared" si="3"/>
        <v>0.9857142857142831</v>
      </c>
      <c r="L8">
        <f t="shared" si="4"/>
        <v>0.50497564530905914</v>
      </c>
      <c r="O8" s="1"/>
      <c r="P8" s="1"/>
      <c r="Q8">
        <f t="shared" si="1"/>
        <v>2.2797192878752766E-2</v>
      </c>
      <c r="R8" s="175"/>
      <c r="S8" s="176"/>
      <c r="T8" s="171"/>
      <c r="U8">
        <f t="shared" si="5"/>
        <v>0.16799999999999748</v>
      </c>
      <c r="V8">
        <f t="shared" si="6"/>
        <v>0.89007573325249789</v>
      </c>
    </row>
    <row r="9" spans="1:25" x14ac:dyDescent="0.25">
      <c r="A9" s="16" t="s">
        <v>14</v>
      </c>
      <c r="B9">
        <f>qPCR!E11</f>
        <v>25.725000000000001</v>
      </c>
      <c r="C9">
        <f>qPCR!H53</f>
        <v>31.855000000000004</v>
      </c>
      <c r="D9">
        <f t="shared" si="2"/>
        <v>6.1300000000000026</v>
      </c>
      <c r="F9" s="1"/>
      <c r="G9">
        <f t="shared" si="0"/>
        <v>1.4278616409834364E-2</v>
      </c>
      <c r="H9" s="169"/>
      <c r="I9" s="170"/>
      <c r="J9" s="171"/>
      <c r="K9">
        <f t="shared" si="3"/>
        <v>1.6607142857142874</v>
      </c>
      <c r="L9">
        <f t="shared" si="4"/>
        <v>0.31628251662496371</v>
      </c>
      <c r="O9" s="1"/>
      <c r="P9" s="1"/>
      <c r="Q9">
        <f t="shared" si="1"/>
        <v>1.4278616409834364E-2</v>
      </c>
      <c r="R9" s="175"/>
      <c r="S9" s="176"/>
      <c r="T9" s="171"/>
      <c r="U9">
        <f t="shared" si="5"/>
        <v>0.84300000000000175</v>
      </c>
      <c r="V9">
        <f t="shared" si="6"/>
        <v>0.55748310936384804</v>
      </c>
    </row>
    <row r="10" spans="1:25" x14ac:dyDescent="0.25">
      <c r="A10" s="16" t="s">
        <v>15</v>
      </c>
      <c r="B10">
        <f>qPCR!E12</f>
        <v>26.105</v>
      </c>
      <c r="C10">
        <f>qPCR!H54</f>
        <v>31.375</v>
      </c>
      <c r="D10">
        <f t="shared" si="2"/>
        <v>5.27</v>
      </c>
      <c r="F10" s="1"/>
      <c r="G10">
        <f t="shared" si="0"/>
        <v>2.5916235806701313E-2</v>
      </c>
      <c r="H10" s="169"/>
      <c r="I10" s="170"/>
      <c r="J10" s="171"/>
      <c r="K10">
        <f t="shared" si="3"/>
        <v>0.80071428571428438</v>
      </c>
      <c r="L10">
        <f t="shared" si="4"/>
        <v>0.5740648846581472</v>
      </c>
      <c r="O10" s="1"/>
      <c r="P10" s="1"/>
      <c r="Q10">
        <f t="shared" si="1"/>
        <v>2.5916235806701313E-2</v>
      </c>
      <c r="R10" s="175"/>
      <c r="S10" s="176"/>
      <c r="T10" s="171"/>
      <c r="U10">
        <f t="shared" si="5"/>
        <v>-1.7000000000001236E-2</v>
      </c>
      <c r="V10">
        <f t="shared" si="6"/>
        <v>1.0118532010269297</v>
      </c>
    </row>
    <row r="11" spans="1:25" x14ac:dyDescent="0.25">
      <c r="A11" s="38" t="s">
        <v>16</v>
      </c>
      <c r="B11">
        <f>qPCR!E13</f>
        <v>24.664999999999999</v>
      </c>
      <c r="C11">
        <f>qPCR!H55</f>
        <v>31.41</v>
      </c>
      <c r="D11">
        <f t="shared" si="2"/>
        <v>6.745000000000001</v>
      </c>
      <c r="F11" s="1"/>
      <c r="G11">
        <f t="shared" si="0"/>
        <v>9.3229354924353226E-3</v>
      </c>
      <c r="H11" s="169"/>
      <c r="I11" s="170"/>
      <c r="J11" s="171"/>
      <c r="K11">
        <f t="shared" si="3"/>
        <v>2.2757142857142858</v>
      </c>
      <c r="L11">
        <f t="shared" si="4"/>
        <v>0.20651030990991132</v>
      </c>
      <c r="O11" s="1"/>
      <c r="P11" s="1"/>
      <c r="Q11">
        <f t="shared" si="1"/>
        <v>9.3229354924353226E-3</v>
      </c>
      <c r="R11" s="180"/>
      <c r="S11" s="181"/>
      <c r="T11" s="182"/>
      <c r="U11">
        <f t="shared" si="5"/>
        <v>1.4580000000000002</v>
      </c>
      <c r="V11">
        <f t="shared" si="6"/>
        <v>0.36399738724977165</v>
      </c>
    </row>
    <row r="12" spans="1:25" x14ac:dyDescent="0.25">
      <c r="A12" s="186" t="s">
        <v>142</v>
      </c>
      <c r="B12">
        <f>AVERAGE(B3:B11)</f>
        <v>25.536111111111108</v>
      </c>
      <c r="C12">
        <f>AVERAGE(C3:C11)</f>
        <v>31.303333333333335</v>
      </c>
      <c r="D12">
        <f>AVERAGE(D3:D11)</f>
        <v>6.0024999999999995</v>
      </c>
      <c r="F12" s="188" t="s">
        <v>143</v>
      </c>
      <c r="G12">
        <f>AVERAGE(G3:G11)</f>
        <v>0.12697321781406912</v>
      </c>
      <c r="H12" s="190"/>
      <c r="I12" s="191"/>
      <c r="J12">
        <f>D12</f>
        <v>6.0024999999999995</v>
      </c>
      <c r="M12">
        <f>GEOMEAN(L3:L11)</f>
        <v>0.34550672917462594</v>
      </c>
      <c r="N12">
        <f>STDEV(L3:L11)/SQRT(COUNT(L3:L11))</f>
        <v>7.7670359745998285E-2</v>
      </c>
      <c r="O12" s="1"/>
      <c r="P12" s="1"/>
      <c r="Q12">
        <f t="shared" ref="Q12:Q21" si="7">POWER(2,((-1)*(D13)))</f>
        <v>1</v>
      </c>
      <c r="R12" s="175"/>
      <c r="S12" s="176"/>
      <c r="T12" s="171"/>
    </row>
    <row r="13" spans="1:25" x14ac:dyDescent="0.25">
      <c r="A13" s="21" t="s">
        <v>18</v>
      </c>
      <c r="B13">
        <f>qPCR!E14</f>
        <v>26.234999999999999</v>
      </c>
      <c r="C13">
        <f>qPCR!H56</f>
        <v>31.34</v>
      </c>
      <c r="F13" s="1"/>
      <c r="G13">
        <f t="shared" ref="G13:G22" si="8">POWER(2,((-1)*(D13)))</f>
        <v>1</v>
      </c>
      <c r="H13" s="196"/>
      <c r="I13" s="197"/>
      <c r="J13" s="171"/>
      <c r="O13" s="1"/>
      <c r="P13" s="1"/>
      <c r="Q13">
        <f t="shared" si="7"/>
        <v>3.9010329653175378E-2</v>
      </c>
      <c r="R13" s="175"/>
      <c r="S13" s="176"/>
      <c r="T13" s="171"/>
      <c r="U13">
        <f>D14-$T$23</f>
        <v>-0.60700000000000109</v>
      </c>
      <c r="V13">
        <f>POWER(2,((-1)*(U13)))</f>
        <v>1.5230887397032624</v>
      </c>
    </row>
    <row r="14" spans="1:25" x14ac:dyDescent="0.25">
      <c r="A14" s="26" t="s">
        <v>19</v>
      </c>
      <c r="B14">
        <f>qPCR!E15</f>
        <v>24.15</v>
      </c>
      <c r="C14">
        <f>qPCR!H57</f>
        <v>28.83</v>
      </c>
      <c r="D14">
        <f>C14-B14</f>
        <v>4.68</v>
      </c>
      <c r="F14" s="1"/>
      <c r="G14">
        <f t="shared" si="8"/>
        <v>3.9010329653175378E-2</v>
      </c>
      <c r="H14" s="196"/>
      <c r="I14" s="197"/>
      <c r="J14" s="171"/>
      <c r="K14">
        <f>D14-$J$23</f>
        <v>0.21071428571428452</v>
      </c>
      <c r="L14">
        <f>POWER(2,((-1)*(K14)))</f>
        <v>0.86410930043458523</v>
      </c>
      <c r="O14" s="1"/>
      <c r="P14" s="1"/>
      <c r="Q14">
        <f t="shared" si="7"/>
        <v>3.6271997324491254E-2</v>
      </c>
      <c r="R14" s="175"/>
      <c r="S14" s="176"/>
      <c r="T14" s="171"/>
      <c r="U14">
        <f>D15-$T$23</f>
        <v>-0.50200000000000067</v>
      </c>
      <c r="V14">
        <f>POWER(2,((-1)*(U14)))</f>
        <v>1.4161754382145446</v>
      </c>
    </row>
    <row r="15" spans="1:25" x14ac:dyDescent="0.25">
      <c r="A15" s="26" t="s">
        <v>20</v>
      </c>
      <c r="B15">
        <f>qPCR!E16</f>
        <v>24.69</v>
      </c>
      <c r="C15">
        <f>qPCR!H58</f>
        <v>29.475000000000001</v>
      </c>
      <c r="D15">
        <f>C15-B15</f>
        <v>4.7850000000000001</v>
      </c>
      <c r="F15" s="1"/>
      <c r="G15">
        <f t="shared" si="8"/>
        <v>3.6271997324491254E-2</v>
      </c>
      <c r="H15" s="196"/>
      <c r="I15" s="197"/>
      <c r="J15" s="171"/>
      <c r="K15">
        <f>D15-$J$23</f>
        <v>0.31571428571428495</v>
      </c>
      <c r="L15">
        <f>POWER(2,((-1)*(K15)))</f>
        <v>0.80345309850207869</v>
      </c>
      <c r="O15" s="1"/>
      <c r="P15" s="1"/>
      <c r="Q15">
        <f t="shared" si="7"/>
        <v>2.5382887386132414E-2</v>
      </c>
      <c r="R15" s="175"/>
      <c r="S15" s="176"/>
      <c r="T15" s="171"/>
      <c r="U15">
        <f>D16-$T$23</f>
        <v>1.2999999999996348E-2</v>
      </c>
      <c r="V15">
        <f>POWER(2,((-1)*(U15)))</f>
        <v>0.99102956326408176</v>
      </c>
    </row>
    <row r="16" spans="1:25" x14ac:dyDescent="0.25">
      <c r="A16" s="26" t="s">
        <v>21</v>
      </c>
      <c r="B16">
        <f>qPCR!E17</f>
        <v>24.6</v>
      </c>
      <c r="C16">
        <f>qPCR!H59</f>
        <v>29.9</v>
      </c>
      <c r="D16">
        <f>C16-B16</f>
        <v>5.2999999999999972</v>
      </c>
      <c r="F16" s="1"/>
      <c r="G16">
        <f t="shared" si="8"/>
        <v>2.5382887386132414E-2</v>
      </c>
      <c r="H16" s="196"/>
      <c r="I16" s="197"/>
      <c r="J16" s="171"/>
      <c r="K16">
        <f>D16-$J$23</f>
        <v>0.83071428571428196</v>
      </c>
      <c r="L16">
        <f>POWER(2,((-1)*(K16)))</f>
        <v>0.56225080016608819</v>
      </c>
      <c r="O16" s="1"/>
      <c r="P16" s="1"/>
      <c r="Q16">
        <f t="shared" si="7"/>
        <v>1</v>
      </c>
      <c r="R16" s="175"/>
      <c r="S16" s="176"/>
      <c r="T16" s="171"/>
    </row>
    <row r="17" spans="1:24" x14ac:dyDescent="0.25">
      <c r="A17" s="26" t="s">
        <v>22</v>
      </c>
      <c r="B17">
        <f>qPCR!E18</f>
        <v>25.364999999999998</v>
      </c>
      <c r="C17">
        <f>qPCR!H60</f>
        <v>31.555</v>
      </c>
      <c r="F17" s="1"/>
      <c r="G17">
        <f t="shared" si="8"/>
        <v>1</v>
      </c>
      <c r="H17" s="196"/>
      <c r="I17" s="197"/>
      <c r="J17" s="171"/>
      <c r="O17" s="1"/>
      <c r="P17" s="1"/>
      <c r="Q17">
        <f t="shared" si="7"/>
        <v>4.2836962655615679E-2</v>
      </c>
      <c r="R17" s="175"/>
      <c r="S17" s="176"/>
      <c r="T17" s="171"/>
      <c r="U17">
        <f>D18-$T$23</f>
        <v>-0.7419999999999991</v>
      </c>
      <c r="V17">
        <f>POWER(2,((-1)*(U17)))</f>
        <v>1.6724927998281247</v>
      </c>
    </row>
    <row r="18" spans="1:24" x14ac:dyDescent="0.25">
      <c r="A18" s="26" t="s">
        <v>23</v>
      </c>
      <c r="B18">
        <f>qPCR!E19</f>
        <v>23.83</v>
      </c>
      <c r="C18">
        <f>qPCR!H61</f>
        <v>28.375</v>
      </c>
      <c r="D18">
        <f>C18-B18</f>
        <v>4.5450000000000017</v>
      </c>
      <c r="F18" s="1"/>
      <c r="G18">
        <f t="shared" si="8"/>
        <v>4.2836962655615679E-2</v>
      </c>
      <c r="H18" s="196"/>
      <c r="I18" s="197"/>
      <c r="J18" s="171"/>
      <c r="K18">
        <f>D18-$J$23</f>
        <v>7.5714285714286511E-2</v>
      </c>
      <c r="L18">
        <f>POWER(2,((-1)*(K18)))</f>
        <v>0.94887221313377168</v>
      </c>
      <c r="O18" s="1"/>
      <c r="P18" s="1"/>
      <c r="Q18">
        <f t="shared" si="7"/>
        <v>7.802065930635059E-2</v>
      </c>
      <c r="R18" s="175"/>
      <c r="S18" s="176"/>
      <c r="T18" s="171"/>
      <c r="U18">
        <f>D19-$T$23</f>
        <v>-1.6069999999999975</v>
      </c>
      <c r="V18">
        <f>POWER(2,((-1)*(U18)))</f>
        <v>3.0461774794065173</v>
      </c>
    </row>
    <row r="19" spans="1:24" x14ac:dyDescent="0.25">
      <c r="A19" s="26" t="s">
        <v>24</v>
      </c>
      <c r="B19">
        <f>qPCR!E20</f>
        <v>25.454999999999998</v>
      </c>
      <c r="C19">
        <f>qPCR!H62</f>
        <v>29.135000000000002</v>
      </c>
      <c r="D19">
        <f>C19-B19</f>
        <v>3.6800000000000033</v>
      </c>
      <c r="F19" s="1"/>
      <c r="G19">
        <f t="shared" si="8"/>
        <v>7.802065930635059E-2</v>
      </c>
      <c r="H19" s="196"/>
      <c r="I19" s="197"/>
      <c r="J19" s="171"/>
      <c r="K19">
        <f>D19-$J$23</f>
        <v>-0.78928571428571193</v>
      </c>
      <c r="L19">
        <f>POWER(2,((-1)*(K19)))</f>
        <v>1.7282186008691662</v>
      </c>
      <c r="O19" s="1"/>
      <c r="P19" s="1"/>
      <c r="Q19">
        <f t="shared" si="7"/>
        <v>1</v>
      </c>
      <c r="R19" s="175"/>
      <c r="S19" s="176"/>
      <c r="T19" s="171"/>
    </row>
    <row r="20" spans="1:24" x14ac:dyDescent="0.25">
      <c r="A20" s="26" t="s">
        <v>25</v>
      </c>
      <c r="B20">
        <f>qPCR!E21</f>
        <v>24.82</v>
      </c>
      <c r="C20">
        <f>qPCR!H63</f>
        <v>31.08</v>
      </c>
      <c r="F20" s="1"/>
      <c r="G20">
        <f t="shared" si="8"/>
        <v>1</v>
      </c>
      <c r="H20" s="196"/>
      <c r="I20" s="197"/>
      <c r="J20" s="171"/>
      <c r="O20" s="1"/>
      <c r="P20" s="1"/>
      <c r="Q20">
        <f t="shared" si="7"/>
        <v>9.3428078039683532E-2</v>
      </c>
      <c r="R20" s="175"/>
      <c r="S20" s="176"/>
      <c r="T20" s="171"/>
      <c r="U20">
        <f>D21-$T$23</f>
        <v>-1.8669999999999991</v>
      </c>
      <c r="V20">
        <f>POWER(2,((-1)*(U20)))</f>
        <v>3.6477326620790738</v>
      </c>
    </row>
    <row r="21" spans="1:24" x14ac:dyDescent="0.25">
      <c r="A21" s="26" t="s">
        <v>26</v>
      </c>
      <c r="B21">
        <f>qPCR!E22</f>
        <v>26.004999999999999</v>
      </c>
      <c r="C21">
        <f>qPCR!H64</f>
        <v>29.425000000000001</v>
      </c>
      <c r="D21">
        <f>C21-B21</f>
        <v>3.4200000000000017</v>
      </c>
      <c r="F21" s="1"/>
      <c r="G21">
        <f t="shared" si="8"/>
        <v>9.3428078039683532E-2</v>
      </c>
      <c r="H21" s="196"/>
      <c r="I21" s="197"/>
      <c r="J21" s="171"/>
      <c r="K21">
        <f>D21-$J$23</f>
        <v>-1.0492857142857135</v>
      </c>
      <c r="L21">
        <f>POWER(2,((-1)*(K21)))</f>
        <v>2.0695049714671487</v>
      </c>
      <c r="O21" s="1"/>
      <c r="P21" s="1"/>
      <c r="Q21">
        <f t="shared" si="7"/>
        <v>3.407836664578931E-2</v>
      </c>
      <c r="R21" s="175"/>
      <c r="S21" s="176"/>
      <c r="T21" s="171"/>
      <c r="U21">
        <f>D22-$T$23</f>
        <v>-0.41200000000000081</v>
      </c>
      <c r="V21">
        <f>POWER(2,((-1)*(U21)))</f>
        <v>1.3305290410806869</v>
      </c>
    </row>
    <row r="22" spans="1:24" x14ac:dyDescent="0.25">
      <c r="A22" s="85" t="s">
        <v>27</v>
      </c>
      <c r="B22">
        <f>qPCR!E23</f>
        <v>25.67</v>
      </c>
      <c r="C22">
        <f>qPCR!H65</f>
        <v>30.545000000000002</v>
      </c>
      <c r="D22">
        <f>C22-B22</f>
        <v>4.875</v>
      </c>
      <c r="F22" s="43"/>
      <c r="G22">
        <f t="shared" si="8"/>
        <v>3.407836664578931E-2</v>
      </c>
      <c r="I22" s="197"/>
      <c r="K22">
        <f>D22-$J$23</f>
        <v>0.40571428571428481</v>
      </c>
      <c r="L22">
        <f>POWER(2,((-1)*(K22)))</f>
        <v>0.75486246396918932</v>
      </c>
      <c r="O22" s="1"/>
      <c r="P22" s="1"/>
      <c r="R22" s="205"/>
      <c r="S22" s="206"/>
      <c r="T22" s="205"/>
      <c r="U22" s="207"/>
      <c r="V22" s="207"/>
      <c r="W22" s="207"/>
      <c r="X22" s="206"/>
    </row>
    <row r="23" spans="1:24" x14ac:dyDescent="0.25">
      <c r="A23" s="186" t="s">
        <v>144</v>
      </c>
      <c r="B23">
        <f>AVERAGE(B13:B22)</f>
        <v>25.082000000000001</v>
      </c>
      <c r="C23">
        <f>AVERAGE(C13:C22)</f>
        <v>29.966000000000001</v>
      </c>
      <c r="D23">
        <f>AVERAGE(D13:D22)</f>
        <v>4.4692857142857152</v>
      </c>
      <c r="E23" s="43"/>
      <c r="F23" s="188" t="s">
        <v>145</v>
      </c>
      <c r="G23">
        <f>AVERAGE(G13:G22)</f>
        <v>0.33490292810112376</v>
      </c>
      <c r="H23" s="190"/>
      <c r="I23" s="191"/>
      <c r="J23">
        <f>D23</f>
        <v>4.4692857142857152</v>
      </c>
      <c r="M23" s="208"/>
      <c r="N23" s="209"/>
      <c r="O23" s="1"/>
      <c r="P23" s="188" t="s">
        <v>143</v>
      </c>
      <c r="Q23">
        <f>AVERAGE(Q3:Q21)</f>
        <v>0.23640990743883472</v>
      </c>
      <c r="S23" s="206"/>
      <c r="T23">
        <f>D24</f>
        <v>5.2870000000000008</v>
      </c>
      <c r="W23">
        <f>GEOMEAN(V3:V21)</f>
        <v>1.0000000000000004</v>
      </c>
      <c r="X23">
        <f>STDEV(V3:V21)/SQRT(COUNT(V3:V21))</f>
        <v>0.24702582386234009</v>
      </c>
    </row>
    <row r="24" spans="1:24" x14ac:dyDescent="0.25">
      <c r="A24" s="146" t="s">
        <v>146</v>
      </c>
      <c r="B24">
        <f>AVERAGE(B3:B11,B13:B22)</f>
        <v>25.297105263157892</v>
      </c>
      <c r="C24">
        <f>AVERAGE(C3:C11,C13:C22)</f>
        <v>30.599473684210519</v>
      </c>
      <c r="D24">
        <f>AVERAGE(D3:D11,D13:D22)</f>
        <v>5.2870000000000008</v>
      </c>
      <c r="F24" s="216" t="s">
        <v>128</v>
      </c>
      <c r="G24">
        <f>G12/G23</f>
        <v>0.37913439137125016</v>
      </c>
      <c r="H24">
        <f>((C12-B12)-(C23-B23))</f>
        <v>0.88322222222222635</v>
      </c>
      <c r="I24">
        <f>POWER(2,((-1)*(H24)))</f>
        <v>0.54215518835842891</v>
      </c>
      <c r="J24" s="182"/>
      <c r="M24">
        <f>GEOMEAN(L13:L22)</f>
        <v>1.0000000000000002</v>
      </c>
      <c r="N24">
        <f>STDEV(L13:L22)/SQRT(COUNT(L13:L22))</f>
        <v>0.21320552432260279</v>
      </c>
      <c r="O24" s="1"/>
      <c r="P24" s="1"/>
      <c r="Q24">
        <f t="shared" ref="Q24:Q31" si="9">POWER(2,((-1)*(D25)))</f>
        <v>3.9692218204337153E-2</v>
      </c>
      <c r="R24" s="175"/>
      <c r="S24" s="176"/>
      <c r="T24" s="171"/>
      <c r="U24">
        <f>D25-$T$23</f>
        <v>-0.63199999999999967</v>
      </c>
      <c r="V24">
        <f>POWER(2,((-1)*(U24)))</f>
        <v>1.5497118619183425</v>
      </c>
    </row>
    <row r="25" spans="1:24" x14ac:dyDescent="0.25">
      <c r="A25" s="11" t="s">
        <v>28</v>
      </c>
      <c r="B25">
        <f>qPCR!E24</f>
        <v>26.66</v>
      </c>
      <c r="C25">
        <f>qPCR!H66</f>
        <v>31.315000000000001</v>
      </c>
      <c r="D25">
        <f>C25-B25</f>
        <v>4.6550000000000011</v>
      </c>
      <c r="F25" s="143"/>
      <c r="H25" s="161"/>
      <c r="I25" s="220"/>
      <c r="J25" s="161"/>
      <c r="O25" s="1"/>
      <c r="P25" s="1"/>
      <c r="Q25">
        <f t="shared" si="9"/>
        <v>1</v>
      </c>
      <c r="R25" s="175"/>
      <c r="S25" s="176"/>
      <c r="T25" s="171"/>
    </row>
    <row r="26" spans="1:24" x14ac:dyDescent="0.25">
      <c r="A26" s="16" t="s">
        <v>29</v>
      </c>
      <c r="B26">
        <f>qPCR!E25</f>
        <v>26.340000000000003</v>
      </c>
      <c r="C26">
        <f>qPCR!H67</f>
        <v>28.37</v>
      </c>
      <c r="F26" s="143"/>
      <c r="H26" s="171"/>
      <c r="I26" s="223"/>
      <c r="J26" s="171"/>
      <c r="K26">
        <f t="shared" ref="K26:K33" si="10">D4-$J$12</f>
        <v>7.2499999999999787E-2</v>
      </c>
      <c r="L26">
        <f t="shared" ref="L26:L33" si="11">POWER(2,((-1)*(K26)))</f>
        <v>0.95098863166763903</v>
      </c>
      <c r="O26" s="1"/>
      <c r="P26" s="1"/>
      <c r="Q26">
        <f t="shared" si="9"/>
        <v>1.6458766186794267E-2</v>
      </c>
      <c r="R26" s="175"/>
      <c r="S26" s="176"/>
      <c r="T26" s="171"/>
      <c r="U26">
        <f t="shared" ref="U26:U31" si="12">D27-$T$23</f>
        <v>0.63800000000000345</v>
      </c>
      <c r="V26">
        <f t="shared" ref="V26:V32" si="13">POWER(2,((-1)*(U26)))</f>
        <v>0.64260316873468504</v>
      </c>
    </row>
    <row r="27" spans="1:24" x14ac:dyDescent="0.25">
      <c r="A27" s="16" t="s">
        <v>30</v>
      </c>
      <c r="B27">
        <f>qPCR!E26</f>
        <v>24.439999999999998</v>
      </c>
      <c r="C27">
        <f>qPCR!H68</f>
        <v>30.365000000000002</v>
      </c>
      <c r="D27">
        <f t="shared" ref="D27:D32" si="14">C27-B27</f>
        <v>5.9250000000000043</v>
      </c>
      <c r="F27" s="143"/>
      <c r="H27" s="171"/>
      <c r="I27" s="223"/>
      <c r="J27" s="171"/>
      <c r="K27">
        <f t="shared" si="10"/>
        <v>-1.2274999999999938</v>
      </c>
      <c r="L27">
        <f t="shared" si="11"/>
        <v>2.3416086820642699</v>
      </c>
      <c r="O27" s="1"/>
      <c r="P27" s="1"/>
      <c r="Q27">
        <f t="shared" si="9"/>
        <v>3.3725882390763344E-2</v>
      </c>
      <c r="R27" s="175"/>
      <c r="S27" s="176"/>
      <c r="T27" s="171"/>
      <c r="U27">
        <f t="shared" si="12"/>
        <v>-0.39700000000000024</v>
      </c>
      <c r="V27">
        <f t="shared" si="13"/>
        <v>1.3167669220592435</v>
      </c>
    </row>
    <row r="28" spans="1:24" x14ac:dyDescent="0.25">
      <c r="A28" s="16" t="s">
        <v>31</v>
      </c>
      <c r="B28">
        <f>qPCR!E27</f>
        <v>25.63</v>
      </c>
      <c r="C28">
        <f>qPCR!H69</f>
        <v>30.52</v>
      </c>
      <c r="D28">
        <f t="shared" si="14"/>
        <v>4.8900000000000006</v>
      </c>
      <c r="F28" s="143"/>
      <c r="H28" s="171"/>
      <c r="I28" s="223"/>
      <c r="J28" s="171"/>
      <c r="K28">
        <f t="shared" si="10"/>
        <v>0.31749999999999723</v>
      </c>
      <c r="L28">
        <f t="shared" si="11"/>
        <v>0.8024592293412266</v>
      </c>
      <c r="O28" s="1"/>
      <c r="P28" s="1"/>
      <c r="Q28">
        <f t="shared" si="9"/>
        <v>4.2745847705497608E-3</v>
      </c>
      <c r="R28" s="175"/>
      <c r="S28" s="176"/>
      <c r="T28" s="171"/>
      <c r="U28">
        <f t="shared" si="12"/>
        <v>2.5830000000000002</v>
      </c>
      <c r="V28">
        <f t="shared" si="13"/>
        <v>0.16689353791198849</v>
      </c>
    </row>
    <row r="29" spans="1:24" x14ac:dyDescent="0.25">
      <c r="A29" s="16" t="s">
        <v>32</v>
      </c>
      <c r="B29">
        <f>qPCR!E28</f>
        <v>23.47</v>
      </c>
      <c r="C29">
        <f>qPCR!H70</f>
        <v>31.34</v>
      </c>
      <c r="D29">
        <f t="shared" si="14"/>
        <v>7.870000000000001</v>
      </c>
      <c r="F29" s="143"/>
      <c r="H29" s="171"/>
      <c r="I29" s="223"/>
      <c r="J29" s="171"/>
      <c r="K29">
        <f t="shared" si="10"/>
        <v>1.2474999999999969</v>
      </c>
      <c r="L29">
        <f t="shared" si="11"/>
        <v>0.42117742048339746</v>
      </c>
      <c r="O29" s="1"/>
      <c r="P29" s="1"/>
      <c r="Q29">
        <f t="shared" si="9"/>
        <v>2.2020636799094127E-2</v>
      </c>
      <c r="R29" s="175"/>
      <c r="S29" s="176"/>
      <c r="T29" s="171"/>
      <c r="U29">
        <f t="shared" si="12"/>
        <v>0.21799999999999464</v>
      </c>
      <c r="V29">
        <f t="shared" si="13"/>
        <v>0.8597564862430096</v>
      </c>
    </row>
    <row r="30" spans="1:24" x14ac:dyDescent="0.25">
      <c r="A30" s="16" t="s">
        <v>33</v>
      </c>
      <c r="B30">
        <f>qPCR!E29</f>
        <v>26.325000000000003</v>
      </c>
      <c r="C30">
        <f>qPCR!H71</f>
        <v>31.83</v>
      </c>
      <c r="D30">
        <f t="shared" si="14"/>
        <v>5.5049999999999955</v>
      </c>
      <c r="F30" s="143"/>
      <c r="H30" s="171"/>
      <c r="I30" s="223"/>
      <c r="J30" s="171"/>
      <c r="K30">
        <f t="shared" si="10"/>
        <v>-0.54750000000000121</v>
      </c>
      <c r="L30">
        <f t="shared" si="11"/>
        <v>1.4615508256970424</v>
      </c>
      <c r="O30" s="1"/>
      <c r="P30" s="1"/>
      <c r="Q30">
        <f t="shared" si="9"/>
        <v>2.7489033622576136E-2</v>
      </c>
      <c r="R30" s="175"/>
      <c r="S30" s="176"/>
      <c r="T30" s="171"/>
      <c r="U30">
        <f t="shared" si="12"/>
        <v>-0.10200000000000209</v>
      </c>
      <c r="V30">
        <f t="shared" si="13"/>
        <v>1.0732602863934551</v>
      </c>
    </row>
    <row r="31" spans="1:24" x14ac:dyDescent="0.25">
      <c r="A31" s="16" t="s">
        <v>34</v>
      </c>
      <c r="B31">
        <f>qPCR!E30</f>
        <v>25.25</v>
      </c>
      <c r="C31">
        <f>qPCR!H72</f>
        <v>30.434999999999999</v>
      </c>
      <c r="D31">
        <f t="shared" si="14"/>
        <v>5.1849999999999987</v>
      </c>
      <c r="F31" s="143"/>
      <c r="H31" s="171"/>
      <c r="I31" s="223"/>
      <c r="J31" s="171"/>
      <c r="K31">
        <f t="shared" si="10"/>
        <v>0.12750000000000306</v>
      </c>
      <c r="L31">
        <f t="shared" si="11"/>
        <v>0.91541637229620554</v>
      </c>
      <c r="O31" s="1"/>
      <c r="P31" s="1"/>
      <c r="Q31">
        <f t="shared" si="9"/>
        <v>3.4794425569646487E-2</v>
      </c>
      <c r="R31" s="175"/>
      <c r="S31" s="176"/>
      <c r="T31" s="171"/>
      <c r="U31">
        <f t="shared" si="12"/>
        <v>-0.44200000000000195</v>
      </c>
      <c r="V31">
        <f t="shared" si="13"/>
        <v>1.3584862845489467</v>
      </c>
    </row>
    <row r="32" spans="1:24" x14ac:dyDescent="0.25">
      <c r="A32" s="38" t="s">
        <v>35</v>
      </c>
      <c r="B32">
        <f>qPCR!E31</f>
        <v>26.55</v>
      </c>
      <c r="C32">
        <f>qPCR!H73</f>
        <v>31.395</v>
      </c>
      <c r="D32">
        <f t="shared" si="14"/>
        <v>4.8449999999999989</v>
      </c>
      <c r="F32" s="143"/>
      <c r="H32" s="171"/>
      <c r="I32" s="223"/>
      <c r="J32" s="171"/>
      <c r="K32">
        <f t="shared" si="10"/>
        <v>-0.73249999999999993</v>
      </c>
      <c r="L32">
        <f t="shared" si="11"/>
        <v>1.6615157858995075</v>
      </c>
      <c r="O32" s="1"/>
      <c r="P32" s="1"/>
      <c r="Q32">
        <f t="shared" ref="Q32:Q41" si="15">POWER(2,((-1)*(D34)))</f>
        <v>0.41179550863378622</v>
      </c>
      <c r="R32" s="165"/>
      <c r="S32" s="166"/>
      <c r="T32" s="161"/>
      <c r="U32">
        <f>D34-$T$23</f>
        <v>-4.0069999999999997</v>
      </c>
      <c r="V32">
        <f t="shared" si="13"/>
        <v>16.077821126780563</v>
      </c>
    </row>
    <row r="33" spans="1:24" x14ac:dyDescent="0.25">
      <c r="A33" s="186" t="s">
        <v>147</v>
      </c>
      <c r="B33">
        <f>AVERAGE(B25:B32)</f>
        <v>25.583125000000003</v>
      </c>
      <c r="C33">
        <f>AVERAGE(C25:C32)</f>
        <v>30.696250000000003</v>
      </c>
      <c r="D33">
        <f>AVERAGE(D25:D32)</f>
        <v>5.5535714285714288</v>
      </c>
      <c r="F33" s="143"/>
      <c r="H33" s="171"/>
      <c r="I33" s="223"/>
      <c r="J33" s="171"/>
      <c r="K33">
        <f t="shared" si="10"/>
        <v>0.74250000000000149</v>
      </c>
      <c r="L33">
        <f t="shared" si="11"/>
        <v>0.59770271451221679</v>
      </c>
      <c r="O33" s="1"/>
      <c r="P33" s="1"/>
      <c r="Q33">
        <f t="shared" si="15"/>
        <v>1</v>
      </c>
      <c r="R33" s="175"/>
      <c r="S33" s="176"/>
      <c r="T33" s="171"/>
    </row>
    <row r="34" spans="1:24" x14ac:dyDescent="0.25">
      <c r="A34" s="21" t="s">
        <v>36</v>
      </c>
      <c r="B34">
        <f>qPCR!E32</f>
        <v>25.965</v>
      </c>
      <c r="C34">
        <f>qPCR!H74</f>
        <v>27.245000000000001</v>
      </c>
      <c r="D34">
        <f>C34-B34</f>
        <v>1.2800000000000011</v>
      </c>
      <c r="F34" s="143"/>
      <c r="H34" s="225"/>
      <c r="I34" s="226"/>
      <c r="J34" s="225"/>
      <c r="M34">
        <f>(-1)*GEOMEAN(L25:L33)</f>
        <v>-0.99999999999999967</v>
      </c>
      <c r="N34">
        <f>STDEV(L25:L33)/SQRT(COUNT(L25:L33))</f>
        <v>0.22480129383165257</v>
      </c>
      <c r="O34" s="1"/>
      <c r="P34" s="1"/>
      <c r="Q34">
        <f t="shared" si="15"/>
        <v>5.5552667572910594E-2</v>
      </c>
      <c r="R34" s="175"/>
      <c r="S34" s="176"/>
      <c r="T34" s="171"/>
      <c r="U34">
        <f>D36-$T$23</f>
        <v>-1.1169999999999991</v>
      </c>
      <c r="V34">
        <f>POWER(2,((-1)*(U34)))</f>
        <v>2.1689548176861253</v>
      </c>
    </row>
    <row r="35" spans="1:24" x14ac:dyDescent="0.25">
      <c r="A35" s="26" t="s">
        <v>37</v>
      </c>
      <c r="B35">
        <f>qPCR!E33</f>
        <v>26.225000000000001</v>
      </c>
      <c r="C35">
        <f>qPCR!H75</f>
        <v>32.340000000000003</v>
      </c>
      <c r="F35" s="143"/>
      <c r="H35" s="171"/>
      <c r="I35" s="223"/>
      <c r="J35" s="171"/>
      <c r="O35" s="1"/>
      <c r="P35" s="1"/>
      <c r="Q35">
        <f t="shared" si="15"/>
        <v>8.0492601844364214E-2</v>
      </c>
      <c r="R35" s="175"/>
      <c r="S35" s="176"/>
      <c r="T35" s="171"/>
      <c r="U35">
        <f>D37-$T$23</f>
        <v>-1.6520000000000028</v>
      </c>
      <c r="V35">
        <f>POWER(2,((-1)*(U35)))</f>
        <v>3.1426900666703266</v>
      </c>
    </row>
    <row r="36" spans="1:24" x14ac:dyDescent="0.25">
      <c r="A36" s="26" t="s">
        <v>38</v>
      </c>
      <c r="B36">
        <f>qPCR!E34</f>
        <v>24.625</v>
      </c>
      <c r="C36">
        <f>qPCR!H76</f>
        <v>28.795000000000002</v>
      </c>
      <c r="D36">
        <f>C36-B36</f>
        <v>4.1700000000000017</v>
      </c>
      <c r="F36" s="143"/>
      <c r="H36" s="171"/>
      <c r="I36" s="223"/>
      <c r="J36" s="171"/>
      <c r="K36">
        <f>D14-$J$12</f>
        <v>-1.3224999999999998</v>
      </c>
      <c r="L36">
        <f>POWER(2,((-1)*(K36)))</f>
        <v>2.5009912324973764</v>
      </c>
      <c r="O36" s="1"/>
      <c r="P36" s="1"/>
      <c r="Q36">
        <f t="shared" si="15"/>
        <v>5.933388255940749E-2</v>
      </c>
      <c r="R36" s="175"/>
      <c r="S36" s="176"/>
      <c r="T36" s="171"/>
      <c r="U36">
        <f>D38-$T$23</f>
        <v>-1.2120000000000015</v>
      </c>
      <c r="V36">
        <f>POWER(2,((-1)*(U36)))</f>
        <v>2.316585612389289</v>
      </c>
    </row>
    <row r="37" spans="1:24" x14ac:dyDescent="0.25">
      <c r="A37" s="26" t="s">
        <v>39</v>
      </c>
      <c r="B37">
        <f>qPCR!E35</f>
        <v>25.685000000000002</v>
      </c>
      <c r="C37">
        <f>qPCR!H77</f>
        <v>29.32</v>
      </c>
      <c r="D37">
        <f>C37-B37</f>
        <v>3.634999999999998</v>
      </c>
      <c r="F37" s="43"/>
      <c r="H37" s="171"/>
      <c r="I37" s="223"/>
      <c r="J37" s="171"/>
      <c r="K37">
        <f>D15-$J$12</f>
        <v>-1.2174999999999994</v>
      </c>
      <c r="L37">
        <f>POWER(2,((-1)*(K37)))</f>
        <v>2.3254340094082435</v>
      </c>
      <c r="O37" s="1"/>
      <c r="P37" s="1"/>
      <c r="Q37">
        <f t="shared" si="15"/>
        <v>7.5362989230672708E-2</v>
      </c>
      <c r="R37" s="175"/>
      <c r="S37" s="176"/>
      <c r="T37" s="171"/>
      <c r="U37">
        <f>D39-$T$23</f>
        <v>-1.5570000000000039</v>
      </c>
      <c r="V37">
        <f>POWER(2,((-1)*(U37)))</f>
        <v>2.9424134917114837</v>
      </c>
    </row>
    <row r="38" spans="1:24" x14ac:dyDescent="0.25">
      <c r="A38" s="26" t="s">
        <v>40</v>
      </c>
      <c r="B38">
        <f>qPCR!E36</f>
        <v>25.945</v>
      </c>
      <c r="C38">
        <f>qPCR!H78</f>
        <v>30.02</v>
      </c>
      <c r="D38">
        <f>C38-B38</f>
        <v>4.0749999999999993</v>
      </c>
      <c r="F38" s="43"/>
      <c r="H38" s="171"/>
      <c r="I38" s="223"/>
      <c r="J38" s="171"/>
      <c r="K38">
        <f>D16-$J$12</f>
        <v>-0.70250000000000234</v>
      </c>
      <c r="L38">
        <f>POWER(2,((-1)*(K38)))</f>
        <v>1.6273222854710749</v>
      </c>
      <c r="O38" s="1"/>
      <c r="P38" s="1"/>
      <c r="Q38">
        <f t="shared" si="15"/>
        <v>1</v>
      </c>
      <c r="R38" s="175"/>
      <c r="S38" s="176"/>
      <c r="T38" s="171"/>
    </row>
    <row r="39" spans="1:24" x14ac:dyDescent="0.25">
      <c r="A39" s="26" t="s">
        <v>41</v>
      </c>
      <c r="B39">
        <f>qPCR!E37</f>
        <v>24.685000000000002</v>
      </c>
      <c r="C39">
        <f>qPCR!H79</f>
        <v>28.414999999999999</v>
      </c>
      <c r="D39">
        <f>C39-B39</f>
        <v>3.7299999999999969</v>
      </c>
      <c r="F39" s="43"/>
      <c r="H39" s="171"/>
      <c r="I39" s="223"/>
      <c r="J39" s="171"/>
      <c r="O39" s="1"/>
      <c r="P39" s="1"/>
      <c r="Q39">
        <f t="shared" si="15"/>
        <v>1</v>
      </c>
      <c r="R39" s="175"/>
      <c r="S39" s="176"/>
      <c r="T39" s="171"/>
    </row>
    <row r="40" spans="1:24" x14ac:dyDescent="0.25">
      <c r="A40" s="26" t="s">
        <v>42</v>
      </c>
      <c r="B40">
        <f>qPCR!E38</f>
        <v>25.68</v>
      </c>
      <c r="C40">
        <f>qPCR!H80</f>
        <v>31.21</v>
      </c>
      <c r="F40" s="43"/>
      <c r="H40" s="171"/>
      <c r="I40" s="223"/>
      <c r="K40">
        <f>D18-$J$12</f>
        <v>-1.4574999999999978</v>
      </c>
      <c r="L40">
        <f>POWER(2,((-1)*(K40)))</f>
        <v>2.7463204997497819</v>
      </c>
      <c r="O40" s="1"/>
      <c r="P40" s="1"/>
      <c r="Q40">
        <f t="shared" si="15"/>
        <v>7.5624630576205915E-2</v>
      </c>
      <c r="R40" s="175"/>
      <c r="S40" s="176"/>
      <c r="T40" s="171"/>
      <c r="U40">
        <f>D42-$T$23</f>
        <v>-1.5620000000000029</v>
      </c>
      <c r="V40">
        <f>POWER(2,((-1)*(U40)))</f>
        <v>2.9526288113656722</v>
      </c>
    </row>
    <row r="41" spans="1:24" x14ac:dyDescent="0.25">
      <c r="A41" s="26" t="s">
        <v>43</v>
      </c>
      <c r="B41">
        <f>qPCR!E39</f>
        <v>25.945</v>
      </c>
      <c r="C41">
        <f>qPCR!H81</f>
        <v>31.085000000000001</v>
      </c>
      <c r="F41" s="43"/>
      <c r="H41" s="171"/>
      <c r="I41" s="223"/>
      <c r="K41">
        <f>D19-$J$12</f>
        <v>-2.3224999999999962</v>
      </c>
      <c r="L41">
        <f>POWER(2,((-1)*(K41)))</f>
        <v>5.0019824649947404</v>
      </c>
      <c r="O41" s="1"/>
      <c r="P41" s="1"/>
      <c r="Q41">
        <f t="shared" si="15"/>
        <v>0.23733553023762932</v>
      </c>
      <c r="R41" s="175"/>
      <c r="S41" s="176"/>
      <c r="T41" s="171"/>
      <c r="U41">
        <f>D43-$T$23</f>
        <v>-3.211999999999998</v>
      </c>
      <c r="V41">
        <f>POWER(2,((-1)*(U41)))</f>
        <v>9.2663424495571309</v>
      </c>
    </row>
    <row r="42" spans="1:24" x14ac:dyDescent="0.25">
      <c r="A42" s="26" t="s">
        <v>44</v>
      </c>
      <c r="B42">
        <f>qPCR!E40</f>
        <v>25.655000000000001</v>
      </c>
      <c r="C42">
        <f>qPCR!H82</f>
        <v>29.38</v>
      </c>
      <c r="D42">
        <f>C42-B42</f>
        <v>3.7249999999999979</v>
      </c>
      <c r="F42" s="228"/>
      <c r="H42" s="171"/>
      <c r="I42" s="223"/>
      <c r="O42" s="1"/>
      <c r="P42" s="1"/>
      <c r="Q42" s="49"/>
      <c r="R42" s="205"/>
      <c r="S42" s="206"/>
      <c r="T42" s="205"/>
      <c r="U42" s="207"/>
      <c r="V42" s="207"/>
      <c r="W42" s="207"/>
      <c r="X42" s="206"/>
    </row>
    <row r="43" spans="1:24" x14ac:dyDescent="0.25">
      <c r="A43" s="85" t="s">
        <v>45</v>
      </c>
      <c r="B43">
        <f>qPCR!E41</f>
        <v>26.189999999999998</v>
      </c>
      <c r="C43">
        <f>qPCR!H83</f>
        <v>28.265000000000001</v>
      </c>
      <c r="D43">
        <f>C43-B43</f>
        <v>2.0750000000000028</v>
      </c>
      <c r="F43" s="143"/>
      <c r="H43" s="171"/>
      <c r="I43" s="223"/>
      <c r="K43">
        <f>D21-$J$12</f>
        <v>-2.5824999999999978</v>
      </c>
      <c r="L43">
        <f>POWER(2,((-1)*(K43)))</f>
        <v>5.9897674827085039</v>
      </c>
      <c r="O43" s="1"/>
      <c r="P43" s="146" t="s">
        <v>145</v>
      </c>
      <c r="Q43">
        <f>AVERAGE(Q24:Q41)</f>
        <v>0.28744185323326321</v>
      </c>
      <c r="R43" s="175"/>
      <c r="S43" s="229"/>
      <c r="T43">
        <f>D45</f>
        <v>4.3975</v>
      </c>
    </row>
    <row r="44" spans="1:24" x14ac:dyDescent="0.25">
      <c r="A44" s="186" t="s">
        <v>148</v>
      </c>
      <c r="B44">
        <f>AVERAGE(B34:B43)</f>
        <v>25.660000000000004</v>
      </c>
      <c r="C44">
        <f>AVERAGE(C34:C43)</f>
        <v>29.607500000000005</v>
      </c>
      <c r="D44">
        <f>AVERAGE(D34:D43)</f>
        <v>3.2414285714285711</v>
      </c>
      <c r="F44" s="1"/>
      <c r="H44" s="171"/>
      <c r="I44" s="223"/>
      <c r="K44">
        <f>D22-$J$12</f>
        <v>-1.1274999999999995</v>
      </c>
      <c r="L44">
        <f>POWER(2,((-1)*(K44)))</f>
        <v>2.1847981536349952</v>
      </c>
      <c r="O44" s="1"/>
      <c r="P44" s="216" t="s">
        <v>128</v>
      </c>
      <c r="Q44">
        <f>Q43/Q23</f>
        <v>1.2158621283993005</v>
      </c>
      <c r="R44">
        <f>((C45-B45)-(C24-B24))</f>
        <v>-0.83681286549707679</v>
      </c>
      <c r="S44">
        <f>POWER(2,((-1)*(R44)))</f>
        <v>1.7861000115154988</v>
      </c>
      <c r="W44">
        <f>GEOMEAN(V24:V41)</f>
        <v>1.8525339731607535</v>
      </c>
      <c r="X44">
        <f>STDEV(V24:V41)/SQRT(COUNT(V24:V41))</f>
        <v>1.1481890961433965</v>
      </c>
    </row>
    <row r="45" spans="1:24" x14ac:dyDescent="0.25">
      <c r="A45" s="146" t="s">
        <v>149</v>
      </c>
      <c r="B45">
        <f>AVERAGE(B25:B32,B34:B43)</f>
        <v>25.625833333333336</v>
      </c>
      <c r="C45">
        <f>AVERAGE(C25:C32,C34:C43)</f>
        <v>30.091388888888886</v>
      </c>
      <c r="D45">
        <f>AVERAGE(D25:D32,D34:D43)</f>
        <v>4.3975</v>
      </c>
      <c r="F45" s="1"/>
      <c r="H45" s="225"/>
      <c r="I45" s="226"/>
      <c r="J45" s="225"/>
      <c r="O45" s="1"/>
      <c r="P45" s="1"/>
      <c r="R45" s="165"/>
      <c r="S45" s="166"/>
      <c r="T45" s="161"/>
    </row>
    <row r="46" spans="1:24" x14ac:dyDescent="0.25">
      <c r="A46" s="43"/>
      <c r="F46" s="1"/>
      <c r="G46">
        <f>(-1)*G23/G12</f>
        <v>-2.63758715315487</v>
      </c>
      <c r="H46">
        <f>((C23-B23)-(C12-B12))</f>
        <v>-0.88322222222222635</v>
      </c>
      <c r="I46">
        <f>(-1)*POWER(2,((-1)*(H46)))</f>
        <v>-1.8444903257826637</v>
      </c>
      <c r="J46" s="182"/>
      <c r="M46">
        <f>(-1)*GEOMEAN(L35:L44)</f>
        <v>-2.8942996345943239</v>
      </c>
      <c r="N46">
        <f>STDEV(L35:L44)/SQRT(COUNT(L35:L44))</f>
        <v>0.61708067114040044</v>
      </c>
      <c r="O46" s="1"/>
      <c r="P46" s="1"/>
      <c r="R46" s="175"/>
      <c r="S46" s="176"/>
      <c r="T46" s="171"/>
      <c r="U46">
        <f t="shared" ref="U46:U53" si="16">D4-$T$43</f>
        <v>1.6774999999999993</v>
      </c>
      <c r="V46">
        <f t="shared" ref="V46:V53" si="17">POWER(2,((-1)*(U46)))</f>
        <v>0.31262390406217228</v>
      </c>
    </row>
    <row r="47" spans="1:24" x14ac:dyDescent="0.25">
      <c r="A47" s="43"/>
      <c r="F47" s="1"/>
      <c r="H47" s="243"/>
      <c r="I47" s="243"/>
      <c r="J47" s="243"/>
      <c r="O47" s="1"/>
      <c r="P47" s="1"/>
      <c r="R47" s="175"/>
      <c r="S47" s="176"/>
      <c r="T47" s="171"/>
      <c r="U47">
        <f t="shared" si="16"/>
        <v>0.37750000000000572</v>
      </c>
      <c r="V47">
        <f t="shared" si="17"/>
        <v>0.76977034592843763</v>
      </c>
    </row>
    <row r="48" spans="1:24" ht="15.75" x14ac:dyDescent="0.25">
      <c r="A48" s="244" t="s">
        <v>7</v>
      </c>
      <c r="B48" s="245"/>
      <c r="D48" s="15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R48" s="175"/>
      <c r="S48" s="176"/>
      <c r="T48" s="171"/>
      <c r="U48">
        <f t="shared" si="16"/>
        <v>1.9224999999999968</v>
      </c>
      <c r="V48">
        <f t="shared" si="17"/>
        <v>0.26379698849549671</v>
      </c>
    </row>
    <row r="49" spans="1:24" ht="15.75" x14ac:dyDescent="0.25">
      <c r="A49" s="43"/>
      <c r="B49" s="246"/>
      <c r="D49" s="156"/>
      <c r="F49" s="142"/>
      <c r="G49" s="291" t="s">
        <v>150</v>
      </c>
      <c r="H49" s="291"/>
      <c r="I49" s="291"/>
      <c r="J49" s="291"/>
      <c r="K49" s="291"/>
      <c r="L49" s="291"/>
      <c r="M49" s="291"/>
      <c r="N49" s="291"/>
      <c r="O49" s="1"/>
      <c r="R49" s="175"/>
      <c r="S49" s="176"/>
      <c r="T49" s="171"/>
      <c r="U49">
        <f t="shared" si="16"/>
        <v>2.8524999999999965</v>
      </c>
      <c r="V49">
        <f t="shared" si="17"/>
        <v>0.13845604995662264</v>
      </c>
    </row>
    <row r="50" spans="1:24" x14ac:dyDescent="0.25">
      <c r="A50" s="146" t="s">
        <v>134</v>
      </c>
      <c r="B50" s="7" t="s">
        <v>2</v>
      </c>
      <c r="C50" s="10" t="s">
        <v>153</v>
      </c>
      <c r="D50" s="147" t="s">
        <v>136</v>
      </c>
      <c r="F50" s="1"/>
      <c r="G50" s="276" t="s">
        <v>137</v>
      </c>
      <c r="H50" s="277" t="s">
        <v>138</v>
      </c>
      <c r="I50" s="278" t="s">
        <v>139</v>
      </c>
      <c r="J50" s="152" t="s">
        <v>140</v>
      </c>
      <c r="K50" s="153" t="s">
        <v>138</v>
      </c>
      <c r="L50" s="154" t="s">
        <v>139</v>
      </c>
      <c r="M50" s="154" t="s">
        <v>141</v>
      </c>
      <c r="N50" s="155" t="s">
        <v>129</v>
      </c>
      <c r="O50" s="1"/>
      <c r="R50" s="175"/>
      <c r="S50" s="176"/>
      <c r="T50" s="171"/>
      <c r="U50">
        <f t="shared" si="16"/>
        <v>1.0574999999999983</v>
      </c>
      <c r="V50">
        <f t="shared" si="17"/>
        <v>0.48046391923051751</v>
      </c>
    </row>
    <row r="51" spans="1:24" x14ac:dyDescent="0.25">
      <c r="A51" s="11" t="s">
        <v>8</v>
      </c>
      <c r="B51">
        <f t="shared" ref="B51:C59" si="18">B3</f>
        <v>25.965</v>
      </c>
      <c r="C51">
        <f t="shared" si="18"/>
        <v>29.85</v>
      </c>
      <c r="F51" s="1"/>
      <c r="G51">
        <f t="shared" ref="G51:G59" si="19">POWER(2,((-1)*(D51)))</f>
        <v>1</v>
      </c>
      <c r="H51" s="159"/>
      <c r="I51" s="160"/>
      <c r="J51" s="161"/>
      <c r="O51" s="1"/>
      <c r="R51" s="175"/>
      <c r="S51" s="176"/>
      <c r="T51" s="171"/>
      <c r="U51">
        <f t="shared" si="16"/>
        <v>1.7325000000000026</v>
      </c>
      <c r="V51">
        <f t="shared" si="17"/>
        <v>0.30093003283102138</v>
      </c>
    </row>
    <row r="52" spans="1:24" x14ac:dyDescent="0.25">
      <c r="A52" s="16" t="s">
        <v>9</v>
      </c>
      <c r="B52">
        <f t="shared" si="18"/>
        <v>25.91</v>
      </c>
      <c r="C52">
        <f t="shared" si="18"/>
        <v>31.984999999999999</v>
      </c>
      <c r="D52">
        <f t="shared" ref="D52:D59" si="20">C52-B52</f>
        <v>6.0749999999999993</v>
      </c>
      <c r="F52" s="1"/>
      <c r="G52">
        <f t="shared" si="19"/>
        <v>1.4833470639851871E-2</v>
      </c>
      <c r="H52" s="169"/>
      <c r="I52" s="170"/>
      <c r="J52" s="171"/>
      <c r="K52">
        <f t="shared" ref="K52:K59" si="21">D52-$J$60</f>
        <v>7.2499999999999787E-2</v>
      </c>
      <c r="L52">
        <f t="shared" ref="L52:L59" si="22">POWER(2,((-1)*(K52)))</f>
        <v>0.95098863166763903</v>
      </c>
      <c r="O52" s="1"/>
      <c r="P52" s="1"/>
      <c r="R52" s="175"/>
      <c r="S52" s="176"/>
      <c r="T52" s="171"/>
      <c r="U52">
        <f t="shared" si="16"/>
        <v>0.87249999999999961</v>
      </c>
      <c r="V52">
        <f t="shared" si="17"/>
        <v>0.54619953840874913</v>
      </c>
    </row>
    <row r="53" spans="1:24" x14ac:dyDescent="0.25">
      <c r="A53" s="16" t="s">
        <v>10</v>
      </c>
      <c r="B53">
        <f t="shared" si="18"/>
        <v>25.244999999999997</v>
      </c>
      <c r="C53">
        <f t="shared" si="18"/>
        <v>30.020000000000003</v>
      </c>
      <c r="D53">
        <f t="shared" si="20"/>
        <v>4.7750000000000057</v>
      </c>
      <c r="F53" s="1"/>
      <c r="G53">
        <f t="shared" si="19"/>
        <v>3.6524289017538784E-2</v>
      </c>
      <c r="H53" s="169"/>
      <c r="I53" s="170"/>
      <c r="J53" s="171"/>
      <c r="K53">
        <f t="shared" si="21"/>
        <v>-1.2274999999999938</v>
      </c>
      <c r="L53">
        <f t="shared" si="22"/>
        <v>2.3416086820642699</v>
      </c>
      <c r="O53" s="1"/>
      <c r="P53" s="1"/>
      <c r="R53" s="180"/>
      <c r="S53" s="181"/>
      <c r="T53" s="182"/>
      <c r="U53">
        <f t="shared" si="16"/>
        <v>2.347500000000001</v>
      </c>
      <c r="V53">
        <f t="shared" si="17"/>
        <v>0.19648621430068952</v>
      </c>
    </row>
    <row r="54" spans="1:24" x14ac:dyDescent="0.25">
      <c r="A54" s="16" t="s">
        <v>11</v>
      </c>
      <c r="B54">
        <f t="shared" si="18"/>
        <v>25.130000000000003</v>
      </c>
      <c r="C54">
        <f t="shared" si="18"/>
        <v>31.45</v>
      </c>
      <c r="D54">
        <f t="shared" si="20"/>
        <v>6.3199999999999967</v>
      </c>
      <c r="F54" s="1"/>
      <c r="G54">
        <f t="shared" si="19"/>
        <v>1.2516716837337877E-2</v>
      </c>
      <c r="H54" s="169"/>
      <c r="I54" s="170"/>
      <c r="J54" s="171"/>
      <c r="K54">
        <f t="shared" si="21"/>
        <v>0.31749999999999723</v>
      </c>
      <c r="L54">
        <f t="shared" si="22"/>
        <v>0.8024592293412266</v>
      </c>
      <c r="O54" s="156"/>
      <c r="P54" s="1"/>
      <c r="R54" s="175"/>
      <c r="S54" s="176"/>
      <c r="T54" s="171"/>
    </row>
    <row r="55" spans="1:24" x14ac:dyDescent="0.25">
      <c r="A55" s="16" t="s">
        <v>12</v>
      </c>
      <c r="B55">
        <f t="shared" si="18"/>
        <v>25.16</v>
      </c>
      <c r="C55">
        <f t="shared" si="18"/>
        <v>32.409999999999997</v>
      </c>
      <c r="D55">
        <f t="shared" si="20"/>
        <v>7.2499999999999964</v>
      </c>
      <c r="F55" s="1"/>
      <c r="G55">
        <f t="shared" si="19"/>
        <v>6.569503244169661E-3</v>
      </c>
      <c r="H55" s="169"/>
      <c r="I55" s="170"/>
      <c r="J55" s="171"/>
      <c r="K55">
        <f t="shared" si="21"/>
        <v>1.2474999999999969</v>
      </c>
      <c r="L55">
        <f t="shared" si="22"/>
        <v>0.42117742048339746</v>
      </c>
      <c r="O55" s="156"/>
      <c r="P55" s="1"/>
      <c r="R55" s="175"/>
      <c r="S55" s="176"/>
      <c r="T55" s="171"/>
      <c r="U55">
        <f>D14-$T$43</f>
        <v>0.28249999999999975</v>
      </c>
      <c r="V55">
        <f>POWER(2,((-1)*(U55)))</f>
        <v>0.8221650786271959</v>
      </c>
    </row>
    <row r="56" spans="1:24" x14ac:dyDescent="0.25">
      <c r="A56" s="16" t="s">
        <v>13</v>
      </c>
      <c r="B56">
        <f t="shared" si="18"/>
        <v>25.92</v>
      </c>
      <c r="C56">
        <f t="shared" si="18"/>
        <v>31.375</v>
      </c>
      <c r="D56">
        <f t="shared" si="20"/>
        <v>5.4549999999999983</v>
      </c>
      <c r="F56" s="1"/>
      <c r="G56">
        <f t="shared" si="19"/>
        <v>2.2797192878752766E-2</v>
      </c>
      <c r="H56" s="169"/>
      <c r="I56" s="170"/>
      <c r="J56" s="171"/>
      <c r="K56">
        <f t="shared" si="21"/>
        <v>-0.54750000000000121</v>
      </c>
      <c r="L56">
        <f t="shared" si="22"/>
        <v>1.4615508256970424</v>
      </c>
      <c r="O56" s="156"/>
      <c r="P56" s="1"/>
      <c r="R56" s="175"/>
      <c r="S56" s="176"/>
      <c r="T56" s="171"/>
      <c r="U56">
        <f>D15-$T$43</f>
        <v>0.38750000000000018</v>
      </c>
      <c r="V56">
        <f>POWER(2,((-1)*(U56)))</f>
        <v>0.76445315375150535</v>
      </c>
    </row>
    <row r="57" spans="1:24" x14ac:dyDescent="0.25">
      <c r="A57" s="16" t="s">
        <v>14</v>
      </c>
      <c r="B57">
        <f t="shared" si="18"/>
        <v>25.725000000000001</v>
      </c>
      <c r="C57">
        <f t="shared" si="18"/>
        <v>31.855000000000004</v>
      </c>
      <c r="D57">
        <f t="shared" si="20"/>
        <v>6.1300000000000026</v>
      </c>
      <c r="F57" s="1"/>
      <c r="G57">
        <f t="shared" si="19"/>
        <v>1.4278616409834364E-2</v>
      </c>
      <c r="H57" s="169"/>
      <c r="I57" s="170"/>
      <c r="J57" s="171"/>
      <c r="K57">
        <f t="shared" si="21"/>
        <v>0.12750000000000306</v>
      </c>
      <c r="L57">
        <f t="shared" si="22"/>
        <v>0.91541637229620554</v>
      </c>
      <c r="O57" s="156"/>
      <c r="P57" s="1"/>
      <c r="R57" s="175"/>
      <c r="S57" s="176"/>
      <c r="T57" s="171"/>
      <c r="U57">
        <f>D16-$T$43</f>
        <v>0.90249999999999719</v>
      </c>
      <c r="V57">
        <f>POWER(2,((-1)*(U57)))</f>
        <v>0.5349589144501401</v>
      </c>
    </row>
    <row r="58" spans="1:24" x14ac:dyDescent="0.25">
      <c r="A58" s="16" t="s">
        <v>15</v>
      </c>
      <c r="B58">
        <f t="shared" si="18"/>
        <v>26.105</v>
      </c>
      <c r="C58">
        <f t="shared" si="18"/>
        <v>31.375</v>
      </c>
      <c r="D58">
        <f t="shared" si="20"/>
        <v>5.27</v>
      </c>
      <c r="F58" s="1"/>
      <c r="G58">
        <f t="shared" si="19"/>
        <v>2.5916235806701313E-2</v>
      </c>
      <c r="H58" s="169"/>
      <c r="I58" s="170"/>
      <c r="J58" s="171"/>
      <c r="K58">
        <f t="shared" si="21"/>
        <v>-0.73249999999999993</v>
      </c>
      <c r="L58">
        <f t="shared" si="22"/>
        <v>1.6615157858995075</v>
      </c>
      <c r="O58" s="156"/>
      <c r="P58" s="1"/>
      <c r="R58" s="175"/>
      <c r="S58" s="176"/>
      <c r="T58" s="171"/>
    </row>
    <row r="59" spans="1:24" x14ac:dyDescent="0.25">
      <c r="A59" s="38" t="s">
        <v>16</v>
      </c>
      <c r="B59">
        <f t="shared" si="18"/>
        <v>24.664999999999999</v>
      </c>
      <c r="C59">
        <f t="shared" si="18"/>
        <v>31.41</v>
      </c>
      <c r="D59">
        <f t="shared" si="20"/>
        <v>6.745000000000001</v>
      </c>
      <c r="F59" s="1"/>
      <c r="G59">
        <f t="shared" si="19"/>
        <v>9.3229354924353226E-3</v>
      </c>
      <c r="H59" s="169"/>
      <c r="I59" s="170"/>
      <c r="J59" s="171"/>
      <c r="K59">
        <f t="shared" si="21"/>
        <v>0.74250000000000149</v>
      </c>
      <c r="L59">
        <f t="shared" si="22"/>
        <v>0.59770271451221679</v>
      </c>
      <c r="O59" s="243"/>
      <c r="P59" s="1"/>
      <c r="R59" s="175"/>
      <c r="S59" s="176"/>
      <c r="T59" s="171"/>
      <c r="U59">
        <f>D18-$T$43</f>
        <v>0.14750000000000174</v>
      </c>
      <c r="V59">
        <f>POWER(2,((-1)*(U59)))</f>
        <v>0.9028135645871872</v>
      </c>
    </row>
    <row r="60" spans="1:24" x14ac:dyDescent="0.25">
      <c r="A60" s="251" t="s">
        <v>142</v>
      </c>
      <c r="B60">
        <f>AVERAGE(B51:B59)</f>
        <v>25.536111111111108</v>
      </c>
      <c r="C60">
        <f>AVERAGE(C51:C59)</f>
        <v>31.303333333333335</v>
      </c>
      <c r="D60">
        <f>AVERAGE(D51:D59)</f>
        <v>6.0024999999999995</v>
      </c>
      <c r="F60" s="188" t="s">
        <v>143</v>
      </c>
      <c r="G60">
        <f>AVERAGE(G51:G59)</f>
        <v>0.12697321781406912</v>
      </c>
      <c r="H60" s="190"/>
      <c r="I60" s="191"/>
      <c r="J60">
        <f>D60</f>
        <v>6.0024999999999995</v>
      </c>
      <c r="M60">
        <f>GEOMEAN(L51:L59)</f>
        <v>0.99999999999999967</v>
      </c>
      <c r="N60">
        <f>STDEV(L51:L59)/SQRT(COUNT(L51:L59))</f>
        <v>0.22480129383165257</v>
      </c>
      <c r="O60" s="243"/>
      <c r="P60" s="1"/>
      <c r="R60" s="175"/>
      <c r="S60" s="176"/>
      <c r="T60" s="171"/>
      <c r="U60">
        <f>D19-$T$43</f>
        <v>-0.7174999999999967</v>
      </c>
      <c r="V60">
        <f>POWER(2,((-1)*(U60)))</f>
        <v>1.6443301572543876</v>
      </c>
    </row>
    <row r="61" spans="1:24" x14ac:dyDescent="0.25">
      <c r="A61" s="11" t="s">
        <v>28</v>
      </c>
      <c r="B61">
        <f t="shared" ref="B61:C68" si="23">B25</f>
        <v>26.66</v>
      </c>
      <c r="C61">
        <f t="shared" si="23"/>
        <v>31.315000000000001</v>
      </c>
      <c r="D61">
        <f>C61-B61</f>
        <v>4.6550000000000011</v>
      </c>
      <c r="F61" s="1"/>
      <c r="G61">
        <f t="shared" ref="G61:G68" si="24">POWER(2,((-1)*(D61)))</f>
        <v>3.9692218204337153E-2</v>
      </c>
      <c r="H61" s="196"/>
      <c r="I61" s="197"/>
      <c r="J61" s="171"/>
      <c r="K61">
        <f>D61-$J$60</f>
        <v>-1.3474999999999984</v>
      </c>
      <c r="L61">
        <f>POWER(2,((-1)*(K61)))</f>
        <v>2.5447077891929464</v>
      </c>
      <c r="O61" s="243"/>
      <c r="P61" s="1"/>
      <c r="R61" s="175"/>
      <c r="S61" s="176"/>
      <c r="T61" s="171"/>
    </row>
    <row r="62" spans="1:24" x14ac:dyDescent="0.25">
      <c r="A62" s="16" t="s">
        <v>29</v>
      </c>
      <c r="B62">
        <f t="shared" si="23"/>
        <v>26.340000000000003</v>
      </c>
      <c r="C62">
        <f t="shared" si="23"/>
        <v>28.37</v>
      </c>
      <c r="F62" s="1"/>
      <c r="G62">
        <f t="shared" si="24"/>
        <v>1</v>
      </c>
      <c r="H62" s="196"/>
      <c r="I62" s="197"/>
      <c r="J62" s="171"/>
      <c r="O62" s="243"/>
      <c r="P62" s="156"/>
      <c r="R62" s="175"/>
      <c r="S62" s="176"/>
      <c r="T62" s="171"/>
      <c r="U62">
        <f>D21-$T$43</f>
        <v>-0.97749999999999826</v>
      </c>
      <c r="V62">
        <f>POWER(2,((-1)*(U62)))</f>
        <v>1.9690503466748255</v>
      </c>
    </row>
    <row r="63" spans="1:24" x14ac:dyDescent="0.25">
      <c r="A63" s="16" t="s">
        <v>30</v>
      </c>
      <c r="B63">
        <f t="shared" si="23"/>
        <v>24.439999999999998</v>
      </c>
      <c r="C63">
        <f t="shared" si="23"/>
        <v>30.365000000000002</v>
      </c>
      <c r="D63">
        <f t="shared" ref="D63:D68" si="25">C63-B63</f>
        <v>5.9250000000000043</v>
      </c>
      <c r="F63" s="1"/>
      <c r="G63">
        <f t="shared" si="24"/>
        <v>1.6458766186794267E-2</v>
      </c>
      <c r="H63" s="196"/>
      <c r="I63" s="197"/>
      <c r="J63" s="171"/>
      <c r="K63">
        <f t="shared" ref="K63:K68" si="26">D63-$J$60</f>
        <v>-7.7499999999995239E-2</v>
      </c>
      <c r="L63">
        <f t="shared" ref="L63:L68" si="27">POWER(2,((-1)*(K63)))</f>
        <v>1.0551879539819808</v>
      </c>
      <c r="O63" s="243"/>
      <c r="P63" s="1"/>
      <c r="R63" s="175"/>
      <c r="S63" s="176"/>
      <c r="T63" s="171"/>
      <c r="U63">
        <f>D22-$T$43</f>
        <v>0.47750000000000004</v>
      </c>
      <c r="V63">
        <f>POWER(2,((-1)*(U63)))</f>
        <v>0.71822112865793608</v>
      </c>
    </row>
    <row r="64" spans="1:24" x14ac:dyDescent="0.25">
      <c r="A64" s="16" t="s">
        <v>31</v>
      </c>
      <c r="B64">
        <f t="shared" si="23"/>
        <v>25.63</v>
      </c>
      <c r="C64">
        <f t="shared" si="23"/>
        <v>30.52</v>
      </c>
      <c r="D64">
        <f t="shared" si="25"/>
        <v>4.8900000000000006</v>
      </c>
      <c r="F64" s="1"/>
      <c r="G64">
        <f t="shared" si="24"/>
        <v>3.3725882390763344E-2</v>
      </c>
      <c r="H64" s="196"/>
      <c r="I64" s="197"/>
      <c r="J64" s="171"/>
      <c r="K64">
        <f t="shared" si="26"/>
        <v>-1.1124999999999989</v>
      </c>
      <c r="L64">
        <f t="shared" si="27"/>
        <v>2.1622000356685258</v>
      </c>
      <c r="O64" s="243"/>
      <c r="P64" s="1"/>
      <c r="Q64" s="49"/>
      <c r="R64" s="205"/>
      <c r="S64" s="206"/>
      <c r="T64" s="205"/>
      <c r="U64" s="207"/>
      <c r="V64" s="207"/>
      <c r="W64" s="207"/>
      <c r="X64" s="206"/>
    </row>
    <row r="65" spans="1:24" x14ac:dyDescent="0.25">
      <c r="A65" s="16" t="s">
        <v>32</v>
      </c>
      <c r="B65">
        <f t="shared" si="23"/>
        <v>23.47</v>
      </c>
      <c r="C65">
        <f t="shared" si="23"/>
        <v>31.34</v>
      </c>
      <c r="D65">
        <f t="shared" si="25"/>
        <v>7.870000000000001</v>
      </c>
      <c r="F65" s="1"/>
      <c r="G65">
        <f t="shared" si="24"/>
        <v>4.2745847705497608E-3</v>
      </c>
      <c r="H65" s="196"/>
      <c r="I65" s="197"/>
      <c r="J65" s="171"/>
      <c r="K65">
        <f t="shared" si="26"/>
        <v>1.8675000000000015</v>
      </c>
      <c r="L65">
        <f t="shared" si="27"/>
        <v>0.27404790292105502</v>
      </c>
      <c r="O65" s="243"/>
      <c r="P65" s="1"/>
      <c r="S65" s="206"/>
      <c r="W65">
        <f>(-1)*GEOMEAN(V45:V63)</f>
        <v>-0.53980116666568978</v>
      </c>
      <c r="X65">
        <f>STDEV(V45:V63)/SQRT(COUNT(V45:V63))</f>
        <v>0.1333448279174444</v>
      </c>
    </row>
    <row r="66" spans="1:24" x14ac:dyDescent="0.25">
      <c r="A66" s="16" t="s">
        <v>33</v>
      </c>
      <c r="B66">
        <f t="shared" si="23"/>
        <v>26.325000000000003</v>
      </c>
      <c r="C66">
        <f t="shared" si="23"/>
        <v>31.83</v>
      </c>
      <c r="D66">
        <f t="shared" si="25"/>
        <v>5.5049999999999955</v>
      </c>
      <c r="F66" s="1"/>
      <c r="G66">
        <f t="shared" si="24"/>
        <v>2.2020636799094127E-2</v>
      </c>
      <c r="H66" s="196"/>
      <c r="I66" s="197"/>
      <c r="J66" s="171"/>
      <c r="K66">
        <f t="shared" si="26"/>
        <v>-0.49750000000000405</v>
      </c>
      <c r="L66">
        <f t="shared" si="27"/>
        <v>1.4117650391108809</v>
      </c>
      <c r="O66" s="243"/>
      <c r="P66" s="1"/>
      <c r="R66" s="175"/>
      <c r="S66" s="176"/>
      <c r="T66" s="161"/>
      <c r="U66">
        <f>D25-$T$43</f>
        <v>0.25750000000000117</v>
      </c>
      <c r="V66">
        <f>POWER(2,((-1)*(U66)))</f>
        <v>0.83653627105917938</v>
      </c>
    </row>
    <row r="67" spans="1:24" x14ac:dyDescent="0.25">
      <c r="A67" s="16" t="s">
        <v>34</v>
      </c>
      <c r="B67">
        <f t="shared" si="23"/>
        <v>25.25</v>
      </c>
      <c r="C67">
        <f t="shared" si="23"/>
        <v>30.434999999999999</v>
      </c>
      <c r="D67">
        <f t="shared" si="25"/>
        <v>5.1849999999999987</v>
      </c>
      <c r="F67" s="43"/>
      <c r="G67">
        <f t="shared" si="24"/>
        <v>2.7489033622576136E-2</v>
      </c>
      <c r="I67" s="197"/>
      <c r="K67">
        <f t="shared" si="26"/>
        <v>-0.81750000000000078</v>
      </c>
      <c r="L67">
        <f t="shared" si="27"/>
        <v>1.7623494261933874</v>
      </c>
      <c r="O67" s="243"/>
      <c r="P67" s="1"/>
      <c r="R67" s="175"/>
      <c r="S67" s="176"/>
      <c r="T67" s="171"/>
    </row>
    <row r="68" spans="1:24" x14ac:dyDescent="0.25">
      <c r="A68" s="38" t="s">
        <v>35</v>
      </c>
      <c r="B68">
        <f t="shared" si="23"/>
        <v>26.55</v>
      </c>
      <c r="C68">
        <f t="shared" si="23"/>
        <v>31.395</v>
      </c>
      <c r="D68">
        <f t="shared" si="25"/>
        <v>4.8449999999999989</v>
      </c>
      <c r="F68" s="1"/>
      <c r="G68">
        <f t="shared" si="24"/>
        <v>3.4794425569646487E-2</v>
      </c>
      <c r="I68" s="197"/>
      <c r="K68">
        <f t="shared" si="26"/>
        <v>-1.1575000000000006</v>
      </c>
      <c r="L68">
        <f t="shared" si="27"/>
        <v>2.2307054070840193</v>
      </c>
      <c r="O68" s="243"/>
      <c r="P68" s="1"/>
      <c r="R68" s="175"/>
      <c r="S68" s="176"/>
      <c r="T68" s="171"/>
      <c r="U68">
        <f t="shared" ref="U68:U73" si="28">D27-$T$43</f>
        <v>1.5275000000000043</v>
      </c>
      <c r="V68">
        <f t="shared" ref="V68:V74" si="29">POWER(2,((-1)*(U68)))</f>
        <v>0.34687794018605195</v>
      </c>
    </row>
    <row r="69" spans="1:24" x14ac:dyDescent="0.25">
      <c r="A69" s="186" t="s">
        <v>147</v>
      </c>
      <c r="B69">
        <f>AVERAGE(B61:B68)</f>
        <v>25.583125000000003</v>
      </c>
      <c r="C69">
        <f>AVERAGE(C61:C68)</f>
        <v>30.696250000000003</v>
      </c>
      <c r="D69">
        <f>AVERAGE(D61:D68)</f>
        <v>5.5535714285714288</v>
      </c>
      <c r="F69" s="188" t="s">
        <v>145</v>
      </c>
      <c r="G69">
        <f>AVERAGE(G61:G68)</f>
        <v>0.14730694344297013</v>
      </c>
      <c r="H69" s="190"/>
      <c r="I69" s="191"/>
      <c r="J69">
        <f>D69</f>
        <v>5.5535714285714288</v>
      </c>
      <c r="M69" s="208"/>
      <c r="N69" s="209"/>
      <c r="O69" s="243"/>
      <c r="P69" s="1"/>
      <c r="R69" s="175"/>
      <c r="S69" s="176"/>
      <c r="T69" s="171"/>
      <c r="U69">
        <f t="shared" si="28"/>
        <v>0.4925000000000006</v>
      </c>
      <c r="V69">
        <f t="shared" si="29"/>
        <v>0.71079232075436871</v>
      </c>
    </row>
    <row r="70" spans="1:24" x14ac:dyDescent="0.25">
      <c r="A70" s="1"/>
      <c r="B70" s="1"/>
      <c r="C70" s="1"/>
      <c r="D70" s="1"/>
      <c r="F70" s="216" t="s">
        <v>128</v>
      </c>
      <c r="G70">
        <f>G69/G60</f>
        <v>1.1601418470679095</v>
      </c>
      <c r="H70">
        <f>((C69-B69)-(C60-B60))</f>
        <v>-0.65409722222222655</v>
      </c>
      <c r="I70">
        <f>POWER(2,((-1)*(H70)))</f>
        <v>1.5736309330355831</v>
      </c>
      <c r="J70" s="182"/>
      <c r="M70">
        <f>GEOMEAN(L61:L68)</f>
        <v>1.3650261330681339</v>
      </c>
      <c r="N70">
        <f>STDEV(L61:L68)/SQRT(COUNT(L61:L68))</f>
        <v>0.297401247602262</v>
      </c>
      <c r="O70" s="243"/>
      <c r="P70" s="1"/>
      <c r="R70" s="175"/>
      <c r="S70" s="176"/>
      <c r="T70" s="171"/>
      <c r="U70">
        <f t="shared" si="28"/>
        <v>3.472500000000001</v>
      </c>
      <c r="V70">
        <f t="shared" si="29"/>
        <v>9.0089326473855896E-2</v>
      </c>
    </row>
    <row r="71" spans="1:24" x14ac:dyDescent="0.25">
      <c r="A71" s="43"/>
      <c r="F71" s="143"/>
      <c r="H71" s="161"/>
      <c r="I71" s="220"/>
      <c r="J71" s="161"/>
      <c r="K71">
        <f t="shared" ref="K71:K79" si="30">D51-$J$69</f>
        <v>-5.5535714285714288</v>
      </c>
      <c r="L71">
        <f t="shared" ref="L71:L79" si="31">POWER(2,((-1)*(K71)))</f>
        <v>46.966866158759821</v>
      </c>
      <c r="O71" s="243"/>
      <c r="P71" s="1"/>
      <c r="R71" s="175"/>
      <c r="S71" s="176"/>
      <c r="T71" s="171"/>
      <c r="U71">
        <f t="shared" si="28"/>
        <v>1.1074999999999955</v>
      </c>
      <c r="V71">
        <f t="shared" si="29"/>
        <v>0.46409755432237049</v>
      </c>
    </row>
    <row r="72" spans="1:24" x14ac:dyDescent="0.25">
      <c r="A72" s="43"/>
      <c r="F72" s="143"/>
      <c r="H72" s="171"/>
      <c r="I72" s="223"/>
      <c r="J72" s="171"/>
      <c r="K72">
        <f t="shared" si="30"/>
        <v>0.52142857142857046</v>
      </c>
      <c r="L72">
        <f t="shared" si="31"/>
        <v>0.69668163021181628</v>
      </c>
      <c r="O72" s="243"/>
      <c r="P72" s="1"/>
      <c r="R72" s="175"/>
      <c r="S72" s="176"/>
      <c r="T72" s="171"/>
      <c r="U72">
        <f t="shared" si="28"/>
        <v>0.78749999999999876</v>
      </c>
      <c r="V72">
        <f t="shared" si="29"/>
        <v>0.57934715473113918</v>
      </c>
    </row>
    <row r="73" spans="1:24" x14ac:dyDescent="0.25">
      <c r="A73" s="143"/>
      <c r="B73" s="143"/>
      <c r="C73" s="143"/>
      <c r="F73" s="143"/>
      <c r="H73" s="171"/>
      <c r="I73" s="223"/>
      <c r="J73" s="171"/>
      <c r="K73">
        <f t="shared" si="30"/>
        <v>-0.77857142857142314</v>
      </c>
      <c r="L73">
        <f t="shared" si="31"/>
        <v>1.7154313938306052</v>
      </c>
      <c r="O73" s="243"/>
      <c r="P73" s="1"/>
      <c r="R73" s="175"/>
      <c r="S73" s="176"/>
      <c r="T73" s="171"/>
      <c r="U73">
        <f t="shared" si="28"/>
        <v>0.4474999999999989</v>
      </c>
      <c r="V73">
        <f t="shared" si="29"/>
        <v>0.7333124812988594</v>
      </c>
    </row>
    <row r="74" spans="1:24" x14ac:dyDescent="0.25">
      <c r="A74" s="143"/>
      <c r="B74" s="143"/>
      <c r="C74" s="143"/>
      <c r="F74" s="143"/>
      <c r="H74" s="171"/>
      <c r="I74" s="223"/>
      <c r="J74" s="171"/>
      <c r="K74">
        <f t="shared" si="30"/>
        <v>0.76642857142856791</v>
      </c>
      <c r="L74">
        <f t="shared" si="31"/>
        <v>0.58787096444634346</v>
      </c>
      <c r="O74" s="243"/>
      <c r="P74" s="1"/>
      <c r="R74" s="165"/>
      <c r="S74" s="166"/>
      <c r="T74" s="161"/>
      <c r="U74">
        <f>D34-$T$43</f>
        <v>-3.1174999999999988</v>
      </c>
      <c r="V74">
        <f t="shared" si="29"/>
        <v>8.6788266016784199</v>
      </c>
    </row>
    <row r="75" spans="1:24" x14ac:dyDescent="0.25">
      <c r="A75" s="256"/>
      <c r="B75" s="256"/>
      <c r="C75" s="256"/>
      <c r="F75" s="143"/>
      <c r="H75" s="171"/>
      <c r="I75" s="223"/>
      <c r="J75" s="171"/>
      <c r="K75">
        <f t="shared" si="30"/>
        <v>1.6964285714285676</v>
      </c>
      <c r="L75">
        <f t="shared" si="31"/>
        <v>0.30854897959845495</v>
      </c>
      <c r="O75" s="243"/>
      <c r="P75" s="1"/>
      <c r="R75" s="175"/>
      <c r="S75" s="176"/>
      <c r="T75" s="171"/>
    </row>
    <row r="76" spans="1:24" x14ac:dyDescent="0.25">
      <c r="A76" s="145"/>
      <c r="B76" s="145"/>
      <c r="C76" s="145"/>
      <c r="F76" s="143"/>
      <c r="H76" s="171"/>
      <c r="I76" s="223"/>
      <c r="J76" s="171"/>
      <c r="K76">
        <f t="shared" si="30"/>
        <v>-9.857142857143053E-2</v>
      </c>
      <c r="L76">
        <f t="shared" si="31"/>
        <v>1.0707127067318138</v>
      </c>
      <c r="O76" s="243"/>
      <c r="P76" s="1"/>
      <c r="R76" s="175"/>
      <c r="S76" s="176"/>
      <c r="T76" s="171"/>
      <c r="U76">
        <f>D36-$T$43</f>
        <v>-0.22749999999999826</v>
      </c>
      <c r="V76">
        <f>POWER(2,((-1)*(U76)))</f>
        <v>1.1708043410321385</v>
      </c>
    </row>
    <row r="77" spans="1:24" x14ac:dyDescent="0.25">
      <c r="A77" s="145"/>
      <c r="B77" s="145"/>
      <c r="C77" s="145"/>
      <c r="F77" s="143"/>
      <c r="H77" s="171"/>
      <c r="I77" s="223"/>
      <c r="J77" s="171"/>
      <c r="K77">
        <f t="shared" si="30"/>
        <v>0.57642857142857373</v>
      </c>
      <c r="L77">
        <f t="shared" si="31"/>
        <v>0.67062186585296202</v>
      </c>
      <c r="O77" s="243"/>
      <c r="P77" s="1"/>
      <c r="R77" s="175"/>
      <c r="S77" s="176"/>
      <c r="T77" s="171"/>
      <c r="U77">
        <f>D37-$T$43</f>
        <v>-0.76250000000000195</v>
      </c>
      <c r="V77">
        <f>POWER(2,((-1)*(U77)))</f>
        <v>1.6964277644573162</v>
      </c>
    </row>
    <row r="78" spans="1:24" x14ac:dyDescent="0.25">
      <c r="A78" s="145"/>
      <c r="B78" s="145"/>
      <c r="C78" s="145"/>
      <c r="F78" s="143"/>
      <c r="H78" s="171"/>
      <c r="I78" s="223"/>
      <c r="J78" s="171"/>
      <c r="K78">
        <f t="shared" si="30"/>
        <v>-0.28357142857142925</v>
      </c>
      <c r="L78">
        <f t="shared" si="31"/>
        <v>1.2172043784721993</v>
      </c>
      <c r="O78" s="243"/>
      <c r="P78" s="1"/>
      <c r="R78" s="175"/>
      <c r="S78" s="176"/>
      <c r="T78" s="171"/>
      <c r="U78">
        <f>D38-$T$43</f>
        <v>-0.32250000000000068</v>
      </c>
      <c r="V78">
        <f>POWER(2,((-1)*(U78)))</f>
        <v>1.2504956162486891</v>
      </c>
    </row>
    <row r="79" spans="1:24" x14ac:dyDescent="0.25">
      <c r="A79" s="145"/>
      <c r="B79" s="145"/>
      <c r="C79" s="145"/>
      <c r="F79" s="143"/>
      <c r="H79" s="171"/>
      <c r="I79" s="223"/>
      <c r="J79" s="171"/>
      <c r="K79">
        <f t="shared" si="30"/>
        <v>1.1914285714285722</v>
      </c>
      <c r="L79">
        <f t="shared" si="31"/>
        <v>0.43786906347996135</v>
      </c>
      <c r="O79" s="243"/>
      <c r="P79" s="1"/>
      <c r="R79" s="175"/>
      <c r="S79" s="176"/>
      <c r="T79" s="171"/>
      <c r="U79">
        <f>D39-$T$43</f>
        <v>-0.66750000000000309</v>
      </c>
      <c r="V79">
        <f>POWER(2,((-1)*(U79)))</f>
        <v>1.5883182356387242</v>
      </c>
    </row>
    <row r="80" spans="1:24" x14ac:dyDescent="0.25">
      <c r="A80" s="145"/>
      <c r="B80" s="145"/>
      <c r="C80" s="145"/>
      <c r="F80" s="143"/>
      <c r="H80" s="225"/>
      <c r="I80" s="226"/>
      <c r="J80" s="225"/>
      <c r="M80">
        <f>(-1)*GEOMEAN(L71:L79)</f>
        <v>-1.1631328386559874</v>
      </c>
      <c r="N80">
        <f>STDEV(L71:L79)/SQRT(COUNT(L71:L79))</f>
        <v>5.1274739331730776</v>
      </c>
      <c r="O80" s="243"/>
      <c r="P80" s="243"/>
      <c r="R80" s="175"/>
      <c r="S80" s="176"/>
      <c r="T80" s="171"/>
    </row>
    <row r="81" spans="1:24" x14ac:dyDescent="0.25">
      <c r="A81" s="145"/>
      <c r="B81" s="145"/>
      <c r="C81" s="145"/>
      <c r="F81" s="143"/>
      <c r="H81" s="171"/>
      <c r="I81" s="223"/>
      <c r="J81" s="171"/>
      <c r="K81">
        <f t="shared" ref="K81:K88" si="32">D61-$J$69</f>
        <v>-0.89857142857142769</v>
      </c>
      <c r="L81">
        <f t="shared" ref="L81:L88" si="33">POWER(2,((-1)*(K81)))</f>
        <v>1.8642190999473929</v>
      </c>
      <c r="O81" s="243"/>
      <c r="P81" s="243"/>
      <c r="R81" s="175"/>
      <c r="S81" s="176"/>
      <c r="T81" s="171"/>
    </row>
    <row r="82" spans="1:24" x14ac:dyDescent="0.25">
      <c r="A82" s="145"/>
      <c r="B82" s="145"/>
      <c r="C82" s="145"/>
      <c r="F82" s="143"/>
      <c r="H82" s="171"/>
      <c r="I82" s="223"/>
      <c r="J82" s="171"/>
      <c r="K82">
        <f t="shared" si="32"/>
        <v>-5.5535714285714288</v>
      </c>
      <c r="L82">
        <f t="shared" si="33"/>
        <v>46.966866158759821</v>
      </c>
      <c r="O82" s="156"/>
      <c r="P82" s="243"/>
      <c r="R82" s="175"/>
      <c r="S82" s="176"/>
      <c r="T82" s="171"/>
      <c r="U82">
        <f>D42-$T$43</f>
        <v>-0.6725000000000021</v>
      </c>
      <c r="V82">
        <f>POWER(2,((-1)*(U82)))</f>
        <v>1.593832477105918</v>
      </c>
    </row>
    <row r="83" spans="1:24" x14ac:dyDescent="0.25">
      <c r="A83" s="145"/>
      <c r="B83" s="145"/>
      <c r="C83" s="145"/>
      <c r="F83" s="43"/>
      <c r="H83" s="171"/>
      <c r="I83" s="223"/>
      <c r="J83" s="171"/>
      <c r="K83">
        <f t="shared" si="32"/>
        <v>0.37142857142857544</v>
      </c>
      <c r="L83">
        <f t="shared" si="33"/>
        <v>0.77301666863348795</v>
      </c>
      <c r="O83" s="156"/>
      <c r="P83" s="243"/>
      <c r="R83" s="180"/>
      <c r="S83" s="181"/>
      <c r="T83" s="182"/>
      <c r="U83">
        <f>D43-$T$43</f>
        <v>-2.3224999999999971</v>
      </c>
      <c r="V83">
        <f>POWER(2,((-1)*(U83)))</f>
        <v>5.0019824649947431</v>
      </c>
    </row>
    <row r="84" spans="1:24" x14ac:dyDescent="0.25">
      <c r="A84" s="145"/>
      <c r="B84" s="145"/>
      <c r="C84" s="145"/>
      <c r="F84" s="228"/>
      <c r="H84" s="171"/>
      <c r="I84" s="223"/>
      <c r="J84" s="171"/>
      <c r="K84">
        <f t="shared" si="32"/>
        <v>-0.66357142857142826</v>
      </c>
      <c r="L84">
        <f t="shared" si="33"/>
        <v>1.5839990043330563</v>
      </c>
      <c r="O84" s="156"/>
      <c r="P84" s="156"/>
      <c r="R84" s="175"/>
      <c r="S84" s="229"/>
      <c r="T84" s="171"/>
    </row>
    <row r="85" spans="1:24" x14ac:dyDescent="0.25">
      <c r="A85" s="145"/>
      <c r="B85" s="145"/>
      <c r="C85" s="145"/>
      <c r="F85" s="143"/>
      <c r="H85" s="171"/>
      <c r="I85" s="223"/>
      <c r="J85" s="171"/>
      <c r="K85">
        <f t="shared" si="32"/>
        <v>2.3164285714285722</v>
      </c>
      <c r="L85">
        <f t="shared" si="33"/>
        <v>0.20076385080268366</v>
      </c>
      <c r="Q85">
        <f>(-1)*Q23/Q43</f>
        <v>-0.82246167278564219</v>
      </c>
      <c r="R85">
        <f>((C24-B24)-(C45-B45))</f>
        <v>0.83681286549707679</v>
      </c>
      <c r="S85">
        <f>(-1)*POWER(2,((-1)*(R85)))</f>
        <v>-0.55987906251201691</v>
      </c>
      <c r="W85">
        <f>(-1)*GEOMEAN(V66:V83)</f>
        <v>-1</v>
      </c>
      <c r="X85">
        <f>STDEV(V66:V83)/SQRT(COUNT(V66:V83))</f>
        <v>0.61979381365102915</v>
      </c>
    </row>
    <row r="86" spans="1:24" x14ac:dyDescent="0.25">
      <c r="A86" s="145"/>
      <c r="B86" s="145"/>
      <c r="C86" s="145"/>
      <c r="F86" s="1"/>
      <c r="H86" s="171"/>
      <c r="I86" s="223"/>
      <c r="K86">
        <f t="shared" si="32"/>
        <v>-4.8571428571433373E-2</v>
      </c>
      <c r="L86">
        <f t="shared" si="33"/>
        <v>1.0342403012737149</v>
      </c>
      <c r="S86" s="243"/>
      <c r="U86" s="243"/>
      <c r="V86" s="243"/>
      <c r="W86" s="243"/>
      <c r="X86" s="1"/>
    </row>
    <row r="87" spans="1:24" x14ac:dyDescent="0.25">
      <c r="A87" s="145"/>
      <c r="B87" s="145"/>
      <c r="C87" s="145"/>
      <c r="K87">
        <f t="shared" si="32"/>
        <v>-0.3685714285714301</v>
      </c>
      <c r="L87">
        <f t="shared" si="33"/>
        <v>1.2910737629851823</v>
      </c>
      <c r="S87" s="243"/>
      <c r="U87" s="243"/>
      <c r="V87" s="243"/>
      <c r="W87" s="243"/>
      <c r="X87" s="1"/>
    </row>
    <row r="88" spans="1:24" x14ac:dyDescent="0.25">
      <c r="A88" s="1"/>
      <c r="B88" s="1"/>
      <c r="C88" s="1"/>
      <c r="D88" s="1"/>
      <c r="E88" s="1"/>
      <c r="F88" s="1"/>
      <c r="K88">
        <f t="shared" si="32"/>
        <v>-0.70857142857142996</v>
      </c>
      <c r="L88">
        <f t="shared" si="33"/>
        <v>1.6341851288005165</v>
      </c>
      <c r="S88" s="243"/>
      <c r="U88" s="243"/>
      <c r="V88" s="243"/>
      <c r="W88" s="243"/>
      <c r="X88" s="1"/>
    </row>
    <row r="89" spans="1:24" x14ac:dyDescent="0.25">
      <c r="A89" s="1"/>
      <c r="B89" s="1"/>
      <c r="C89" s="1"/>
      <c r="D89" s="1"/>
      <c r="E89" s="1"/>
      <c r="F89" s="1"/>
      <c r="H89" s="225"/>
      <c r="I89" s="226"/>
      <c r="J89" s="225"/>
      <c r="S89" s="243"/>
      <c r="U89" s="243"/>
      <c r="V89" s="243"/>
      <c r="W89" s="243"/>
      <c r="X89" s="1"/>
    </row>
    <row r="90" spans="1:24" x14ac:dyDescent="0.25">
      <c r="A90" s="1"/>
      <c r="B90" s="1"/>
      <c r="C90" s="1"/>
      <c r="D90" s="1"/>
      <c r="E90" s="1"/>
      <c r="F90" s="1"/>
      <c r="G90">
        <f>(-1)*(G60/G69)</f>
        <v>-0.8619635629275465</v>
      </c>
      <c r="H90">
        <f>((C60-B60)-(C69-B69))</f>
        <v>0.65409722222222655</v>
      </c>
      <c r="I90">
        <f>(-1)*POWER(2,((-1)*(H90)))</f>
        <v>-0.63547301912206877</v>
      </c>
      <c r="J90" s="182"/>
      <c r="M90">
        <f>(-1)*GEOMEAN(L81:L88)</f>
        <v>-1.617982976436477</v>
      </c>
      <c r="N90">
        <f>STDEV(L81:L88)/SQRT(COUNT(L81:L88))</f>
        <v>5.7242991687666143</v>
      </c>
      <c r="S90" s="43"/>
      <c r="U90" s="243"/>
      <c r="V90" s="243"/>
      <c r="W90" s="243"/>
      <c r="X90" s="1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S91" s="243"/>
      <c r="U91" s="243"/>
      <c r="V91" s="243"/>
      <c r="W91" s="243"/>
      <c r="X91" s="1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S92" s="243"/>
      <c r="U92" s="243"/>
      <c r="V92" s="243"/>
      <c r="W92" s="243"/>
      <c r="X92" s="1"/>
    </row>
    <row r="93" spans="1:24" ht="15.75" x14ac:dyDescent="0.25">
      <c r="A93" s="244" t="s">
        <v>17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S93" s="243"/>
      <c r="U93" s="243"/>
      <c r="V93" s="243"/>
      <c r="W93" s="243"/>
      <c r="X93" s="1"/>
    </row>
    <row r="94" spans="1:24" ht="15.75" x14ac:dyDescent="0.25">
      <c r="A94" s="1"/>
      <c r="B94" s="1"/>
      <c r="C94" s="1"/>
      <c r="D94" s="1"/>
      <c r="E94" s="1"/>
      <c r="F94" s="142"/>
      <c r="G94" s="291" t="s">
        <v>151</v>
      </c>
      <c r="H94" s="291"/>
      <c r="I94" s="291"/>
      <c r="J94" s="291"/>
      <c r="K94" s="291"/>
      <c r="L94" s="291"/>
      <c r="M94" s="291"/>
      <c r="N94" s="291"/>
      <c r="S94" s="243"/>
      <c r="W94" s="243"/>
      <c r="X94" s="1"/>
    </row>
    <row r="95" spans="1:24" x14ac:dyDescent="0.25">
      <c r="A95" s="146" t="s">
        <v>134</v>
      </c>
      <c r="B95" s="7" t="s">
        <v>2</v>
      </c>
      <c r="C95" s="10" t="s">
        <v>153</v>
      </c>
      <c r="D95" s="147" t="s">
        <v>136</v>
      </c>
      <c r="E95" s="1"/>
      <c r="F95" s="1"/>
      <c r="G95" s="276" t="s">
        <v>137</v>
      </c>
      <c r="H95" s="277" t="s">
        <v>138</v>
      </c>
      <c r="I95" s="278" t="s">
        <v>139</v>
      </c>
      <c r="J95" s="152" t="s">
        <v>140</v>
      </c>
      <c r="K95" s="153" t="s">
        <v>138</v>
      </c>
      <c r="L95" s="154" t="s">
        <v>139</v>
      </c>
      <c r="M95" s="154" t="s">
        <v>141</v>
      </c>
      <c r="N95" s="155" t="s">
        <v>129</v>
      </c>
      <c r="S95" s="243"/>
      <c r="U95" s="243"/>
      <c r="V95" s="243"/>
      <c r="W95" s="243"/>
      <c r="X95" s="1"/>
    </row>
    <row r="96" spans="1:24" x14ac:dyDescent="0.25">
      <c r="A96" s="21" t="s">
        <v>18</v>
      </c>
      <c r="B96">
        <f t="shared" ref="B96:C105" si="34">B13</f>
        <v>26.234999999999999</v>
      </c>
      <c r="C96">
        <f t="shared" si="34"/>
        <v>31.34</v>
      </c>
      <c r="E96" s="1"/>
      <c r="F96" s="1"/>
      <c r="G96">
        <f t="shared" ref="G96:G105" si="35">POWER(2,((-1)*(D96)))</f>
        <v>1</v>
      </c>
      <c r="H96" s="159"/>
      <c r="I96" s="160"/>
      <c r="J96" s="161"/>
      <c r="S96" s="243"/>
      <c r="U96" s="243"/>
      <c r="V96" s="243"/>
      <c r="W96" s="243"/>
      <c r="X96" s="1"/>
    </row>
    <row r="97" spans="1:27" x14ac:dyDescent="0.25">
      <c r="A97" s="26" t="s">
        <v>19</v>
      </c>
      <c r="B97">
        <f t="shared" si="34"/>
        <v>24.15</v>
      </c>
      <c r="C97">
        <f t="shared" si="34"/>
        <v>28.83</v>
      </c>
      <c r="D97">
        <f>C97-B97</f>
        <v>4.68</v>
      </c>
      <c r="E97" s="1"/>
      <c r="F97" s="1"/>
      <c r="G97">
        <f t="shared" si="35"/>
        <v>3.9010329653175378E-2</v>
      </c>
      <c r="H97" s="169"/>
      <c r="I97" s="170"/>
      <c r="J97" s="171"/>
      <c r="K97">
        <f>D97-$J$106</f>
        <v>0.21071428571428452</v>
      </c>
      <c r="L97">
        <f>POWER(2,((-1)*(K97)))</f>
        <v>0.86410930043458523</v>
      </c>
      <c r="S97" s="243"/>
      <c r="U97" s="243"/>
      <c r="V97" s="243"/>
      <c r="W97" s="243"/>
      <c r="X97" s="1"/>
      <c r="Y97" s="1"/>
      <c r="Z97" s="1"/>
      <c r="AA97" s="1"/>
    </row>
    <row r="98" spans="1:27" x14ac:dyDescent="0.25">
      <c r="A98" s="26" t="s">
        <v>20</v>
      </c>
      <c r="B98">
        <f t="shared" si="34"/>
        <v>24.69</v>
      </c>
      <c r="C98">
        <f t="shared" si="34"/>
        <v>29.475000000000001</v>
      </c>
      <c r="D98">
        <f>C98-B98</f>
        <v>4.7850000000000001</v>
      </c>
      <c r="E98" s="1"/>
      <c r="F98" s="1"/>
      <c r="G98">
        <f t="shared" si="35"/>
        <v>3.6271997324491254E-2</v>
      </c>
      <c r="H98" s="169"/>
      <c r="I98" s="170"/>
      <c r="J98" s="171"/>
      <c r="K98">
        <f>D98-$J$106</f>
        <v>0.31571428571428495</v>
      </c>
      <c r="L98">
        <f>POWER(2,((-1)*(K98)))</f>
        <v>0.80345309850207869</v>
      </c>
      <c r="S98" s="243"/>
      <c r="U98" s="243"/>
      <c r="V98" s="243"/>
      <c r="W98" s="243"/>
      <c r="X98" s="1"/>
      <c r="Y98" s="1"/>
      <c r="Z98" s="1"/>
      <c r="AA98" s="1"/>
    </row>
    <row r="99" spans="1:27" x14ac:dyDescent="0.25">
      <c r="A99" s="26" t="s">
        <v>21</v>
      </c>
      <c r="B99">
        <f t="shared" si="34"/>
        <v>24.6</v>
      </c>
      <c r="C99">
        <f t="shared" si="34"/>
        <v>29.9</v>
      </c>
      <c r="D99">
        <f>C99-B99</f>
        <v>5.2999999999999972</v>
      </c>
      <c r="E99" s="1"/>
      <c r="F99" s="1"/>
      <c r="G99">
        <f t="shared" si="35"/>
        <v>2.5382887386132414E-2</v>
      </c>
      <c r="H99" s="169"/>
      <c r="I99" s="170"/>
      <c r="J99" s="171"/>
      <c r="K99">
        <f>D99-$J$106</f>
        <v>0.83071428571428196</v>
      </c>
      <c r="L99">
        <f>POWER(2,((-1)*(K99)))</f>
        <v>0.56225080016608819</v>
      </c>
      <c r="S99" s="243"/>
      <c r="U99" s="243"/>
      <c r="V99" s="243"/>
      <c r="W99" s="243"/>
      <c r="X99" s="1"/>
      <c r="Y99" s="1"/>
      <c r="Z99" s="1"/>
      <c r="AA99" s="1"/>
    </row>
    <row r="100" spans="1:27" x14ac:dyDescent="0.25">
      <c r="A100" s="26" t="s">
        <v>22</v>
      </c>
      <c r="B100">
        <f t="shared" si="34"/>
        <v>25.364999999999998</v>
      </c>
      <c r="C100">
        <f t="shared" si="34"/>
        <v>31.555</v>
      </c>
      <c r="E100" s="1"/>
      <c r="F100" s="1"/>
      <c r="G100">
        <f t="shared" si="35"/>
        <v>1</v>
      </c>
      <c r="H100" s="169"/>
      <c r="I100" s="170"/>
      <c r="J100" s="171"/>
      <c r="S100" s="243"/>
      <c r="U100" s="243"/>
      <c r="V100" s="243"/>
      <c r="W100" s="243"/>
      <c r="X100" s="1"/>
      <c r="Y100" s="1"/>
      <c r="Z100" s="1"/>
      <c r="AA100" s="1"/>
    </row>
    <row r="101" spans="1:27" x14ac:dyDescent="0.25">
      <c r="A101" s="26" t="s">
        <v>23</v>
      </c>
      <c r="B101">
        <f t="shared" si="34"/>
        <v>23.83</v>
      </c>
      <c r="C101">
        <f t="shared" si="34"/>
        <v>28.375</v>
      </c>
      <c r="D101">
        <f>C101-B101</f>
        <v>4.5450000000000017</v>
      </c>
      <c r="E101" s="1"/>
      <c r="F101" s="1"/>
      <c r="G101">
        <f t="shared" si="35"/>
        <v>4.2836962655615679E-2</v>
      </c>
      <c r="H101" s="169"/>
      <c r="I101" s="170"/>
      <c r="J101" s="171"/>
      <c r="K101">
        <f>D101-$J$106</f>
        <v>7.5714285714286511E-2</v>
      </c>
      <c r="L101">
        <f>POWER(2,((-1)*(K101)))</f>
        <v>0.94887221313377168</v>
      </c>
      <c r="S101" s="243"/>
      <c r="U101" s="243"/>
      <c r="V101" s="243"/>
      <c r="W101" s="243"/>
      <c r="X101" s="1"/>
      <c r="Y101" s="1"/>
      <c r="Z101" s="1"/>
      <c r="AA101" s="1"/>
    </row>
    <row r="102" spans="1:27" x14ac:dyDescent="0.25">
      <c r="A102" s="26" t="s">
        <v>24</v>
      </c>
      <c r="B102">
        <f t="shared" si="34"/>
        <v>25.454999999999998</v>
      </c>
      <c r="C102">
        <f t="shared" si="34"/>
        <v>29.135000000000002</v>
      </c>
      <c r="D102">
        <f>C102-B102</f>
        <v>3.6800000000000033</v>
      </c>
      <c r="E102" s="1"/>
      <c r="F102" s="1"/>
      <c r="G102">
        <f t="shared" si="35"/>
        <v>7.802065930635059E-2</v>
      </c>
      <c r="H102" s="169"/>
      <c r="I102" s="170"/>
      <c r="J102" s="171"/>
      <c r="K102">
        <f>D102-$J$106</f>
        <v>-0.78928571428571193</v>
      </c>
      <c r="L102">
        <f>POWER(2,((-1)*(K102)))</f>
        <v>1.7282186008691662</v>
      </c>
      <c r="S102" s="243"/>
      <c r="U102" s="243"/>
      <c r="V102" s="243"/>
      <c r="W102" s="243"/>
      <c r="X102" s="1"/>
      <c r="Y102" s="1"/>
      <c r="Z102" s="1"/>
      <c r="AA102" s="1"/>
    </row>
    <row r="103" spans="1:27" x14ac:dyDescent="0.25">
      <c r="A103" s="26" t="s">
        <v>25</v>
      </c>
      <c r="B103">
        <f t="shared" si="34"/>
        <v>24.82</v>
      </c>
      <c r="C103">
        <f t="shared" si="34"/>
        <v>31.08</v>
      </c>
      <c r="E103" s="1"/>
      <c r="F103" s="1"/>
      <c r="G103">
        <f t="shared" si="35"/>
        <v>1</v>
      </c>
      <c r="H103" s="169"/>
      <c r="I103" s="170"/>
      <c r="J103" s="171"/>
      <c r="S103" s="243"/>
      <c r="U103" s="243"/>
      <c r="V103" s="243"/>
      <c r="W103" s="243"/>
      <c r="X103" s="1"/>
      <c r="Y103" s="1"/>
      <c r="Z103" s="1"/>
      <c r="AA103" s="1"/>
    </row>
    <row r="104" spans="1:27" x14ac:dyDescent="0.25">
      <c r="A104" s="26" t="s">
        <v>26</v>
      </c>
      <c r="B104">
        <f t="shared" si="34"/>
        <v>26.004999999999999</v>
      </c>
      <c r="C104">
        <f t="shared" si="34"/>
        <v>29.425000000000001</v>
      </c>
      <c r="D104">
        <f>C104-B104</f>
        <v>3.4200000000000017</v>
      </c>
      <c r="E104" s="1"/>
      <c r="F104" s="1"/>
      <c r="G104">
        <f t="shared" si="35"/>
        <v>9.3428078039683532E-2</v>
      </c>
      <c r="H104" s="169"/>
      <c r="I104" s="170"/>
      <c r="J104" s="171"/>
      <c r="K104">
        <f>D104-$J$106</f>
        <v>-1.0492857142857135</v>
      </c>
      <c r="L104">
        <f>POWER(2,((-1)*(K104)))</f>
        <v>2.0695049714671487</v>
      </c>
      <c r="S104" s="243"/>
      <c r="U104" s="243"/>
      <c r="V104" s="243"/>
      <c r="W104" s="243"/>
      <c r="X104" s="1"/>
      <c r="Y104" s="1"/>
      <c r="Z104" s="1"/>
      <c r="AA104" s="1"/>
    </row>
    <row r="105" spans="1:27" x14ac:dyDescent="0.25">
      <c r="A105" s="85" t="s">
        <v>27</v>
      </c>
      <c r="B105">
        <f t="shared" si="34"/>
        <v>25.67</v>
      </c>
      <c r="C105">
        <f t="shared" si="34"/>
        <v>30.545000000000002</v>
      </c>
      <c r="D105">
        <f>C105-B105</f>
        <v>4.875</v>
      </c>
      <c r="E105" s="1"/>
      <c r="F105" s="1"/>
      <c r="G105">
        <f t="shared" si="35"/>
        <v>3.407836664578931E-2</v>
      </c>
      <c r="H105" s="175"/>
      <c r="I105" s="176"/>
      <c r="J105" s="175"/>
      <c r="K105">
        <f>D105-$J$106</f>
        <v>0.40571428571428481</v>
      </c>
      <c r="L105">
        <f>POWER(2,((-1)*(K105)))</f>
        <v>0.75486246396918932</v>
      </c>
      <c r="M105" s="260"/>
      <c r="N105" s="176"/>
      <c r="S105" s="243"/>
      <c r="U105" s="243"/>
      <c r="V105" s="243"/>
      <c r="W105" s="243"/>
      <c r="X105" s="1"/>
      <c r="Y105" s="1"/>
      <c r="Z105" s="1"/>
      <c r="AA105" s="1"/>
    </row>
    <row r="106" spans="1:27" x14ac:dyDescent="0.25">
      <c r="A106" s="186" t="s">
        <v>144</v>
      </c>
      <c r="B106">
        <f>AVERAGE(B96:B105)</f>
        <v>25.082000000000001</v>
      </c>
      <c r="C106">
        <f>AVERAGE(C96:C105)</f>
        <v>29.966000000000001</v>
      </c>
      <c r="D106">
        <f>AVERAGE(D96:D105)</f>
        <v>4.4692857142857152</v>
      </c>
      <c r="E106" s="1"/>
      <c r="F106" s="188" t="s">
        <v>143</v>
      </c>
      <c r="G106">
        <f>AVERAGE(G96:G105)</f>
        <v>0.33490292810112376</v>
      </c>
      <c r="H106" s="190"/>
      <c r="I106" s="191"/>
      <c r="J106">
        <f>D106</f>
        <v>4.4692857142857152</v>
      </c>
      <c r="M106">
        <f>GEOMEAN(L96:L105)</f>
        <v>1.0000000000000002</v>
      </c>
      <c r="N106">
        <f>STDEV(L96:L105)/SQRT(COUNT(L96:L105))</f>
        <v>0.21320552432260279</v>
      </c>
      <c r="S106" s="243"/>
      <c r="X106" s="1"/>
      <c r="Y106" s="1"/>
      <c r="Z106" s="1"/>
      <c r="AA106" s="261"/>
    </row>
    <row r="107" spans="1:27" x14ac:dyDescent="0.25">
      <c r="A107" s="21" t="s">
        <v>36</v>
      </c>
      <c r="B107">
        <f t="shared" ref="B107:C116" si="36">B34</f>
        <v>25.965</v>
      </c>
      <c r="C107">
        <f t="shared" si="36"/>
        <v>27.245000000000001</v>
      </c>
      <c r="D107">
        <f>C107-B107</f>
        <v>1.2800000000000011</v>
      </c>
      <c r="E107" s="1"/>
      <c r="F107" s="1"/>
      <c r="G107">
        <f t="shared" ref="G107:G116" si="37">POWER(2,((-1)*(D107)))</f>
        <v>0.41179550863378622</v>
      </c>
      <c r="H107" s="196"/>
      <c r="I107" s="197"/>
      <c r="J107" s="171"/>
      <c r="K107">
        <f>D107-$J$106</f>
        <v>-3.1892857142857141</v>
      </c>
      <c r="L107">
        <f>POWER(2,((-1)*(K107)))</f>
        <v>9.1215924615669248</v>
      </c>
      <c r="O107" s="1"/>
      <c r="P107" s="1"/>
      <c r="Q107" s="1"/>
      <c r="R107" s="1"/>
      <c r="S107" s="243"/>
      <c r="T107" s="1"/>
      <c r="U107" s="1"/>
      <c r="V107" s="1"/>
      <c r="W107" s="1"/>
      <c r="X107" s="243"/>
      <c r="Y107" s="243"/>
      <c r="Z107" s="243"/>
      <c r="AA107" s="243"/>
    </row>
    <row r="108" spans="1:27" x14ac:dyDescent="0.25">
      <c r="A108" s="26" t="s">
        <v>37</v>
      </c>
      <c r="B108">
        <f t="shared" si="36"/>
        <v>26.225000000000001</v>
      </c>
      <c r="C108">
        <f t="shared" si="36"/>
        <v>32.340000000000003</v>
      </c>
      <c r="E108" s="1"/>
      <c r="F108" s="1"/>
      <c r="G108">
        <f t="shared" si="37"/>
        <v>1</v>
      </c>
      <c r="H108" s="196"/>
      <c r="I108" s="197"/>
      <c r="J108" s="171"/>
      <c r="O108" s="1"/>
      <c r="P108" s="1"/>
      <c r="Q108" s="1"/>
      <c r="R108" s="1"/>
      <c r="S108" s="243"/>
      <c r="T108" s="1"/>
      <c r="U108" s="1"/>
      <c r="V108" s="1"/>
      <c r="W108" s="1"/>
      <c r="X108" s="243"/>
      <c r="Y108" s="243"/>
      <c r="Z108" s="243"/>
      <c r="AA108" s="243"/>
    </row>
    <row r="109" spans="1:27" x14ac:dyDescent="0.25">
      <c r="A109" s="26" t="s">
        <v>38</v>
      </c>
      <c r="B109">
        <f t="shared" si="36"/>
        <v>24.625</v>
      </c>
      <c r="C109">
        <f t="shared" si="36"/>
        <v>28.795000000000002</v>
      </c>
      <c r="D109">
        <f>C109-B109</f>
        <v>4.1700000000000017</v>
      </c>
      <c r="E109" s="1"/>
      <c r="F109" s="1"/>
      <c r="G109">
        <f t="shared" si="37"/>
        <v>5.5552667572910594E-2</v>
      </c>
      <c r="H109" s="196"/>
      <c r="I109" s="197"/>
      <c r="J109" s="171"/>
      <c r="K109">
        <f>D109-$J$106</f>
        <v>-0.29928571428571349</v>
      </c>
      <c r="L109">
        <f>POWER(2,((-1)*(K109)))</f>
        <v>1.2305350183011183</v>
      </c>
      <c r="S109" s="243"/>
      <c r="U109" s="243"/>
      <c r="V109" s="243"/>
      <c r="W109" s="243"/>
      <c r="X109" s="243"/>
      <c r="Y109" s="243"/>
      <c r="Z109" s="243"/>
      <c r="AA109" s="243"/>
    </row>
    <row r="110" spans="1:27" x14ac:dyDescent="0.25">
      <c r="A110" s="26" t="s">
        <v>39</v>
      </c>
      <c r="B110">
        <f t="shared" si="36"/>
        <v>25.685000000000002</v>
      </c>
      <c r="C110">
        <f t="shared" si="36"/>
        <v>29.32</v>
      </c>
      <c r="D110">
        <f>C110-B110</f>
        <v>3.634999999999998</v>
      </c>
      <c r="E110" s="1"/>
      <c r="F110" s="1"/>
      <c r="G110">
        <f t="shared" si="37"/>
        <v>8.0492601844364214E-2</v>
      </c>
      <c r="H110" s="196"/>
      <c r="I110" s="197"/>
      <c r="J110" s="171"/>
      <c r="K110">
        <f>D110-$J$106</f>
        <v>-0.83428571428571718</v>
      </c>
      <c r="L110">
        <f>POWER(2,((-1)*(K110)))</f>
        <v>1.7829740606724542</v>
      </c>
      <c r="S110" s="243"/>
      <c r="U110" s="243"/>
      <c r="V110" s="243"/>
      <c r="W110" s="243"/>
      <c r="X110" s="243"/>
      <c r="Y110" s="243"/>
      <c r="Z110" s="243"/>
      <c r="AA110" s="243"/>
    </row>
    <row r="111" spans="1:27" x14ac:dyDescent="0.25">
      <c r="A111" s="26" t="s">
        <v>40</v>
      </c>
      <c r="B111">
        <f t="shared" si="36"/>
        <v>25.945</v>
      </c>
      <c r="C111">
        <f t="shared" si="36"/>
        <v>30.02</v>
      </c>
      <c r="D111">
        <f>C111-B111</f>
        <v>4.0749999999999993</v>
      </c>
      <c r="E111" s="1"/>
      <c r="F111" s="1"/>
      <c r="G111">
        <f t="shared" si="37"/>
        <v>5.933388255940749E-2</v>
      </c>
      <c r="H111" s="196"/>
      <c r="I111" s="197"/>
      <c r="J111" s="171"/>
      <c r="K111">
        <f>D111-$J$106</f>
        <v>-0.3942857142857159</v>
      </c>
      <c r="L111">
        <f>POWER(2,((-1)*(K111)))</f>
        <v>1.3142918864389566</v>
      </c>
      <c r="S111" s="243"/>
      <c r="U111" s="243"/>
      <c r="V111" s="243"/>
      <c r="W111" s="243"/>
      <c r="X111" s="243"/>
      <c r="Y111" s="243"/>
      <c r="Z111" s="243"/>
      <c r="AA111" s="243"/>
    </row>
    <row r="112" spans="1:27" x14ac:dyDescent="0.25">
      <c r="A112" s="26" t="s">
        <v>41</v>
      </c>
      <c r="B112">
        <f t="shared" si="36"/>
        <v>24.685000000000002</v>
      </c>
      <c r="C112">
        <f t="shared" si="36"/>
        <v>28.414999999999999</v>
      </c>
      <c r="D112">
        <f>C112-B112</f>
        <v>3.7299999999999969</v>
      </c>
      <c r="E112" s="1"/>
      <c r="F112" s="1"/>
      <c r="G112">
        <f t="shared" si="37"/>
        <v>7.5362989230672708E-2</v>
      </c>
      <c r="H112" s="196"/>
      <c r="I112" s="197"/>
      <c r="J112" s="171"/>
      <c r="K112">
        <f>D112-$J$106</f>
        <v>-0.73928571428571832</v>
      </c>
      <c r="L112">
        <f>POWER(2,((-1)*(K112)))</f>
        <v>1.6693491309032027</v>
      </c>
      <c r="S112" s="243"/>
      <c r="U112" s="243"/>
      <c r="V112" s="243"/>
      <c r="W112" s="243"/>
      <c r="X112" s="243"/>
      <c r="Y112" s="243"/>
      <c r="Z112" s="243"/>
      <c r="AA112" s="243"/>
    </row>
    <row r="113" spans="1:27" x14ac:dyDescent="0.25">
      <c r="A113" s="26" t="s">
        <v>42</v>
      </c>
      <c r="B113">
        <f t="shared" si="36"/>
        <v>25.68</v>
      </c>
      <c r="C113">
        <f t="shared" si="36"/>
        <v>31.21</v>
      </c>
      <c r="E113" s="1"/>
      <c r="F113" s="1"/>
      <c r="G113">
        <f t="shared" si="37"/>
        <v>1</v>
      </c>
      <c r="H113" s="196"/>
      <c r="I113" s="197"/>
      <c r="J113" s="171"/>
      <c r="S113" s="243"/>
      <c r="U113" s="243"/>
      <c r="V113" s="243"/>
      <c r="W113" s="243"/>
      <c r="X113" s="243"/>
      <c r="Y113" s="243"/>
      <c r="Z113" s="243"/>
      <c r="AA113" s="243"/>
    </row>
    <row r="114" spans="1:27" x14ac:dyDescent="0.25">
      <c r="A114" s="26" t="s">
        <v>43</v>
      </c>
      <c r="B114">
        <f t="shared" si="36"/>
        <v>25.945</v>
      </c>
      <c r="C114">
        <f t="shared" si="36"/>
        <v>31.085000000000001</v>
      </c>
      <c r="E114" s="1"/>
      <c r="F114" s="1"/>
      <c r="G114">
        <f t="shared" si="37"/>
        <v>1</v>
      </c>
      <c r="H114" s="196"/>
      <c r="I114" s="197"/>
      <c r="J114" s="171"/>
      <c r="S114" s="243"/>
      <c r="U114" s="243"/>
      <c r="V114" s="243"/>
      <c r="W114" s="243"/>
      <c r="X114" s="243"/>
      <c r="Y114" s="243"/>
      <c r="Z114" s="243"/>
      <c r="AA114" s="243"/>
    </row>
    <row r="115" spans="1:27" x14ac:dyDescent="0.25">
      <c r="A115" s="26" t="s">
        <v>44</v>
      </c>
      <c r="B115">
        <f t="shared" si="36"/>
        <v>25.655000000000001</v>
      </c>
      <c r="C115">
        <f t="shared" si="36"/>
        <v>29.38</v>
      </c>
      <c r="D115">
        <f>C115-B115</f>
        <v>3.7249999999999979</v>
      </c>
      <c r="E115" s="1"/>
      <c r="F115" s="1"/>
      <c r="G115">
        <f t="shared" si="37"/>
        <v>7.5624630576205915E-2</v>
      </c>
      <c r="H115" s="196"/>
      <c r="I115" s="197"/>
      <c r="J115" s="171"/>
      <c r="K115">
        <f>D115-$J$106</f>
        <v>-0.74428571428571733</v>
      </c>
      <c r="L115">
        <f>POWER(2,((-1)*(K115)))</f>
        <v>1.6751446912602546</v>
      </c>
      <c r="S115" s="243"/>
      <c r="U115" s="243"/>
      <c r="V115" s="243"/>
      <c r="W115" s="243"/>
      <c r="X115" s="243"/>
      <c r="Y115" s="243"/>
      <c r="Z115" s="243"/>
      <c r="AA115" s="243"/>
    </row>
    <row r="116" spans="1:27" x14ac:dyDescent="0.25">
      <c r="A116" s="85" t="s">
        <v>45</v>
      </c>
      <c r="B116">
        <f t="shared" si="36"/>
        <v>26.189999999999998</v>
      </c>
      <c r="C116">
        <f t="shared" si="36"/>
        <v>28.265000000000001</v>
      </c>
      <c r="D116">
        <f>C116-B116</f>
        <v>2.0750000000000028</v>
      </c>
      <c r="E116" s="1"/>
      <c r="F116" s="1"/>
      <c r="G116">
        <f t="shared" si="37"/>
        <v>0.23733553023762932</v>
      </c>
      <c r="H116" s="196"/>
      <c r="I116" s="197"/>
      <c r="J116" s="171"/>
      <c r="K116">
        <f>D116-$J$106</f>
        <v>-2.3942857142857124</v>
      </c>
      <c r="L116">
        <f>POWER(2,((-1)*(K116)))</f>
        <v>5.2571675457558138</v>
      </c>
      <c r="S116" s="243"/>
      <c r="U116" s="243"/>
      <c r="V116" s="243"/>
      <c r="W116" s="243"/>
      <c r="X116" s="243"/>
      <c r="Y116" s="243"/>
      <c r="Z116" s="243"/>
      <c r="AA116" s="243"/>
    </row>
    <row r="117" spans="1:27" x14ac:dyDescent="0.25">
      <c r="A117" s="186" t="s">
        <v>148</v>
      </c>
      <c r="B117">
        <f>AVERAGE(B107:B116)</f>
        <v>25.660000000000004</v>
      </c>
      <c r="C117">
        <f>AVERAGE(C107:C116)</f>
        <v>29.607500000000005</v>
      </c>
      <c r="D117">
        <f>AVERAGE(D107:D116)</f>
        <v>3.2414285714285711</v>
      </c>
      <c r="E117" s="1"/>
      <c r="F117" s="188" t="s">
        <v>145</v>
      </c>
      <c r="G117">
        <f>AVERAGE(G107:G116)</f>
        <v>0.3995497810654976</v>
      </c>
      <c r="H117" s="190"/>
      <c r="I117" s="191"/>
      <c r="J117">
        <f>D117</f>
        <v>3.2414285714285711</v>
      </c>
      <c r="M117" s="208"/>
      <c r="N117" s="209"/>
      <c r="S117" s="243"/>
      <c r="U117" s="243"/>
      <c r="V117" s="243"/>
      <c r="W117" s="243"/>
      <c r="X117" s="243"/>
      <c r="Y117" s="243"/>
      <c r="Z117" s="243"/>
      <c r="AA117" s="243"/>
    </row>
    <row r="118" spans="1:27" x14ac:dyDescent="0.25">
      <c r="A118" s="1"/>
      <c r="B118" s="1"/>
      <c r="C118" s="1"/>
      <c r="D118" s="1"/>
      <c r="E118" s="1"/>
      <c r="F118" s="263" t="s">
        <v>128</v>
      </c>
      <c r="G118">
        <f>G117/G106</f>
        <v>1.193031614655975</v>
      </c>
      <c r="H118">
        <f>((C117-B117)-(C106-B106))</f>
        <v>-0.93649999999999878</v>
      </c>
      <c r="I118">
        <f>POWER(2,((-1)*(H118)))</f>
        <v>1.9138795013460221</v>
      </c>
      <c r="J118" s="182"/>
      <c r="M118">
        <f>GEOMEAN(L107:L116)</f>
        <v>2.3421884250540201</v>
      </c>
      <c r="N118">
        <f>STDEV(L107:L116)/SQRT(COUNT(L107:L116))</f>
        <v>1.1274763921593423</v>
      </c>
      <c r="S118" s="243"/>
      <c r="U118" s="243"/>
      <c r="V118" s="243"/>
      <c r="W118" s="243"/>
      <c r="X118" s="243"/>
      <c r="Y118" s="243"/>
      <c r="Z118" s="243"/>
      <c r="AA118" s="243"/>
    </row>
    <row r="119" spans="1:27" x14ac:dyDescent="0.25">
      <c r="A119" s="1"/>
      <c r="B119" s="1"/>
      <c r="C119" s="1"/>
      <c r="D119" s="1"/>
      <c r="E119" s="1"/>
      <c r="F119" s="143"/>
      <c r="H119" s="161"/>
      <c r="I119" s="220"/>
      <c r="J119" s="265"/>
      <c r="S119" s="243"/>
      <c r="U119" s="243"/>
      <c r="V119" s="243"/>
      <c r="W119" s="243"/>
      <c r="X119" s="243"/>
      <c r="Y119" s="243"/>
      <c r="Z119" s="243"/>
      <c r="AA119" s="243"/>
    </row>
    <row r="120" spans="1:27" x14ac:dyDescent="0.25">
      <c r="A120" s="1"/>
      <c r="B120" s="1"/>
      <c r="C120" s="1"/>
      <c r="D120" s="1"/>
      <c r="E120" s="1"/>
      <c r="F120" s="143"/>
      <c r="H120" s="171"/>
      <c r="I120" s="223"/>
      <c r="J120" s="267"/>
      <c r="K120">
        <f>D97-$J$117</f>
        <v>1.4385714285714286</v>
      </c>
      <c r="L120">
        <f>POWER(2,((-1)*(K120)))</f>
        <v>0.36893244420104909</v>
      </c>
      <c r="S120" s="243"/>
      <c r="U120" s="243"/>
      <c r="V120" s="243"/>
      <c r="W120" s="243"/>
    </row>
    <row r="121" spans="1:27" x14ac:dyDescent="0.25">
      <c r="A121" s="1"/>
      <c r="B121" s="1"/>
      <c r="C121" s="1"/>
      <c r="D121" s="1"/>
      <c r="E121" s="1"/>
      <c r="F121" s="143"/>
      <c r="H121" s="171"/>
      <c r="I121" s="223"/>
      <c r="J121" s="267"/>
      <c r="K121">
        <f>D98-$J$117</f>
        <v>1.543571428571429</v>
      </c>
      <c r="L121">
        <f>POWER(2,((-1)*(K121)))</f>
        <v>0.34303521010848992</v>
      </c>
      <c r="S121" s="243"/>
      <c r="U121" s="243"/>
      <c r="V121" s="243"/>
      <c r="W121" s="243"/>
    </row>
    <row r="122" spans="1:27" x14ac:dyDescent="0.25">
      <c r="A122" s="1"/>
      <c r="B122" s="1"/>
      <c r="C122" s="1"/>
      <c r="D122" s="1"/>
      <c r="E122" s="1"/>
      <c r="F122" s="143"/>
      <c r="H122" s="171"/>
      <c r="I122" s="223"/>
      <c r="J122" s="267"/>
      <c r="K122">
        <f>D99-$J$117</f>
        <v>2.0585714285714261</v>
      </c>
      <c r="L122">
        <f>POWER(2,((-1)*(K122)))</f>
        <v>0.24005361573466089</v>
      </c>
      <c r="S122" s="243"/>
      <c r="U122" s="243"/>
      <c r="V122" s="243"/>
      <c r="W122" s="243"/>
    </row>
    <row r="123" spans="1:27" x14ac:dyDescent="0.25">
      <c r="A123" s="1"/>
      <c r="B123" s="1"/>
      <c r="C123" s="1"/>
      <c r="D123" s="1"/>
      <c r="E123" s="1"/>
      <c r="F123" s="143"/>
      <c r="H123" s="171"/>
      <c r="I123" s="223"/>
      <c r="J123" s="267"/>
      <c r="S123" s="243"/>
      <c r="U123" s="243"/>
      <c r="V123" s="243"/>
      <c r="W123" s="243"/>
    </row>
    <row r="124" spans="1:27" x14ac:dyDescent="0.25">
      <c r="A124" s="1"/>
      <c r="B124" s="1"/>
      <c r="C124" s="1"/>
      <c r="D124" s="1"/>
      <c r="E124" s="1"/>
      <c r="F124" s="143"/>
      <c r="H124" s="171"/>
      <c r="I124" s="223"/>
      <c r="J124" s="267"/>
      <c r="K124">
        <f>D101-$J$117</f>
        <v>1.3035714285714306</v>
      </c>
      <c r="L124">
        <f>POWER(2,((-1)*(K124)))</f>
        <v>0.40512206575006321</v>
      </c>
      <c r="S124" s="243"/>
      <c r="U124" s="243"/>
      <c r="V124" s="243"/>
      <c r="W124" s="243"/>
    </row>
    <row r="125" spans="1:27" x14ac:dyDescent="0.25">
      <c r="A125" s="1"/>
      <c r="B125" s="1"/>
      <c r="C125" s="1"/>
      <c r="D125" s="1"/>
      <c r="E125" s="1"/>
      <c r="F125" s="143"/>
      <c r="H125" s="171"/>
      <c r="I125" s="223"/>
      <c r="J125" s="267"/>
      <c r="K125">
        <f>D102-$J$117</f>
        <v>0.43857142857143216</v>
      </c>
      <c r="L125">
        <f>POWER(2,((-1)*(K125)))</f>
        <v>0.7378648884020963</v>
      </c>
      <c r="S125" s="243"/>
      <c r="U125" s="243"/>
      <c r="V125" s="243"/>
      <c r="W125" s="243"/>
    </row>
    <row r="126" spans="1:27" x14ac:dyDescent="0.25">
      <c r="A126" s="1"/>
      <c r="B126" s="1"/>
      <c r="C126" s="1"/>
      <c r="D126" s="1"/>
      <c r="E126" s="1"/>
      <c r="F126" s="143"/>
      <c r="H126" s="171"/>
      <c r="I126" s="223"/>
      <c r="J126" s="267"/>
      <c r="S126" s="243"/>
      <c r="U126" s="243"/>
      <c r="V126" s="243"/>
      <c r="W126" s="243"/>
    </row>
    <row r="127" spans="1:27" x14ac:dyDescent="0.25">
      <c r="A127" s="1"/>
      <c r="B127" s="1"/>
      <c r="C127" s="1"/>
      <c r="D127" s="1"/>
      <c r="E127" s="1"/>
      <c r="F127" s="143"/>
      <c r="H127" s="171"/>
      <c r="I127" s="223"/>
      <c r="J127" s="267"/>
      <c r="K127">
        <f>D104-$J$117</f>
        <v>0.1785714285714306</v>
      </c>
      <c r="L127">
        <f>POWER(2,((-1)*(K127)))</f>
        <v>0.88357749074753356</v>
      </c>
      <c r="S127" s="243"/>
      <c r="U127" s="243"/>
      <c r="V127" s="243"/>
      <c r="W127" s="243"/>
    </row>
    <row r="128" spans="1:27" x14ac:dyDescent="0.25">
      <c r="A128" s="145"/>
      <c r="B128" s="145"/>
      <c r="C128" s="145"/>
      <c r="F128" s="143"/>
      <c r="G128" s="186"/>
      <c r="H128" s="180"/>
      <c r="I128" s="181"/>
      <c r="J128" s="268"/>
      <c r="K128">
        <f>D105-$J$117</f>
        <v>1.6335714285714289</v>
      </c>
      <c r="L128">
        <f>POWER(2,((-1)*(K128)))</f>
        <v>0.32228938367833465</v>
      </c>
      <c r="M128" s="269"/>
      <c r="N128" s="181"/>
      <c r="S128" s="243"/>
      <c r="U128" s="243"/>
      <c r="V128" s="243"/>
      <c r="W128" s="243"/>
    </row>
    <row r="129" spans="1:27" x14ac:dyDescent="0.25">
      <c r="A129" s="145"/>
      <c r="B129" s="145"/>
      <c r="C129" s="145"/>
      <c r="F129" s="143"/>
      <c r="H129" s="225"/>
      <c r="I129" s="226"/>
      <c r="J129" s="270"/>
      <c r="M129">
        <f>(-1)*GEOMEAN(L119:L128)</f>
        <v>-0.42695113224160708</v>
      </c>
      <c r="N129">
        <f>STDEV(L119:L128)/SQRT(COUNT(L119:L128))</f>
        <v>9.1028340009700795E-2</v>
      </c>
      <c r="S129" s="243"/>
      <c r="U129" s="243"/>
      <c r="V129" s="243"/>
      <c r="W129" s="243"/>
    </row>
    <row r="130" spans="1:27" x14ac:dyDescent="0.25">
      <c r="A130" s="145"/>
      <c r="B130" s="145"/>
      <c r="C130" s="145"/>
      <c r="F130" s="43"/>
      <c r="H130" s="171"/>
      <c r="I130" s="223"/>
      <c r="J130" s="267"/>
      <c r="K130">
        <f>D107-$J$117</f>
        <v>-1.96142857142857</v>
      </c>
      <c r="L130">
        <f>POWER(2,((-1)*(K130)))</f>
        <v>3.8944742293125056</v>
      </c>
      <c r="S130" s="243"/>
      <c r="U130" s="243"/>
      <c r="V130" s="243"/>
      <c r="W130" s="243"/>
    </row>
    <row r="131" spans="1:27" x14ac:dyDescent="0.25">
      <c r="A131" s="145"/>
      <c r="B131" s="145"/>
      <c r="C131" s="145"/>
      <c r="F131" s="228"/>
      <c r="H131" s="171"/>
      <c r="I131" s="223"/>
      <c r="J131" s="267"/>
      <c r="S131" s="243"/>
      <c r="U131" s="243"/>
      <c r="V131" s="243"/>
      <c r="W131" s="243"/>
    </row>
    <row r="132" spans="1:27" x14ac:dyDescent="0.25">
      <c r="A132" s="145"/>
      <c r="B132" s="145"/>
      <c r="C132" s="145"/>
      <c r="F132" s="143"/>
      <c r="H132" s="171"/>
      <c r="I132" s="223"/>
      <c r="J132" s="267"/>
      <c r="K132">
        <f>D109-$J$117</f>
        <v>0.9285714285714306</v>
      </c>
      <c r="L132">
        <f>POWER(2,((-1)*(K132)))</f>
        <v>0.52537831932660894</v>
      </c>
      <c r="S132" s="243"/>
      <c r="U132" s="243"/>
      <c r="V132" s="243"/>
      <c r="W132" s="243"/>
    </row>
    <row r="133" spans="1:27" x14ac:dyDescent="0.25">
      <c r="A133" s="145"/>
      <c r="B133" s="145"/>
      <c r="C133" s="145"/>
      <c r="F133" s="1"/>
      <c r="H133" s="171"/>
      <c r="I133" s="223"/>
      <c r="J133" s="267"/>
      <c r="K133">
        <f>D110-$J$117</f>
        <v>0.39357142857142691</v>
      </c>
      <c r="L133">
        <f>POWER(2,((-1)*(K133)))</f>
        <v>0.76124279396151984</v>
      </c>
      <c r="S133" s="243"/>
      <c r="U133" s="243"/>
      <c r="V133" s="243"/>
      <c r="W133" s="243"/>
    </row>
    <row r="134" spans="1:27" x14ac:dyDescent="0.25">
      <c r="A134" s="145"/>
      <c r="B134" s="145"/>
      <c r="C134" s="145"/>
      <c r="H134" s="171"/>
      <c r="I134" s="223"/>
      <c r="K134">
        <f>D111-$J$117</f>
        <v>0.83357142857142819</v>
      </c>
      <c r="L134">
        <f>POWER(2,((-1)*(K134)))</f>
        <v>0.56113840901107004</v>
      </c>
      <c r="S134" s="243"/>
      <c r="U134" s="243"/>
      <c r="V134" s="243"/>
      <c r="W134" s="243"/>
    </row>
    <row r="135" spans="1:27" x14ac:dyDescent="0.25">
      <c r="A135" s="43"/>
      <c r="B135" s="243"/>
      <c r="F135" s="1"/>
      <c r="H135" s="171"/>
      <c r="I135" s="223"/>
      <c r="K135">
        <f>D112-$J$117</f>
        <v>0.48857142857142577</v>
      </c>
      <c r="L135">
        <f>POWER(2,((-1)*(K135)))</f>
        <v>0.71273050154566497</v>
      </c>
      <c r="S135" s="243"/>
      <c r="U135" s="243"/>
      <c r="V135" s="243"/>
      <c r="W135" s="243"/>
      <c r="X135" s="1"/>
      <c r="Y135" s="1"/>
      <c r="Z135" s="1"/>
      <c r="AA135" s="1"/>
    </row>
    <row r="136" spans="1:27" x14ac:dyDescent="0.25">
      <c r="A136" s="1"/>
      <c r="F136" s="1"/>
      <c r="H136" s="171"/>
      <c r="I136" s="223"/>
      <c r="S136" s="243"/>
      <c r="U136" s="243"/>
      <c r="V136" s="243"/>
      <c r="W136" s="243"/>
      <c r="X136" s="1"/>
      <c r="Y136" s="1"/>
      <c r="Z136" s="1"/>
      <c r="AA136" s="1"/>
    </row>
    <row r="137" spans="1:27" x14ac:dyDescent="0.25">
      <c r="A137" s="43"/>
      <c r="H137" s="171"/>
      <c r="I137" s="223"/>
      <c r="S137" s="243"/>
      <c r="U137" s="243"/>
      <c r="V137" s="243"/>
      <c r="W137" s="243"/>
      <c r="X137" s="1"/>
      <c r="Y137" s="1"/>
      <c r="Z137" s="1"/>
      <c r="AA137" s="1"/>
    </row>
    <row r="138" spans="1:27" x14ac:dyDescent="0.25">
      <c r="A138" s="43"/>
      <c r="B138" s="156"/>
      <c r="D138" s="156"/>
      <c r="H138" s="171"/>
      <c r="I138" s="223"/>
      <c r="K138">
        <f>D115-$J$117</f>
        <v>0.48357142857142676</v>
      </c>
      <c r="L138">
        <f>POWER(2,((-1)*(K138)))</f>
        <v>0.71520492260208279</v>
      </c>
      <c r="O138" s="156"/>
      <c r="P138" s="156"/>
      <c r="Q138" s="156"/>
      <c r="R138" s="156"/>
      <c r="S138" s="243"/>
      <c r="T138" s="156"/>
      <c r="U138" s="156"/>
      <c r="V138" s="156"/>
      <c r="W138" s="156"/>
      <c r="X138" s="243"/>
      <c r="Y138" s="243"/>
      <c r="Z138" s="243"/>
      <c r="AA138" s="243"/>
    </row>
    <row r="139" spans="1:27" x14ac:dyDescent="0.25">
      <c r="A139" s="43"/>
      <c r="K139">
        <f>D116-$J$117</f>
        <v>-1.1664285714285683</v>
      </c>
      <c r="L139">
        <f>POWER(2,((-1)*(K139)))</f>
        <v>2.2445536360442744</v>
      </c>
      <c r="S139" s="243"/>
      <c r="U139" s="243"/>
      <c r="V139" s="243"/>
      <c r="W139" s="243"/>
      <c r="X139" s="243"/>
      <c r="Y139" s="243"/>
      <c r="Z139" s="243"/>
      <c r="AA139" s="243"/>
    </row>
    <row r="140" spans="1:27" x14ac:dyDescent="0.25">
      <c r="A140" s="43"/>
      <c r="H140" s="225"/>
      <c r="I140" s="226"/>
      <c r="J140" s="225"/>
      <c r="S140" s="243"/>
      <c r="U140" s="243"/>
      <c r="V140" s="243"/>
      <c r="W140" s="243"/>
      <c r="X140" s="243"/>
      <c r="Y140" s="243"/>
      <c r="Z140" s="243"/>
      <c r="AA140" s="243"/>
    </row>
    <row r="141" spans="1:27" x14ac:dyDescent="0.25">
      <c r="A141" s="43"/>
      <c r="G141">
        <f>(-1)*(G106/G117)</f>
        <v>-0.83820075487971202</v>
      </c>
      <c r="H141">
        <f>((C106-B106)-(C117-B117))</f>
        <v>0.93649999999999878</v>
      </c>
      <c r="I141">
        <f>(-1)*POWER(2,((-1)*(H141)))</f>
        <v>-0.5224989343878258</v>
      </c>
      <c r="J141" s="182"/>
      <c r="M141">
        <f>(-1)*GEOMEAN(L130:L139)</f>
        <v>-1</v>
      </c>
      <c r="N141">
        <f>STDEV(L130:L139)/SQRT(COUNT(L130:L139))</f>
        <v>0.48137732220811325</v>
      </c>
      <c r="S141" s="243"/>
      <c r="U141" s="243"/>
      <c r="V141" s="243"/>
      <c r="W141" s="243"/>
      <c r="X141" s="243"/>
      <c r="Y141" s="243"/>
      <c r="Z141" s="243"/>
      <c r="AA141" s="243"/>
    </row>
    <row r="142" spans="1:27" x14ac:dyDescent="0.25">
      <c r="A142" s="43"/>
      <c r="K142" s="243"/>
      <c r="L142" s="243"/>
      <c r="M142" s="243"/>
      <c r="N142" s="243"/>
      <c r="S142" s="243"/>
      <c r="U142" s="243"/>
      <c r="V142" s="243"/>
      <c r="W142" s="243"/>
      <c r="X142" s="243"/>
      <c r="Y142" s="243"/>
      <c r="Z142" s="243"/>
      <c r="AA142" s="243"/>
    </row>
    <row r="143" spans="1:27" x14ac:dyDescent="0.25">
      <c r="A143" s="43"/>
      <c r="K143" s="243"/>
      <c r="L143" s="243"/>
      <c r="M143" s="243"/>
      <c r="N143" s="243"/>
      <c r="S143" s="243"/>
      <c r="U143" s="243"/>
      <c r="V143" s="243"/>
      <c r="W143" s="243"/>
      <c r="X143" s="243"/>
      <c r="Y143" s="243"/>
      <c r="Z143" s="243"/>
      <c r="AA143" s="243"/>
    </row>
    <row r="144" spans="1:27" x14ac:dyDescent="0.25">
      <c r="A144" s="43"/>
      <c r="K144" s="243"/>
      <c r="L144" s="243"/>
      <c r="M144" s="243"/>
      <c r="N144" s="243"/>
      <c r="S144" s="243"/>
      <c r="U144" s="243"/>
      <c r="V144" s="243"/>
      <c r="W144" s="243"/>
      <c r="X144" s="243"/>
      <c r="Y144" s="243"/>
      <c r="Z144" s="243"/>
      <c r="AA144" s="243"/>
    </row>
    <row r="145" spans="1:27" x14ac:dyDescent="0.25">
      <c r="A145" s="43"/>
      <c r="I145" s="243"/>
      <c r="J145" s="243"/>
      <c r="K145" s="243"/>
      <c r="L145" s="243"/>
      <c r="M145" s="243"/>
      <c r="N145" s="243"/>
      <c r="Q145" s="243"/>
      <c r="R145" s="243"/>
      <c r="S145" s="243"/>
      <c r="W145" s="243"/>
      <c r="X145" s="243"/>
      <c r="Y145" s="243"/>
      <c r="Z145" s="243"/>
      <c r="AA145" s="243"/>
    </row>
    <row r="146" spans="1:27" x14ac:dyDescent="0.25">
      <c r="A146" s="43"/>
      <c r="K146" s="243"/>
      <c r="L146" s="243"/>
      <c r="S146" s="243"/>
      <c r="W146" s="243"/>
      <c r="X146" s="243"/>
      <c r="Y146" s="243"/>
      <c r="Z146" s="243"/>
      <c r="AA146" s="243"/>
    </row>
    <row r="147" spans="1:27" x14ac:dyDescent="0.25">
      <c r="A147" s="43"/>
      <c r="K147" s="243"/>
      <c r="L147" s="243"/>
      <c r="M147" s="243"/>
      <c r="N147" s="243"/>
      <c r="S147" s="243"/>
      <c r="U147" s="243"/>
      <c r="V147" s="243"/>
      <c r="W147" s="243"/>
      <c r="X147" s="243"/>
      <c r="Y147" s="243"/>
      <c r="Z147" s="243"/>
      <c r="AA147" s="243"/>
    </row>
    <row r="148" spans="1:27" x14ac:dyDescent="0.25">
      <c r="A148" s="43"/>
      <c r="K148" s="243"/>
      <c r="L148" s="243"/>
      <c r="M148" s="243"/>
      <c r="N148" s="243"/>
      <c r="S148" s="243"/>
      <c r="U148" s="243"/>
      <c r="V148" s="243"/>
      <c r="W148" s="243"/>
      <c r="X148" s="243"/>
      <c r="Y148" s="243"/>
      <c r="Z148" s="243"/>
      <c r="AA148" s="243"/>
    </row>
    <row r="149" spans="1:27" x14ac:dyDescent="0.25">
      <c r="A149" s="43"/>
      <c r="K149" s="243"/>
      <c r="L149" s="243"/>
      <c r="M149" s="243"/>
      <c r="N149" s="243"/>
      <c r="S149" s="243"/>
      <c r="U149" s="243"/>
      <c r="V149" s="243"/>
      <c r="W149" s="243"/>
      <c r="X149" s="243"/>
      <c r="Y149" s="243"/>
      <c r="Z149" s="243"/>
      <c r="AA149" s="243"/>
    </row>
    <row r="150" spans="1:27" x14ac:dyDescent="0.25">
      <c r="A150" s="43"/>
      <c r="K150" s="243"/>
      <c r="L150" s="243"/>
      <c r="M150" s="243"/>
      <c r="N150" s="243"/>
      <c r="S150" s="243"/>
      <c r="U150" s="243"/>
      <c r="V150" s="243"/>
      <c r="W150" s="243"/>
      <c r="X150" s="243"/>
      <c r="Y150" s="243"/>
      <c r="Z150" s="243"/>
      <c r="AA150" s="243"/>
    </row>
    <row r="151" spans="1:27" x14ac:dyDescent="0.25">
      <c r="A151" s="43"/>
      <c r="K151" s="243"/>
      <c r="L151" s="243"/>
      <c r="M151" s="243"/>
      <c r="N151" s="243"/>
      <c r="S151" s="243"/>
      <c r="U151" s="243"/>
      <c r="V151" s="243"/>
      <c r="W151" s="243"/>
      <c r="X151" s="243"/>
      <c r="Y151" s="243"/>
      <c r="Z151" s="243"/>
      <c r="AA151" s="243"/>
    </row>
    <row r="152" spans="1:27" x14ac:dyDescent="0.25">
      <c r="A152" s="43"/>
      <c r="K152" s="243"/>
      <c r="L152" s="243"/>
      <c r="M152" s="243"/>
      <c r="N152" s="243"/>
      <c r="S152" s="243"/>
      <c r="U152" s="243"/>
      <c r="V152" s="243"/>
      <c r="W152" s="243"/>
      <c r="X152" s="243"/>
      <c r="Y152" s="243"/>
      <c r="Z152" s="243"/>
      <c r="AA152" s="243"/>
    </row>
    <row r="153" spans="1:27" x14ac:dyDescent="0.25">
      <c r="A153" s="43"/>
      <c r="K153" s="243"/>
      <c r="L153" s="243"/>
      <c r="M153" s="243"/>
      <c r="N153" s="243"/>
      <c r="S153" s="243"/>
      <c r="X153" s="243"/>
      <c r="Y153" s="243"/>
      <c r="Z153" s="243"/>
      <c r="AA153" s="243"/>
    </row>
    <row r="154" spans="1:27" x14ac:dyDescent="0.25">
      <c r="A154" s="43"/>
      <c r="B154" s="47"/>
      <c r="L154" s="243"/>
      <c r="M154" s="243"/>
      <c r="N154" s="243"/>
      <c r="S154" s="243"/>
      <c r="X154" s="243"/>
      <c r="Y154" s="243"/>
      <c r="Z154" s="243"/>
      <c r="AA154" s="243"/>
    </row>
    <row r="155" spans="1:27" x14ac:dyDescent="0.25">
      <c r="A155" s="243"/>
      <c r="B155" s="243"/>
      <c r="C155" s="243"/>
      <c r="D155" s="243"/>
      <c r="E155" s="243"/>
      <c r="F155" s="243"/>
      <c r="G155" s="243"/>
      <c r="H155" s="243"/>
      <c r="I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</row>
    <row r="156" spans="1:27" x14ac:dyDescent="0.25">
      <c r="A156" s="243"/>
      <c r="B156" s="243"/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</row>
    <row r="157" spans="1:27" x14ac:dyDescent="0.25">
      <c r="A157" s="243"/>
      <c r="B157" s="243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</row>
    <row r="158" spans="1:27" x14ac:dyDescent="0.25">
      <c r="A158" s="256"/>
      <c r="B158" s="256"/>
      <c r="C158" s="256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</row>
    <row r="159" spans="1:27" x14ac:dyDescent="0.25">
      <c r="A159" s="145"/>
      <c r="B159" s="145"/>
      <c r="C159" s="145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</row>
    <row r="160" spans="1:27" x14ac:dyDescent="0.25">
      <c r="A160" s="145"/>
      <c r="B160" s="145"/>
      <c r="C160" s="145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</row>
    <row r="161" spans="1:27" x14ac:dyDescent="0.25">
      <c r="A161" s="145"/>
      <c r="B161" s="145"/>
      <c r="C161" s="145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</row>
    <row r="162" spans="1:27" x14ac:dyDescent="0.25">
      <c r="A162" s="145"/>
      <c r="B162" s="145"/>
      <c r="C162" s="145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</row>
    <row r="163" spans="1:27" x14ac:dyDescent="0.25">
      <c r="A163" s="145"/>
      <c r="B163" s="145"/>
      <c r="C163" s="145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</row>
    <row r="164" spans="1:27" x14ac:dyDescent="0.25">
      <c r="A164" s="145"/>
      <c r="B164" s="145"/>
      <c r="C164" s="145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</row>
    <row r="165" spans="1:27" x14ac:dyDescent="0.25">
      <c r="A165" s="145"/>
      <c r="B165" s="145"/>
      <c r="C165" s="145"/>
      <c r="D165" s="243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</row>
    <row r="166" spans="1:27" x14ac:dyDescent="0.25">
      <c r="A166" s="145"/>
      <c r="B166" s="145"/>
      <c r="C166" s="145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</row>
    <row r="167" spans="1:27" x14ac:dyDescent="0.25">
      <c r="A167" s="145"/>
      <c r="B167" s="145"/>
      <c r="C167" s="145"/>
      <c r="D167" s="243"/>
      <c r="E167" s="243"/>
      <c r="F167" s="243"/>
      <c r="G167" s="243"/>
      <c r="H167" s="243"/>
      <c r="I167" s="24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45"/>
      <c r="B168" s="145"/>
      <c r="C168" s="145"/>
      <c r="D168" s="243"/>
      <c r="E168" s="243"/>
      <c r="F168" s="243"/>
      <c r="G168" s="243"/>
      <c r="H168" s="243"/>
      <c r="I168" s="24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275"/>
      <c r="B169" s="275"/>
      <c r="C169" s="275"/>
      <c r="D169" s="243"/>
      <c r="E169" s="243"/>
      <c r="F169" s="243"/>
      <c r="G169" s="243"/>
      <c r="H169" s="243"/>
      <c r="I169" s="24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</sheetData>
  <sheetProtection selectLockedCells="1" selectUnlockedCells="1"/>
  <mergeCells count="4">
    <mergeCell ref="G1:N1"/>
    <mergeCell ref="Q1:X1"/>
    <mergeCell ref="G49:N49"/>
    <mergeCell ref="G94:N9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9"/>
  <sheetViews>
    <sheetView zoomScale="85" zoomScaleNormal="85" workbookViewId="0">
      <selection activeCell="D34" sqref="D34"/>
    </sheetView>
  </sheetViews>
  <sheetFormatPr baseColWidth="10" defaultRowHeight="15" x14ac:dyDescent="0.25"/>
  <cols>
    <col min="2" max="2" width="12.7109375" customWidth="1"/>
  </cols>
  <sheetData>
    <row r="1" spans="1:25" ht="15.75" x14ac:dyDescent="0.25">
      <c r="A1" s="1"/>
      <c r="B1" s="1"/>
      <c r="C1" s="1"/>
      <c r="D1" s="1"/>
      <c r="E1" s="1"/>
      <c r="F1" s="142"/>
      <c r="G1" s="291" t="s">
        <v>132</v>
      </c>
      <c r="H1" s="291"/>
      <c r="I1" s="291"/>
      <c r="J1" s="291"/>
      <c r="K1" s="291"/>
      <c r="L1" s="291"/>
      <c r="M1" s="291"/>
      <c r="N1" s="291"/>
      <c r="O1" s="143"/>
      <c r="P1" s="144"/>
      <c r="Q1" s="292" t="s">
        <v>133</v>
      </c>
      <c r="R1" s="292"/>
      <c r="S1" s="292"/>
      <c r="T1" s="292"/>
      <c r="U1" s="292"/>
      <c r="V1" s="292"/>
      <c r="W1" s="292"/>
      <c r="X1" s="292"/>
      <c r="Y1" s="145"/>
    </row>
    <row r="2" spans="1:25" x14ac:dyDescent="0.25">
      <c r="A2" s="146" t="s">
        <v>134</v>
      </c>
      <c r="B2" s="7" t="s">
        <v>2</v>
      </c>
      <c r="C2" s="10" t="s">
        <v>154</v>
      </c>
      <c r="D2" s="147" t="s">
        <v>136</v>
      </c>
      <c r="E2" s="148"/>
      <c r="F2" s="1"/>
      <c r="G2" s="276" t="s">
        <v>137</v>
      </c>
      <c r="H2" s="277" t="s">
        <v>138</v>
      </c>
      <c r="I2" s="278" t="s">
        <v>139</v>
      </c>
      <c r="J2" s="152" t="s">
        <v>140</v>
      </c>
      <c r="K2" s="153" t="s">
        <v>138</v>
      </c>
      <c r="L2" s="154" t="s">
        <v>139</v>
      </c>
      <c r="M2" s="154" t="s">
        <v>141</v>
      </c>
      <c r="N2" s="155" t="s">
        <v>129</v>
      </c>
      <c r="O2" s="1"/>
      <c r="P2" s="1"/>
      <c r="Q2" s="276" t="s">
        <v>137</v>
      </c>
      <c r="R2" s="277" t="s">
        <v>138</v>
      </c>
      <c r="S2" s="278" t="s">
        <v>139</v>
      </c>
      <c r="T2" s="152" t="s">
        <v>140</v>
      </c>
      <c r="U2" s="153" t="s">
        <v>138</v>
      </c>
      <c r="V2" s="154" t="s">
        <v>139</v>
      </c>
      <c r="W2" s="154" t="s">
        <v>141</v>
      </c>
      <c r="X2" s="155" t="s">
        <v>129</v>
      </c>
      <c r="Y2" s="156"/>
    </row>
    <row r="3" spans="1:25" x14ac:dyDescent="0.25">
      <c r="A3" s="11" t="s">
        <v>8</v>
      </c>
      <c r="B3" s="157">
        <f>qPCR!E5</f>
        <v>25.965</v>
      </c>
      <c r="C3" s="157">
        <f>qPCR!I47</f>
        <v>27.76</v>
      </c>
      <c r="D3" s="157">
        <f t="shared" ref="D3:D11" si="0">C3-B3</f>
        <v>1.7950000000000017</v>
      </c>
      <c r="E3" s="44"/>
      <c r="F3" s="1"/>
      <c r="G3" s="158">
        <f t="shared" ref="G3:G11" si="1">POWER(2,((-1)*(D3)))</f>
        <v>0.28817158669971571</v>
      </c>
      <c r="H3" s="159"/>
      <c r="I3" s="160"/>
      <c r="J3" s="161"/>
      <c r="K3" s="162">
        <f t="shared" ref="K3:K11" si="2">D3-$J$23</f>
        <v>-0.1519999999999988</v>
      </c>
      <c r="L3" s="162">
        <f t="shared" ref="L3:L11" si="3">POWER(2,((-1)*(K3)))</f>
        <v>1.1111087286550927</v>
      </c>
      <c r="M3" s="162"/>
      <c r="N3" s="163"/>
      <c r="O3" s="1"/>
      <c r="P3" s="1"/>
      <c r="Q3" s="164">
        <f t="shared" ref="Q3:Q11" si="4">POWER(2,((-1)*(D3)))</f>
        <v>0.28817158669971571</v>
      </c>
      <c r="R3" s="165"/>
      <c r="S3" s="166"/>
      <c r="T3" s="161"/>
      <c r="U3" s="167">
        <f t="shared" ref="U3:U11" si="5">D3-$T$23</f>
        <v>-0.16052631578947252</v>
      </c>
      <c r="V3" s="162">
        <f t="shared" ref="V3:V21" si="6">POWER(2,((-1)*(U3)))</f>
        <v>1.1176948147622265</v>
      </c>
      <c r="W3" s="162"/>
      <c r="X3" s="163"/>
      <c r="Y3" s="168"/>
    </row>
    <row r="4" spans="1:25" x14ac:dyDescent="0.25">
      <c r="A4" s="16" t="s">
        <v>9</v>
      </c>
      <c r="B4" s="158">
        <f>qPCR!E6</f>
        <v>25.91</v>
      </c>
      <c r="C4" s="158">
        <f>qPCR!I48</f>
        <v>27.55</v>
      </c>
      <c r="D4" s="158">
        <f t="shared" si="0"/>
        <v>1.6400000000000006</v>
      </c>
      <c r="E4" s="44"/>
      <c r="F4" s="1"/>
      <c r="G4" s="158">
        <f t="shared" si="1"/>
        <v>0.32085647439072595</v>
      </c>
      <c r="H4" s="169"/>
      <c r="I4" s="170"/>
      <c r="J4" s="171"/>
      <c r="K4" s="172">
        <f t="shared" si="2"/>
        <v>-0.30699999999999994</v>
      </c>
      <c r="L4" s="172">
        <f t="shared" si="3"/>
        <v>1.2371324786871725</v>
      </c>
      <c r="M4" s="172"/>
      <c r="N4" s="173"/>
      <c r="O4" s="1"/>
      <c r="P4" s="1"/>
      <c r="Q4" s="174">
        <f t="shared" si="4"/>
        <v>0.32085647439072595</v>
      </c>
      <c r="R4" s="175"/>
      <c r="S4" s="176"/>
      <c r="T4" s="171"/>
      <c r="U4" s="177">
        <f t="shared" si="5"/>
        <v>-0.31552631578947365</v>
      </c>
      <c r="V4" s="172">
        <f t="shared" si="6"/>
        <v>1.244465569338371</v>
      </c>
      <c r="W4" s="172"/>
      <c r="X4" s="173"/>
      <c r="Y4" s="168"/>
    </row>
    <row r="5" spans="1:25" x14ac:dyDescent="0.25">
      <c r="A5" s="16" t="s">
        <v>10</v>
      </c>
      <c r="B5" s="158">
        <f>qPCR!E7</f>
        <v>25.244999999999997</v>
      </c>
      <c r="C5" s="158">
        <f>qPCR!I49</f>
        <v>27.3</v>
      </c>
      <c r="D5" s="158">
        <f t="shared" si="0"/>
        <v>2.0550000000000033</v>
      </c>
      <c r="E5" s="44"/>
      <c r="F5" s="1"/>
      <c r="G5" s="158">
        <f t="shared" si="1"/>
        <v>0.24064861077543731</v>
      </c>
      <c r="H5" s="169"/>
      <c r="I5" s="170"/>
      <c r="J5" s="171"/>
      <c r="K5" s="172">
        <f t="shared" si="2"/>
        <v>0.10800000000000276</v>
      </c>
      <c r="L5" s="172">
        <f t="shared" si="3"/>
        <v>0.92787347647128093</v>
      </c>
      <c r="M5" s="172"/>
      <c r="N5" s="173"/>
      <c r="O5" s="1"/>
      <c r="P5" s="1"/>
      <c r="Q5" s="174">
        <f t="shared" si="4"/>
        <v>0.24064861077543731</v>
      </c>
      <c r="R5" s="175"/>
      <c r="S5" s="176"/>
      <c r="T5" s="171"/>
      <c r="U5" s="177">
        <f t="shared" si="5"/>
        <v>9.9473684210529045E-2</v>
      </c>
      <c r="V5" s="172">
        <f t="shared" si="6"/>
        <v>0.93337343741566325</v>
      </c>
      <c r="W5" s="172"/>
      <c r="X5" s="173"/>
      <c r="Y5" s="168"/>
    </row>
    <row r="6" spans="1:25" x14ac:dyDescent="0.25">
      <c r="A6" s="16" t="s">
        <v>11</v>
      </c>
      <c r="B6" s="158">
        <f>qPCR!E8</f>
        <v>25.130000000000003</v>
      </c>
      <c r="C6" s="158">
        <f>qPCR!I50</f>
        <v>26.69</v>
      </c>
      <c r="D6" s="158">
        <f t="shared" si="0"/>
        <v>1.5599999999999987</v>
      </c>
      <c r="E6" s="44"/>
      <c r="F6" s="1"/>
      <c r="G6" s="158">
        <f t="shared" si="1"/>
        <v>0.33915108186191828</v>
      </c>
      <c r="H6" s="169"/>
      <c r="I6" s="170"/>
      <c r="J6" s="171"/>
      <c r="K6" s="172">
        <f t="shared" si="2"/>
        <v>-0.38700000000000179</v>
      </c>
      <c r="L6" s="172">
        <f t="shared" si="3"/>
        <v>1.3076713485367604</v>
      </c>
      <c r="M6" s="172"/>
      <c r="N6" s="173"/>
      <c r="O6" s="1"/>
      <c r="P6" s="1"/>
      <c r="Q6" s="174">
        <f t="shared" si="4"/>
        <v>0.33915108186191828</v>
      </c>
      <c r="R6" s="175"/>
      <c r="S6" s="176"/>
      <c r="T6" s="171"/>
      <c r="U6" s="177">
        <f t="shared" si="5"/>
        <v>-0.3955263157894755</v>
      </c>
      <c r="V6" s="172">
        <f t="shared" si="6"/>
        <v>1.3154225576481493</v>
      </c>
      <c r="W6" s="172"/>
      <c r="X6" s="173"/>
      <c r="Y6" s="168"/>
    </row>
    <row r="7" spans="1:25" x14ac:dyDescent="0.25">
      <c r="A7" s="16" t="s">
        <v>12</v>
      </c>
      <c r="B7" s="158">
        <f>qPCR!E9</f>
        <v>25.16</v>
      </c>
      <c r="C7" s="158">
        <f>qPCR!I51</f>
        <v>27.57</v>
      </c>
      <c r="D7" s="158">
        <f t="shared" si="0"/>
        <v>2.41</v>
      </c>
      <c r="E7" s="44"/>
      <c r="F7" s="1"/>
      <c r="G7" s="158">
        <f t="shared" si="1"/>
        <v>0.18815584342638339</v>
      </c>
      <c r="H7" s="169"/>
      <c r="I7" s="170"/>
      <c r="J7" s="171"/>
      <c r="K7" s="172">
        <f t="shared" si="2"/>
        <v>0.46299999999999963</v>
      </c>
      <c r="L7" s="172">
        <f t="shared" si="3"/>
        <v>0.72547610391708939</v>
      </c>
      <c r="M7" s="172"/>
      <c r="N7" s="173"/>
      <c r="O7" s="1"/>
      <c r="P7" s="1"/>
      <c r="Q7" s="174">
        <f t="shared" si="4"/>
        <v>0.18815584342638339</v>
      </c>
      <c r="R7" s="175"/>
      <c r="S7" s="176"/>
      <c r="T7" s="171"/>
      <c r="U7" s="177">
        <f t="shared" si="5"/>
        <v>0.45447368421052592</v>
      </c>
      <c r="V7" s="172">
        <f t="shared" si="6"/>
        <v>0.72977635641789496</v>
      </c>
      <c r="W7" s="172"/>
      <c r="X7" s="173"/>
      <c r="Y7" s="168"/>
    </row>
    <row r="8" spans="1:25" x14ac:dyDescent="0.25">
      <c r="A8" s="16" t="s">
        <v>13</v>
      </c>
      <c r="B8" s="158">
        <f>qPCR!E10</f>
        <v>25.92</v>
      </c>
      <c r="C8" s="158">
        <f>qPCR!I52</f>
        <v>27.29</v>
      </c>
      <c r="D8" s="158">
        <f t="shared" si="0"/>
        <v>1.3699999999999974</v>
      </c>
      <c r="E8" s="44"/>
      <c r="F8" s="1"/>
      <c r="G8" s="158">
        <f t="shared" si="1"/>
        <v>0.38689124838559819</v>
      </c>
      <c r="H8" s="169"/>
      <c r="I8" s="170"/>
      <c r="J8" s="171"/>
      <c r="K8" s="172">
        <f t="shared" si="2"/>
        <v>-0.57700000000000307</v>
      </c>
      <c r="L8" s="172">
        <f t="shared" si="3"/>
        <v>1.4917440266914688</v>
      </c>
      <c r="M8" s="172"/>
      <c r="N8" s="173"/>
      <c r="O8" s="1"/>
      <c r="P8" s="1"/>
      <c r="Q8" s="174">
        <f t="shared" si="4"/>
        <v>0.38689124838559819</v>
      </c>
      <c r="R8" s="175"/>
      <c r="S8" s="176"/>
      <c r="T8" s="171"/>
      <c r="U8" s="177">
        <f t="shared" si="5"/>
        <v>-0.58552631578947678</v>
      </c>
      <c r="V8" s="172">
        <f t="shared" si="6"/>
        <v>1.5005863247998497</v>
      </c>
      <c r="W8" s="172"/>
      <c r="X8" s="173"/>
      <c r="Y8" s="168"/>
    </row>
    <row r="9" spans="1:25" x14ac:dyDescent="0.25">
      <c r="A9" s="16" t="s">
        <v>14</v>
      </c>
      <c r="B9" s="158">
        <f>qPCR!E11</f>
        <v>25.725000000000001</v>
      </c>
      <c r="C9" s="158">
        <f>qPCR!I53</f>
        <v>27.4</v>
      </c>
      <c r="D9" s="158">
        <f t="shared" si="0"/>
        <v>1.6749999999999972</v>
      </c>
      <c r="E9" s="44"/>
      <c r="F9" s="1"/>
      <c r="G9" s="158">
        <f t="shared" si="1"/>
        <v>0.31316610965603259</v>
      </c>
      <c r="H9" s="169"/>
      <c r="I9" s="170"/>
      <c r="J9" s="171"/>
      <c r="K9" s="172">
        <f t="shared" si="2"/>
        <v>-0.27200000000000335</v>
      </c>
      <c r="L9" s="172">
        <f t="shared" si="3"/>
        <v>1.207480591486499</v>
      </c>
      <c r="M9" s="172"/>
      <c r="N9" s="173"/>
      <c r="O9" s="1"/>
      <c r="P9" s="1"/>
      <c r="Q9" s="174">
        <f t="shared" si="4"/>
        <v>0.31316610965603259</v>
      </c>
      <c r="R9" s="175"/>
      <c r="S9" s="176"/>
      <c r="T9" s="171"/>
      <c r="U9" s="177">
        <f t="shared" si="5"/>
        <v>-0.28052631578947707</v>
      </c>
      <c r="V9" s="172">
        <f t="shared" si="6"/>
        <v>1.21463792086672</v>
      </c>
      <c r="W9" s="172"/>
      <c r="X9" s="173"/>
      <c r="Y9" s="168"/>
    </row>
    <row r="10" spans="1:25" x14ac:dyDescent="0.25">
      <c r="A10" s="16" t="s">
        <v>15</v>
      </c>
      <c r="B10" s="158">
        <f>qPCR!E12</f>
        <v>26.105</v>
      </c>
      <c r="C10" s="158">
        <f>qPCR!I54</f>
        <v>27.62</v>
      </c>
      <c r="D10" s="158">
        <f t="shared" si="0"/>
        <v>1.5150000000000006</v>
      </c>
      <c r="E10" s="44"/>
      <c r="F10" s="1"/>
      <c r="G10" s="158">
        <f t="shared" si="1"/>
        <v>0.34989646639879884</v>
      </c>
      <c r="H10" s="169"/>
      <c r="I10" s="170"/>
      <c r="J10" s="171"/>
      <c r="K10" s="172">
        <f t="shared" si="2"/>
        <v>-0.43199999999999994</v>
      </c>
      <c r="L10" s="172">
        <f t="shared" si="3"/>
        <v>1.3491025343396987</v>
      </c>
      <c r="M10" s="172"/>
      <c r="N10" s="173"/>
      <c r="O10" s="1"/>
      <c r="P10" s="1"/>
      <c r="Q10" s="174">
        <f t="shared" si="4"/>
        <v>0.34989646639879884</v>
      </c>
      <c r="R10" s="175"/>
      <c r="S10" s="176"/>
      <c r="T10" s="171"/>
      <c r="U10" s="177">
        <f t="shared" si="5"/>
        <v>-0.44052631578947365</v>
      </c>
      <c r="V10" s="172">
        <f t="shared" si="6"/>
        <v>1.357099326399166</v>
      </c>
      <c r="W10" s="172"/>
      <c r="X10" s="173"/>
      <c r="Y10" s="168"/>
    </row>
    <row r="11" spans="1:25" x14ac:dyDescent="0.25">
      <c r="A11" s="38" t="s">
        <v>16</v>
      </c>
      <c r="B11" s="178">
        <f>qPCR!E13</f>
        <v>24.664999999999999</v>
      </c>
      <c r="C11" s="178">
        <f>qPCR!I55</f>
        <v>28.33</v>
      </c>
      <c r="D11" s="178">
        <f t="shared" si="0"/>
        <v>3.6649999999999991</v>
      </c>
      <c r="E11" s="44"/>
      <c r="F11" s="1"/>
      <c r="G11" s="158">
        <f t="shared" si="1"/>
        <v>7.8836088051953149E-2</v>
      </c>
      <c r="H11" s="169"/>
      <c r="I11" s="170"/>
      <c r="J11" s="171"/>
      <c r="K11" s="172">
        <f t="shared" si="2"/>
        <v>1.7179999999999986</v>
      </c>
      <c r="L11" s="172">
        <f t="shared" si="3"/>
        <v>0.30396982079577461</v>
      </c>
      <c r="M11" s="172"/>
      <c r="N11" s="173"/>
      <c r="O11" s="1"/>
      <c r="P11" s="1"/>
      <c r="Q11" s="179">
        <f t="shared" si="4"/>
        <v>7.8836088051953149E-2</v>
      </c>
      <c r="R11" s="180"/>
      <c r="S11" s="181"/>
      <c r="T11" s="182"/>
      <c r="U11" s="183">
        <f t="shared" si="5"/>
        <v>1.7094736842105249</v>
      </c>
      <c r="V11" s="184">
        <f t="shared" si="6"/>
        <v>0.30577159893152389</v>
      </c>
      <c r="W11" s="184"/>
      <c r="X11" s="185"/>
      <c r="Y11" s="168"/>
    </row>
    <row r="12" spans="1:25" x14ac:dyDescent="0.25">
      <c r="A12" s="186" t="s">
        <v>142</v>
      </c>
      <c r="B12" s="187">
        <f>AVERAGE(B3:B11)</f>
        <v>25.536111111111108</v>
      </c>
      <c r="C12" s="187">
        <f>AVERAGE(C3:C11)</f>
        <v>27.501111111111111</v>
      </c>
      <c r="D12" s="187">
        <f>AVERAGE(D3:D11)</f>
        <v>1.9649999999999999</v>
      </c>
      <c r="E12" s="44"/>
      <c r="F12" s="188" t="s">
        <v>143</v>
      </c>
      <c r="G12" s="189">
        <f>AVERAGE(G3:G11)</f>
        <v>0.2784192788496182</v>
      </c>
      <c r="H12" s="190"/>
      <c r="I12" s="191"/>
      <c r="J12" s="192">
        <f>D12</f>
        <v>1.9649999999999999</v>
      </c>
      <c r="K12" s="193"/>
      <c r="L12" s="193"/>
      <c r="M12" s="194">
        <f>GEOMEAN(L3:L11)</f>
        <v>0.98760086144537285</v>
      </c>
      <c r="N12" s="195">
        <f>STDEV(L3:L11)/SQRT(COUNT(L3:L11))</f>
        <v>0.12283493099583864</v>
      </c>
      <c r="O12" s="1"/>
      <c r="P12" s="1"/>
      <c r="Q12" s="174">
        <f t="shared" ref="Q12:Q21" si="7">POWER(2,((-1)*(D13)))</f>
        <v>0.29219431214031094</v>
      </c>
      <c r="R12" s="175"/>
      <c r="S12" s="176"/>
      <c r="T12" s="171"/>
      <c r="U12" s="177">
        <f t="shared" ref="U12:U21" si="8">D13-$T$23</f>
        <v>-0.18052631578947209</v>
      </c>
      <c r="V12" s="172">
        <f t="shared" si="6"/>
        <v>1.1332972529403198</v>
      </c>
      <c r="W12" s="172"/>
      <c r="X12" s="173"/>
      <c r="Y12" s="168"/>
    </row>
    <row r="13" spans="1:25" x14ac:dyDescent="0.25">
      <c r="A13" s="21" t="s">
        <v>18</v>
      </c>
      <c r="B13" s="164">
        <f>qPCR!E14</f>
        <v>26.234999999999999</v>
      </c>
      <c r="C13" s="164">
        <f>qPCR!I56</f>
        <v>28.01</v>
      </c>
      <c r="D13" s="164">
        <f t="shared" ref="D13:D22" si="9">C13-B13</f>
        <v>1.7750000000000021</v>
      </c>
      <c r="E13" s="44"/>
      <c r="F13" s="1"/>
      <c r="G13" s="174">
        <f t="shared" ref="G13:G22" si="10">POWER(2,((-1)*(D13)))</f>
        <v>0.29219431214031094</v>
      </c>
      <c r="H13" s="196"/>
      <c r="I13" s="197"/>
      <c r="J13" s="171"/>
      <c r="K13" s="177">
        <f t="shared" ref="K13:K22" si="11">D13-$J$23</f>
        <v>-0.17199999999999838</v>
      </c>
      <c r="L13" s="177">
        <f t="shared" ref="L13:L22" si="12">POWER(2,((-1)*(K13)))</f>
        <v>1.126619228497278</v>
      </c>
      <c r="M13" s="198"/>
      <c r="N13" s="199"/>
      <c r="O13" s="1"/>
      <c r="P13" s="1"/>
      <c r="Q13" s="174">
        <f t="shared" si="7"/>
        <v>0.12851422833200823</v>
      </c>
      <c r="R13" s="175"/>
      <c r="S13" s="176"/>
      <c r="T13" s="171"/>
      <c r="U13" s="177">
        <f t="shared" si="8"/>
        <v>1.0044736842105266</v>
      </c>
      <c r="V13" s="172">
        <f t="shared" si="6"/>
        <v>0.498451940647194</v>
      </c>
      <c r="W13" s="172"/>
      <c r="X13" s="173"/>
      <c r="Y13" s="168"/>
    </row>
    <row r="14" spans="1:25" x14ac:dyDescent="0.25">
      <c r="A14" s="26" t="s">
        <v>19</v>
      </c>
      <c r="B14" s="174">
        <f>qPCR!E15</f>
        <v>24.15</v>
      </c>
      <c r="C14" s="174">
        <f>qPCR!I57</f>
        <v>27.11</v>
      </c>
      <c r="D14" s="174">
        <f t="shared" si="9"/>
        <v>2.9600000000000009</v>
      </c>
      <c r="E14" s="44"/>
      <c r="F14" s="1"/>
      <c r="G14" s="174">
        <f t="shared" si="10"/>
        <v>0.12851422833200823</v>
      </c>
      <c r="H14" s="196"/>
      <c r="I14" s="197"/>
      <c r="J14" s="171"/>
      <c r="K14" s="177">
        <f t="shared" si="11"/>
        <v>1.0130000000000003</v>
      </c>
      <c r="L14" s="177">
        <f t="shared" si="12"/>
        <v>0.49551478163203944</v>
      </c>
      <c r="M14" s="198"/>
      <c r="N14" s="199"/>
      <c r="O14" s="1"/>
      <c r="P14" s="1"/>
      <c r="Q14" s="174">
        <f t="shared" si="7"/>
        <v>0.25</v>
      </c>
      <c r="R14" s="175"/>
      <c r="S14" s="176"/>
      <c r="T14" s="171"/>
      <c r="U14" s="177">
        <f t="shared" si="8"/>
        <v>4.4473684210525777E-2</v>
      </c>
      <c r="V14" s="172">
        <f t="shared" si="6"/>
        <v>0.96964349223549673</v>
      </c>
      <c r="W14" s="172"/>
      <c r="X14" s="173"/>
      <c r="Y14" s="168"/>
    </row>
    <row r="15" spans="1:25" x14ac:dyDescent="0.25">
      <c r="A15" s="26" t="s">
        <v>20</v>
      </c>
      <c r="B15" s="174">
        <f>qPCR!E16</f>
        <v>24.69</v>
      </c>
      <c r="C15" s="174">
        <f>qPCR!I58</f>
        <v>26.69</v>
      </c>
      <c r="D15" s="174">
        <f t="shared" si="9"/>
        <v>2</v>
      </c>
      <c r="E15" s="44"/>
      <c r="F15" s="1"/>
      <c r="G15" s="174">
        <f t="shared" si="10"/>
        <v>0.25</v>
      </c>
      <c r="H15" s="196"/>
      <c r="I15" s="197"/>
      <c r="J15" s="171"/>
      <c r="K15" s="177">
        <f t="shared" si="11"/>
        <v>5.2999999999999492E-2</v>
      </c>
      <c r="L15" s="177">
        <f t="shared" si="12"/>
        <v>0.96392980774064363</v>
      </c>
      <c r="M15" s="198"/>
      <c r="N15" s="199"/>
      <c r="O15" s="1"/>
      <c r="P15" s="1"/>
      <c r="Q15" s="174">
        <f t="shared" si="7"/>
        <v>0.25</v>
      </c>
      <c r="R15" s="175"/>
      <c r="S15" s="176"/>
      <c r="T15" s="171"/>
      <c r="U15" s="177">
        <f t="shared" si="8"/>
        <v>4.4473684210525777E-2</v>
      </c>
      <c r="V15" s="172">
        <f t="shared" si="6"/>
        <v>0.96964349223549673</v>
      </c>
      <c r="W15" s="172"/>
      <c r="X15" s="173"/>
      <c r="Y15" s="168"/>
    </row>
    <row r="16" spans="1:25" x14ac:dyDescent="0.25">
      <c r="A16" s="26" t="s">
        <v>21</v>
      </c>
      <c r="B16" s="174">
        <f>qPCR!E17</f>
        <v>24.6</v>
      </c>
      <c r="C16" s="174">
        <f>qPCR!I59</f>
        <v>26.6</v>
      </c>
      <c r="D16" s="174">
        <f t="shared" si="9"/>
        <v>2</v>
      </c>
      <c r="E16" s="44"/>
      <c r="F16" s="1"/>
      <c r="G16" s="174">
        <f t="shared" si="10"/>
        <v>0.25</v>
      </c>
      <c r="H16" s="196"/>
      <c r="I16" s="197"/>
      <c r="J16" s="171"/>
      <c r="K16" s="177">
        <f t="shared" si="11"/>
        <v>5.2999999999999492E-2</v>
      </c>
      <c r="L16" s="177">
        <f t="shared" si="12"/>
        <v>0.96392980774064363</v>
      </c>
      <c r="M16" s="198"/>
      <c r="N16" s="199"/>
      <c r="O16" s="1"/>
      <c r="P16" s="1"/>
      <c r="Q16" s="174">
        <f t="shared" si="7"/>
        <v>0.33797770825703116</v>
      </c>
      <c r="R16" s="175"/>
      <c r="S16" s="176"/>
      <c r="T16" s="171"/>
      <c r="U16" s="177">
        <f t="shared" si="8"/>
        <v>-0.39052631578947294</v>
      </c>
      <c r="V16" s="172">
        <f t="shared" si="6"/>
        <v>1.3108715413283905</v>
      </c>
      <c r="W16" s="172"/>
      <c r="X16" s="173"/>
      <c r="Y16" s="168"/>
    </row>
    <row r="17" spans="1:25" x14ac:dyDescent="0.25">
      <c r="A17" s="26" t="s">
        <v>22</v>
      </c>
      <c r="B17" s="174">
        <f>qPCR!E18</f>
        <v>25.364999999999998</v>
      </c>
      <c r="C17" s="174">
        <f>qPCR!I60</f>
        <v>26.93</v>
      </c>
      <c r="D17" s="174">
        <f t="shared" si="9"/>
        <v>1.5650000000000013</v>
      </c>
      <c r="E17" s="44"/>
      <c r="F17" s="1"/>
      <c r="G17" s="174">
        <f t="shared" si="10"/>
        <v>0.33797770825703116</v>
      </c>
      <c r="H17" s="196"/>
      <c r="I17" s="197"/>
      <c r="J17" s="171"/>
      <c r="K17" s="177">
        <f t="shared" si="11"/>
        <v>-0.38199999999999923</v>
      </c>
      <c r="L17" s="177">
        <f t="shared" si="12"/>
        <v>1.3031471493632933</v>
      </c>
      <c r="M17" s="198"/>
      <c r="N17" s="199"/>
      <c r="O17" s="1"/>
      <c r="P17" s="1"/>
      <c r="Q17" s="174">
        <f t="shared" si="7"/>
        <v>0.10511205190671434</v>
      </c>
      <c r="R17" s="175"/>
      <c r="S17" s="176"/>
      <c r="T17" s="171"/>
      <c r="U17" s="177">
        <f t="shared" si="8"/>
        <v>1.2944736842105258</v>
      </c>
      <c r="V17" s="172">
        <f t="shared" si="6"/>
        <v>0.40768486834746109</v>
      </c>
      <c r="W17" s="172"/>
      <c r="X17" s="173"/>
      <c r="Y17" s="168"/>
    </row>
    <row r="18" spans="1:25" x14ac:dyDescent="0.25">
      <c r="A18" s="26" t="s">
        <v>23</v>
      </c>
      <c r="B18" s="174">
        <f>qPCR!E19</f>
        <v>23.83</v>
      </c>
      <c r="C18" s="174">
        <f>qPCR!I61</f>
        <v>27.08</v>
      </c>
      <c r="D18" s="174">
        <f t="shared" si="9"/>
        <v>3.25</v>
      </c>
      <c r="E18" s="44"/>
      <c r="F18" s="1"/>
      <c r="G18" s="174">
        <f t="shared" si="10"/>
        <v>0.10511205190671434</v>
      </c>
      <c r="H18" s="196"/>
      <c r="I18" s="197"/>
      <c r="J18" s="171"/>
      <c r="K18" s="177">
        <f t="shared" si="11"/>
        <v>1.3029999999999995</v>
      </c>
      <c r="L18" s="177">
        <f t="shared" si="12"/>
        <v>0.40528255994265472</v>
      </c>
      <c r="M18" s="198"/>
      <c r="N18" s="199"/>
      <c r="O18" s="1"/>
      <c r="P18" s="1"/>
      <c r="Q18" s="174">
        <f t="shared" si="7"/>
        <v>0.5087398460513427</v>
      </c>
      <c r="R18" s="175"/>
      <c r="S18" s="176"/>
      <c r="T18" s="171"/>
      <c r="U18" s="177">
        <f t="shared" si="8"/>
        <v>-0.9805263157894728</v>
      </c>
      <c r="V18" s="172">
        <f t="shared" si="6"/>
        <v>1.9731851238582918</v>
      </c>
      <c r="W18" s="172"/>
      <c r="X18" s="173"/>
      <c r="Y18" s="168"/>
    </row>
    <row r="19" spans="1:25" x14ac:dyDescent="0.25">
      <c r="A19" s="26" t="s">
        <v>24</v>
      </c>
      <c r="B19" s="174">
        <f>qPCR!E20</f>
        <v>25.454999999999998</v>
      </c>
      <c r="C19" s="174">
        <f>qPCR!I62</f>
        <v>26.43</v>
      </c>
      <c r="D19" s="174">
        <f t="shared" si="9"/>
        <v>0.97500000000000142</v>
      </c>
      <c r="E19" s="44"/>
      <c r="F19" s="1"/>
      <c r="G19" s="174">
        <f t="shared" si="10"/>
        <v>0.5087398460513427</v>
      </c>
      <c r="H19" s="196"/>
      <c r="I19" s="197"/>
      <c r="J19" s="171"/>
      <c r="K19" s="177">
        <f t="shared" si="11"/>
        <v>-0.97199999999999909</v>
      </c>
      <c r="L19" s="177">
        <f t="shared" si="12"/>
        <v>1.9615580079771013</v>
      </c>
      <c r="M19" s="198"/>
      <c r="N19" s="199"/>
      <c r="O19" s="1"/>
      <c r="P19" s="1"/>
      <c r="Q19" s="174">
        <f t="shared" si="7"/>
        <v>0.24655817612333991</v>
      </c>
      <c r="R19" s="175"/>
      <c r="S19" s="176"/>
      <c r="T19" s="171"/>
      <c r="U19" s="177">
        <f t="shared" si="8"/>
        <v>6.447368421052535E-2</v>
      </c>
      <c r="V19" s="172">
        <f t="shared" si="6"/>
        <v>0.9562941237417999</v>
      </c>
      <c r="W19" s="172"/>
      <c r="X19" s="173"/>
      <c r="Y19" s="168"/>
    </row>
    <row r="20" spans="1:25" x14ac:dyDescent="0.25">
      <c r="A20" s="26" t="s">
        <v>25</v>
      </c>
      <c r="B20" s="174">
        <f>qPCR!E21</f>
        <v>24.82</v>
      </c>
      <c r="C20" s="174">
        <f>qPCR!I63</f>
        <v>26.84</v>
      </c>
      <c r="D20" s="174">
        <f t="shared" si="9"/>
        <v>2.0199999999999996</v>
      </c>
      <c r="E20" s="44"/>
      <c r="F20" s="1"/>
      <c r="G20" s="174">
        <f t="shared" si="10"/>
        <v>0.24655817612333991</v>
      </c>
      <c r="H20" s="196"/>
      <c r="I20" s="197"/>
      <c r="J20" s="171"/>
      <c r="K20" s="177">
        <f t="shared" si="11"/>
        <v>7.2999999999999066E-2</v>
      </c>
      <c r="L20" s="177">
        <f t="shared" si="12"/>
        <v>0.95065910122981889</v>
      </c>
      <c r="M20" s="198"/>
      <c r="N20" s="199"/>
      <c r="O20" s="1"/>
      <c r="P20" s="1"/>
      <c r="Q20" s="174">
        <f t="shared" si="7"/>
        <v>0.42190789806500867</v>
      </c>
      <c r="R20" s="175"/>
      <c r="S20" s="176"/>
      <c r="T20" s="171"/>
      <c r="U20" s="177">
        <f t="shared" si="8"/>
        <v>-0.71052631578947323</v>
      </c>
      <c r="V20" s="172">
        <f t="shared" si="6"/>
        <v>1.636400990725972</v>
      </c>
      <c r="W20" s="172"/>
      <c r="X20" s="173"/>
      <c r="Y20" s="168"/>
    </row>
    <row r="21" spans="1:25" x14ac:dyDescent="0.25">
      <c r="A21" s="26" t="s">
        <v>26</v>
      </c>
      <c r="B21" s="174">
        <f>qPCR!E22</f>
        <v>26.004999999999999</v>
      </c>
      <c r="C21" s="174">
        <f>qPCR!I64</f>
        <v>27.25</v>
      </c>
      <c r="D21" s="174">
        <f t="shared" si="9"/>
        <v>1.245000000000001</v>
      </c>
      <c r="E21" s="44"/>
      <c r="F21" s="1"/>
      <c r="G21" s="174">
        <f t="shared" si="10"/>
        <v>0.42190789806500867</v>
      </c>
      <c r="H21" s="196"/>
      <c r="I21" s="197"/>
      <c r="J21" s="171"/>
      <c r="K21" s="177">
        <f t="shared" si="11"/>
        <v>-0.70199999999999951</v>
      </c>
      <c r="L21" s="177">
        <f t="shared" si="12"/>
        <v>1.6267583962642511</v>
      </c>
      <c r="M21" s="198"/>
      <c r="N21" s="199"/>
      <c r="O21" s="1"/>
      <c r="P21" s="1"/>
      <c r="Q21" s="174">
        <f t="shared" si="7"/>
        <v>0.31208263722540303</v>
      </c>
      <c r="R21" s="175"/>
      <c r="S21" s="176"/>
      <c r="T21" s="171"/>
      <c r="U21" s="177">
        <f t="shared" si="8"/>
        <v>-0.27552631578947451</v>
      </c>
      <c r="V21" s="172">
        <f t="shared" si="6"/>
        <v>1.2104355929012138</v>
      </c>
      <c r="W21" s="172"/>
      <c r="X21" s="173"/>
      <c r="Y21" s="168"/>
    </row>
    <row r="22" spans="1:25" x14ac:dyDescent="0.25">
      <c r="A22" s="85" t="s">
        <v>27</v>
      </c>
      <c r="B22" s="200">
        <f>qPCR!E23</f>
        <v>25.67</v>
      </c>
      <c r="C22" s="200">
        <f>qPCR!I65</f>
        <v>27.35</v>
      </c>
      <c r="D22" s="200">
        <f t="shared" si="9"/>
        <v>1.6799999999999997</v>
      </c>
      <c r="E22" s="44"/>
      <c r="F22" s="43"/>
      <c r="G22" s="174">
        <f t="shared" si="10"/>
        <v>0.31208263722540303</v>
      </c>
      <c r="H22" s="201"/>
      <c r="I22" s="197"/>
      <c r="J22" s="202"/>
      <c r="K22" s="177">
        <f t="shared" si="11"/>
        <v>-0.26700000000000079</v>
      </c>
      <c r="L22" s="203">
        <f t="shared" si="12"/>
        <v>1.203303025999503</v>
      </c>
      <c r="M22" s="198"/>
      <c r="N22" s="199"/>
      <c r="O22" s="1"/>
      <c r="P22" s="1"/>
      <c r="Q22" s="204"/>
      <c r="R22" s="205"/>
      <c r="S22" s="206"/>
      <c r="T22" s="205"/>
      <c r="U22" s="207"/>
      <c r="V22" s="207"/>
      <c r="W22" s="207"/>
      <c r="X22" s="206"/>
      <c r="Y22" s="168"/>
    </row>
    <row r="23" spans="1:25" x14ac:dyDescent="0.25">
      <c r="A23" s="186" t="s">
        <v>144</v>
      </c>
      <c r="B23" s="187">
        <f>AVERAGE(B13:B22)</f>
        <v>25.082000000000001</v>
      </c>
      <c r="C23" s="187">
        <f>AVERAGE(C13:C22)</f>
        <v>27.029000000000003</v>
      </c>
      <c r="D23" s="187">
        <f>AVERAGE(D13:D22)</f>
        <v>1.9470000000000005</v>
      </c>
      <c r="E23" s="43"/>
      <c r="F23" s="188" t="s">
        <v>145</v>
      </c>
      <c r="G23" s="189">
        <f>AVERAGE(G13:G22)</f>
        <v>0.28530868581011587</v>
      </c>
      <c r="H23" s="190"/>
      <c r="I23" s="191"/>
      <c r="J23" s="192">
        <f>D23</f>
        <v>1.9470000000000005</v>
      </c>
      <c r="K23" s="193"/>
      <c r="L23" s="193"/>
      <c r="M23" s="208"/>
      <c r="N23" s="209"/>
      <c r="O23" s="1"/>
      <c r="P23" s="188" t="s">
        <v>143</v>
      </c>
      <c r="Q23" s="189">
        <f>AVERAGE(Q3:Q21)</f>
        <v>0.28204528251303812</v>
      </c>
      <c r="R23" s="210"/>
      <c r="S23" s="206"/>
      <c r="T23">
        <f>D24</f>
        <v>1.9555263157894742</v>
      </c>
      <c r="W23">
        <f>GEOMEAN(V3:V21)</f>
        <v>1.0000000000000002</v>
      </c>
      <c r="X23">
        <f>STDEV(V3:V21)/SQRT(COUNT(V3:V21))</f>
        <v>9.5298518549823213E-2</v>
      </c>
      <c r="Y23" s="168"/>
    </row>
    <row r="24" spans="1:25" x14ac:dyDescent="0.25">
      <c r="A24" s="146" t="s">
        <v>146</v>
      </c>
      <c r="B24" s="189">
        <f>AVERAGE(B3:B11,B13:B22)</f>
        <v>25.297105263157892</v>
      </c>
      <c r="C24" s="189">
        <f>AVERAGE(C3:C11,C13:C22)</f>
        <v>27.252631578947366</v>
      </c>
      <c r="D24" s="189">
        <f>AVERAGE(D3:D11,D13:D22)</f>
        <v>1.9555263157894742</v>
      </c>
      <c r="E24" s="44"/>
      <c r="F24" s="216" t="s">
        <v>128</v>
      </c>
      <c r="G24">
        <f>G12/G23</f>
        <v>0.97585279627595056</v>
      </c>
      <c r="H24">
        <f>((C12-B12)-(C23-B23))</f>
        <v>1.8000000000000682E-2</v>
      </c>
      <c r="I24">
        <f>POWER(2,((-1)*(H24)))</f>
        <v>0.98760086144537218</v>
      </c>
      <c r="J24" s="182"/>
      <c r="K24" s="183"/>
      <c r="L24" s="183"/>
      <c r="M24">
        <f>GEOMEAN(L13:L22)</f>
        <v>1</v>
      </c>
      <c r="N24">
        <f>STDEV(L13:L22)/SQRT(COUNT(L13:L22))</f>
        <v>0.14831546790980013</v>
      </c>
      <c r="O24" s="1"/>
      <c r="P24" s="1"/>
      <c r="Q24" s="174">
        <f t="shared" ref="Q24:Q31" si="13">POWER(2,((-1)*(D25)))</f>
        <v>0.34388545453493613</v>
      </c>
      <c r="R24" s="175"/>
      <c r="S24" s="176"/>
      <c r="T24" s="171"/>
      <c r="U24" s="177">
        <f t="shared" ref="U24:U31" si="14">D25-$T$23</f>
        <v>-0.41552631578947508</v>
      </c>
      <c r="V24" s="172">
        <f t="shared" ref="V24:V41" si="15">POWER(2,((-1)*(U24)))</f>
        <v>1.3337851722569867</v>
      </c>
      <c r="W24" s="172"/>
      <c r="X24" s="173"/>
      <c r="Y24" s="168"/>
    </row>
    <row r="25" spans="1:25" x14ac:dyDescent="0.25">
      <c r="A25" s="11" t="s">
        <v>28</v>
      </c>
      <c r="B25" s="157">
        <f>qPCR!E24</f>
        <v>26.66</v>
      </c>
      <c r="C25" s="157">
        <f>qPCR!I66</f>
        <v>28.2</v>
      </c>
      <c r="D25" s="157">
        <f t="shared" ref="D25:D32" si="16">C25-B25</f>
        <v>1.5399999999999991</v>
      </c>
      <c r="E25" s="44"/>
      <c r="F25" s="143"/>
      <c r="G25" s="164"/>
      <c r="H25" s="161"/>
      <c r="I25" s="220"/>
      <c r="J25" s="161"/>
      <c r="K25" s="167">
        <f t="shared" ref="K25:K33" si="17">D3-$J$12</f>
        <v>-0.16999999999999815</v>
      </c>
      <c r="L25" s="167">
        <f t="shared" ref="L25:L33" si="18">POWER(2,((-1)*(K25)))</f>
        <v>1.1250584846888079</v>
      </c>
      <c r="O25" s="1"/>
      <c r="P25" s="1"/>
      <c r="Q25" s="174">
        <f t="shared" si="13"/>
        <v>0.42631744588397935</v>
      </c>
      <c r="R25" s="175"/>
      <c r="S25" s="176"/>
      <c r="T25" s="171"/>
      <c r="U25" s="177">
        <f t="shared" si="14"/>
        <v>-0.72552631578947735</v>
      </c>
      <c r="V25" s="172">
        <f t="shared" si="15"/>
        <v>1.6535037481114365</v>
      </c>
      <c r="W25" s="172"/>
      <c r="X25" s="173"/>
      <c r="Y25" s="168"/>
    </row>
    <row r="26" spans="1:25" x14ac:dyDescent="0.25">
      <c r="A26" s="16" t="s">
        <v>29</v>
      </c>
      <c r="B26" s="158">
        <f>qPCR!E25</f>
        <v>26.340000000000003</v>
      </c>
      <c r="C26" s="158">
        <f>qPCR!I67</f>
        <v>27.57</v>
      </c>
      <c r="D26" s="158">
        <f t="shared" si="16"/>
        <v>1.2299999999999969</v>
      </c>
      <c r="E26" s="44"/>
      <c r="F26" s="143"/>
      <c r="G26" s="174"/>
      <c r="H26" s="171"/>
      <c r="I26" s="223"/>
      <c r="J26" s="171"/>
      <c r="K26" s="177">
        <f t="shared" si="17"/>
        <v>-0.32499999999999929</v>
      </c>
      <c r="L26" s="177">
        <f t="shared" si="18"/>
        <v>1.2526644386241272</v>
      </c>
      <c r="N26" s="199"/>
      <c r="O26" s="1"/>
      <c r="P26" s="1"/>
      <c r="Q26" s="174">
        <f t="shared" si="13"/>
        <v>0.14259546448355276</v>
      </c>
      <c r="R26" s="175"/>
      <c r="S26" s="176"/>
      <c r="T26" s="171"/>
      <c r="U26" s="177">
        <f t="shared" si="14"/>
        <v>0.85447368421052805</v>
      </c>
      <c r="V26" s="172">
        <f t="shared" si="15"/>
        <v>0.55306705663509936</v>
      </c>
      <c r="W26" s="172"/>
      <c r="X26" s="173"/>
      <c r="Y26" s="168"/>
    </row>
    <row r="27" spans="1:25" x14ac:dyDescent="0.25">
      <c r="A27" s="16" t="s">
        <v>30</v>
      </c>
      <c r="B27" s="158">
        <f>qPCR!E26</f>
        <v>24.439999999999998</v>
      </c>
      <c r="C27" s="158">
        <f>qPCR!I68</f>
        <v>27.25</v>
      </c>
      <c r="D27" s="158">
        <f t="shared" si="16"/>
        <v>2.8100000000000023</v>
      </c>
      <c r="E27" s="44"/>
      <c r="F27" s="143"/>
      <c r="G27" s="174"/>
      <c r="H27" s="171"/>
      <c r="I27" s="223"/>
      <c r="J27" s="171"/>
      <c r="K27" s="177">
        <f t="shared" si="17"/>
        <v>9.0000000000003411E-2</v>
      </c>
      <c r="L27" s="177">
        <f t="shared" si="18"/>
        <v>0.93952274921400947</v>
      </c>
      <c r="N27" s="199"/>
      <c r="O27" s="1"/>
      <c r="P27" s="1"/>
      <c r="Q27" s="174">
        <f t="shared" si="13"/>
        <v>0.26609254561333995</v>
      </c>
      <c r="R27" s="175"/>
      <c r="S27" s="176"/>
      <c r="T27" s="171"/>
      <c r="U27" s="177">
        <f t="shared" si="14"/>
        <v>-4.5526315789474081E-2</v>
      </c>
      <c r="V27" s="172">
        <f t="shared" si="15"/>
        <v>1.0320596207454087</v>
      </c>
      <c r="W27" s="172"/>
      <c r="X27" s="173"/>
      <c r="Y27" s="168"/>
    </row>
    <row r="28" spans="1:25" x14ac:dyDescent="0.25">
      <c r="A28" s="16" t="s">
        <v>31</v>
      </c>
      <c r="B28" s="158">
        <f>qPCR!E27</f>
        <v>25.63</v>
      </c>
      <c r="C28" s="158">
        <f>qPCR!I69</f>
        <v>27.54</v>
      </c>
      <c r="D28" s="158">
        <f t="shared" si="16"/>
        <v>1.9100000000000001</v>
      </c>
      <c r="E28" s="44"/>
      <c r="F28" s="143"/>
      <c r="G28" s="174"/>
      <c r="H28" s="171"/>
      <c r="I28" s="223"/>
      <c r="J28" s="171"/>
      <c r="K28" s="177">
        <f t="shared" si="17"/>
        <v>-0.40500000000000114</v>
      </c>
      <c r="L28" s="177">
        <f t="shared" si="18"/>
        <v>1.3240889103953983</v>
      </c>
      <c r="N28" s="199"/>
      <c r="O28" s="1"/>
      <c r="P28" s="1"/>
      <c r="Q28" s="174">
        <f t="shared" si="13"/>
        <v>0.12413656192962937</v>
      </c>
      <c r="R28" s="175"/>
      <c r="S28" s="176"/>
      <c r="T28" s="171"/>
      <c r="U28" s="177">
        <f t="shared" si="14"/>
        <v>1.0544736842105273</v>
      </c>
      <c r="V28" s="172">
        <f t="shared" si="15"/>
        <v>0.48147283769421534</v>
      </c>
      <c r="W28" s="172"/>
      <c r="X28" s="173"/>
      <c r="Y28" s="168"/>
    </row>
    <row r="29" spans="1:25" x14ac:dyDescent="0.25">
      <c r="A29" s="16" t="s">
        <v>32</v>
      </c>
      <c r="B29" s="158">
        <f>qPCR!E28</f>
        <v>23.47</v>
      </c>
      <c r="C29" s="158">
        <f>qPCR!I70</f>
        <v>26.48</v>
      </c>
      <c r="D29" s="158">
        <f t="shared" si="16"/>
        <v>3.0100000000000016</v>
      </c>
      <c r="E29" s="44"/>
      <c r="F29" s="143"/>
      <c r="G29" s="174"/>
      <c r="H29" s="171"/>
      <c r="I29" s="223"/>
      <c r="J29" s="171"/>
      <c r="K29" s="177">
        <f t="shared" si="17"/>
        <v>0.44500000000000028</v>
      </c>
      <c r="L29" s="177">
        <f t="shared" si="18"/>
        <v>0.73458431663915436</v>
      </c>
      <c r="N29" s="199"/>
      <c r="O29" s="1"/>
      <c r="P29" s="1"/>
      <c r="Q29" s="174">
        <f t="shared" si="13"/>
        <v>0.51942955164883331</v>
      </c>
      <c r="R29" s="175"/>
      <c r="S29" s="176"/>
      <c r="T29" s="171"/>
      <c r="U29" s="177">
        <f t="shared" si="14"/>
        <v>-1.0105263157894775</v>
      </c>
      <c r="V29" s="172">
        <f t="shared" si="15"/>
        <v>2.0146459377243726</v>
      </c>
      <c r="W29" s="172"/>
      <c r="X29" s="173"/>
      <c r="Y29" s="168"/>
    </row>
    <row r="30" spans="1:25" x14ac:dyDescent="0.25">
      <c r="A30" s="16" t="s">
        <v>33</v>
      </c>
      <c r="B30" s="158">
        <f>qPCR!E29</f>
        <v>26.325000000000003</v>
      </c>
      <c r="C30" s="158">
        <f>qPCR!I71</f>
        <v>27.27</v>
      </c>
      <c r="D30" s="158">
        <f t="shared" si="16"/>
        <v>0.94499999999999673</v>
      </c>
      <c r="E30" s="44"/>
      <c r="F30" s="143"/>
      <c r="G30" s="174"/>
      <c r="H30" s="171"/>
      <c r="I30" s="223"/>
      <c r="J30" s="171"/>
      <c r="K30" s="177">
        <f t="shared" si="17"/>
        <v>-0.59500000000000242</v>
      </c>
      <c r="L30" s="177">
        <f t="shared" si="18"/>
        <v>1.510472585562828</v>
      </c>
      <c r="N30" s="199"/>
      <c r="O30" s="1"/>
      <c r="P30" s="1"/>
      <c r="Q30" s="174">
        <f t="shared" si="13"/>
        <v>0.35355339059327379</v>
      </c>
      <c r="R30" s="175"/>
      <c r="S30" s="176"/>
      <c r="T30" s="171"/>
      <c r="U30" s="177">
        <f t="shared" si="14"/>
        <v>-0.45552631578947422</v>
      </c>
      <c r="V30" s="172">
        <f t="shared" si="15"/>
        <v>1.3712829773862505</v>
      </c>
      <c r="W30" s="172"/>
      <c r="X30" s="173"/>
      <c r="Y30" s="168"/>
    </row>
    <row r="31" spans="1:25" x14ac:dyDescent="0.25">
      <c r="A31" s="16" t="s">
        <v>34</v>
      </c>
      <c r="B31" s="158">
        <f>qPCR!E30</f>
        <v>25.25</v>
      </c>
      <c r="C31" s="158">
        <f>qPCR!I72</f>
        <v>26.75</v>
      </c>
      <c r="D31" s="158">
        <f t="shared" si="16"/>
        <v>1.5</v>
      </c>
      <c r="E31" s="44"/>
      <c r="F31" s="143"/>
      <c r="G31" s="174"/>
      <c r="H31" s="171"/>
      <c r="I31" s="223"/>
      <c r="J31" s="171"/>
      <c r="K31" s="177">
        <f t="shared" si="17"/>
        <v>-0.2900000000000027</v>
      </c>
      <c r="L31" s="177">
        <f t="shared" si="18"/>
        <v>1.2226402776920708</v>
      </c>
      <c r="N31" s="199"/>
      <c r="O31" s="1"/>
      <c r="P31" s="1"/>
      <c r="Q31" s="174">
        <f t="shared" si="13"/>
        <v>0.55864356903611001</v>
      </c>
      <c r="R31" s="175"/>
      <c r="S31" s="176"/>
      <c r="T31" s="171"/>
      <c r="U31" s="177">
        <f t="shared" si="14"/>
        <v>-1.1155263157894744</v>
      </c>
      <c r="V31" s="172">
        <f t="shared" si="15"/>
        <v>2.1667404047803025</v>
      </c>
      <c r="W31" s="172"/>
      <c r="X31" s="173"/>
      <c r="Y31" s="168"/>
    </row>
    <row r="32" spans="1:25" x14ac:dyDescent="0.25">
      <c r="A32" s="38" t="s">
        <v>35</v>
      </c>
      <c r="B32" s="178">
        <f>qPCR!E31</f>
        <v>26.55</v>
      </c>
      <c r="C32" s="178">
        <f>qPCR!I73</f>
        <v>27.39</v>
      </c>
      <c r="D32" s="178">
        <f t="shared" si="16"/>
        <v>0.83999999999999986</v>
      </c>
      <c r="E32" s="44"/>
      <c r="F32" s="143"/>
      <c r="G32" s="174"/>
      <c r="H32" s="171"/>
      <c r="I32" s="223"/>
      <c r="J32" s="171"/>
      <c r="K32" s="177">
        <f t="shared" si="17"/>
        <v>-0.44999999999999929</v>
      </c>
      <c r="L32" s="177">
        <f t="shared" si="18"/>
        <v>1.3660402567543948</v>
      </c>
      <c r="N32" s="199"/>
      <c r="O32" s="1"/>
      <c r="P32" s="1"/>
      <c r="Q32" s="164">
        <f t="shared" ref="Q32:Q41" si="19">POWER(2,((-1)*(D34)))</f>
        <v>0.25261286162169105</v>
      </c>
      <c r="R32" s="165"/>
      <c r="S32" s="166"/>
      <c r="T32" s="161"/>
      <c r="U32" s="167">
        <f t="shared" ref="U32:U41" si="20">D34-$T$23</f>
        <v>2.9473684210525208E-2</v>
      </c>
      <c r="V32" s="162">
        <f t="shared" si="15"/>
        <v>0.97977766930583521</v>
      </c>
      <c r="W32" s="162"/>
      <c r="X32" s="163"/>
      <c r="Y32" s="168"/>
    </row>
    <row r="33" spans="1:25" x14ac:dyDescent="0.25">
      <c r="A33" s="186" t="s">
        <v>147</v>
      </c>
      <c r="B33" s="187">
        <f>AVERAGE(B25:B32)</f>
        <v>25.583125000000003</v>
      </c>
      <c r="C33" s="187">
        <f>AVERAGE(C25:C32)</f>
        <v>27.306249999999999</v>
      </c>
      <c r="D33" s="187">
        <f>AVERAGE(D25:D32)</f>
        <v>1.7231249999999996</v>
      </c>
      <c r="E33" s="44"/>
      <c r="F33" s="143"/>
      <c r="G33" s="174"/>
      <c r="H33" s="171"/>
      <c r="I33" s="223"/>
      <c r="J33" s="171"/>
      <c r="K33" s="177">
        <f t="shared" si="17"/>
        <v>1.6999999999999993</v>
      </c>
      <c r="L33" s="177">
        <f t="shared" si="18"/>
        <v>0.30778610333622919</v>
      </c>
      <c r="N33" s="199"/>
      <c r="O33" s="1"/>
      <c r="P33" s="1"/>
      <c r="Q33" s="174">
        <f t="shared" si="19"/>
        <v>0.38823443750052028</v>
      </c>
      <c r="R33" s="175"/>
      <c r="S33" s="176"/>
      <c r="T33" s="171"/>
      <c r="U33" s="177">
        <f t="shared" si="20"/>
        <v>-0.59052631578947579</v>
      </c>
      <c r="V33" s="172">
        <f t="shared" si="15"/>
        <v>1.5057959831363528</v>
      </c>
      <c r="W33" s="172"/>
      <c r="X33" s="173"/>
      <c r="Y33" s="168"/>
    </row>
    <row r="34" spans="1:25" x14ac:dyDescent="0.25">
      <c r="A34" s="21" t="s">
        <v>36</v>
      </c>
      <c r="B34" s="164">
        <f>qPCR!E32</f>
        <v>25.965</v>
      </c>
      <c r="C34" s="164">
        <f>qPCR!I74</f>
        <v>27.95</v>
      </c>
      <c r="D34" s="164">
        <f t="shared" ref="D34:D43" si="21">C34-B34</f>
        <v>1.9849999999999994</v>
      </c>
      <c r="E34" s="44"/>
      <c r="F34" s="143"/>
      <c r="G34" s="189"/>
      <c r="H34" s="225"/>
      <c r="I34" s="226"/>
      <c r="J34" s="225"/>
      <c r="K34" s="193"/>
      <c r="L34" s="193"/>
      <c r="M34">
        <f>(-1)*GEOMEAN(L25:L33)</f>
        <v>-1</v>
      </c>
      <c r="N34" s="195">
        <f>STDEV(L25:L33)/SQRT(COUNT(L25:L33))</f>
        <v>0.12437709989040269</v>
      </c>
      <c r="O34" s="1"/>
      <c r="P34" s="1"/>
      <c r="Q34" s="174">
        <f t="shared" si="19"/>
        <v>0.25613920575820037</v>
      </c>
      <c r="R34" s="175"/>
      <c r="S34" s="176"/>
      <c r="T34" s="171"/>
      <c r="U34" s="177">
        <f t="shared" si="20"/>
        <v>9.4736842105256347E-3</v>
      </c>
      <c r="V34" s="172">
        <f t="shared" si="15"/>
        <v>0.99345485587923166</v>
      </c>
      <c r="W34" s="172"/>
      <c r="X34" s="173"/>
      <c r="Y34" s="168"/>
    </row>
    <row r="35" spans="1:25" x14ac:dyDescent="0.25">
      <c r="A35" s="26" t="s">
        <v>37</v>
      </c>
      <c r="B35" s="174">
        <f>qPCR!E33</f>
        <v>26.225000000000001</v>
      </c>
      <c r="C35" s="174">
        <f>qPCR!I75</f>
        <v>27.59</v>
      </c>
      <c r="D35" s="174">
        <f t="shared" si="21"/>
        <v>1.3649999999999984</v>
      </c>
      <c r="E35" s="44"/>
      <c r="F35" s="143"/>
      <c r="G35" s="174"/>
      <c r="H35" s="171"/>
      <c r="I35" s="223"/>
      <c r="J35" s="171"/>
      <c r="K35" s="177">
        <f t="shared" ref="K35:K44" si="22">D13-$J$12</f>
        <v>-0.18999999999999773</v>
      </c>
      <c r="L35" s="177">
        <f t="shared" ref="L35:L44" si="23">POWER(2,((-1)*(K35)))</f>
        <v>1.1407637158684218</v>
      </c>
      <c r="N35" s="199"/>
      <c r="O35" s="1"/>
      <c r="P35" s="1"/>
      <c r="Q35" s="174">
        <f t="shared" si="19"/>
        <v>0.28817158669971643</v>
      </c>
      <c r="R35" s="175"/>
      <c r="S35" s="176"/>
      <c r="T35" s="171"/>
      <c r="U35" s="177">
        <f t="shared" si="20"/>
        <v>-0.16052631578947607</v>
      </c>
      <c r="V35" s="172">
        <f t="shared" si="15"/>
        <v>1.1176948147622292</v>
      </c>
      <c r="W35" s="172"/>
      <c r="X35" s="173"/>
      <c r="Y35" s="168"/>
    </row>
    <row r="36" spans="1:25" x14ac:dyDescent="0.25">
      <c r="A36" s="26" t="s">
        <v>38</v>
      </c>
      <c r="B36" s="174">
        <f>qPCR!E34</f>
        <v>24.625</v>
      </c>
      <c r="C36" s="174">
        <f>qPCR!I76</f>
        <v>26.59</v>
      </c>
      <c r="D36" s="174">
        <f t="shared" si="21"/>
        <v>1.9649999999999999</v>
      </c>
      <c r="E36" s="44"/>
      <c r="F36" s="143"/>
      <c r="G36" s="174"/>
      <c r="H36" s="171"/>
      <c r="I36" s="223"/>
      <c r="J36" s="171"/>
      <c r="K36" s="177">
        <f t="shared" si="22"/>
        <v>0.99500000000000099</v>
      </c>
      <c r="L36" s="177">
        <f t="shared" si="23"/>
        <v>0.50173587425475108</v>
      </c>
      <c r="N36" s="199"/>
      <c r="O36" s="1"/>
      <c r="P36" s="1"/>
      <c r="Q36" s="174">
        <f t="shared" si="19"/>
        <v>0.31974639531935733</v>
      </c>
      <c r="R36" s="175"/>
      <c r="S36" s="176"/>
      <c r="T36" s="171"/>
      <c r="U36" s="177">
        <f t="shared" si="20"/>
        <v>-0.31052631578947465</v>
      </c>
      <c r="V36" s="172">
        <f t="shared" si="15"/>
        <v>1.2401600455486932</v>
      </c>
      <c r="W36" s="172"/>
      <c r="X36" s="173"/>
      <c r="Y36" s="168"/>
    </row>
    <row r="37" spans="1:25" x14ac:dyDescent="0.25">
      <c r="A37" s="26" t="s">
        <v>39</v>
      </c>
      <c r="B37" s="174">
        <f>qPCR!E35</f>
        <v>25.685000000000002</v>
      </c>
      <c r="C37" s="174">
        <f>qPCR!I77</f>
        <v>27.48</v>
      </c>
      <c r="D37" s="174">
        <f t="shared" si="21"/>
        <v>1.7949999999999982</v>
      </c>
      <c r="E37" s="44"/>
      <c r="F37" s="43"/>
      <c r="G37" s="174"/>
      <c r="H37" s="171"/>
      <c r="I37" s="223"/>
      <c r="J37" s="171"/>
      <c r="K37" s="177">
        <f t="shared" si="22"/>
        <v>3.5000000000000142E-2</v>
      </c>
      <c r="L37" s="177">
        <f t="shared" si="23"/>
        <v>0.97603176077622467</v>
      </c>
      <c r="N37" s="199"/>
      <c r="O37" s="1"/>
      <c r="P37" s="1"/>
      <c r="Q37" s="174">
        <f t="shared" si="19"/>
        <v>0.27074376138148154</v>
      </c>
      <c r="R37" s="175"/>
      <c r="S37" s="176"/>
      <c r="T37" s="171"/>
      <c r="U37" s="177">
        <f t="shared" si="20"/>
        <v>-7.0526315789476213E-2</v>
      </c>
      <c r="V37" s="172">
        <f t="shared" si="15"/>
        <v>1.0500997051476553</v>
      </c>
      <c r="W37" s="172"/>
      <c r="X37" s="173"/>
      <c r="Y37" s="168"/>
    </row>
    <row r="38" spans="1:25" x14ac:dyDescent="0.25">
      <c r="A38" s="26" t="s">
        <v>40</v>
      </c>
      <c r="B38" s="174">
        <f>qPCR!E36</f>
        <v>25.945</v>
      </c>
      <c r="C38" s="174">
        <f>qPCR!I78</f>
        <v>27.59</v>
      </c>
      <c r="D38" s="174">
        <f t="shared" si="21"/>
        <v>1.6449999999999996</v>
      </c>
      <c r="E38" s="44"/>
      <c r="F38" s="43"/>
      <c r="G38" s="174"/>
      <c r="H38" s="171"/>
      <c r="I38" s="223"/>
      <c r="J38" s="171"/>
      <c r="K38" s="177">
        <f t="shared" si="22"/>
        <v>3.5000000000000142E-2</v>
      </c>
      <c r="L38" s="177">
        <f t="shared" si="23"/>
        <v>0.97603176077622467</v>
      </c>
      <c r="N38" s="199"/>
      <c r="O38" s="1"/>
      <c r="P38" s="1"/>
      <c r="Q38" s="174">
        <f t="shared" si="19"/>
        <v>0.37892914162759994</v>
      </c>
      <c r="R38" s="175"/>
      <c r="S38" s="176"/>
      <c r="T38" s="171"/>
      <c r="U38" s="177">
        <f t="shared" si="20"/>
        <v>-0.55552631578947564</v>
      </c>
      <c r="V38" s="172">
        <f t="shared" si="15"/>
        <v>1.4697047047903404</v>
      </c>
      <c r="W38" s="172"/>
      <c r="X38" s="173"/>
      <c r="Y38" s="168"/>
    </row>
    <row r="39" spans="1:25" x14ac:dyDescent="0.25">
      <c r="A39" s="26" t="s">
        <v>41</v>
      </c>
      <c r="B39" s="174">
        <f>qPCR!E37</f>
        <v>24.685000000000002</v>
      </c>
      <c r="C39" s="174">
        <f>qPCR!I79</f>
        <v>26.57</v>
      </c>
      <c r="D39" s="174">
        <f t="shared" si="21"/>
        <v>1.884999999999998</v>
      </c>
      <c r="E39" s="44"/>
      <c r="F39" s="43"/>
      <c r="G39" s="174"/>
      <c r="H39" s="171"/>
      <c r="I39" s="223"/>
      <c r="J39" s="171"/>
      <c r="K39" s="177">
        <f t="shared" si="22"/>
        <v>-0.39999999999999858</v>
      </c>
      <c r="L39" s="177">
        <f t="shared" si="23"/>
        <v>1.3195079107728929</v>
      </c>
      <c r="N39" s="199"/>
      <c r="O39" s="1"/>
      <c r="P39" s="1"/>
      <c r="Q39" s="174">
        <f t="shared" si="19"/>
        <v>1.0905077326652577</v>
      </c>
      <c r="R39" s="175"/>
      <c r="S39" s="176"/>
      <c r="T39" s="171"/>
      <c r="U39" s="177">
        <f t="shared" si="20"/>
        <v>-2.0805263157894744</v>
      </c>
      <c r="V39" s="172">
        <f t="shared" si="15"/>
        <v>4.229614904845417</v>
      </c>
      <c r="W39" s="172"/>
      <c r="X39" s="173"/>
      <c r="Y39" s="168"/>
    </row>
    <row r="40" spans="1:25" x14ac:dyDescent="0.25">
      <c r="A40" s="26" t="s">
        <v>42</v>
      </c>
      <c r="B40" s="174">
        <f>qPCR!E38</f>
        <v>25.68</v>
      </c>
      <c r="C40" s="174">
        <f>qPCR!I80</f>
        <v>27.08</v>
      </c>
      <c r="D40" s="174">
        <f t="shared" si="21"/>
        <v>1.3999999999999986</v>
      </c>
      <c r="E40" s="44"/>
      <c r="F40" s="43"/>
      <c r="G40" s="174"/>
      <c r="H40" s="171"/>
      <c r="I40" s="223"/>
      <c r="J40" s="202"/>
      <c r="K40" s="177">
        <f t="shared" si="22"/>
        <v>1.2850000000000001</v>
      </c>
      <c r="L40" s="177">
        <f t="shared" si="23"/>
        <v>0.4103708044052492</v>
      </c>
      <c r="N40" s="199"/>
      <c r="O40" s="1"/>
      <c r="P40" s="1"/>
      <c r="Q40" s="174">
        <f t="shared" si="19"/>
        <v>0.68539140248985253</v>
      </c>
      <c r="R40" s="175"/>
      <c r="S40" s="176"/>
      <c r="T40" s="171"/>
      <c r="U40" s="177">
        <f t="shared" si="20"/>
        <v>-1.4105263157894761</v>
      </c>
      <c r="V40" s="172">
        <f t="shared" si="15"/>
        <v>2.6583412522337828</v>
      </c>
      <c r="W40" s="172"/>
      <c r="X40" s="173"/>
      <c r="Y40" s="168"/>
    </row>
    <row r="41" spans="1:25" x14ac:dyDescent="0.25">
      <c r="A41" s="26" t="s">
        <v>43</v>
      </c>
      <c r="B41" s="174">
        <f>qPCR!E39</f>
        <v>25.945</v>
      </c>
      <c r="C41" s="174">
        <f>qPCR!I81</f>
        <v>25.82</v>
      </c>
      <c r="D41" s="174">
        <f t="shared" si="21"/>
        <v>-0.125</v>
      </c>
      <c r="E41" s="44"/>
      <c r="F41" s="43"/>
      <c r="G41" s="174"/>
      <c r="H41" s="171"/>
      <c r="I41" s="223"/>
      <c r="J41" s="202"/>
      <c r="K41" s="177">
        <f t="shared" si="22"/>
        <v>-0.98999999999999844</v>
      </c>
      <c r="L41" s="177">
        <f t="shared" si="23"/>
        <v>1.9861849908740696</v>
      </c>
      <c r="N41" s="199"/>
      <c r="O41" s="1"/>
      <c r="P41" s="1"/>
      <c r="Q41" s="174">
        <f t="shared" si="19"/>
        <v>0.20732988645361</v>
      </c>
      <c r="R41" s="175"/>
      <c r="S41" s="176"/>
      <c r="T41" s="171"/>
      <c r="U41" s="177">
        <f t="shared" si="20"/>
        <v>0.3144736842105289</v>
      </c>
      <c r="V41" s="172">
        <f t="shared" si="15"/>
        <v>0.80414430058266961</v>
      </c>
      <c r="W41" s="172"/>
      <c r="X41" s="173"/>
      <c r="Y41" s="168"/>
    </row>
    <row r="42" spans="1:25" x14ac:dyDescent="0.25">
      <c r="A42" s="26" t="s">
        <v>44</v>
      </c>
      <c r="B42" s="174">
        <f>qPCR!E40</f>
        <v>25.655000000000001</v>
      </c>
      <c r="C42" s="174">
        <f>qPCR!I82</f>
        <v>26.2</v>
      </c>
      <c r="D42" s="174">
        <f t="shared" si="21"/>
        <v>0.54499999999999815</v>
      </c>
      <c r="E42" s="44"/>
      <c r="F42" s="228"/>
      <c r="G42" s="174"/>
      <c r="H42" s="171"/>
      <c r="I42" s="223"/>
      <c r="J42" s="202"/>
      <c r="K42" s="177">
        <f t="shared" si="22"/>
        <v>5.4999999999999716E-2</v>
      </c>
      <c r="L42" s="177">
        <f t="shared" si="23"/>
        <v>0.96259444310175146</v>
      </c>
      <c r="N42" s="199"/>
      <c r="O42" s="1"/>
      <c r="P42" s="1"/>
      <c r="Q42" s="49"/>
      <c r="R42" s="205"/>
      <c r="S42" s="206"/>
      <c r="T42" s="205"/>
      <c r="U42" s="207"/>
      <c r="V42" s="207"/>
      <c r="W42" s="207"/>
      <c r="X42" s="206"/>
      <c r="Y42" s="168"/>
    </row>
    <row r="43" spans="1:25" x14ac:dyDescent="0.25">
      <c r="A43" s="85" t="s">
        <v>45</v>
      </c>
      <c r="B43" s="200">
        <f>qPCR!E41</f>
        <v>26.189999999999998</v>
      </c>
      <c r="C43" s="200">
        <f>qPCR!I83</f>
        <v>28.46</v>
      </c>
      <c r="D43" s="200">
        <f t="shared" si="21"/>
        <v>2.2700000000000031</v>
      </c>
      <c r="E43" s="44"/>
      <c r="F43" s="143"/>
      <c r="G43" s="174"/>
      <c r="H43" s="171"/>
      <c r="I43" s="223"/>
      <c r="J43" s="202"/>
      <c r="K43" s="177">
        <f t="shared" si="22"/>
        <v>-0.71999999999999886</v>
      </c>
      <c r="L43" s="177">
        <f t="shared" si="23"/>
        <v>1.6471820345351449</v>
      </c>
      <c r="N43" s="199"/>
      <c r="O43" s="1"/>
      <c r="P43" s="146" t="s">
        <v>145</v>
      </c>
      <c r="Q43" s="199">
        <f>AVERAGE(Q24:Q41)</f>
        <v>0.38180335529116344</v>
      </c>
      <c r="R43" s="175"/>
      <c r="S43" s="229"/>
      <c r="T43">
        <f>D45</f>
        <v>1.5841666666666661</v>
      </c>
      <c r="X43" s="173"/>
    </row>
    <row r="44" spans="1:25" x14ac:dyDescent="0.25">
      <c r="A44" s="186" t="s">
        <v>148</v>
      </c>
      <c r="B44" s="187">
        <f>AVERAGE(B34:B43)</f>
        <v>25.660000000000004</v>
      </c>
      <c r="C44" s="187">
        <f>AVERAGE(C34:C43)</f>
        <v>27.132999999999992</v>
      </c>
      <c r="D44" s="187">
        <f>AVERAGE(D34:D43)</f>
        <v>1.4729999999999994</v>
      </c>
      <c r="E44" s="44"/>
      <c r="F44" s="1"/>
      <c r="G44" s="174"/>
      <c r="H44" s="171"/>
      <c r="I44" s="223"/>
      <c r="J44" s="202"/>
      <c r="K44" s="177">
        <f t="shared" si="22"/>
        <v>-0.28500000000000014</v>
      </c>
      <c r="L44" s="177">
        <f t="shared" si="23"/>
        <v>1.2184102636751915</v>
      </c>
      <c r="N44" s="199"/>
      <c r="O44" s="1"/>
      <c r="P44" s="216" t="s">
        <v>128</v>
      </c>
      <c r="Q44">
        <f>Q43/Q23</f>
        <v>1.3536952360602372</v>
      </c>
      <c r="R44">
        <f>((C45-B45)-(C24-B24))</f>
        <v>-0.37135964912281594</v>
      </c>
      <c r="S44">
        <f>POWER(2,((-1)*(R44)))</f>
        <v>1.2935713658114152</v>
      </c>
      <c r="W44">
        <f>GEOMEAN(V24:V41)</f>
        <v>1.2935713658114083</v>
      </c>
      <c r="X44">
        <f>STDEV(V24:V41)/SQRT(COUNT(V24:V41))</f>
        <v>0.20725905540918657</v>
      </c>
    </row>
    <row r="45" spans="1:25" x14ac:dyDescent="0.25">
      <c r="A45" s="146" t="s">
        <v>149</v>
      </c>
      <c r="B45" s="189">
        <f>AVERAGE(B25:B32,B34:B43)</f>
        <v>25.625833333333336</v>
      </c>
      <c r="C45" s="189">
        <f>AVERAGE(C25:C32,C34:C43)</f>
        <v>27.209999999999994</v>
      </c>
      <c r="D45" s="189">
        <f>AVERAGE(D25:D32,D34:D43)</f>
        <v>1.5841666666666661</v>
      </c>
      <c r="E45" s="44"/>
      <c r="F45" s="1"/>
      <c r="G45" s="189"/>
      <c r="H45" s="225"/>
      <c r="I45" s="226"/>
      <c r="J45" s="225"/>
      <c r="K45" s="193"/>
      <c r="L45" s="193"/>
      <c r="O45" s="1"/>
      <c r="P45" s="1"/>
      <c r="Q45" s="164"/>
      <c r="R45" s="165"/>
      <c r="S45" s="166"/>
      <c r="T45" s="161"/>
      <c r="U45" s="167">
        <f t="shared" ref="U45:U53" si="24">D3-$T$43</f>
        <v>0.21083333333333565</v>
      </c>
      <c r="V45" s="162">
        <f t="shared" ref="V45:V63" si="25">POWER(2,((-1)*(U45)))</f>
        <v>0.86403799921865065</v>
      </c>
      <c r="W45" s="162"/>
      <c r="X45" s="163"/>
    </row>
    <row r="46" spans="1:25" x14ac:dyDescent="0.25">
      <c r="A46" s="43"/>
      <c r="B46" s="44"/>
      <c r="C46" s="44"/>
      <c r="D46" s="44"/>
      <c r="E46" s="44"/>
      <c r="F46" s="1"/>
      <c r="G46">
        <f>(-1)*G23/G12</f>
        <v>-1.0247447195070813</v>
      </c>
      <c r="H46">
        <f>((C23-B23)-(C12-B12))</f>
        <v>-1.8000000000000682E-2</v>
      </c>
      <c r="I46">
        <f>(-1)*POWER(2,((-1)*(H46)))</f>
        <v>-1.0125548073504933</v>
      </c>
      <c r="J46" s="182"/>
      <c r="K46" s="183"/>
      <c r="L46" s="183"/>
      <c r="M46">
        <f>(-1)*GEOMEAN(L35:L44)</f>
        <v>-1.0125548073504924</v>
      </c>
      <c r="N46">
        <f>STDEV(L35:L44)/SQRT(COUNT(L35:L44))</f>
        <v>0.1501775400365058</v>
      </c>
      <c r="O46" s="1"/>
      <c r="P46" s="1"/>
      <c r="Q46" s="174"/>
      <c r="R46" s="175"/>
      <c r="S46" s="176"/>
      <c r="T46" s="171"/>
      <c r="U46" s="177">
        <f t="shared" si="24"/>
        <v>5.5833333333334512E-2</v>
      </c>
      <c r="V46" s="172">
        <f t="shared" si="25"/>
        <v>0.96203858730110703</v>
      </c>
      <c r="W46" s="172"/>
      <c r="X46" s="173"/>
    </row>
    <row r="47" spans="1:25" x14ac:dyDescent="0.25">
      <c r="A47" s="43"/>
      <c r="B47" s="44"/>
      <c r="C47" s="44"/>
      <c r="D47" s="44"/>
      <c r="E47" s="44"/>
      <c r="F47" s="1"/>
      <c r="G47" s="44"/>
      <c r="H47" s="243"/>
      <c r="I47" s="243"/>
      <c r="J47" s="243"/>
      <c r="K47" s="168"/>
      <c r="L47" s="168"/>
      <c r="M47" s="168"/>
      <c r="N47" s="168"/>
      <c r="O47" s="1"/>
      <c r="P47" s="1"/>
      <c r="Q47" s="174"/>
      <c r="R47" s="175"/>
      <c r="S47" s="176"/>
      <c r="T47" s="171"/>
      <c r="U47" s="177">
        <f t="shared" si="24"/>
        <v>0.47083333333333721</v>
      </c>
      <c r="V47" s="172">
        <f t="shared" si="25"/>
        <v>0.72154769507455319</v>
      </c>
      <c r="W47" s="172"/>
      <c r="X47" s="173"/>
    </row>
    <row r="48" spans="1:25" ht="15.75" x14ac:dyDescent="0.25">
      <c r="A48" s="244" t="s">
        <v>7</v>
      </c>
      <c r="B48" s="245"/>
      <c r="C48" s="148"/>
      <c r="D48" s="156"/>
      <c r="E48" s="14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74"/>
      <c r="R48" s="175"/>
      <c r="S48" s="176"/>
      <c r="T48" s="171"/>
      <c r="U48" s="177">
        <f t="shared" si="24"/>
        <v>-2.4166666666667336E-2</v>
      </c>
      <c r="V48" s="172">
        <f t="shared" si="25"/>
        <v>1.0168921424934561</v>
      </c>
      <c r="W48" s="172"/>
      <c r="X48" s="173"/>
    </row>
    <row r="49" spans="1:24" ht="15.75" x14ac:dyDescent="0.25">
      <c r="A49" s="43"/>
      <c r="B49" s="246"/>
      <c r="C49" s="148"/>
      <c r="D49" s="156"/>
      <c r="E49" s="148"/>
      <c r="F49" s="142"/>
      <c r="G49" s="291" t="s">
        <v>150</v>
      </c>
      <c r="H49" s="291"/>
      <c r="I49" s="291"/>
      <c r="J49" s="291"/>
      <c r="K49" s="291"/>
      <c r="L49" s="291"/>
      <c r="M49" s="291"/>
      <c r="N49" s="291"/>
      <c r="O49" s="1"/>
      <c r="Q49" s="174"/>
      <c r="R49" s="175"/>
      <c r="S49" s="176"/>
      <c r="T49" s="171"/>
      <c r="U49" s="177">
        <f t="shared" si="24"/>
        <v>0.82583333333333409</v>
      </c>
      <c r="V49" s="172">
        <f t="shared" si="25"/>
        <v>0.56415623884820143</v>
      </c>
      <c r="W49" s="172"/>
      <c r="X49" s="173"/>
    </row>
    <row r="50" spans="1:24" x14ac:dyDescent="0.25">
      <c r="A50" s="146" t="s">
        <v>134</v>
      </c>
      <c r="B50" s="7" t="s">
        <v>2</v>
      </c>
      <c r="C50" s="10" t="s">
        <v>154</v>
      </c>
      <c r="D50" s="147" t="s">
        <v>136</v>
      </c>
      <c r="E50" s="148"/>
      <c r="F50" s="1"/>
      <c r="G50" s="276" t="s">
        <v>137</v>
      </c>
      <c r="H50" s="277" t="s">
        <v>138</v>
      </c>
      <c r="I50" s="278" t="s">
        <v>139</v>
      </c>
      <c r="J50" s="152" t="s">
        <v>140</v>
      </c>
      <c r="K50" s="153" t="s">
        <v>138</v>
      </c>
      <c r="L50" s="154" t="s">
        <v>139</v>
      </c>
      <c r="M50" s="154" t="s">
        <v>141</v>
      </c>
      <c r="N50" s="155" t="s">
        <v>129</v>
      </c>
      <c r="O50" s="1"/>
      <c r="Q50" s="174"/>
      <c r="R50" s="175"/>
      <c r="S50" s="176"/>
      <c r="T50" s="171"/>
      <c r="U50" s="177">
        <f t="shared" si="24"/>
        <v>-0.21416666666666861</v>
      </c>
      <c r="V50" s="172">
        <f t="shared" si="25"/>
        <v>1.1600336591082385</v>
      </c>
      <c r="W50" s="172"/>
      <c r="X50" s="173"/>
    </row>
    <row r="51" spans="1:24" x14ac:dyDescent="0.25">
      <c r="A51" s="11" t="s">
        <v>8</v>
      </c>
      <c r="B51" s="157">
        <f t="shared" ref="B51:C59" si="26">B3</f>
        <v>25.965</v>
      </c>
      <c r="C51" s="157">
        <f t="shared" si="26"/>
        <v>27.76</v>
      </c>
      <c r="D51">
        <f t="shared" ref="D51:D59" si="27">C51-B51</f>
        <v>1.7950000000000017</v>
      </c>
      <c r="E51" s="44"/>
      <c r="F51" s="1"/>
      <c r="G51" s="158">
        <f t="shared" ref="G51:G59" si="28">POWER(2,((-1)*(D51)))</f>
        <v>0.28817158669971571</v>
      </c>
      <c r="H51" s="159"/>
      <c r="I51" s="160"/>
      <c r="J51" s="161"/>
      <c r="K51" s="167">
        <f t="shared" ref="K51:K59" si="29">D51-$J$60</f>
        <v>-0.16999999999999815</v>
      </c>
      <c r="L51" s="162">
        <f t="shared" ref="L51:L59" si="30">POWER(2,((-1)*(K51)))</f>
        <v>1.1250584846888079</v>
      </c>
      <c r="M51" s="162"/>
      <c r="N51" s="163"/>
      <c r="O51" s="1"/>
      <c r="Q51" s="174"/>
      <c r="R51" s="175"/>
      <c r="S51" s="176"/>
      <c r="T51" s="171"/>
      <c r="U51" s="177">
        <f t="shared" si="24"/>
        <v>9.0833333333331101E-2</v>
      </c>
      <c r="V51" s="172">
        <f t="shared" si="25"/>
        <v>0.93898021629817352</v>
      </c>
      <c r="W51" s="172"/>
      <c r="X51" s="173"/>
    </row>
    <row r="52" spans="1:24" x14ac:dyDescent="0.25">
      <c r="A52" s="16" t="s">
        <v>9</v>
      </c>
      <c r="B52" s="158">
        <f t="shared" si="26"/>
        <v>25.91</v>
      </c>
      <c r="C52" s="158">
        <f t="shared" si="26"/>
        <v>27.55</v>
      </c>
      <c r="D52">
        <f t="shared" si="27"/>
        <v>1.6400000000000006</v>
      </c>
      <c r="E52" s="44"/>
      <c r="F52" s="1"/>
      <c r="G52" s="158">
        <f t="shared" si="28"/>
        <v>0.32085647439072595</v>
      </c>
      <c r="H52" s="169"/>
      <c r="I52" s="170"/>
      <c r="J52" s="171"/>
      <c r="K52" s="177">
        <f t="shared" si="29"/>
        <v>-0.32499999999999929</v>
      </c>
      <c r="L52" s="172">
        <f t="shared" si="30"/>
        <v>1.2526644386241272</v>
      </c>
      <c r="M52" s="172"/>
      <c r="N52" s="173"/>
      <c r="O52" s="1"/>
      <c r="P52" s="1"/>
      <c r="Q52" s="174"/>
      <c r="R52" s="175"/>
      <c r="S52" s="176"/>
      <c r="T52" s="171"/>
      <c r="U52" s="177">
        <f t="shared" si="24"/>
        <v>-6.9166666666665488E-2</v>
      </c>
      <c r="V52" s="172">
        <f t="shared" si="25"/>
        <v>1.049110518574218</v>
      </c>
      <c r="W52" s="172"/>
      <c r="X52" s="173"/>
    </row>
    <row r="53" spans="1:24" x14ac:dyDescent="0.25">
      <c r="A53" s="16" t="s">
        <v>10</v>
      </c>
      <c r="B53" s="158">
        <f t="shared" si="26"/>
        <v>25.244999999999997</v>
      </c>
      <c r="C53" s="158">
        <f t="shared" si="26"/>
        <v>27.3</v>
      </c>
      <c r="D53">
        <f t="shared" si="27"/>
        <v>2.0550000000000033</v>
      </c>
      <c r="E53" s="44"/>
      <c r="F53" s="1"/>
      <c r="G53" s="158">
        <f t="shared" si="28"/>
        <v>0.24064861077543731</v>
      </c>
      <c r="H53" s="169"/>
      <c r="I53" s="170"/>
      <c r="J53" s="171"/>
      <c r="K53" s="177">
        <f t="shared" si="29"/>
        <v>9.0000000000003411E-2</v>
      </c>
      <c r="L53" s="172">
        <f t="shared" si="30"/>
        <v>0.93952274921400947</v>
      </c>
      <c r="M53" s="172"/>
      <c r="N53" s="173"/>
      <c r="O53" s="1"/>
      <c r="P53" s="1"/>
      <c r="Q53" s="179"/>
      <c r="R53" s="180"/>
      <c r="S53" s="181"/>
      <c r="T53" s="182"/>
      <c r="U53" s="183">
        <f t="shared" si="24"/>
        <v>2.0808333333333331</v>
      </c>
      <c r="V53" s="184">
        <f t="shared" si="25"/>
        <v>0.2363778350487257</v>
      </c>
      <c r="W53" s="184"/>
      <c r="X53" s="185"/>
    </row>
    <row r="54" spans="1:24" x14ac:dyDescent="0.25">
      <c r="A54" s="16" t="s">
        <v>11</v>
      </c>
      <c r="B54" s="158">
        <f t="shared" si="26"/>
        <v>25.130000000000003</v>
      </c>
      <c r="C54" s="158">
        <f t="shared" si="26"/>
        <v>26.69</v>
      </c>
      <c r="D54">
        <f t="shared" si="27"/>
        <v>1.5599999999999987</v>
      </c>
      <c r="E54" s="44"/>
      <c r="F54" s="1"/>
      <c r="G54" s="158">
        <f t="shared" si="28"/>
        <v>0.33915108186191828</v>
      </c>
      <c r="H54" s="169"/>
      <c r="I54" s="170"/>
      <c r="J54" s="171"/>
      <c r="K54" s="177">
        <f t="shared" si="29"/>
        <v>-0.40500000000000114</v>
      </c>
      <c r="L54" s="172">
        <f t="shared" si="30"/>
        <v>1.3240889103953983</v>
      </c>
      <c r="M54" s="172"/>
      <c r="N54" s="173"/>
      <c r="O54" s="156"/>
      <c r="P54" s="1"/>
      <c r="Q54" s="174"/>
      <c r="R54" s="175"/>
      <c r="S54" s="176"/>
      <c r="T54" s="171"/>
      <c r="U54">
        <f t="shared" ref="U54:U63" si="31">D13-$T$43</f>
        <v>0.19083333333333607</v>
      </c>
      <c r="V54" s="172">
        <f t="shared" si="25"/>
        <v>0.87609952020656023</v>
      </c>
      <c r="W54" s="172"/>
      <c r="X54" s="173"/>
    </row>
    <row r="55" spans="1:24" x14ac:dyDescent="0.25">
      <c r="A55" s="16" t="s">
        <v>12</v>
      </c>
      <c r="B55" s="158">
        <f t="shared" si="26"/>
        <v>25.16</v>
      </c>
      <c r="C55" s="158">
        <f t="shared" si="26"/>
        <v>27.57</v>
      </c>
      <c r="D55">
        <f t="shared" si="27"/>
        <v>2.41</v>
      </c>
      <c r="E55" s="44"/>
      <c r="F55" s="1"/>
      <c r="G55" s="158">
        <f t="shared" si="28"/>
        <v>0.18815584342638339</v>
      </c>
      <c r="H55" s="169"/>
      <c r="I55" s="170"/>
      <c r="J55" s="171"/>
      <c r="K55" s="177">
        <f t="shared" si="29"/>
        <v>0.44500000000000028</v>
      </c>
      <c r="L55" s="172">
        <f t="shared" si="30"/>
        <v>0.73458431663915436</v>
      </c>
      <c r="M55" s="172"/>
      <c r="N55" s="173"/>
      <c r="O55" s="156"/>
      <c r="P55" s="1"/>
      <c r="Q55" s="174"/>
      <c r="R55" s="175"/>
      <c r="S55" s="176"/>
      <c r="T55" s="171"/>
      <c r="U55" s="177">
        <f t="shared" si="31"/>
        <v>1.3758333333333348</v>
      </c>
      <c r="V55" s="172">
        <f t="shared" si="25"/>
        <v>0.38533006668289538</v>
      </c>
      <c r="W55" s="172"/>
      <c r="X55" s="173"/>
    </row>
    <row r="56" spans="1:24" x14ac:dyDescent="0.25">
      <c r="A56" s="16" t="s">
        <v>13</v>
      </c>
      <c r="B56" s="158">
        <f t="shared" si="26"/>
        <v>25.92</v>
      </c>
      <c r="C56" s="158">
        <f t="shared" si="26"/>
        <v>27.29</v>
      </c>
      <c r="D56">
        <f t="shared" si="27"/>
        <v>1.3699999999999974</v>
      </c>
      <c r="E56" s="44"/>
      <c r="F56" s="1"/>
      <c r="G56" s="158">
        <f t="shared" si="28"/>
        <v>0.38689124838559819</v>
      </c>
      <c r="H56" s="169"/>
      <c r="I56" s="170"/>
      <c r="J56" s="171"/>
      <c r="K56" s="177">
        <f t="shared" si="29"/>
        <v>-0.59500000000000242</v>
      </c>
      <c r="L56" s="172">
        <f t="shared" si="30"/>
        <v>1.510472585562828</v>
      </c>
      <c r="M56" s="172"/>
      <c r="N56" s="173"/>
      <c r="O56" s="156"/>
      <c r="P56" s="1"/>
      <c r="Q56" s="174"/>
      <c r="R56" s="175"/>
      <c r="S56" s="176"/>
      <c r="T56" s="171"/>
      <c r="U56" s="177">
        <f t="shared" si="31"/>
        <v>0.41583333333333394</v>
      </c>
      <c r="V56" s="172">
        <f t="shared" si="25"/>
        <v>0.74958639149164852</v>
      </c>
      <c r="W56" s="172"/>
      <c r="X56" s="173"/>
    </row>
    <row r="57" spans="1:24" x14ac:dyDescent="0.25">
      <c r="A57" s="16" t="s">
        <v>14</v>
      </c>
      <c r="B57" s="158">
        <f t="shared" si="26"/>
        <v>25.725000000000001</v>
      </c>
      <c r="C57" s="158">
        <f t="shared" si="26"/>
        <v>27.4</v>
      </c>
      <c r="D57">
        <f t="shared" si="27"/>
        <v>1.6749999999999972</v>
      </c>
      <c r="E57" s="44"/>
      <c r="F57" s="1"/>
      <c r="G57" s="158">
        <f t="shared" si="28"/>
        <v>0.31316610965603259</v>
      </c>
      <c r="H57" s="169"/>
      <c r="I57" s="170"/>
      <c r="J57" s="171"/>
      <c r="K57" s="177">
        <f t="shared" si="29"/>
        <v>-0.2900000000000027</v>
      </c>
      <c r="L57" s="172">
        <f t="shared" si="30"/>
        <v>1.2226402776920708</v>
      </c>
      <c r="M57" s="172"/>
      <c r="N57" s="173"/>
      <c r="O57" s="156"/>
      <c r="P57" s="1"/>
      <c r="Q57" s="174"/>
      <c r="R57" s="175"/>
      <c r="S57" s="176"/>
      <c r="T57" s="171"/>
      <c r="U57" s="177">
        <f t="shared" si="31"/>
        <v>0.41583333333333394</v>
      </c>
      <c r="V57" s="172">
        <f t="shared" si="25"/>
        <v>0.74958639149164852</v>
      </c>
      <c r="W57" s="172"/>
      <c r="X57" s="173"/>
    </row>
    <row r="58" spans="1:24" x14ac:dyDescent="0.25">
      <c r="A58" s="16" t="s">
        <v>15</v>
      </c>
      <c r="B58" s="158">
        <f t="shared" si="26"/>
        <v>26.105</v>
      </c>
      <c r="C58" s="158">
        <f t="shared" si="26"/>
        <v>27.62</v>
      </c>
      <c r="D58">
        <f t="shared" si="27"/>
        <v>1.5150000000000006</v>
      </c>
      <c r="E58" s="44"/>
      <c r="F58" s="1"/>
      <c r="G58" s="158">
        <f t="shared" si="28"/>
        <v>0.34989646639879884</v>
      </c>
      <c r="H58" s="169"/>
      <c r="I58" s="170"/>
      <c r="J58" s="171"/>
      <c r="K58" s="177">
        <f t="shared" si="29"/>
        <v>-0.44999999999999929</v>
      </c>
      <c r="L58" s="172">
        <f t="shared" si="30"/>
        <v>1.3660402567543948</v>
      </c>
      <c r="M58" s="172"/>
      <c r="N58" s="173"/>
      <c r="O58" s="156"/>
      <c r="P58" s="1"/>
      <c r="Q58" s="174"/>
      <c r="R58" s="175"/>
      <c r="S58" s="176"/>
      <c r="T58" s="171"/>
      <c r="U58" s="177">
        <f t="shared" si="31"/>
        <v>-1.9166666666664778E-2</v>
      </c>
      <c r="V58" s="172">
        <f t="shared" si="25"/>
        <v>1.0133739629480205</v>
      </c>
      <c r="W58" s="172"/>
      <c r="X58" s="173"/>
    </row>
    <row r="59" spans="1:24" x14ac:dyDescent="0.25">
      <c r="A59" s="38" t="s">
        <v>16</v>
      </c>
      <c r="B59" s="178">
        <f t="shared" si="26"/>
        <v>24.664999999999999</v>
      </c>
      <c r="C59" s="178">
        <f t="shared" si="26"/>
        <v>28.33</v>
      </c>
      <c r="D59">
        <f t="shared" si="27"/>
        <v>3.6649999999999991</v>
      </c>
      <c r="E59" s="44"/>
      <c r="F59" s="1"/>
      <c r="G59" s="158">
        <f t="shared" si="28"/>
        <v>7.8836088051953149E-2</v>
      </c>
      <c r="H59" s="169"/>
      <c r="I59" s="170"/>
      <c r="J59" s="171"/>
      <c r="K59" s="177">
        <f t="shared" si="29"/>
        <v>1.6999999999999993</v>
      </c>
      <c r="L59" s="172">
        <f t="shared" si="30"/>
        <v>0.30778610333622919</v>
      </c>
      <c r="M59" s="172"/>
      <c r="N59" s="173"/>
      <c r="O59" s="243"/>
      <c r="P59" s="1"/>
      <c r="Q59" s="174"/>
      <c r="R59" s="175"/>
      <c r="S59" s="176"/>
      <c r="T59" s="171"/>
      <c r="U59" s="177">
        <f t="shared" si="31"/>
        <v>1.6658333333333339</v>
      </c>
      <c r="V59" s="172">
        <f t="shared" si="25"/>
        <v>0.31516225476414733</v>
      </c>
      <c r="W59" s="172"/>
      <c r="X59" s="173"/>
    </row>
    <row r="60" spans="1:24" x14ac:dyDescent="0.25">
      <c r="A60" s="251" t="s">
        <v>142</v>
      </c>
      <c r="B60" s="174">
        <f>AVERAGE(B51:B59)</f>
        <v>25.536111111111108</v>
      </c>
      <c r="C60" s="174">
        <f>AVERAGE(C51:C59)</f>
        <v>27.501111111111111</v>
      </c>
      <c r="D60" s="199">
        <f>AVERAGE(D51:D59)</f>
        <v>1.9649999999999999</v>
      </c>
      <c r="E60" s="44"/>
      <c r="F60" s="188" t="s">
        <v>143</v>
      </c>
      <c r="G60" s="189">
        <f>AVERAGE(G51:G59)</f>
        <v>0.2784192788496182</v>
      </c>
      <c r="H60" s="190"/>
      <c r="I60" s="191"/>
      <c r="J60" s="192">
        <f>D60</f>
        <v>1.9649999999999999</v>
      </c>
      <c r="K60" s="193"/>
      <c r="L60" s="193"/>
      <c r="M60">
        <f>GEOMEAN(L51:L59)</f>
        <v>1</v>
      </c>
      <c r="N60" s="195">
        <f>STDEV(L51:L59)/SQRT(COUNT(L51:L59))</f>
        <v>0.12437709989040269</v>
      </c>
      <c r="O60" s="243"/>
      <c r="P60" s="1"/>
      <c r="Q60" s="174"/>
      <c r="R60" s="175"/>
      <c r="S60" s="176"/>
      <c r="T60" s="171"/>
      <c r="U60" s="177">
        <f t="shared" si="31"/>
        <v>-0.60916666666666464</v>
      </c>
      <c r="V60" s="172">
        <f t="shared" si="25"/>
        <v>1.5253778616385711</v>
      </c>
      <c r="W60" s="172"/>
      <c r="X60" s="173"/>
    </row>
    <row r="61" spans="1:24" x14ac:dyDescent="0.25">
      <c r="A61" s="11" t="s">
        <v>28</v>
      </c>
      <c r="B61" s="157">
        <f t="shared" ref="B61:C68" si="32">B25</f>
        <v>26.66</v>
      </c>
      <c r="C61" s="157">
        <f t="shared" si="32"/>
        <v>28.2</v>
      </c>
      <c r="D61">
        <f t="shared" ref="D61:D68" si="33">C61-B61</f>
        <v>1.5399999999999991</v>
      </c>
      <c r="E61" s="44"/>
      <c r="F61" s="1"/>
      <c r="G61" s="158">
        <f t="shared" ref="G61:G68" si="34">POWER(2,((-1)*(D61)))</f>
        <v>0.34388545453493613</v>
      </c>
      <c r="H61" s="196"/>
      <c r="I61" s="197"/>
      <c r="J61" s="171"/>
      <c r="K61" s="177">
        <f t="shared" ref="K61:K68" si="35">D61-$J$60</f>
        <v>-0.42500000000000071</v>
      </c>
      <c r="L61" s="177">
        <f t="shared" ref="L61:L68" si="36">POWER(2,((-1)*(K61)))</f>
        <v>1.3425725027802642</v>
      </c>
      <c r="M61" s="198"/>
      <c r="N61" s="199"/>
      <c r="O61" s="243"/>
      <c r="P61" s="1"/>
      <c r="Q61" s="174"/>
      <c r="R61" s="175"/>
      <c r="S61" s="176"/>
      <c r="T61" s="171"/>
      <c r="U61" s="177">
        <f t="shared" si="31"/>
        <v>0.43583333333333352</v>
      </c>
      <c r="V61" s="172">
        <f t="shared" si="25"/>
        <v>0.73926661413222661</v>
      </c>
      <c r="W61" s="172"/>
      <c r="X61" s="173"/>
    </row>
    <row r="62" spans="1:24" x14ac:dyDescent="0.25">
      <c r="A62" s="16" t="s">
        <v>29</v>
      </c>
      <c r="B62" s="158">
        <f t="shared" si="32"/>
        <v>26.340000000000003</v>
      </c>
      <c r="C62" s="158">
        <f t="shared" si="32"/>
        <v>27.57</v>
      </c>
      <c r="D62">
        <f t="shared" si="33"/>
        <v>1.2299999999999969</v>
      </c>
      <c r="E62" s="44"/>
      <c r="F62" s="1"/>
      <c r="G62" s="158">
        <f t="shared" si="34"/>
        <v>0.42631744588397935</v>
      </c>
      <c r="H62" s="196"/>
      <c r="I62" s="197"/>
      <c r="J62" s="171"/>
      <c r="K62" s="177">
        <f t="shared" si="35"/>
        <v>-0.73500000000000298</v>
      </c>
      <c r="L62" s="177">
        <f t="shared" si="36"/>
        <v>1.6643974694230523</v>
      </c>
      <c r="M62" s="198"/>
      <c r="N62" s="199"/>
      <c r="O62" s="243"/>
      <c r="P62" s="156"/>
      <c r="Q62" s="174"/>
      <c r="R62" s="175"/>
      <c r="S62" s="176"/>
      <c r="T62" s="171"/>
      <c r="U62" s="177">
        <f t="shared" si="31"/>
        <v>-0.33916666666666506</v>
      </c>
      <c r="V62" s="172">
        <f t="shared" si="25"/>
        <v>1.2650256754095044</v>
      </c>
      <c r="W62" s="172"/>
      <c r="X62" s="173"/>
    </row>
    <row r="63" spans="1:24" x14ac:dyDescent="0.25">
      <c r="A63" s="16" t="s">
        <v>30</v>
      </c>
      <c r="B63" s="158">
        <f t="shared" si="32"/>
        <v>24.439999999999998</v>
      </c>
      <c r="C63" s="158">
        <f t="shared" si="32"/>
        <v>27.25</v>
      </c>
      <c r="D63">
        <f t="shared" si="33"/>
        <v>2.8100000000000023</v>
      </c>
      <c r="E63" s="44"/>
      <c r="F63" s="1"/>
      <c r="G63" s="158">
        <f t="shared" si="34"/>
        <v>0.14259546448355276</v>
      </c>
      <c r="H63" s="196"/>
      <c r="I63" s="197"/>
      <c r="J63" s="171"/>
      <c r="K63" s="177">
        <f t="shared" si="35"/>
        <v>0.84500000000000242</v>
      </c>
      <c r="L63" s="177">
        <f t="shared" si="36"/>
        <v>0.55671080911434234</v>
      </c>
      <c r="M63" s="198"/>
      <c r="N63" s="199"/>
      <c r="O63" s="243"/>
      <c r="P63" s="1"/>
      <c r="Q63" s="174"/>
      <c r="R63" s="175"/>
      <c r="S63" s="176"/>
      <c r="T63" s="171"/>
      <c r="U63" s="177">
        <f t="shared" si="31"/>
        <v>9.5833333333333659E-2</v>
      </c>
      <c r="V63" s="172">
        <f t="shared" si="25"/>
        <v>0.93573159153994834</v>
      </c>
      <c r="W63" s="172"/>
      <c r="X63" s="173"/>
    </row>
    <row r="64" spans="1:24" x14ac:dyDescent="0.25">
      <c r="A64" s="16" t="s">
        <v>31</v>
      </c>
      <c r="B64" s="158">
        <f t="shared" si="32"/>
        <v>25.63</v>
      </c>
      <c r="C64" s="158">
        <f t="shared" si="32"/>
        <v>27.54</v>
      </c>
      <c r="D64">
        <f t="shared" si="33"/>
        <v>1.9100000000000001</v>
      </c>
      <c r="E64" s="44"/>
      <c r="F64" s="1"/>
      <c r="G64" s="158">
        <f t="shared" si="34"/>
        <v>0.26609254561333995</v>
      </c>
      <c r="H64" s="196"/>
      <c r="I64" s="197"/>
      <c r="J64" s="171"/>
      <c r="K64" s="177">
        <f t="shared" si="35"/>
        <v>-5.4999999999999716E-2</v>
      </c>
      <c r="L64" s="177">
        <f t="shared" si="36"/>
        <v>1.0388591032976642</v>
      </c>
      <c r="M64" s="198"/>
      <c r="N64" s="199"/>
      <c r="O64" s="243"/>
      <c r="P64" s="1"/>
      <c r="Q64" s="49"/>
      <c r="R64" s="205"/>
      <c r="S64" s="206"/>
      <c r="T64" s="205"/>
      <c r="U64" s="207"/>
      <c r="V64" s="207"/>
      <c r="W64" s="207"/>
      <c r="X64" s="206"/>
    </row>
    <row r="65" spans="1:24" x14ac:dyDescent="0.25">
      <c r="A65" s="16" t="s">
        <v>32</v>
      </c>
      <c r="B65" s="158">
        <f t="shared" si="32"/>
        <v>23.47</v>
      </c>
      <c r="C65" s="158">
        <f t="shared" si="32"/>
        <v>26.48</v>
      </c>
      <c r="D65">
        <f t="shared" si="33"/>
        <v>3.0100000000000016</v>
      </c>
      <c r="E65" s="44"/>
      <c r="F65" s="1"/>
      <c r="G65" s="158">
        <f t="shared" si="34"/>
        <v>0.12413656192962937</v>
      </c>
      <c r="H65" s="196"/>
      <c r="I65" s="197"/>
      <c r="J65" s="171"/>
      <c r="K65" s="177">
        <f t="shared" si="35"/>
        <v>1.0450000000000017</v>
      </c>
      <c r="L65" s="177">
        <f t="shared" si="36"/>
        <v>0.48464490846753194</v>
      </c>
      <c r="M65" s="198"/>
      <c r="N65" s="199"/>
      <c r="O65" s="243"/>
      <c r="P65" s="1"/>
      <c r="Q65" s="189"/>
      <c r="R65" s="210"/>
      <c r="S65" s="206"/>
      <c r="W65">
        <f>(-1)*GEOMEAN(V45:V63)</f>
        <v>-0.77305359907432558</v>
      </c>
      <c r="X65">
        <f>STDEV(V45:V63)/SQRT(COUNT(V45:V63))</f>
        <v>7.3670862751392147E-2</v>
      </c>
    </row>
    <row r="66" spans="1:24" x14ac:dyDescent="0.25">
      <c r="A66" s="16" t="s">
        <v>33</v>
      </c>
      <c r="B66" s="158">
        <f t="shared" si="32"/>
        <v>26.325000000000003</v>
      </c>
      <c r="C66" s="158">
        <f t="shared" si="32"/>
        <v>27.27</v>
      </c>
      <c r="D66">
        <f t="shared" si="33"/>
        <v>0.94499999999999673</v>
      </c>
      <c r="E66" s="44"/>
      <c r="F66" s="1"/>
      <c r="G66" s="158">
        <f t="shared" si="34"/>
        <v>0.51942955164883331</v>
      </c>
      <c r="H66" s="196"/>
      <c r="I66" s="197"/>
      <c r="J66" s="171"/>
      <c r="K66" s="177">
        <f t="shared" si="35"/>
        <v>-1.0200000000000031</v>
      </c>
      <c r="L66" s="177">
        <f t="shared" si="36"/>
        <v>2.0279189595800626</v>
      </c>
      <c r="M66" s="198"/>
      <c r="N66" s="199"/>
      <c r="O66" s="243"/>
      <c r="P66" s="1"/>
      <c r="Q66" s="174"/>
      <c r="R66" s="175"/>
      <c r="S66" s="176"/>
      <c r="T66" s="161"/>
      <c r="U66" s="167">
        <f t="shared" ref="U66:U73" si="37">D25-$T$43</f>
        <v>-4.4166666666666909E-2</v>
      </c>
      <c r="V66" s="162">
        <f t="shared" ref="V66:V83" si="38">POWER(2,((-1)*(U66)))</f>
        <v>1.0310874278052327</v>
      </c>
      <c r="W66" s="172"/>
      <c r="X66" s="173"/>
    </row>
    <row r="67" spans="1:24" x14ac:dyDescent="0.25">
      <c r="A67" s="16" t="s">
        <v>34</v>
      </c>
      <c r="B67" s="158">
        <f t="shared" si="32"/>
        <v>25.25</v>
      </c>
      <c r="C67" s="158">
        <f t="shared" si="32"/>
        <v>26.75</v>
      </c>
      <c r="D67">
        <f t="shared" si="33"/>
        <v>1.5</v>
      </c>
      <c r="E67" s="44"/>
      <c r="F67" s="43"/>
      <c r="G67" s="158">
        <f t="shared" si="34"/>
        <v>0.35355339059327379</v>
      </c>
      <c r="H67" s="201"/>
      <c r="I67" s="197"/>
      <c r="J67" s="202"/>
      <c r="K67" s="177">
        <f t="shared" si="35"/>
        <v>-0.46499999999999986</v>
      </c>
      <c r="L67" s="203">
        <f t="shared" si="36"/>
        <v>1.3803173533966291</v>
      </c>
      <c r="M67" s="198"/>
      <c r="N67" s="199"/>
      <c r="O67" s="243"/>
      <c r="P67" s="1"/>
      <c r="Q67" s="174"/>
      <c r="R67" s="175"/>
      <c r="S67" s="176"/>
      <c r="T67" s="171"/>
      <c r="U67" s="177">
        <f t="shared" si="37"/>
        <v>-0.35416666666666918</v>
      </c>
      <c r="V67" s="172">
        <f t="shared" si="38"/>
        <v>1.2782470235604328</v>
      </c>
      <c r="W67" s="172"/>
      <c r="X67" s="173"/>
    </row>
    <row r="68" spans="1:24" x14ac:dyDescent="0.25">
      <c r="A68" s="38" t="s">
        <v>35</v>
      </c>
      <c r="B68" s="178">
        <f t="shared" si="32"/>
        <v>26.55</v>
      </c>
      <c r="C68" s="178">
        <f t="shared" si="32"/>
        <v>27.39</v>
      </c>
      <c r="D68">
        <f t="shared" si="33"/>
        <v>0.83999999999999986</v>
      </c>
      <c r="E68" s="44"/>
      <c r="F68" s="1"/>
      <c r="G68" s="158">
        <f t="shared" si="34"/>
        <v>0.55864356903611001</v>
      </c>
      <c r="H68" s="201"/>
      <c r="I68" s="197"/>
      <c r="J68" s="202"/>
      <c r="K68" s="177">
        <f t="shared" si="35"/>
        <v>-1.125</v>
      </c>
      <c r="L68" s="203">
        <f t="shared" si="36"/>
        <v>2.1810154653305154</v>
      </c>
      <c r="M68" s="198"/>
      <c r="N68" s="199"/>
      <c r="O68" s="243"/>
      <c r="P68" s="1"/>
      <c r="Q68" s="174"/>
      <c r="R68" s="175"/>
      <c r="S68" s="176"/>
      <c r="T68" s="171"/>
      <c r="U68" s="177">
        <f t="shared" si="37"/>
        <v>1.2258333333333362</v>
      </c>
      <c r="V68" s="172">
        <f t="shared" si="38"/>
        <v>0.42755047866120732</v>
      </c>
      <c r="W68" s="172"/>
      <c r="X68" s="173"/>
    </row>
    <row r="69" spans="1:24" x14ac:dyDescent="0.25">
      <c r="A69" s="186" t="s">
        <v>147</v>
      </c>
      <c r="B69" s="179">
        <f>AVERAGE(B61:B68)</f>
        <v>25.583125000000003</v>
      </c>
      <c r="C69" s="179">
        <f>AVERAGE(C61:C68)</f>
        <v>27.306249999999999</v>
      </c>
      <c r="D69">
        <f>AVERAGE(D61:D68)</f>
        <v>1.7231249999999996</v>
      </c>
      <c r="E69" s="44"/>
      <c r="F69" s="188" t="s">
        <v>145</v>
      </c>
      <c r="G69" s="189">
        <f>AVERAGE(G61:G68)</f>
        <v>0.34183174796545679</v>
      </c>
      <c r="H69" s="190"/>
      <c r="I69" s="191"/>
      <c r="J69" s="192">
        <f>D69</f>
        <v>1.7231249999999996</v>
      </c>
      <c r="K69" s="193"/>
      <c r="L69" s="193"/>
      <c r="M69" s="208"/>
      <c r="N69" s="209"/>
      <c r="O69" s="243"/>
      <c r="P69" s="1"/>
      <c r="Q69" s="174"/>
      <c r="R69" s="175"/>
      <c r="S69" s="176"/>
      <c r="T69" s="171"/>
      <c r="U69" s="177">
        <f t="shared" si="37"/>
        <v>0.32583333333333409</v>
      </c>
      <c r="V69" s="172">
        <f t="shared" si="38"/>
        <v>0.79783740427652161</v>
      </c>
      <c r="W69" s="172"/>
      <c r="X69" s="173"/>
    </row>
    <row r="70" spans="1:24" x14ac:dyDescent="0.25">
      <c r="A70" s="1"/>
      <c r="B70" s="1"/>
      <c r="C70" s="1"/>
      <c r="D70" s="1"/>
      <c r="E70" s="44"/>
      <c r="F70" s="216" t="s">
        <v>128</v>
      </c>
      <c r="G70">
        <f>G69/G60</f>
        <v>1.2277589015309869</v>
      </c>
      <c r="H70">
        <f>((C69-B69)-(C60-B60))</f>
        <v>-0.24187500000000739</v>
      </c>
      <c r="I70">
        <f>POWER(2,((-1)*(H70)))</f>
        <v>1.1825285375151395</v>
      </c>
      <c r="J70" s="182"/>
      <c r="K70" s="183"/>
      <c r="L70" s="183"/>
      <c r="M70">
        <f>GEOMEAN(L61:L68)</f>
        <v>1.1825285375151338</v>
      </c>
      <c r="N70">
        <f>STDEV(L61:L68)/SQRT(COUNT(L61:L68))</f>
        <v>0.22051191416204216</v>
      </c>
      <c r="O70" s="243"/>
      <c r="P70" s="1"/>
      <c r="Q70" s="174"/>
      <c r="R70" s="175"/>
      <c r="S70" s="176"/>
      <c r="T70" s="171"/>
      <c r="U70" s="177">
        <f t="shared" si="37"/>
        <v>1.4258333333333355</v>
      </c>
      <c r="V70" s="172">
        <f t="shared" si="38"/>
        <v>0.37220431003604171</v>
      </c>
      <c r="W70" s="172"/>
      <c r="X70" s="173"/>
    </row>
    <row r="71" spans="1:24" x14ac:dyDescent="0.25">
      <c r="A71" s="43"/>
      <c r="B71" s="44"/>
      <c r="C71" s="44"/>
      <c r="D71" s="44"/>
      <c r="E71" s="44"/>
      <c r="F71" s="143"/>
      <c r="G71" s="164"/>
      <c r="H71" s="161"/>
      <c r="I71" s="220"/>
      <c r="J71" s="161"/>
      <c r="K71" s="167">
        <f t="shared" ref="K71:K79" si="39">D51-$J$69</f>
        <v>7.1875000000002132E-2</v>
      </c>
      <c r="L71" s="167">
        <f t="shared" ref="L71:L79" si="40">POWER(2,((-1)*(K71)))</f>
        <v>0.95140070535034305</v>
      </c>
      <c r="O71" s="243"/>
      <c r="P71" s="1"/>
      <c r="Q71" s="174"/>
      <c r="R71" s="175"/>
      <c r="S71" s="176"/>
      <c r="T71" s="171"/>
      <c r="U71" s="177">
        <f t="shared" si="37"/>
        <v>-0.63916666666666933</v>
      </c>
      <c r="V71" s="172">
        <f t="shared" si="38"/>
        <v>1.5574292930182954</v>
      </c>
      <c r="W71" s="172"/>
      <c r="X71" s="173"/>
    </row>
    <row r="72" spans="1:24" x14ac:dyDescent="0.25">
      <c r="A72" s="43"/>
      <c r="F72" s="143"/>
      <c r="G72" s="174"/>
      <c r="H72" s="171"/>
      <c r="I72" s="223"/>
      <c r="J72" s="171"/>
      <c r="K72" s="177">
        <f t="shared" si="39"/>
        <v>-8.3124999999999005E-2</v>
      </c>
      <c r="L72" s="177">
        <f t="shared" si="40"/>
        <v>1.0593101129350935</v>
      </c>
      <c r="N72" s="199"/>
      <c r="O72" s="243"/>
      <c r="P72" s="1"/>
      <c r="Q72" s="174"/>
      <c r="R72" s="175"/>
      <c r="S72" s="176"/>
      <c r="T72" s="171"/>
      <c r="U72" s="177">
        <f t="shared" si="37"/>
        <v>-8.4166666666666057E-2</v>
      </c>
      <c r="V72" s="172">
        <f t="shared" si="38"/>
        <v>1.0600752410177978</v>
      </c>
      <c r="W72" s="172"/>
      <c r="X72" s="173"/>
    </row>
    <row r="73" spans="1:24" x14ac:dyDescent="0.25">
      <c r="A73" s="143"/>
      <c r="B73" s="143"/>
      <c r="C73" s="143"/>
      <c r="F73" s="143"/>
      <c r="G73" s="174"/>
      <c r="H73" s="171"/>
      <c r="I73" s="223"/>
      <c r="J73" s="171"/>
      <c r="K73" s="177">
        <f t="shared" si="39"/>
        <v>0.33187500000000369</v>
      </c>
      <c r="L73" s="177">
        <f t="shared" si="40"/>
        <v>0.79450323557370028</v>
      </c>
      <c r="N73" s="199"/>
      <c r="O73" s="243"/>
      <c r="P73" s="1"/>
      <c r="Q73" s="174"/>
      <c r="R73" s="175"/>
      <c r="S73" s="176"/>
      <c r="T73" s="171"/>
      <c r="U73" s="177">
        <f t="shared" si="37"/>
        <v>-0.7441666666666662</v>
      </c>
      <c r="V73" s="172">
        <f t="shared" si="38"/>
        <v>1.6750064681751735</v>
      </c>
      <c r="W73" s="172"/>
      <c r="X73" s="173"/>
    </row>
    <row r="74" spans="1:24" x14ac:dyDescent="0.25">
      <c r="A74" s="143"/>
      <c r="B74" s="143"/>
      <c r="C74" s="143"/>
      <c r="F74" s="143"/>
      <c r="G74" s="174"/>
      <c r="H74" s="171"/>
      <c r="I74" s="223"/>
      <c r="J74" s="171"/>
      <c r="K74" s="177">
        <f t="shared" si="39"/>
        <v>-0.16312500000000085</v>
      </c>
      <c r="L74" s="177">
        <f t="shared" si="40"/>
        <v>1.1197098999215085</v>
      </c>
      <c r="N74" s="199"/>
      <c r="O74" s="243"/>
      <c r="P74" s="1"/>
      <c r="Q74" s="164"/>
      <c r="R74" s="165"/>
      <c r="S74" s="166"/>
      <c r="T74" s="161"/>
      <c r="U74" s="167">
        <f t="shared" ref="U74:U83" si="41">D34-$T$43</f>
        <v>0.40083333333333337</v>
      </c>
      <c r="V74" s="162">
        <f t="shared" si="38"/>
        <v>0.75742065354953014</v>
      </c>
      <c r="W74" s="162"/>
      <c r="X74" s="163"/>
    </row>
    <row r="75" spans="1:24" x14ac:dyDescent="0.25">
      <c r="A75" s="256"/>
      <c r="B75" s="256"/>
      <c r="C75" s="256"/>
      <c r="F75" s="143"/>
      <c r="G75" s="174"/>
      <c r="H75" s="171"/>
      <c r="I75" s="223"/>
      <c r="J75" s="171"/>
      <c r="K75" s="177">
        <f t="shared" si="39"/>
        <v>0.68687500000000057</v>
      </c>
      <c r="L75" s="177">
        <f t="shared" si="40"/>
        <v>0.62119796126252325</v>
      </c>
      <c r="N75" s="199"/>
      <c r="O75" s="243"/>
      <c r="P75" s="1"/>
      <c r="Q75" s="174"/>
      <c r="R75" s="175"/>
      <c r="S75" s="176"/>
      <c r="T75" s="171"/>
      <c r="U75" s="177">
        <f t="shared" si="41"/>
        <v>-0.21916666666666762</v>
      </c>
      <c r="V75" s="172">
        <f t="shared" si="38"/>
        <v>1.1640610042352197</v>
      </c>
      <c r="W75" s="172"/>
      <c r="X75" s="173"/>
    </row>
    <row r="76" spans="1:24" x14ac:dyDescent="0.25">
      <c r="A76" s="145"/>
      <c r="B76" s="145"/>
      <c r="C76" s="145"/>
      <c r="F76" s="143"/>
      <c r="G76" s="174"/>
      <c r="H76" s="171"/>
      <c r="I76" s="223"/>
      <c r="J76" s="171"/>
      <c r="K76" s="177">
        <f t="shared" si="39"/>
        <v>-0.35312500000000213</v>
      </c>
      <c r="L76" s="177">
        <f t="shared" si="40"/>
        <v>1.2773244261291219</v>
      </c>
      <c r="N76" s="199"/>
      <c r="O76" s="243"/>
      <c r="P76" s="1"/>
      <c r="Q76" s="174"/>
      <c r="R76" s="175"/>
      <c r="S76" s="176"/>
      <c r="T76" s="171"/>
      <c r="U76" s="177">
        <f t="shared" si="41"/>
        <v>0.3808333333333338</v>
      </c>
      <c r="V76" s="172">
        <f t="shared" si="38"/>
        <v>0.76799385185530533</v>
      </c>
      <c r="W76" s="172"/>
      <c r="X76" s="173"/>
    </row>
    <row r="77" spans="1:24" x14ac:dyDescent="0.25">
      <c r="A77" s="145"/>
      <c r="B77" s="145"/>
      <c r="C77" s="145"/>
      <c r="F77" s="143"/>
      <c r="G77" s="174"/>
      <c r="H77" s="171"/>
      <c r="I77" s="223"/>
      <c r="J77" s="171"/>
      <c r="K77" s="177">
        <f t="shared" si="39"/>
        <v>-4.8125000000002416E-2</v>
      </c>
      <c r="L77" s="177">
        <f t="shared" si="40"/>
        <v>1.0339203147361031</v>
      </c>
      <c r="N77" s="199"/>
      <c r="O77" s="243"/>
      <c r="P77" s="1"/>
      <c r="Q77" s="174"/>
      <c r="R77" s="175"/>
      <c r="S77" s="176"/>
      <c r="T77" s="171"/>
      <c r="U77" s="177">
        <f t="shared" si="41"/>
        <v>0.2108333333333321</v>
      </c>
      <c r="V77" s="172">
        <f t="shared" si="38"/>
        <v>0.86403799921865276</v>
      </c>
      <c r="W77" s="172"/>
      <c r="X77" s="173"/>
    </row>
    <row r="78" spans="1:24" x14ac:dyDescent="0.25">
      <c r="A78" s="145"/>
      <c r="B78" s="145"/>
      <c r="C78" s="145"/>
      <c r="F78" s="143"/>
      <c r="G78" s="174"/>
      <c r="H78" s="171"/>
      <c r="I78" s="223"/>
      <c r="J78" s="171"/>
      <c r="K78" s="177">
        <f t="shared" si="39"/>
        <v>-0.20812499999999901</v>
      </c>
      <c r="L78" s="177">
        <f t="shared" si="40"/>
        <v>1.1551858694462269</v>
      </c>
      <c r="N78" s="199"/>
      <c r="O78" s="243"/>
      <c r="P78" s="1"/>
      <c r="Q78" s="174"/>
      <c r="R78" s="175"/>
      <c r="S78" s="176"/>
      <c r="T78" s="171"/>
      <c r="U78" s="177">
        <f t="shared" si="41"/>
        <v>6.0833333333333517E-2</v>
      </c>
      <c r="V78" s="172">
        <f t="shared" si="38"/>
        <v>0.95871018663959662</v>
      </c>
      <c r="W78" s="172"/>
      <c r="X78" s="173"/>
    </row>
    <row r="79" spans="1:24" x14ac:dyDescent="0.25">
      <c r="A79" s="145"/>
      <c r="B79" s="145"/>
      <c r="C79" s="145"/>
      <c r="F79" s="143"/>
      <c r="G79" s="174"/>
      <c r="H79" s="171"/>
      <c r="I79" s="223"/>
      <c r="J79" s="171"/>
      <c r="K79" s="177">
        <f t="shared" si="39"/>
        <v>1.9418749999999996</v>
      </c>
      <c r="L79" s="177">
        <f t="shared" si="40"/>
        <v>0.26027794980997676</v>
      </c>
      <c r="N79" s="199"/>
      <c r="O79" s="243"/>
      <c r="P79" s="1"/>
      <c r="Q79" s="174"/>
      <c r="R79" s="175"/>
      <c r="S79" s="176"/>
      <c r="T79" s="171"/>
      <c r="U79" s="177">
        <f t="shared" si="41"/>
        <v>0.30083333333333195</v>
      </c>
      <c r="V79" s="172">
        <f t="shared" si="38"/>
        <v>0.81178335645128286</v>
      </c>
      <c r="W79" s="172"/>
      <c r="X79" s="173"/>
    </row>
    <row r="80" spans="1:24" x14ac:dyDescent="0.25">
      <c r="A80" s="145"/>
      <c r="B80" s="145"/>
      <c r="C80" s="145"/>
      <c r="F80" s="143"/>
      <c r="G80" s="189"/>
      <c r="H80" s="225"/>
      <c r="I80" s="226"/>
      <c r="J80" s="225"/>
      <c r="K80" s="193"/>
      <c r="L80" s="193"/>
      <c r="M80">
        <f>(-1)*GEOMEAN(L71:L79)</f>
        <v>-0.84564555380736606</v>
      </c>
      <c r="N80" s="195">
        <f>STDEV(L71:L79)/SQRT(COUNT(L71:L79))</f>
        <v>0.10517894151777334</v>
      </c>
      <c r="O80" s="243"/>
      <c r="P80" s="243"/>
      <c r="Q80" s="174"/>
      <c r="R80" s="175"/>
      <c r="S80" s="176"/>
      <c r="T80" s="171"/>
      <c r="U80" s="177">
        <f t="shared" si="41"/>
        <v>-0.18416666666666748</v>
      </c>
      <c r="V80" s="172">
        <f t="shared" si="38"/>
        <v>1.1361605116146418</v>
      </c>
      <c r="W80" s="172"/>
      <c r="X80" s="173"/>
    </row>
    <row r="81" spans="1:24" x14ac:dyDescent="0.25">
      <c r="A81" s="145"/>
      <c r="B81" s="145"/>
      <c r="C81" s="145"/>
      <c r="F81" s="143"/>
      <c r="G81" s="174"/>
      <c r="H81" s="171"/>
      <c r="I81" s="223"/>
      <c r="J81" s="171"/>
      <c r="K81" s="177">
        <f t="shared" ref="K81:K88" si="42">D61-$J$69</f>
        <v>-0.18312500000000043</v>
      </c>
      <c r="L81" s="177">
        <f t="shared" ref="L81:L88" si="43">POWER(2,((-1)*(K81)))</f>
        <v>1.1353404676401579</v>
      </c>
      <c r="N81" s="199"/>
      <c r="O81" s="243"/>
      <c r="P81" s="243"/>
      <c r="Q81" s="174"/>
      <c r="R81" s="175"/>
      <c r="S81" s="176"/>
      <c r="T81" s="171"/>
      <c r="U81" s="177">
        <f t="shared" si="41"/>
        <v>-1.7091666666666661</v>
      </c>
      <c r="V81" s="172">
        <f t="shared" si="38"/>
        <v>3.2697190248891594</v>
      </c>
      <c r="W81" s="172"/>
      <c r="X81" s="173"/>
    </row>
    <row r="82" spans="1:24" x14ac:dyDescent="0.25">
      <c r="A82" s="145"/>
      <c r="B82" s="145"/>
      <c r="C82" s="145"/>
      <c r="F82" s="143"/>
      <c r="G82" s="174"/>
      <c r="H82" s="171"/>
      <c r="I82" s="223"/>
      <c r="J82" s="171"/>
      <c r="K82" s="177">
        <f t="shared" si="42"/>
        <v>-0.4931250000000027</v>
      </c>
      <c r="L82" s="177">
        <f t="shared" si="43"/>
        <v>1.4074903197858359</v>
      </c>
      <c r="N82" s="199"/>
      <c r="O82" s="156"/>
      <c r="P82" s="243"/>
      <c r="Q82" s="174"/>
      <c r="R82" s="175"/>
      <c r="S82" s="176"/>
      <c r="T82" s="171"/>
      <c r="U82" s="177">
        <f t="shared" si="41"/>
        <v>-1.0391666666666679</v>
      </c>
      <c r="V82" s="172">
        <f t="shared" si="38"/>
        <v>2.0550402726070747</v>
      </c>
      <c r="W82" s="172"/>
      <c r="X82" s="173"/>
    </row>
    <row r="83" spans="1:24" x14ac:dyDescent="0.25">
      <c r="A83" s="145"/>
      <c r="B83" s="145"/>
      <c r="C83" s="145"/>
      <c r="F83" s="43"/>
      <c r="G83" s="174"/>
      <c r="H83" s="171"/>
      <c r="I83" s="223"/>
      <c r="J83" s="171"/>
      <c r="K83" s="177">
        <f t="shared" si="42"/>
        <v>1.0868750000000027</v>
      </c>
      <c r="L83" s="177">
        <f t="shared" si="43"/>
        <v>0.47078002048404488</v>
      </c>
      <c r="N83" s="199"/>
      <c r="O83" s="156"/>
      <c r="P83" s="243"/>
      <c r="Q83" s="179"/>
      <c r="R83" s="180"/>
      <c r="S83" s="181"/>
      <c r="T83" s="182"/>
      <c r="U83" s="183">
        <f t="shared" si="41"/>
        <v>0.68583333333333707</v>
      </c>
      <c r="V83" s="183">
        <f t="shared" si="38"/>
        <v>0.62164664574053896</v>
      </c>
      <c r="W83" s="184"/>
      <c r="X83" s="185"/>
    </row>
    <row r="84" spans="1:24" x14ac:dyDescent="0.25">
      <c r="A84" s="145"/>
      <c r="B84" s="145"/>
      <c r="C84" s="145"/>
      <c r="F84" s="228"/>
      <c r="G84" s="174"/>
      <c r="H84" s="171"/>
      <c r="I84" s="223"/>
      <c r="J84" s="171"/>
      <c r="K84" s="177">
        <f t="shared" si="42"/>
        <v>0.18687500000000057</v>
      </c>
      <c r="L84" s="177">
        <f t="shared" si="43"/>
        <v>0.87850658173597695</v>
      </c>
      <c r="N84" s="199"/>
      <c r="O84" s="156"/>
      <c r="P84" s="156"/>
      <c r="Q84" s="174"/>
      <c r="R84" s="175"/>
      <c r="S84" s="229"/>
      <c r="T84" s="171"/>
      <c r="U84" s="177"/>
      <c r="V84" s="172"/>
      <c r="W84" s="172"/>
      <c r="X84" s="173"/>
    </row>
    <row r="85" spans="1:24" x14ac:dyDescent="0.25">
      <c r="A85" s="145"/>
      <c r="B85" s="145"/>
      <c r="C85" s="145"/>
      <c r="F85" s="143"/>
      <c r="G85" s="174"/>
      <c r="H85" s="171"/>
      <c r="I85" s="223"/>
      <c r="J85" s="171"/>
      <c r="K85" s="177">
        <f t="shared" si="42"/>
        <v>1.286875000000002</v>
      </c>
      <c r="L85" s="177">
        <f t="shared" si="43"/>
        <v>0.40983781202094627</v>
      </c>
      <c r="N85" s="199"/>
      <c r="O85" s="168"/>
      <c r="P85" s="168"/>
      <c r="Q85">
        <f>(-1)*Q23/Q43</f>
        <v>-0.73871871109658072</v>
      </c>
      <c r="R85">
        <f>((C24-B24)-(C45-B45))</f>
        <v>0.37135964912281594</v>
      </c>
      <c r="S85">
        <f>(-1)*POWER(2,((-1)*(R85)))</f>
        <v>-0.77305359907432136</v>
      </c>
      <c r="W85">
        <f>(-1)*GEOMEAN(V66:V83)</f>
        <v>-1</v>
      </c>
      <c r="X85">
        <f>STDEV(V66:V83)/SQRT(COUNT(V66:V83))</f>
        <v>0.16022235872481658</v>
      </c>
    </row>
    <row r="86" spans="1:24" x14ac:dyDescent="0.25">
      <c r="A86" s="145"/>
      <c r="B86" s="145"/>
      <c r="C86" s="145"/>
      <c r="F86" s="1"/>
      <c r="G86" s="174"/>
      <c r="H86" s="171"/>
      <c r="I86" s="223"/>
      <c r="J86" s="202"/>
      <c r="K86" s="177">
        <f t="shared" si="42"/>
        <v>-0.77812500000000284</v>
      </c>
      <c r="L86" s="177">
        <f t="shared" si="43"/>
        <v>1.7149006516505398</v>
      </c>
      <c r="N86" s="199"/>
      <c r="O86" s="168"/>
      <c r="P86" s="168"/>
      <c r="Q86" s="168"/>
      <c r="R86" s="168"/>
      <c r="S86" s="243"/>
      <c r="T86" s="168"/>
      <c r="U86" s="243"/>
      <c r="V86" s="243"/>
      <c r="W86" s="243"/>
      <c r="X86" s="1"/>
    </row>
    <row r="87" spans="1:24" x14ac:dyDescent="0.25">
      <c r="A87" s="145"/>
      <c r="B87" s="145"/>
      <c r="C87" s="145"/>
      <c r="G87" s="174"/>
      <c r="H87" s="202"/>
      <c r="I87" s="199"/>
      <c r="J87" s="202"/>
      <c r="K87" s="177">
        <f t="shared" si="42"/>
        <v>-0.22312499999999957</v>
      </c>
      <c r="L87" s="177">
        <f t="shared" si="43"/>
        <v>1.1672592327430102</v>
      </c>
      <c r="N87" s="199"/>
      <c r="O87" s="168"/>
      <c r="P87" s="168"/>
      <c r="Q87" s="168"/>
      <c r="R87" s="168"/>
      <c r="S87" s="243"/>
      <c r="T87" s="168"/>
      <c r="U87" s="243"/>
      <c r="V87" s="243"/>
      <c r="W87" s="243"/>
      <c r="X87" s="1"/>
    </row>
    <row r="88" spans="1:24" x14ac:dyDescent="0.25">
      <c r="A88" s="1"/>
      <c r="B88" s="1"/>
      <c r="C88" s="1"/>
      <c r="D88" s="1"/>
      <c r="E88" s="1"/>
      <c r="F88" s="1"/>
      <c r="G88" s="174"/>
      <c r="H88" s="202"/>
      <c r="I88" s="199"/>
      <c r="J88" s="202"/>
      <c r="K88" s="177">
        <f t="shared" si="42"/>
        <v>-0.88312499999999972</v>
      </c>
      <c r="L88" s="177">
        <f t="shared" si="43"/>
        <v>1.8443660310418539</v>
      </c>
      <c r="N88" s="199"/>
      <c r="O88" s="168"/>
      <c r="P88" s="168"/>
      <c r="Q88" s="168"/>
      <c r="R88" s="168"/>
      <c r="S88" s="243"/>
      <c r="T88" s="168"/>
      <c r="U88" s="243"/>
      <c r="V88" s="243"/>
      <c r="W88" s="243"/>
      <c r="X88" s="1"/>
    </row>
    <row r="89" spans="1:24" x14ac:dyDescent="0.25">
      <c r="A89" s="1"/>
      <c r="B89" s="1"/>
      <c r="C89" s="1"/>
      <c r="D89" s="1"/>
      <c r="E89" s="1"/>
      <c r="F89" s="1"/>
      <c r="G89" s="189"/>
      <c r="H89" s="225"/>
      <c r="I89" s="226"/>
      <c r="J89" s="225"/>
      <c r="K89" s="193"/>
      <c r="L89" s="193"/>
      <c r="O89" s="168"/>
      <c r="P89" s="168"/>
      <c r="Q89" s="168"/>
      <c r="R89" s="168"/>
      <c r="S89" s="243"/>
      <c r="T89" s="168"/>
      <c r="U89" s="243"/>
      <c r="V89" s="243"/>
      <c r="W89" s="243"/>
      <c r="X89" s="1"/>
    </row>
    <row r="90" spans="1:24" x14ac:dyDescent="0.25">
      <c r="A90" s="1"/>
      <c r="B90" s="1"/>
      <c r="C90" s="1"/>
      <c r="D90" s="1"/>
      <c r="E90" s="1"/>
      <c r="F90" s="1"/>
      <c r="G90">
        <f>(-1)*(G60/G69)</f>
        <v>-0.8144921602710623</v>
      </c>
      <c r="H90">
        <f>((C60-B60)-(C69-B69))</f>
        <v>0.24187500000000739</v>
      </c>
      <c r="I90">
        <f>(-1)*POWER(2,((-1)*(H90)))</f>
        <v>-0.84564555380736195</v>
      </c>
      <c r="J90" s="182"/>
      <c r="K90" s="183"/>
      <c r="L90" s="183"/>
      <c r="M90">
        <f>(-1)*GEOMEAN(L81:L88)</f>
        <v>-1</v>
      </c>
      <c r="N90">
        <f>STDEV(L81:L88)/SQRT(COUNT(L81:L88))</f>
        <v>0.18647491977268257</v>
      </c>
      <c r="O90" s="168"/>
      <c r="P90" s="168"/>
      <c r="Q90" s="168"/>
      <c r="R90" s="168"/>
      <c r="S90" s="43"/>
      <c r="T90" s="168"/>
      <c r="U90" s="243"/>
      <c r="V90" s="243"/>
      <c r="W90" s="243"/>
      <c r="X90" s="1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68"/>
      <c r="P91" s="168"/>
      <c r="Q91" s="168"/>
      <c r="R91" s="168"/>
      <c r="S91" s="243"/>
      <c r="T91" s="168"/>
      <c r="U91" s="243"/>
      <c r="V91" s="243"/>
      <c r="W91" s="243"/>
      <c r="X91" s="1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68"/>
      <c r="P92" s="168"/>
      <c r="Q92" s="168"/>
      <c r="R92" s="168"/>
      <c r="S92" s="243"/>
      <c r="T92" s="168"/>
      <c r="U92" s="243"/>
      <c r="V92" s="243"/>
      <c r="W92" s="243"/>
      <c r="X92" s="1"/>
    </row>
    <row r="93" spans="1:24" ht="15.75" x14ac:dyDescent="0.25">
      <c r="A93" s="244" t="s">
        <v>17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68"/>
      <c r="P93" s="168"/>
      <c r="Q93" s="168"/>
      <c r="R93" s="168"/>
      <c r="S93" s="243"/>
      <c r="T93" s="168"/>
      <c r="U93" s="243"/>
      <c r="V93" s="243"/>
      <c r="W93" s="243"/>
      <c r="X93" s="1"/>
    </row>
    <row r="94" spans="1:24" ht="15.75" x14ac:dyDescent="0.25">
      <c r="A94" s="1"/>
      <c r="B94" s="1"/>
      <c r="C94" s="1"/>
      <c r="D94" s="1"/>
      <c r="E94" s="1"/>
      <c r="F94" s="142"/>
      <c r="G94" s="291" t="s">
        <v>151</v>
      </c>
      <c r="H94" s="291"/>
      <c r="I94" s="291"/>
      <c r="J94" s="291"/>
      <c r="K94" s="291"/>
      <c r="L94" s="291"/>
      <c r="M94" s="291"/>
      <c r="N94" s="291"/>
      <c r="O94" s="168"/>
      <c r="P94" s="168"/>
      <c r="Q94" s="168"/>
      <c r="R94" s="168"/>
      <c r="S94" s="243"/>
      <c r="T94" s="168"/>
      <c r="U94" s="168"/>
      <c r="V94" s="168"/>
      <c r="W94" s="243"/>
      <c r="X94" s="1"/>
    </row>
    <row r="95" spans="1:24" x14ac:dyDescent="0.25">
      <c r="A95" s="146" t="s">
        <v>134</v>
      </c>
      <c r="B95" s="7" t="s">
        <v>2</v>
      </c>
      <c r="C95" s="10" t="s">
        <v>154</v>
      </c>
      <c r="D95" s="147" t="s">
        <v>136</v>
      </c>
      <c r="E95" s="1"/>
      <c r="F95" s="1"/>
      <c r="G95" s="276" t="s">
        <v>137</v>
      </c>
      <c r="H95" s="277" t="s">
        <v>138</v>
      </c>
      <c r="I95" s="278" t="s">
        <v>139</v>
      </c>
      <c r="J95" s="152" t="s">
        <v>140</v>
      </c>
      <c r="K95" s="153" t="s">
        <v>138</v>
      </c>
      <c r="L95" s="154" t="s">
        <v>139</v>
      </c>
      <c r="M95" s="154" t="s">
        <v>141</v>
      </c>
      <c r="N95" s="155" t="s">
        <v>129</v>
      </c>
      <c r="O95" s="168"/>
      <c r="P95" s="168"/>
      <c r="Q95" s="168"/>
      <c r="R95" s="168"/>
      <c r="S95" s="243"/>
      <c r="T95" s="168"/>
      <c r="U95" s="243"/>
      <c r="V95" s="243"/>
      <c r="W95" s="243"/>
      <c r="X95" s="1"/>
    </row>
    <row r="96" spans="1:24" x14ac:dyDescent="0.25">
      <c r="A96" s="21" t="s">
        <v>18</v>
      </c>
      <c r="B96" s="164">
        <f t="shared" ref="B96:C105" si="44">B13</f>
        <v>26.234999999999999</v>
      </c>
      <c r="C96" s="164">
        <f t="shared" si="44"/>
        <v>28.01</v>
      </c>
      <c r="D96">
        <f t="shared" ref="D96:D105" si="45">C96-B96</f>
        <v>1.7750000000000021</v>
      </c>
      <c r="E96" s="1"/>
      <c r="F96" s="1"/>
      <c r="G96" s="174">
        <f t="shared" ref="G96:G105" si="46">POWER(2,((-1)*(D96)))</f>
        <v>0.29219431214031094</v>
      </c>
      <c r="H96" s="159"/>
      <c r="I96" s="160"/>
      <c r="J96" s="161"/>
      <c r="K96" s="167">
        <f t="shared" ref="K96:K105" si="47">D96-$J$106</f>
        <v>-0.17199999999999838</v>
      </c>
      <c r="L96" s="162">
        <f t="shared" ref="L96:L105" si="48">POWER(2,((-1)*(K96)))</f>
        <v>1.126619228497278</v>
      </c>
      <c r="M96" s="162"/>
      <c r="N96" s="163"/>
      <c r="O96" s="168"/>
      <c r="P96" s="168"/>
      <c r="Q96" s="168"/>
      <c r="R96" s="168"/>
      <c r="S96" s="243"/>
      <c r="T96" s="168"/>
      <c r="U96" s="243"/>
      <c r="V96" s="243"/>
      <c r="W96" s="243"/>
      <c r="X96" s="1"/>
    </row>
    <row r="97" spans="1:27" x14ac:dyDescent="0.25">
      <c r="A97" s="26" t="s">
        <v>19</v>
      </c>
      <c r="B97" s="174">
        <f t="shared" si="44"/>
        <v>24.15</v>
      </c>
      <c r="C97" s="174">
        <f t="shared" si="44"/>
        <v>27.11</v>
      </c>
      <c r="D97" s="199">
        <f t="shared" si="45"/>
        <v>2.9600000000000009</v>
      </c>
      <c r="E97" s="1"/>
      <c r="F97" s="1"/>
      <c r="G97" s="174">
        <f t="shared" si="46"/>
        <v>0.12851422833200823</v>
      </c>
      <c r="H97" s="169"/>
      <c r="I97" s="170"/>
      <c r="J97" s="171"/>
      <c r="K97" s="177">
        <f t="shared" si="47"/>
        <v>1.0130000000000003</v>
      </c>
      <c r="L97" s="172">
        <f t="shared" si="48"/>
        <v>0.49551478163203944</v>
      </c>
      <c r="M97" s="172"/>
      <c r="N97" s="173"/>
      <c r="O97" s="168"/>
      <c r="P97" s="168"/>
      <c r="Q97" s="168"/>
      <c r="R97" s="168"/>
      <c r="S97" s="243"/>
      <c r="T97" s="168"/>
      <c r="U97" s="243"/>
      <c r="V97" s="243"/>
      <c r="W97" s="243"/>
      <c r="X97" s="1"/>
      <c r="Y97" s="1"/>
      <c r="Z97" s="1"/>
      <c r="AA97" s="1"/>
    </row>
    <row r="98" spans="1:27" x14ac:dyDescent="0.25">
      <c r="A98" s="26" t="s">
        <v>20</v>
      </c>
      <c r="B98" s="174">
        <f t="shared" si="44"/>
        <v>24.69</v>
      </c>
      <c r="C98" s="174">
        <f t="shared" si="44"/>
        <v>26.69</v>
      </c>
      <c r="D98" s="199">
        <f t="shared" si="45"/>
        <v>2</v>
      </c>
      <c r="E98" s="1"/>
      <c r="F98" s="1"/>
      <c r="G98" s="174">
        <f t="shared" si="46"/>
        <v>0.25</v>
      </c>
      <c r="H98" s="169"/>
      <c r="I98" s="170"/>
      <c r="J98" s="171"/>
      <c r="K98" s="177">
        <f t="shared" si="47"/>
        <v>5.2999999999999492E-2</v>
      </c>
      <c r="L98" s="172">
        <f t="shared" si="48"/>
        <v>0.96392980774064363</v>
      </c>
      <c r="M98" s="172"/>
      <c r="N98" s="173"/>
      <c r="O98" s="168"/>
      <c r="P98" s="168"/>
      <c r="Q98" s="168"/>
      <c r="R98" s="168"/>
      <c r="S98" s="243"/>
      <c r="T98" s="168"/>
      <c r="U98" s="243"/>
      <c r="V98" s="243"/>
      <c r="W98" s="243"/>
      <c r="X98" s="1"/>
      <c r="Y98" s="1"/>
      <c r="Z98" s="1"/>
      <c r="AA98" s="1"/>
    </row>
    <row r="99" spans="1:27" x14ac:dyDescent="0.25">
      <c r="A99" s="26" t="s">
        <v>21</v>
      </c>
      <c r="B99" s="174">
        <f t="shared" si="44"/>
        <v>24.6</v>
      </c>
      <c r="C99" s="174">
        <f t="shared" si="44"/>
        <v>26.6</v>
      </c>
      <c r="D99" s="199">
        <f t="shared" si="45"/>
        <v>2</v>
      </c>
      <c r="E99" s="1"/>
      <c r="F99" s="1"/>
      <c r="G99" s="174">
        <f t="shared" si="46"/>
        <v>0.25</v>
      </c>
      <c r="H99" s="169"/>
      <c r="I99" s="170"/>
      <c r="J99" s="171"/>
      <c r="K99" s="177">
        <f t="shared" si="47"/>
        <v>5.2999999999999492E-2</v>
      </c>
      <c r="L99" s="172">
        <f t="shared" si="48"/>
        <v>0.96392980774064363</v>
      </c>
      <c r="M99" s="172"/>
      <c r="N99" s="173"/>
      <c r="O99" s="168"/>
      <c r="P99" s="168"/>
      <c r="Q99" s="168"/>
      <c r="R99" s="168"/>
      <c r="S99" s="243"/>
      <c r="T99" s="168"/>
      <c r="U99" s="243"/>
      <c r="V99" s="243"/>
      <c r="W99" s="243"/>
      <c r="X99" s="1"/>
      <c r="Y99" s="1"/>
      <c r="Z99" s="1"/>
      <c r="AA99" s="1"/>
    </row>
    <row r="100" spans="1:27" x14ac:dyDescent="0.25">
      <c r="A100" s="26" t="s">
        <v>22</v>
      </c>
      <c r="B100" s="174">
        <f t="shared" si="44"/>
        <v>25.364999999999998</v>
      </c>
      <c r="C100" s="174">
        <f t="shared" si="44"/>
        <v>26.93</v>
      </c>
      <c r="D100" s="199">
        <f t="shared" si="45"/>
        <v>1.5650000000000013</v>
      </c>
      <c r="E100" s="1"/>
      <c r="F100" s="1"/>
      <c r="G100" s="174">
        <f t="shared" si="46"/>
        <v>0.33797770825703116</v>
      </c>
      <c r="H100" s="169"/>
      <c r="I100" s="170"/>
      <c r="J100" s="171"/>
      <c r="K100" s="177">
        <f t="shared" si="47"/>
        <v>-0.38199999999999923</v>
      </c>
      <c r="L100" s="172">
        <f t="shared" si="48"/>
        <v>1.3031471493632933</v>
      </c>
      <c r="M100" s="172"/>
      <c r="N100" s="173"/>
      <c r="O100" s="168"/>
      <c r="P100" s="168"/>
      <c r="Q100" s="168"/>
      <c r="R100" s="168"/>
      <c r="S100" s="243"/>
      <c r="T100" s="168"/>
      <c r="U100" s="243"/>
      <c r="V100" s="243"/>
      <c r="W100" s="243"/>
      <c r="X100" s="1"/>
      <c r="Y100" s="1"/>
      <c r="Z100" s="1"/>
      <c r="AA100" s="1"/>
    </row>
    <row r="101" spans="1:27" x14ac:dyDescent="0.25">
      <c r="A101" s="26" t="s">
        <v>23</v>
      </c>
      <c r="B101" s="174">
        <f t="shared" si="44"/>
        <v>23.83</v>
      </c>
      <c r="C101" s="174">
        <f t="shared" si="44"/>
        <v>27.08</v>
      </c>
      <c r="D101" s="199">
        <f t="shared" si="45"/>
        <v>3.25</v>
      </c>
      <c r="E101" s="1"/>
      <c r="F101" s="1"/>
      <c r="G101" s="174">
        <f t="shared" si="46"/>
        <v>0.10511205190671434</v>
      </c>
      <c r="H101" s="169"/>
      <c r="I101" s="170"/>
      <c r="J101" s="171"/>
      <c r="K101" s="177">
        <f t="shared" si="47"/>
        <v>1.3029999999999995</v>
      </c>
      <c r="L101" s="172">
        <f t="shared" si="48"/>
        <v>0.40528255994265472</v>
      </c>
      <c r="M101" s="172"/>
      <c r="N101" s="173"/>
      <c r="O101" s="168"/>
      <c r="P101" s="168"/>
      <c r="Q101" s="168"/>
      <c r="R101" s="168"/>
      <c r="S101" s="243"/>
      <c r="T101" s="168"/>
      <c r="U101" s="243"/>
      <c r="V101" s="243"/>
      <c r="W101" s="243"/>
      <c r="X101" s="1"/>
      <c r="Y101" s="1"/>
      <c r="Z101" s="1"/>
      <c r="AA101" s="1"/>
    </row>
    <row r="102" spans="1:27" x14ac:dyDescent="0.25">
      <c r="A102" s="26" t="s">
        <v>24</v>
      </c>
      <c r="B102" s="174">
        <f t="shared" si="44"/>
        <v>25.454999999999998</v>
      </c>
      <c r="C102" s="174">
        <f t="shared" si="44"/>
        <v>26.43</v>
      </c>
      <c r="D102" s="199">
        <f t="shared" si="45"/>
        <v>0.97500000000000142</v>
      </c>
      <c r="E102" s="1"/>
      <c r="F102" s="1"/>
      <c r="G102" s="174">
        <f t="shared" si="46"/>
        <v>0.5087398460513427</v>
      </c>
      <c r="H102" s="169"/>
      <c r="I102" s="170"/>
      <c r="J102" s="171"/>
      <c r="K102" s="177">
        <f t="shared" si="47"/>
        <v>-0.97199999999999909</v>
      </c>
      <c r="L102" s="172">
        <f t="shared" si="48"/>
        <v>1.9615580079771013</v>
      </c>
      <c r="M102" s="172"/>
      <c r="N102" s="173"/>
      <c r="O102" s="168"/>
      <c r="P102" s="168"/>
      <c r="Q102" s="168"/>
      <c r="R102" s="168"/>
      <c r="S102" s="243"/>
      <c r="T102" s="168"/>
      <c r="U102" s="243"/>
      <c r="V102" s="243"/>
      <c r="W102" s="243"/>
      <c r="X102" s="1"/>
      <c r="Y102" s="1"/>
      <c r="Z102" s="1"/>
      <c r="AA102" s="1"/>
    </row>
    <row r="103" spans="1:27" x14ac:dyDescent="0.25">
      <c r="A103" s="26" t="s">
        <v>25</v>
      </c>
      <c r="B103" s="174">
        <f t="shared" si="44"/>
        <v>24.82</v>
      </c>
      <c r="C103" s="174">
        <f t="shared" si="44"/>
        <v>26.84</v>
      </c>
      <c r="D103" s="199">
        <f t="shared" si="45"/>
        <v>2.0199999999999996</v>
      </c>
      <c r="E103" s="1"/>
      <c r="F103" s="1"/>
      <c r="G103" s="174">
        <f t="shared" si="46"/>
        <v>0.24655817612333991</v>
      </c>
      <c r="H103" s="169"/>
      <c r="I103" s="170"/>
      <c r="J103" s="171"/>
      <c r="K103" s="177">
        <f t="shared" si="47"/>
        <v>7.2999999999999066E-2</v>
      </c>
      <c r="L103" s="172">
        <f t="shared" si="48"/>
        <v>0.95065910122981889</v>
      </c>
      <c r="M103" s="172"/>
      <c r="N103" s="173"/>
      <c r="O103" s="168"/>
      <c r="P103" s="168"/>
      <c r="Q103" s="168"/>
      <c r="R103" s="168"/>
      <c r="S103" s="243"/>
      <c r="T103" s="168"/>
      <c r="U103" s="243"/>
      <c r="V103" s="243"/>
      <c r="W103" s="243"/>
      <c r="X103" s="1"/>
      <c r="Y103" s="1"/>
      <c r="Z103" s="1"/>
      <c r="AA103" s="1"/>
    </row>
    <row r="104" spans="1:27" x14ac:dyDescent="0.25">
      <c r="A104" s="26" t="s">
        <v>26</v>
      </c>
      <c r="B104" s="174">
        <f t="shared" si="44"/>
        <v>26.004999999999999</v>
      </c>
      <c r="C104" s="174">
        <f t="shared" si="44"/>
        <v>27.25</v>
      </c>
      <c r="D104" s="199">
        <f t="shared" si="45"/>
        <v>1.245000000000001</v>
      </c>
      <c r="E104" s="1"/>
      <c r="F104" s="1"/>
      <c r="G104" s="174">
        <f t="shared" si="46"/>
        <v>0.42190789806500867</v>
      </c>
      <c r="H104" s="169"/>
      <c r="I104" s="170"/>
      <c r="J104" s="171"/>
      <c r="K104" s="177">
        <f t="shared" si="47"/>
        <v>-0.70199999999999951</v>
      </c>
      <c r="L104" s="172">
        <f t="shared" si="48"/>
        <v>1.6267583962642511</v>
      </c>
      <c r="M104" s="172"/>
      <c r="N104" s="173"/>
      <c r="O104" s="168"/>
      <c r="P104" s="168"/>
      <c r="Q104" s="168"/>
      <c r="R104" s="168"/>
      <c r="S104" s="243"/>
      <c r="T104" s="168"/>
      <c r="U104" s="243"/>
      <c r="V104" s="243"/>
      <c r="W104" s="243"/>
      <c r="X104" s="1"/>
      <c r="Y104" s="1"/>
      <c r="Z104" s="1"/>
      <c r="AA104" s="1"/>
    </row>
    <row r="105" spans="1:27" x14ac:dyDescent="0.25">
      <c r="A105" s="85" t="s">
        <v>27</v>
      </c>
      <c r="B105" s="200">
        <f t="shared" si="44"/>
        <v>25.67</v>
      </c>
      <c r="C105" s="200">
        <f t="shared" si="44"/>
        <v>27.35</v>
      </c>
      <c r="D105">
        <f t="shared" si="45"/>
        <v>1.6799999999999997</v>
      </c>
      <c r="E105" s="1"/>
      <c r="F105" s="1"/>
      <c r="G105" s="174">
        <f t="shared" si="46"/>
        <v>0.31208263722540303</v>
      </c>
      <c r="H105" s="175"/>
      <c r="I105" s="176"/>
      <c r="J105" s="175"/>
      <c r="K105" s="172">
        <f t="shared" si="47"/>
        <v>-0.26700000000000079</v>
      </c>
      <c r="L105" s="172">
        <f t="shared" si="48"/>
        <v>1.203303025999503</v>
      </c>
      <c r="M105" s="260"/>
      <c r="N105" s="176"/>
      <c r="O105" s="168"/>
      <c r="P105" s="168"/>
      <c r="Q105" s="168"/>
      <c r="R105" s="168"/>
      <c r="S105" s="243"/>
      <c r="T105" s="168"/>
      <c r="U105" s="243"/>
      <c r="V105" s="243"/>
      <c r="W105" s="243"/>
      <c r="X105" s="1"/>
      <c r="Y105" s="1"/>
      <c r="Z105" s="1"/>
      <c r="AA105" s="1"/>
    </row>
    <row r="106" spans="1:27" x14ac:dyDescent="0.25">
      <c r="A106" s="186" t="s">
        <v>144</v>
      </c>
      <c r="B106" s="187">
        <f>AVERAGE(B96:B105)</f>
        <v>25.082000000000001</v>
      </c>
      <c r="C106" s="187">
        <f>AVERAGE(C96:C105)</f>
        <v>27.029000000000003</v>
      </c>
      <c r="D106" s="187">
        <f>AVERAGE(D96:D105)</f>
        <v>1.9470000000000005</v>
      </c>
      <c r="E106" s="1"/>
      <c r="F106" s="188" t="s">
        <v>143</v>
      </c>
      <c r="G106" s="189">
        <f>AVERAGE(G96:G105)</f>
        <v>0.28530868581011587</v>
      </c>
      <c r="H106" s="190"/>
      <c r="I106" s="191"/>
      <c r="J106" s="192">
        <f>D106</f>
        <v>1.9470000000000005</v>
      </c>
      <c r="K106" s="193"/>
      <c r="L106" s="193"/>
      <c r="M106">
        <f>GEOMEAN(L96:L105)</f>
        <v>1</v>
      </c>
      <c r="N106" s="195">
        <f>STDEV(L96:L105)/SQRT(COUNT(L96:L105))</f>
        <v>0.14831546790980013</v>
      </c>
      <c r="O106" s="168"/>
      <c r="P106" s="168"/>
      <c r="Q106" s="168"/>
      <c r="R106" s="168"/>
      <c r="S106" s="243"/>
      <c r="T106" s="168"/>
      <c r="U106" s="168"/>
      <c r="V106" s="168"/>
      <c r="W106" s="168"/>
      <c r="X106" s="1"/>
      <c r="Y106" s="1"/>
      <c r="Z106" s="1"/>
      <c r="AA106" s="261"/>
    </row>
    <row r="107" spans="1:27" x14ac:dyDescent="0.25">
      <c r="A107" s="21" t="s">
        <v>36</v>
      </c>
      <c r="B107" s="164">
        <f t="shared" ref="B107:C116" si="49">B34</f>
        <v>25.965</v>
      </c>
      <c r="C107" s="164">
        <f t="shared" si="49"/>
        <v>27.95</v>
      </c>
      <c r="D107">
        <f t="shared" ref="D107:D116" si="50">C107-B107</f>
        <v>1.9849999999999994</v>
      </c>
      <c r="E107" s="1"/>
      <c r="F107" s="1"/>
      <c r="G107" s="174">
        <f t="shared" ref="G107:G116" si="51">POWER(2,((-1)*(D107)))</f>
        <v>0.25261286162169105</v>
      </c>
      <c r="H107" s="196"/>
      <c r="I107" s="197"/>
      <c r="J107" s="171"/>
      <c r="K107" s="177">
        <f t="shared" ref="K107:K116" si="52">D107-$J$106</f>
        <v>3.7999999999998924E-2</v>
      </c>
      <c r="L107" s="177">
        <f t="shared" ref="L107:L116" si="53">POWER(2,((-1)*(K107)))</f>
        <v>0.97400426854324174</v>
      </c>
      <c r="M107" s="198"/>
      <c r="N107" s="199"/>
      <c r="O107" s="1"/>
      <c r="P107" s="1"/>
      <c r="Q107" s="1"/>
      <c r="R107" s="1"/>
      <c r="S107" s="243"/>
      <c r="T107" s="1"/>
      <c r="U107" s="1"/>
      <c r="V107" s="1"/>
      <c r="W107" s="1"/>
      <c r="X107" s="243"/>
      <c r="Y107" s="243"/>
      <c r="Z107" s="243"/>
      <c r="AA107" s="243"/>
    </row>
    <row r="108" spans="1:27" x14ac:dyDescent="0.25">
      <c r="A108" s="26" t="s">
        <v>37</v>
      </c>
      <c r="B108" s="174">
        <f t="shared" si="49"/>
        <v>26.225000000000001</v>
      </c>
      <c r="C108" s="174">
        <f t="shared" si="49"/>
        <v>27.59</v>
      </c>
      <c r="D108" s="199">
        <f t="shared" si="50"/>
        <v>1.3649999999999984</v>
      </c>
      <c r="E108" s="1"/>
      <c r="F108" s="1"/>
      <c r="G108" s="174">
        <f t="shared" si="51"/>
        <v>0.38823443750052028</v>
      </c>
      <c r="H108" s="196"/>
      <c r="I108" s="197"/>
      <c r="J108" s="171"/>
      <c r="K108" s="177">
        <f t="shared" si="52"/>
        <v>-0.58200000000000207</v>
      </c>
      <c r="L108" s="177">
        <f t="shared" si="53"/>
        <v>1.4969229867926934</v>
      </c>
      <c r="M108" s="198"/>
      <c r="N108" s="199"/>
      <c r="O108" s="1"/>
      <c r="P108" s="1"/>
      <c r="Q108" s="1"/>
      <c r="R108" s="1"/>
      <c r="S108" s="243"/>
      <c r="T108" s="1"/>
      <c r="U108" s="1"/>
      <c r="V108" s="1"/>
      <c r="W108" s="1"/>
      <c r="X108" s="243"/>
      <c r="Y108" s="243"/>
      <c r="Z108" s="243"/>
      <c r="AA108" s="243"/>
    </row>
    <row r="109" spans="1:27" x14ac:dyDescent="0.25">
      <c r="A109" s="26" t="s">
        <v>38</v>
      </c>
      <c r="B109" s="174">
        <f t="shared" si="49"/>
        <v>24.625</v>
      </c>
      <c r="C109" s="174">
        <f t="shared" si="49"/>
        <v>26.59</v>
      </c>
      <c r="D109" s="199">
        <f t="shared" si="50"/>
        <v>1.9649999999999999</v>
      </c>
      <c r="E109" s="1"/>
      <c r="F109" s="1"/>
      <c r="G109" s="174">
        <f t="shared" si="51"/>
        <v>0.25613920575820037</v>
      </c>
      <c r="H109" s="196"/>
      <c r="I109" s="197"/>
      <c r="J109" s="171"/>
      <c r="K109" s="177">
        <f t="shared" si="52"/>
        <v>1.799999999999935E-2</v>
      </c>
      <c r="L109" s="177">
        <f t="shared" si="53"/>
        <v>0.98760086144537296</v>
      </c>
      <c r="M109" s="198"/>
      <c r="N109" s="199"/>
      <c r="O109" s="168"/>
      <c r="P109" s="168"/>
      <c r="S109" s="243"/>
      <c r="T109" s="168"/>
      <c r="U109" s="243"/>
      <c r="V109" s="243"/>
      <c r="W109" s="243"/>
      <c r="X109" s="243"/>
      <c r="Y109" s="243"/>
      <c r="Z109" s="243"/>
      <c r="AA109" s="243"/>
    </row>
    <row r="110" spans="1:27" x14ac:dyDescent="0.25">
      <c r="A110" s="26" t="s">
        <v>39</v>
      </c>
      <c r="B110" s="174">
        <f t="shared" si="49"/>
        <v>25.685000000000002</v>
      </c>
      <c r="C110" s="174">
        <f t="shared" si="49"/>
        <v>27.48</v>
      </c>
      <c r="D110" s="199">
        <f t="shared" si="50"/>
        <v>1.7949999999999982</v>
      </c>
      <c r="E110" s="1"/>
      <c r="F110" s="1"/>
      <c r="G110" s="174">
        <f t="shared" si="51"/>
        <v>0.28817158669971643</v>
      </c>
      <c r="H110" s="196"/>
      <c r="I110" s="197"/>
      <c r="J110" s="171"/>
      <c r="K110" s="177">
        <f t="shared" si="52"/>
        <v>-0.15200000000000236</v>
      </c>
      <c r="L110" s="177">
        <f t="shared" si="53"/>
        <v>1.1111087286550954</v>
      </c>
      <c r="M110" s="198"/>
      <c r="N110" s="199"/>
      <c r="O110" s="168"/>
      <c r="P110" s="168"/>
      <c r="S110" s="243"/>
      <c r="T110" s="168"/>
      <c r="U110" s="243"/>
      <c r="V110" s="243"/>
      <c r="W110" s="243"/>
      <c r="X110" s="243"/>
      <c r="Y110" s="243"/>
      <c r="Z110" s="243"/>
      <c r="AA110" s="243"/>
    </row>
    <row r="111" spans="1:27" x14ac:dyDescent="0.25">
      <c r="A111" s="26" t="s">
        <v>40</v>
      </c>
      <c r="B111" s="174">
        <f t="shared" si="49"/>
        <v>25.945</v>
      </c>
      <c r="C111" s="174">
        <f t="shared" si="49"/>
        <v>27.59</v>
      </c>
      <c r="D111" s="199">
        <f t="shared" si="50"/>
        <v>1.6449999999999996</v>
      </c>
      <c r="E111" s="1"/>
      <c r="F111" s="1"/>
      <c r="G111" s="174">
        <f t="shared" si="51"/>
        <v>0.31974639531935733</v>
      </c>
      <c r="H111" s="196"/>
      <c r="I111" s="197"/>
      <c r="J111" s="171"/>
      <c r="K111" s="177">
        <f t="shared" si="52"/>
        <v>-0.30200000000000093</v>
      </c>
      <c r="L111" s="177">
        <f t="shared" si="53"/>
        <v>1.2328523254638073</v>
      </c>
      <c r="M111" s="198"/>
      <c r="N111" s="199"/>
      <c r="O111" s="168"/>
      <c r="P111" s="168"/>
      <c r="S111" s="243"/>
      <c r="T111" s="168"/>
      <c r="U111" s="243"/>
      <c r="V111" s="243"/>
      <c r="W111" s="243"/>
      <c r="X111" s="243"/>
      <c r="Y111" s="243"/>
      <c r="Z111" s="243"/>
      <c r="AA111" s="243"/>
    </row>
    <row r="112" spans="1:27" x14ac:dyDescent="0.25">
      <c r="A112" s="26" t="s">
        <v>41</v>
      </c>
      <c r="B112" s="174">
        <f t="shared" si="49"/>
        <v>24.685000000000002</v>
      </c>
      <c r="C112" s="174">
        <f t="shared" si="49"/>
        <v>26.57</v>
      </c>
      <c r="D112" s="199">
        <f t="shared" si="50"/>
        <v>1.884999999999998</v>
      </c>
      <c r="E112" s="1"/>
      <c r="F112" s="1"/>
      <c r="G112" s="174">
        <f t="shared" si="51"/>
        <v>0.27074376138148154</v>
      </c>
      <c r="H112" s="196"/>
      <c r="I112" s="197"/>
      <c r="J112" s="171"/>
      <c r="K112" s="177">
        <f t="shared" si="52"/>
        <v>-6.2000000000002498E-2</v>
      </c>
      <c r="L112" s="177">
        <f t="shared" si="53"/>
        <v>1.0439119274217208</v>
      </c>
      <c r="M112" s="198"/>
      <c r="N112" s="199"/>
      <c r="O112" s="168"/>
      <c r="P112" s="168"/>
      <c r="S112" s="243"/>
      <c r="T112" s="168"/>
      <c r="U112" s="243"/>
      <c r="V112" s="243"/>
      <c r="W112" s="243"/>
      <c r="X112" s="243"/>
      <c r="Y112" s="243"/>
      <c r="Z112" s="243"/>
      <c r="AA112" s="243"/>
    </row>
    <row r="113" spans="1:27" x14ac:dyDescent="0.25">
      <c r="A113" s="26" t="s">
        <v>42</v>
      </c>
      <c r="B113" s="174">
        <f t="shared" si="49"/>
        <v>25.68</v>
      </c>
      <c r="C113" s="174">
        <f t="shared" si="49"/>
        <v>27.08</v>
      </c>
      <c r="D113" s="199">
        <f t="shared" si="50"/>
        <v>1.3999999999999986</v>
      </c>
      <c r="E113" s="1"/>
      <c r="F113" s="1"/>
      <c r="G113" s="174">
        <f t="shared" si="51"/>
        <v>0.37892914162759994</v>
      </c>
      <c r="H113" s="196"/>
      <c r="I113" s="197"/>
      <c r="J113" s="171"/>
      <c r="K113" s="177">
        <f t="shared" si="52"/>
        <v>-0.54700000000000193</v>
      </c>
      <c r="L113" s="177">
        <f t="shared" si="53"/>
        <v>1.4610443785456777</v>
      </c>
      <c r="M113" s="198"/>
      <c r="N113" s="199"/>
      <c r="O113" s="168"/>
      <c r="P113" s="168"/>
      <c r="S113" s="243"/>
      <c r="T113" s="168"/>
      <c r="U113" s="243"/>
      <c r="V113" s="243"/>
      <c r="W113" s="243"/>
      <c r="X113" s="243"/>
      <c r="Y113" s="243"/>
      <c r="Z113" s="243"/>
      <c r="AA113" s="243"/>
    </row>
    <row r="114" spans="1:27" x14ac:dyDescent="0.25">
      <c r="A114" s="26" t="s">
        <v>43</v>
      </c>
      <c r="B114" s="174">
        <f t="shared" si="49"/>
        <v>25.945</v>
      </c>
      <c r="C114" s="174">
        <f t="shared" si="49"/>
        <v>25.82</v>
      </c>
      <c r="D114" s="199">
        <f t="shared" si="50"/>
        <v>-0.125</v>
      </c>
      <c r="E114" s="1"/>
      <c r="F114" s="1"/>
      <c r="G114" s="174">
        <f t="shared" si="51"/>
        <v>1.0905077326652577</v>
      </c>
      <c r="H114" s="196"/>
      <c r="I114" s="197"/>
      <c r="J114" s="171"/>
      <c r="K114" s="177">
        <f t="shared" si="52"/>
        <v>-2.0720000000000005</v>
      </c>
      <c r="L114" s="177">
        <f t="shared" si="53"/>
        <v>4.2046916363508275</v>
      </c>
      <c r="M114" s="198"/>
      <c r="N114" s="199"/>
      <c r="O114" s="168"/>
      <c r="P114" s="168"/>
      <c r="S114" s="243"/>
      <c r="T114" s="168"/>
      <c r="U114" s="243"/>
      <c r="V114" s="243"/>
      <c r="W114" s="243"/>
      <c r="X114" s="243"/>
      <c r="Y114" s="243"/>
      <c r="Z114" s="243"/>
      <c r="AA114" s="243"/>
    </row>
    <row r="115" spans="1:27" x14ac:dyDescent="0.25">
      <c r="A115" s="26" t="s">
        <v>44</v>
      </c>
      <c r="B115" s="174">
        <f t="shared" si="49"/>
        <v>25.655000000000001</v>
      </c>
      <c r="C115" s="174">
        <f t="shared" si="49"/>
        <v>26.2</v>
      </c>
      <c r="D115" s="199">
        <f t="shared" si="50"/>
        <v>0.54499999999999815</v>
      </c>
      <c r="E115" s="1"/>
      <c r="F115" s="1"/>
      <c r="G115" s="174">
        <f t="shared" si="51"/>
        <v>0.68539140248985253</v>
      </c>
      <c r="H115" s="196"/>
      <c r="I115" s="197"/>
      <c r="J115" s="171"/>
      <c r="K115" s="177">
        <f t="shared" si="52"/>
        <v>-1.4020000000000024</v>
      </c>
      <c r="L115" s="177">
        <f t="shared" si="53"/>
        <v>2.6426768113165342</v>
      </c>
      <c r="M115" s="198"/>
      <c r="N115" s="199"/>
      <c r="O115" s="168"/>
      <c r="P115" s="168"/>
      <c r="S115" s="243"/>
      <c r="T115" s="168"/>
      <c r="U115" s="243"/>
      <c r="V115" s="243"/>
      <c r="W115" s="243"/>
      <c r="X115" s="243"/>
      <c r="Y115" s="243"/>
      <c r="Z115" s="243"/>
      <c r="AA115" s="243"/>
    </row>
    <row r="116" spans="1:27" x14ac:dyDescent="0.25">
      <c r="A116" s="85" t="s">
        <v>45</v>
      </c>
      <c r="B116" s="200">
        <f t="shared" si="49"/>
        <v>26.189999999999998</v>
      </c>
      <c r="C116" s="200">
        <f t="shared" si="49"/>
        <v>28.46</v>
      </c>
      <c r="D116">
        <f t="shared" si="50"/>
        <v>2.2700000000000031</v>
      </c>
      <c r="E116" s="1"/>
      <c r="F116" s="1"/>
      <c r="G116" s="174">
        <f t="shared" si="51"/>
        <v>0.20732988645361</v>
      </c>
      <c r="H116" s="196"/>
      <c r="I116" s="197"/>
      <c r="J116" s="171"/>
      <c r="K116" s="177">
        <f t="shared" si="52"/>
        <v>0.32300000000000262</v>
      </c>
      <c r="L116" s="177">
        <f t="shared" si="53"/>
        <v>0.79940583035247081</v>
      </c>
      <c r="M116" s="198"/>
      <c r="N116" s="199"/>
      <c r="O116" s="168"/>
      <c r="P116" s="168"/>
      <c r="R116" s="168"/>
      <c r="S116" s="243"/>
      <c r="T116" s="168"/>
      <c r="U116" s="243"/>
      <c r="V116" s="243"/>
      <c r="W116" s="243"/>
      <c r="X116" s="243"/>
      <c r="Y116" s="243"/>
      <c r="Z116" s="243"/>
      <c r="AA116" s="243"/>
    </row>
    <row r="117" spans="1:27" x14ac:dyDescent="0.25">
      <c r="A117" s="186" t="s">
        <v>148</v>
      </c>
      <c r="B117" s="187">
        <f>AVERAGE(B107:B116)</f>
        <v>25.660000000000004</v>
      </c>
      <c r="C117" s="187">
        <f>AVERAGE(C107:C116)</f>
        <v>27.132999999999992</v>
      </c>
      <c r="D117" s="187">
        <f>AVERAGE(D107:D116)</f>
        <v>1.4729999999999994</v>
      </c>
      <c r="E117" s="1"/>
      <c r="F117" s="188" t="s">
        <v>145</v>
      </c>
      <c r="G117" s="189">
        <f>AVERAGE(G107:G116)</f>
        <v>0.4137806411517288</v>
      </c>
      <c r="H117" s="190"/>
      <c r="I117" s="191"/>
      <c r="J117" s="192">
        <f>D117</f>
        <v>1.4729999999999994</v>
      </c>
      <c r="K117" s="193"/>
      <c r="L117" s="193"/>
      <c r="M117" s="208"/>
      <c r="N117" s="209"/>
      <c r="O117" s="168"/>
      <c r="P117" s="168"/>
      <c r="S117" s="243"/>
      <c r="T117" s="168"/>
      <c r="U117" s="243"/>
      <c r="V117" s="243"/>
      <c r="W117" s="243"/>
      <c r="X117" s="243"/>
      <c r="Y117" s="243"/>
      <c r="Z117" s="243"/>
      <c r="AA117" s="243"/>
    </row>
    <row r="118" spans="1:27" x14ac:dyDescent="0.25">
      <c r="A118" s="1"/>
      <c r="B118" s="1"/>
      <c r="C118" s="1"/>
      <c r="D118" s="1"/>
      <c r="E118" s="1"/>
      <c r="F118" s="263" t="s">
        <v>128</v>
      </c>
      <c r="G118">
        <f>G117/G106</f>
        <v>1.4502910767571797</v>
      </c>
      <c r="H118">
        <f>((C117-B117)-(C106-B106))</f>
        <v>-0.47400000000001441</v>
      </c>
      <c r="I118">
        <f>POWER(2,((-1)*(H118)))</f>
        <v>1.3889551357651244</v>
      </c>
      <c r="J118" s="182"/>
      <c r="K118" s="183"/>
      <c r="L118" s="183"/>
      <c r="M118">
        <f>GEOMEAN(L107:L116)</f>
        <v>1.3889551357651118</v>
      </c>
      <c r="N118">
        <f>STDEV(L107:L116)/SQRT(COUNT(L107:L116))</f>
        <v>0.33320360517909153</v>
      </c>
      <c r="O118" s="168"/>
      <c r="P118" s="168"/>
      <c r="S118" s="243"/>
      <c r="T118" s="168"/>
      <c r="U118" s="243"/>
      <c r="V118" s="243"/>
      <c r="W118" s="243"/>
      <c r="X118" s="243"/>
      <c r="Y118" s="243"/>
      <c r="Z118" s="243"/>
      <c r="AA118" s="243"/>
    </row>
    <row r="119" spans="1:27" x14ac:dyDescent="0.25">
      <c r="A119" s="1"/>
      <c r="B119" s="1"/>
      <c r="C119" s="1"/>
      <c r="D119" s="1"/>
      <c r="E119" s="1"/>
      <c r="F119" s="143"/>
      <c r="G119" s="164"/>
      <c r="H119" s="161"/>
      <c r="I119" s="220"/>
      <c r="J119" s="265"/>
      <c r="K119" s="167">
        <f t="shared" ref="K119:K128" si="54">D96-$J$117</f>
        <v>0.30200000000000271</v>
      </c>
      <c r="L119" s="167">
        <f t="shared" ref="L119:L128" si="55">POWER(2,((-1)*(K119)))</f>
        <v>0.81112715557704129</v>
      </c>
      <c r="O119" s="168"/>
      <c r="P119" s="168"/>
      <c r="S119" s="243"/>
      <c r="T119" s="168"/>
      <c r="U119" s="243"/>
      <c r="V119" s="243"/>
      <c r="W119" s="243"/>
      <c r="X119" s="243"/>
      <c r="Y119" s="243"/>
      <c r="Z119" s="243"/>
      <c r="AA119" s="243"/>
    </row>
    <row r="120" spans="1:27" x14ac:dyDescent="0.25">
      <c r="A120" s="1"/>
      <c r="B120" s="1"/>
      <c r="C120" s="1"/>
      <c r="D120" s="1"/>
      <c r="E120" s="1"/>
      <c r="F120" s="143"/>
      <c r="G120" s="174"/>
      <c r="H120" s="171"/>
      <c r="I120" s="223"/>
      <c r="J120" s="267"/>
      <c r="K120" s="177">
        <f t="shared" si="54"/>
        <v>1.4870000000000014</v>
      </c>
      <c r="L120" s="177">
        <f t="shared" si="55"/>
        <v>0.35675362642946934</v>
      </c>
      <c r="M120" s="198"/>
      <c r="N120" s="199"/>
      <c r="O120" s="168"/>
      <c r="P120" s="168"/>
      <c r="S120" s="243"/>
      <c r="T120" s="168"/>
      <c r="U120" s="243"/>
      <c r="V120" s="243"/>
      <c r="W120" s="243"/>
    </row>
    <row r="121" spans="1:27" x14ac:dyDescent="0.25">
      <c r="A121" s="1"/>
      <c r="B121" s="1"/>
      <c r="C121" s="1"/>
      <c r="D121" s="1"/>
      <c r="E121" s="1"/>
      <c r="F121" s="143"/>
      <c r="G121" s="174"/>
      <c r="H121" s="171"/>
      <c r="I121" s="223"/>
      <c r="J121" s="267"/>
      <c r="K121" s="177">
        <f t="shared" si="54"/>
        <v>0.52700000000000058</v>
      </c>
      <c r="L121" s="177">
        <f t="shared" si="55"/>
        <v>0.6939963595077957</v>
      </c>
      <c r="M121" s="198"/>
      <c r="N121" s="199"/>
      <c r="O121" s="168"/>
      <c r="P121" s="168"/>
      <c r="S121" s="243"/>
      <c r="T121" s="168"/>
      <c r="U121" s="243"/>
      <c r="V121" s="243"/>
      <c r="W121" s="243"/>
    </row>
    <row r="122" spans="1:27" x14ac:dyDescent="0.25">
      <c r="A122" s="1"/>
      <c r="B122" s="1"/>
      <c r="C122" s="1"/>
      <c r="D122" s="1"/>
      <c r="E122" s="1"/>
      <c r="F122" s="143"/>
      <c r="G122" s="174"/>
      <c r="H122" s="171"/>
      <c r="I122" s="223"/>
      <c r="J122" s="267"/>
      <c r="K122" s="177">
        <f t="shared" si="54"/>
        <v>0.52700000000000058</v>
      </c>
      <c r="L122" s="177">
        <f t="shared" si="55"/>
        <v>0.6939963595077957</v>
      </c>
      <c r="M122" s="198"/>
      <c r="N122" s="199"/>
      <c r="O122" s="168"/>
      <c r="P122" s="168"/>
      <c r="S122" s="243"/>
      <c r="T122" s="168"/>
      <c r="U122" s="243"/>
      <c r="V122" s="243"/>
      <c r="W122" s="243"/>
    </row>
    <row r="123" spans="1:27" x14ac:dyDescent="0.25">
      <c r="A123" s="1"/>
      <c r="B123" s="1"/>
      <c r="C123" s="1"/>
      <c r="D123" s="1"/>
      <c r="E123" s="1"/>
      <c r="F123" s="143"/>
      <c r="G123" s="174"/>
      <c r="H123" s="171"/>
      <c r="I123" s="223"/>
      <c r="J123" s="267"/>
      <c r="K123" s="177">
        <f t="shared" si="54"/>
        <v>9.2000000000001858E-2</v>
      </c>
      <c r="L123" s="177">
        <f t="shared" si="55"/>
        <v>0.93822119650066993</v>
      </c>
      <c r="M123" s="198"/>
      <c r="N123" s="199"/>
      <c r="O123" s="168"/>
      <c r="P123" s="168"/>
      <c r="S123" s="243"/>
      <c r="T123" s="168"/>
      <c r="U123" s="243"/>
      <c r="V123" s="243"/>
      <c r="W123" s="243"/>
    </row>
    <row r="124" spans="1:27" x14ac:dyDescent="0.25">
      <c r="A124" s="1"/>
      <c r="B124" s="1"/>
      <c r="C124" s="1"/>
      <c r="D124" s="1"/>
      <c r="E124" s="1"/>
      <c r="F124" s="143"/>
      <c r="G124" s="174"/>
      <c r="H124" s="171"/>
      <c r="I124" s="223"/>
      <c r="J124" s="267"/>
      <c r="K124" s="177">
        <f t="shared" si="54"/>
        <v>1.7770000000000006</v>
      </c>
      <c r="L124" s="177">
        <f t="shared" si="55"/>
        <v>0.29178952545461678</v>
      </c>
      <c r="M124" s="198"/>
      <c r="N124" s="199"/>
      <c r="O124" s="168"/>
      <c r="P124" s="168"/>
      <c r="S124" s="243"/>
      <c r="T124" s="168"/>
      <c r="U124" s="243"/>
      <c r="V124" s="243"/>
      <c r="W124" s="243"/>
    </row>
    <row r="125" spans="1:27" x14ac:dyDescent="0.25">
      <c r="A125" s="1"/>
      <c r="B125" s="1"/>
      <c r="C125" s="1"/>
      <c r="D125" s="1"/>
      <c r="E125" s="1"/>
      <c r="F125" s="143"/>
      <c r="G125" s="174"/>
      <c r="H125" s="171"/>
      <c r="I125" s="223"/>
      <c r="J125" s="267"/>
      <c r="K125" s="177">
        <f t="shared" si="54"/>
        <v>-0.497999999999998</v>
      </c>
      <c r="L125" s="177">
        <f t="shared" si="55"/>
        <v>1.4122544043847529</v>
      </c>
      <c r="M125" s="198"/>
      <c r="N125" s="199"/>
      <c r="O125" s="168"/>
      <c r="P125" s="168"/>
      <c r="S125" s="243"/>
      <c r="T125" s="168"/>
      <c r="U125" s="243"/>
      <c r="V125" s="243"/>
      <c r="W125" s="243"/>
    </row>
    <row r="126" spans="1:27" x14ac:dyDescent="0.25">
      <c r="A126" s="1"/>
      <c r="B126" s="1"/>
      <c r="C126" s="1"/>
      <c r="D126" s="1"/>
      <c r="E126" s="1"/>
      <c r="F126" s="143"/>
      <c r="G126" s="174"/>
      <c r="H126" s="171"/>
      <c r="I126" s="223"/>
      <c r="J126" s="267"/>
      <c r="K126" s="177">
        <f t="shared" si="54"/>
        <v>0.54700000000000015</v>
      </c>
      <c r="L126" s="177">
        <f t="shared" si="55"/>
        <v>0.68444190654591908</v>
      </c>
      <c r="M126" s="198"/>
      <c r="N126" s="199"/>
      <c r="O126" s="168"/>
      <c r="P126" s="168"/>
      <c r="S126" s="243"/>
      <c r="T126" s="168"/>
      <c r="U126" s="243"/>
      <c r="V126" s="243"/>
      <c r="W126" s="243"/>
    </row>
    <row r="127" spans="1:27" x14ac:dyDescent="0.25">
      <c r="A127" s="1"/>
      <c r="B127" s="1"/>
      <c r="C127" s="1"/>
      <c r="D127" s="1"/>
      <c r="E127" s="1"/>
      <c r="F127" s="143"/>
      <c r="G127" s="174"/>
      <c r="H127" s="171"/>
      <c r="I127" s="223"/>
      <c r="J127" s="267"/>
      <c r="K127" s="177">
        <f t="shared" si="54"/>
        <v>-0.22799999999999843</v>
      </c>
      <c r="L127" s="177">
        <f t="shared" si="55"/>
        <v>1.1712101812188085</v>
      </c>
      <c r="M127" s="198"/>
      <c r="N127" s="199"/>
      <c r="O127" s="168"/>
      <c r="P127" s="168"/>
      <c r="S127" s="243"/>
      <c r="T127" s="168"/>
      <c r="U127" s="243"/>
      <c r="V127" s="243"/>
      <c r="W127" s="243"/>
    </row>
    <row r="128" spans="1:27" x14ac:dyDescent="0.25">
      <c r="A128" s="145"/>
      <c r="B128" s="145"/>
      <c r="C128" s="145"/>
      <c r="F128" s="143"/>
      <c r="G128" s="186"/>
      <c r="H128" s="180"/>
      <c r="I128" s="181"/>
      <c r="J128" s="268"/>
      <c r="K128" s="183">
        <f t="shared" si="54"/>
        <v>0.20700000000000029</v>
      </c>
      <c r="L128" s="183">
        <f t="shared" si="55"/>
        <v>0.86633685640008706</v>
      </c>
      <c r="M128" s="269"/>
      <c r="N128" s="181"/>
      <c r="O128" s="168"/>
      <c r="P128" s="168"/>
      <c r="S128" s="243"/>
      <c r="T128" s="168"/>
      <c r="U128" s="243"/>
      <c r="V128" s="243"/>
      <c r="W128" s="243"/>
    </row>
    <row r="129" spans="1:27" x14ac:dyDescent="0.25">
      <c r="A129" s="145"/>
      <c r="B129" s="145"/>
      <c r="C129" s="145"/>
      <c r="F129" s="143"/>
      <c r="G129" s="189"/>
      <c r="H129" s="225"/>
      <c r="I129" s="226"/>
      <c r="J129" s="270"/>
      <c r="K129" s="193"/>
      <c r="L129" s="193"/>
      <c r="M129">
        <f>(-1)*GEOMEAN(L119:L128)</f>
        <v>-0.71996565925734224</v>
      </c>
      <c r="N129" s="195">
        <f>STDEV(L119:L128)/SQRT(COUNT(L119:L128))</f>
        <v>0.10678204363174043</v>
      </c>
      <c r="O129" s="168"/>
      <c r="P129" s="168"/>
      <c r="S129" s="243"/>
      <c r="T129" s="168"/>
      <c r="U129" s="243"/>
      <c r="V129" s="243"/>
      <c r="W129" s="243"/>
    </row>
    <row r="130" spans="1:27" x14ac:dyDescent="0.25">
      <c r="A130" s="145"/>
      <c r="B130" s="145"/>
      <c r="C130" s="145"/>
      <c r="F130" s="43"/>
      <c r="G130" s="174"/>
      <c r="H130" s="171"/>
      <c r="I130" s="223"/>
      <c r="J130" s="267"/>
      <c r="K130" s="177">
        <f t="shared" ref="K130:K139" si="56">D107-$J$117</f>
        <v>0.51200000000000001</v>
      </c>
      <c r="L130" s="177">
        <f t="shared" ref="L130:L139" si="57">POWER(2,((-1)*(K130)))</f>
        <v>0.7012496253212005</v>
      </c>
      <c r="M130" s="198"/>
      <c r="N130" s="199"/>
      <c r="O130" s="168"/>
      <c r="P130" s="168"/>
      <c r="S130" s="243"/>
      <c r="T130" s="168"/>
      <c r="U130" s="243"/>
      <c r="V130" s="243"/>
      <c r="W130" s="243"/>
    </row>
    <row r="131" spans="1:27" x14ac:dyDescent="0.25">
      <c r="A131" s="145"/>
      <c r="B131" s="145"/>
      <c r="C131" s="145"/>
      <c r="F131" s="228"/>
      <c r="G131" s="174"/>
      <c r="H131" s="171"/>
      <c r="I131" s="223"/>
      <c r="J131" s="267"/>
      <c r="K131" s="177">
        <f t="shared" si="56"/>
        <v>-0.10800000000000098</v>
      </c>
      <c r="L131" s="177">
        <f t="shared" si="57"/>
        <v>1.0777331450436716</v>
      </c>
      <c r="M131" s="198"/>
      <c r="N131" s="199"/>
      <c r="O131" s="168"/>
      <c r="P131" s="168"/>
      <c r="S131" s="243"/>
      <c r="T131" s="168"/>
      <c r="U131" s="243"/>
      <c r="V131" s="243"/>
      <c r="W131" s="243"/>
    </row>
    <row r="132" spans="1:27" x14ac:dyDescent="0.25">
      <c r="A132" s="145"/>
      <c r="B132" s="145"/>
      <c r="C132" s="145"/>
      <c r="F132" s="143"/>
      <c r="G132" s="174"/>
      <c r="H132" s="171"/>
      <c r="I132" s="223"/>
      <c r="J132" s="267"/>
      <c r="K132" s="177">
        <f t="shared" si="56"/>
        <v>0.49200000000000044</v>
      </c>
      <c r="L132" s="177">
        <f t="shared" si="57"/>
        <v>0.71103870529363722</v>
      </c>
      <c r="M132" s="198"/>
      <c r="N132" s="199"/>
      <c r="O132" s="168"/>
      <c r="P132" s="168"/>
      <c r="S132" s="243"/>
      <c r="T132" s="168"/>
      <c r="U132" s="243"/>
      <c r="V132" s="243"/>
      <c r="W132" s="243"/>
    </row>
    <row r="133" spans="1:27" x14ac:dyDescent="0.25">
      <c r="A133" s="145"/>
      <c r="B133" s="145"/>
      <c r="C133" s="145"/>
      <c r="F133" s="1"/>
      <c r="G133" s="174"/>
      <c r="H133" s="171"/>
      <c r="I133" s="223"/>
      <c r="J133" s="267"/>
      <c r="K133" s="177">
        <f t="shared" si="56"/>
        <v>0.32199999999999873</v>
      </c>
      <c r="L133" s="177">
        <f t="shared" si="57"/>
        <v>0.79996012833275321</v>
      </c>
      <c r="M133" s="198"/>
      <c r="N133" s="199"/>
      <c r="O133" s="168"/>
      <c r="P133" s="168"/>
      <c r="S133" s="243"/>
      <c r="T133" s="168"/>
      <c r="U133" s="243"/>
      <c r="V133" s="243"/>
      <c r="W133" s="243"/>
    </row>
    <row r="134" spans="1:27" x14ac:dyDescent="0.25">
      <c r="A134" s="145"/>
      <c r="B134" s="145"/>
      <c r="C134" s="145"/>
      <c r="G134" s="174"/>
      <c r="H134" s="171"/>
      <c r="I134" s="223"/>
      <c r="K134" s="177">
        <f t="shared" si="56"/>
        <v>0.17200000000000015</v>
      </c>
      <c r="L134" s="177">
        <f t="shared" si="57"/>
        <v>0.88761133726949781</v>
      </c>
      <c r="M134" s="198"/>
      <c r="N134" s="199"/>
      <c r="O134" s="168"/>
      <c r="P134" s="168"/>
      <c r="S134" s="243"/>
      <c r="T134" s="168"/>
      <c r="U134" s="243"/>
      <c r="V134" s="243"/>
      <c r="W134" s="243"/>
    </row>
    <row r="135" spans="1:27" x14ac:dyDescent="0.25">
      <c r="A135" s="43"/>
      <c r="B135" s="243"/>
      <c r="E135" s="168"/>
      <c r="F135" s="1"/>
      <c r="G135" s="174"/>
      <c r="H135" s="171"/>
      <c r="I135" s="223"/>
      <c r="K135" s="177">
        <f t="shared" si="56"/>
        <v>0.41199999999999859</v>
      </c>
      <c r="L135" s="177">
        <f t="shared" si="57"/>
        <v>0.75158073903278222</v>
      </c>
      <c r="M135" s="198"/>
      <c r="N135" s="199"/>
      <c r="O135" s="168"/>
      <c r="P135" s="168"/>
      <c r="Q135" s="168"/>
      <c r="R135" s="168"/>
      <c r="S135" s="243"/>
      <c r="T135" s="168"/>
      <c r="U135" s="243"/>
      <c r="V135" s="243"/>
      <c r="W135" s="243"/>
      <c r="X135" s="1"/>
      <c r="Y135" s="1"/>
      <c r="Z135" s="1"/>
      <c r="AA135" s="1"/>
    </row>
    <row r="136" spans="1:27" x14ac:dyDescent="0.25">
      <c r="A136" s="1"/>
      <c r="E136" s="168"/>
      <c r="F136" s="1"/>
      <c r="G136" s="174"/>
      <c r="H136" s="171"/>
      <c r="I136" s="223"/>
      <c r="K136" s="177">
        <f t="shared" si="56"/>
        <v>-7.3000000000000842E-2</v>
      </c>
      <c r="L136" s="177">
        <f t="shared" si="57"/>
        <v>1.051901779203873</v>
      </c>
      <c r="M136" s="198"/>
      <c r="N136" s="199"/>
      <c r="O136" s="168"/>
      <c r="P136" s="168"/>
      <c r="Q136" s="168"/>
      <c r="R136" s="168"/>
      <c r="S136" s="243"/>
      <c r="T136" s="168"/>
      <c r="U136" s="243"/>
      <c r="V136" s="243"/>
      <c r="W136" s="243"/>
      <c r="X136" s="1"/>
      <c r="Y136" s="1"/>
      <c r="Z136" s="1"/>
      <c r="AA136" s="1"/>
    </row>
    <row r="137" spans="1:27" x14ac:dyDescent="0.25">
      <c r="A137" s="43"/>
      <c r="B137" s="168"/>
      <c r="E137" s="168"/>
      <c r="F137" s="168"/>
      <c r="G137" s="174"/>
      <c r="H137" s="171"/>
      <c r="I137" s="223"/>
      <c r="K137" s="177">
        <f t="shared" si="56"/>
        <v>-1.5979999999999994</v>
      </c>
      <c r="L137" s="177">
        <f t="shared" si="57"/>
        <v>3.027233585939157</v>
      </c>
      <c r="M137" s="198"/>
      <c r="N137" s="199"/>
      <c r="O137" s="168"/>
      <c r="P137" s="168"/>
      <c r="Q137" s="168"/>
      <c r="R137" s="168"/>
      <c r="S137" s="243"/>
      <c r="T137" s="168"/>
      <c r="U137" s="243"/>
      <c r="V137" s="243"/>
      <c r="W137" s="243"/>
      <c r="X137" s="1"/>
      <c r="Y137" s="1"/>
      <c r="Z137" s="1"/>
      <c r="AA137" s="1"/>
    </row>
    <row r="138" spans="1:27" x14ac:dyDescent="0.25">
      <c r="A138" s="43"/>
      <c r="B138" s="156"/>
      <c r="C138" s="148"/>
      <c r="D138" s="156"/>
      <c r="E138" s="148"/>
      <c r="F138" s="148"/>
      <c r="G138" s="174"/>
      <c r="H138" s="171"/>
      <c r="I138" s="223"/>
      <c r="K138" s="177">
        <f t="shared" si="56"/>
        <v>-0.92800000000000127</v>
      </c>
      <c r="L138" s="177">
        <f t="shared" si="57"/>
        <v>1.9026365526636</v>
      </c>
      <c r="M138" s="198"/>
      <c r="N138" s="199"/>
      <c r="O138" s="156"/>
      <c r="P138" s="156"/>
      <c r="Q138" s="156"/>
      <c r="R138" s="156"/>
      <c r="S138" s="243"/>
      <c r="T138" s="156"/>
      <c r="U138" s="156"/>
      <c r="V138" s="156"/>
      <c r="W138" s="156"/>
      <c r="X138" s="243"/>
      <c r="Y138" s="243"/>
      <c r="Z138" s="243"/>
      <c r="AA138" s="243"/>
    </row>
    <row r="139" spans="1:27" x14ac:dyDescent="0.25">
      <c r="A139" s="43"/>
      <c r="B139" s="44"/>
      <c r="C139" s="44"/>
      <c r="D139" s="44"/>
      <c r="E139" s="44"/>
      <c r="F139" s="44"/>
      <c r="G139" s="179"/>
      <c r="K139" s="177">
        <f t="shared" si="56"/>
        <v>0.79700000000000371</v>
      </c>
      <c r="L139" s="177">
        <f t="shared" si="57"/>
        <v>0.57554474566387992</v>
      </c>
      <c r="M139" s="198"/>
      <c r="N139" s="199"/>
      <c r="O139" s="168"/>
      <c r="P139" s="168"/>
      <c r="Q139" s="168"/>
      <c r="R139" s="168"/>
      <c r="S139" s="243"/>
      <c r="T139" s="168"/>
      <c r="U139" s="243"/>
      <c r="V139" s="243"/>
      <c r="W139" s="243"/>
      <c r="X139" s="243"/>
      <c r="Y139" s="243"/>
      <c r="Z139" s="243"/>
      <c r="AA139" s="243"/>
    </row>
    <row r="140" spans="1:27" x14ac:dyDescent="0.25">
      <c r="A140" s="43"/>
      <c r="B140" s="44"/>
      <c r="C140" s="44"/>
      <c r="D140" s="44"/>
      <c r="E140" s="44"/>
      <c r="F140" s="44"/>
      <c r="G140" s="189"/>
      <c r="H140" s="225"/>
      <c r="I140" s="226"/>
      <c r="J140" s="225"/>
      <c r="K140" s="193"/>
      <c r="L140" s="193"/>
      <c r="O140" s="168"/>
      <c r="P140" s="168"/>
      <c r="Q140" s="168"/>
      <c r="R140" s="168"/>
      <c r="S140" s="243"/>
      <c r="T140" s="168"/>
      <c r="U140" s="243"/>
      <c r="V140" s="243"/>
      <c r="W140" s="243"/>
      <c r="X140" s="243"/>
      <c r="Y140" s="243"/>
      <c r="Z140" s="243"/>
      <c r="AA140" s="243"/>
    </row>
    <row r="141" spans="1:27" x14ac:dyDescent="0.25">
      <c r="A141" s="43"/>
      <c r="B141" s="44"/>
      <c r="C141" s="44"/>
      <c r="D141" s="44"/>
      <c r="E141" s="44"/>
      <c r="F141" s="44"/>
      <c r="G141">
        <f>(-1)*(G106/G117)</f>
        <v>-0.68951675703333914</v>
      </c>
      <c r="H141">
        <f>((C106-B106)-(C117-B117))</f>
        <v>0.47400000000001441</v>
      </c>
      <c r="I141">
        <f>(-1)*POWER(2,((-1)*(H141)))</f>
        <v>-0.71996565925733569</v>
      </c>
      <c r="J141" s="182"/>
      <c r="K141" s="183"/>
      <c r="L141" s="183"/>
      <c r="M141">
        <f>(-1)*GEOMEAN(L130:L139)</f>
        <v>-1</v>
      </c>
      <c r="N141">
        <f>STDEV(L130:L139)/SQRT(COUNT(L130:L139))</f>
        <v>0.23989515326968783</v>
      </c>
      <c r="O141" s="168"/>
      <c r="P141" s="168"/>
      <c r="Q141" s="168"/>
      <c r="R141" s="168"/>
      <c r="S141" s="243"/>
      <c r="T141" s="168"/>
      <c r="U141" s="243"/>
      <c r="V141" s="243"/>
      <c r="W141" s="243"/>
      <c r="X141" s="243"/>
      <c r="Y141" s="243"/>
      <c r="Z141" s="243"/>
      <c r="AA141" s="243"/>
    </row>
    <row r="142" spans="1:27" x14ac:dyDescent="0.25">
      <c r="A142" s="43"/>
      <c r="B142" s="44"/>
      <c r="C142" s="44"/>
      <c r="D142" s="44"/>
      <c r="E142" s="44"/>
      <c r="F142" s="44"/>
      <c r="G142" s="44"/>
      <c r="H142" s="44"/>
      <c r="I142" s="168"/>
      <c r="K142" s="243"/>
      <c r="L142" s="243"/>
      <c r="M142" s="243"/>
      <c r="N142" s="243"/>
      <c r="O142" s="168"/>
      <c r="P142" s="168"/>
      <c r="Q142" s="168"/>
      <c r="R142" s="168"/>
      <c r="S142" s="243"/>
      <c r="T142" s="168"/>
      <c r="U142" s="243"/>
      <c r="V142" s="243"/>
      <c r="W142" s="243"/>
      <c r="X142" s="243"/>
      <c r="Y142" s="243"/>
      <c r="Z142" s="243"/>
      <c r="AA142" s="243"/>
    </row>
    <row r="143" spans="1:27" x14ac:dyDescent="0.25">
      <c r="A143" s="43"/>
      <c r="B143" s="44"/>
      <c r="C143" s="44"/>
      <c r="D143" s="44"/>
      <c r="E143" s="44"/>
      <c r="F143" s="44"/>
      <c r="G143" s="44"/>
      <c r="H143" s="44"/>
      <c r="I143" s="168"/>
      <c r="K143" s="243"/>
      <c r="L143" s="243"/>
      <c r="M143" s="243"/>
      <c r="N143" s="243"/>
      <c r="O143" s="168"/>
      <c r="P143" s="168"/>
      <c r="Q143" s="168"/>
      <c r="R143" s="168"/>
      <c r="S143" s="243"/>
      <c r="T143" s="168"/>
      <c r="U143" s="243"/>
      <c r="V143" s="243"/>
      <c r="W143" s="243"/>
      <c r="X143" s="243"/>
      <c r="Y143" s="243"/>
      <c r="Z143" s="243"/>
      <c r="AA143" s="243"/>
    </row>
    <row r="144" spans="1:27" x14ac:dyDescent="0.25">
      <c r="A144" s="43"/>
      <c r="B144" s="44"/>
      <c r="C144" s="44"/>
      <c r="D144" s="44"/>
      <c r="E144" s="44"/>
      <c r="F144" s="44"/>
      <c r="G144" s="44"/>
      <c r="H144" s="44"/>
      <c r="I144" s="168"/>
      <c r="K144" s="243"/>
      <c r="L144" s="243"/>
      <c r="M144" s="243"/>
      <c r="N144" s="243"/>
      <c r="O144" s="168"/>
      <c r="P144" s="168"/>
      <c r="Q144" s="168"/>
      <c r="R144" s="168"/>
      <c r="S144" s="243"/>
      <c r="T144" s="168"/>
      <c r="U144" s="243"/>
      <c r="V144" s="243"/>
      <c r="W144" s="243"/>
      <c r="X144" s="243"/>
      <c r="Y144" s="243"/>
      <c r="Z144" s="243"/>
      <c r="AA144" s="243"/>
    </row>
    <row r="145" spans="1:27" x14ac:dyDescent="0.25">
      <c r="A145" s="43"/>
      <c r="B145" s="44"/>
      <c r="C145" s="44"/>
      <c r="D145" s="44"/>
      <c r="E145" s="44"/>
      <c r="F145" s="44"/>
      <c r="G145" s="44"/>
      <c r="H145" s="44"/>
      <c r="I145" s="243"/>
      <c r="J145" s="243"/>
      <c r="K145" s="243"/>
      <c r="L145" s="243"/>
      <c r="M145" s="243"/>
      <c r="N145" s="243"/>
      <c r="O145" s="168"/>
      <c r="P145" s="168"/>
      <c r="Q145" s="243"/>
      <c r="R145" s="243"/>
      <c r="S145" s="243"/>
      <c r="T145" s="168"/>
      <c r="U145" s="168"/>
      <c r="V145" s="168"/>
      <c r="W145" s="243"/>
      <c r="X145" s="243"/>
      <c r="Y145" s="243"/>
      <c r="Z145" s="243"/>
      <c r="AA145" s="243"/>
    </row>
    <row r="146" spans="1:27" x14ac:dyDescent="0.25">
      <c r="A146" s="43"/>
      <c r="B146" s="44"/>
      <c r="C146" s="44"/>
      <c r="D146" s="44"/>
      <c r="E146" s="44"/>
      <c r="F146" s="44"/>
      <c r="G146" s="44"/>
      <c r="H146" s="44"/>
      <c r="I146" s="168"/>
      <c r="K146" s="243"/>
      <c r="L146" s="243"/>
      <c r="M146" s="168"/>
      <c r="N146" s="168"/>
      <c r="O146" s="168"/>
      <c r="P146" s="168"/>
      <c r="Q146" s="168"/>
      <c r="R146" s="168"/>
      <c r="S146" s="243"/>
      <c r="T146" s="168"/>
      <c r="U146" s="168"/>
      <c r="V146" s="168"/>
      <c r="W146" s="243"/>
      <c r="X146" s="243"/>
      <c r="Y146" s="243"/>
      <c r="Z146" s="243"/>
      <c r="AA146" s="243"/>
    </row>
    <row r="147" spans="1:27" x14ac:dyDescent="0.25">
      <c r="A147" s="43"/>
      <c r="B147" s="44"/>
      <c r="C147" s="44"/>
      <c r="D147" s="44"/>
      <c r="E147" s="44"/>
      <c r="F147" s="44"/>
      <c r="G147" s="44"/>
      <c r="H147" s="44"/>
      <c r="I147" s="168"/>
      <c r="K147" s="243"/>
      <c r="L147" s="243"/>
      <c r="M147" s="243"/>
      <c r="N147" s="243"/>
      <c r="O147" s="168"/>
      <c r="P147" s="168"/>
      <c r="Q147" s="168"/>
      <c r="R147" s="168"/>
      <c r="S147" s="243"/>
      <c r="T147" s="168"/>
      <c r="U147" s="243"/>
      <c r="V147" s="243"/>
      <c r="W147" s="243"/>
      <c r="X147" s="243"/>
      <c r="Y147" s="243"/>
      <c r="Z147" s="243"/>
      <c r="AA147" s="243"/>
    </row>
    <row r="148" spans="1:27" x14ac:dyDescent="0.25">
      <c r="A148" s="43"/>
      <c r="B148" s="44"/>
      <c r="C148" s="44"/>
      <c r="D148" s="44"/>
      <c r="E148" s="44"/>
      <c r="F148" s="44"/>
      <c r="G148" s="44"/>
      <c r="H148" s="44"/>
      <c r="I148" s="168"/>
      <c r="J148" s="168"/>
      <c r="K148" s="243"/>
      <c r="L148" s="243"/>
      <c r="M148" s="243"/>
      <c r="N148" s="243"/>
      <c r="O148" s="168"/>
      <c r="P148" s="168"/>
      <c r="Q148" s="168"/>
      <c r="R148" s="168"/>
      <c r="S148" s="243"/>
      <c r="T148" s="168"/>
      <c r="U148" s="243"/>
      <c r="V148" s="243"/>
      <c r="W148" s="243"/>
      <c r="X148" s="243"/>
      <c r="Y148" s="243"/>
      <c r="Z148" s="243"/>
      <c r="AA148" s="243"/>
    </row>
    <row r="149" spans="1:27" x14ac:dyDescent="0.25">
      <c r="A149" s="43"/>
      <c r="B149" s="44"/>
      <c r="C149" s="44"/>
      <c r="D149" s="44"/>
      <c r="E149" s="44"/>
      <c r="F149" s="44"/>
      <c r="G149" s="44"/>
      <c r="H149" s="44"/>
      <c r="I149" s="168"/>
      <c r="J149" s="168"/>
      <c r="K149" s="243"/>
      <c r="L149" s="243"/>
      <c r="M149" s="243"/>
      <c r="N149" s="243"/>
      <c r="O149" s="168"/>
      <c r="P149" s="168"/>
      <c r="Q149" s="168"/>
      <c r="R149" s="168"/>
      <c r="S149" s="243"/>
      <c r="T149" s="168"/>
      <c r="U149" s="243"/>
      <c r="V149" s="243"/>
      <c r="W149" s="243"/>
      <c r="X149" s="243"/>
      <c r="Y149" s="243"/>
      <c r="Z149" s="243"/>
      <c r="AA149" s="243"/>
    </row>
    <row r="150" spans="1:27" x14ac:dyDescent="0.25">
      <c r="A150" s="43"/>
      <c r="B150" s="44"/>
      <c r="C150" s="44"/>
      <c r="D150" s="44"/>
      <c r="E150" s="44"/>
      <c r="F150" s="44"/>
      <c r="G150" s="44"/>
      <c r="H150" s="44"/>
      <c r="I150" s="168"/>
      <c r="K150" s="243"/>
      <c r="L150" s="243"/>
      <c r="M150" s="243"/>
      <c r="N150" s="243"/>
      <c r="O150" s="168"/>
      <c r="P150" s="168"/>
      <c r="Q150" s="168"/>
      <c r="R150" s="168"/>
      <c r="S150" s="243"/>
      <c r="T150" s="168"/>
      <c r="U150" s="243"/>
      <c r="V150" s="243"/>
      <c r="W150" s="243"/>
      <c r="X150" s="243"/>
      <c r="Y150" s="243"/>
      <c r="Z150" s="243"/>
      <c r="AA150" s="243"/>
    </row>
    <row r="151" spans="1:27" x14ac:dyDescent="0.25">
      <c r="A151" s="43"/>
      <c r="B151" s="44"/>
      <c r="C151" s="44"/>
      <c r="D151" s="44"/>
      <c r="E151" s="44"/>
      <c r="F151" s="44"/>
      <c r="G151" s="44"/>
      <c r="H151" s="44"/>
      <c r="I151" s="168"/>
      <c r="K151" s="243"/>
      <c r="L151" s="243"/>
      <c r="M151" s="243"/>
      <c r="N151" s="243"/>
      <c r="O151" s="168"/>
      <c r="P151" s="168"/>
      <c r="Q151" s="168"/>
      <c r="R151" s="168"/>
      <c r="S151" s="243"/>
      <c r="T151" s="168"/>
      <c r="U151" s="243"/>
      <c r="V151" s="243"/>
      <c r="W151" s="243"/>
      <c r="X151" s="243"/>
      <c r="Y151" s="243"/>
      <c r="Z151" s="243"/>
      <c r="AA151" s="243"/>
    </row>
    <row r="152" spans="1:27" x14ac:dyDescent="0.25">
      <c r="A152" s="43"/>
      <c r="B152" s="44"/>
      <c r="C152" s="44"/>
      <c r="D152" s="44"/>
      <c r="E152" s="44"/>
      <c r="F152" s="44"/>
      <c r="G152" s="44"/>
      <c r="H152" s="44"/>
      <c r="I152" s="168"/>
      <c r="K152" s="243"/>
      <c r="L152" s="243"/>
      <c r="M152" s="243"/>
      <c r="N152" s="243"/>
      <c r="O152" s="168"/>
      <c r="P152" s="168"/>
      <c r="Q152" s="168"/>
      <c r="R152" s="168"/>
      <c r="S152" s="243"/>
      <c r="T152" s="168"/>
      <c r="U152" s="243"/>
      <c r="V152" s="243"/>
      <c r="W152" s="243"/>
      <c r="X152" s="243"/>
      <c r="Y152" s="243"/>
      <c r="Z152" s="243"/>
      <c r="AA152" s="243"/>
    </row>
    <row r="153" spans="1:27" x14ac:dyDescent="0.25">
      <c r="A153" s="43"/>
      <c r="B153" s="44"/>
      <c r="C153" s="44"/>
      <c r="D153" s="44"/>
      <c r="E153" s="44"/>
      <c r="F153" s="44"/>
      <c r="G153" s="44"/>
      <c r="H153" s="44"/>
      <c r="I153" s="168"/>
      <c r="K153" s="243"/>
      <c r="L153" s="243"/>
      <c r="M153" s="243"/>
      <c r="N153" s="243"/>
      <c r="O153" s="168"/>
      <c r="P153" s="168"/>
      <c r="Q153" s="168"/>
      <c r="R153" s="168"/>
      <c r="S153" s="243"/>
      <c r="T153" s="168"/>
      <c r="U153" s="168"/>
      <c r="V153" s="168"/>
      <c r="W153" s="168"/>
      <c r="X153" s="243"/>
      <c r="Y153" s="243"/>
      <c r="Z153" s="243"/>
      <c r="AA153" s="243"/>
    </row>
    <row r="154" spans="1:27" x14ac:dyDescent="0.25">
      <c r="A154" s="43"/>
      <c r="B154" s="47"/>
      <c r="I154" s="168"/>
      <c r="J154" s="168"/>
      <c r="K154" s="168"/>
      <c r="L154" s="243"/>
      <c r="M154" s="243"/>
      <c r="N154" s="243"/>
      <c r="O154" s="168"/>
      <c r="P154" s="168"/>
      <c r="Q154" s="168"/>
      <c r="R154" s="168"/>
      <c r="S154" s="243"/>
      <c r="T154" s="168"/>
      <c r="U154" s="168"/>
      <c r="V154" s="168"/>
      <c r="W154" s="168"/>
      <c r="X154" s="243"/>
      <c r="Y154" s="243"/>
      <c r="Z154" s="243"/>
      <c r="AA154" s="243"/>
    </row>
    <row r="155" spans="1:27" x14ac:dyDescent="0.25">
      <c r="A155" s="243"/>
      <c r="B155" s="243"/>
      <c r="C155" s="243"/>
      <c r="D155" s="243"/>
      <c r="E155" s="243"/>
      <c r="F155" s="243"/>
      <c r="G155" s="243"/>
      <c r="H155" s="243"/>
      <c r="I155" s="243"/>
      <c r="J155" s="168"/>
      <c r="K155" s="168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</row>
    <row r="156" spans="1:27" x14ac:dyDescent="0.25">
      <c r="A156" s="243"/>
      <c r="B156" s="243"/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</row>
    <row r="157" spans="1:27" x14ac:dyDescent="0.25">
      <c r="A157" s="243"/>
      <c r="B157" s="243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</row>
    <row r="158" spans="1:27" x14ac:dyDescent="0.25">
      <c r="A158" s="256"/>
      <c r="B158" s="256"/>
      <c r="C158" s="256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</row>
    <row r="159" spans="1:27" x14ac:dyDescent="0.25">
      <c r="A159" s="145"/>
      <c r="B159" s="145"/>
      <c r="C159" s="145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</row>
    <row r="160" spans="1:27" x14ac:dyDescent="0.25">
      <c r="A160" s="145"/>
      <c r="B160" s="145"/>
      <c r="C160" s="145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</row>
    <row r="161" spans="1:27" x14ac:dyDescent="0.25">
      <c r="A161" s="145"/>
      <c r="B161" s="145"/>
      <c r="C161" s="145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</row>
    <row r="162" spans="1:27" x14ac:dyDescent="0.25">
      <c r="A162" s="145"/>
      <c r="B162" s="145"/>
      <c r="C162" s="145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</row>
    <row r="163" spans="1:27" x14ac:dyDescent="0.25">
      <c r="A163" s="145"/>
      <c r="B163" s="145"/>
      <c r="C163" s="145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</row>
    <row r="164" spans="1:27" x14ac:dyDescent="0.25">
      <c r="A164" s="145"/>
      <c r="B164" s="145"/>
      <c r="C164" s="145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</row>
    <row r="165" spans="1:27" x14ac:dyDescent="0.25">
      <c r="A165" s="145"/>
      <c r="B165" s="145"/>
      <c r="C165" s="145"/>
      <c r="D165" s="243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</row>
    <row r="166" spans="1:27" x14ac:dyDescent="0.25">
      <c r="A166" s="145"/>
      <c r="B166" s="145"/>
      <c r="C166" s="145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</row>
    <row r="167" spans="1:27" x14ac:dyDescent="0.25">
      <c r="A167" s="145"/>
      <c r="B167" s="145"/>
      <c r="C167" s="145"/>
      <c r="D167" s="243"/>
      <c r="E167" s="243"/>
      <c r="F167" s="243"/>
      <c r="G167" s="243"/>
      <c r="H167" s="243"/>
      <c r="I167" s="24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45"/>
      <c r="B168" s="145"/>
      <c r="C168" s="145"/>
      <c r="D168" s="243"/>
      <c r="E168" s="243"/>
      <c r="F168" s="243"/>
      <c r="G168" s="243"/>
      <c r="H168" s="243"/>
      <c r="I168" s="24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275"/>
      <c r="B169" s="275"/>
      <c r="C169" s="275"/>
      <c r="D169" s="243"/>
      <c r="E169" s="243"/>
      <c r="F169" s="243"/>
      <c r="G169" s="243"/>
      <c r="H169" s="243"/>
      <c r="I169" s="24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</sheetData>
  <sheetProtection selectLockedCells="1" selectUnlockedCells="1"/>
  <mergeCells count="4">
    <mergeCell ref="G1:N1"/>
    <mergeCell ref="Q1:X1"/>
    <mergeCell ref="G49:N49"/>
    <mergeCell ref="G94:N9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9"/>
  <sheetViews>
    <sheetView topLeftCell="I37" zoomScale="85" zoomScaleNormal="85" workbookViewId="0">
      <selection activeCell="U35" sqref="U35"/>
    </sheetView>
  </sheetViews>
  <sheetFormatPr baseColWidth="10" defaultRowHeight="15" x14ac:dyDescent="0.25"/>
  <cols>
    <col min="2" max="2" width="12.7109375" customWidth="1"/>
  </cols>
  <sheetData>
    <row r="1" spans="1:25" ht="15.75" x14ac:dyDescent="0.25">
      <c r="A1" s="1"/>
      <c r="B1" s="1"/>
      <c r="C1" s="1"/>
      <c r="D1" s="1"/>
      <c r="E1" s="1"/>
      <c r="F1" s="142"/>
      <c r="G1" s="291" t="s">
        <v>132</v>
      </c>
      <c r="H1" s="291"/>
      <c r="I1" s="291"/>
      <c r="J1" s="291"/>
      <c r="K1" s="291"/>
      <c r="L1" s="291"/>
      <c r="M1" s="291"/>
      <c r="N1" s="291"/>
      <c r="O1" s="143"/>
      <c r="P1" s="144"/>
      <c r="Q1" s="292" t="s">
        <v>133</v>
      </c>
      <c r="R1" s="292"/>
      <c r="S1" s="292"/>
      <c r="T1" s="292"/>
      <c r="U1" s="292"/>
      <c r="V1" s="292"/>
      <c r="W1" s="292"/>
      <c r="X1" s="292"/>
      <c r="Y1" s="145"/>
    </row>
    <row r="2" spans="1:25" x14ac:dyDescent="0.25">
      <c r="A2" s="146" t="s">
        <v>134</v>
      </c>
      <c r="B2" s="7" t="s">
        <v>2</v>
      </c>
      <c r="C2" s="10" t="s">
        <v>155</v>
      </c>
      <c r="D2" s="147" t="s">
        <v>136</v>
      </c>
      <c r="F2" s="1"/>
      <c r="G2" s="276" t="s">
        <v>137</v>
      </c>
      <c r="H2" s="277" t="s">
        <v>138</v>
      </c>
      <c r="I2" s="278" t="s">
        <v>139</v>
      </c>
      <c r="J2" s="152" t="s">
        <v>140</v>
      </c>
      <c r="K2" s="153" t="s">
        <v>138</v>
      </c>
      <c r="L2" s="154" t="s">
        <v>139</v>
      </c>
      <c r="M2" s="154" t="s">
        <v>141</v>
      </c>
      <c r="N2" s="155" t="s">
        <v>129</v>
      </c>
      <c r="O2" s="1"/>
      <c r="P2" s="1"/>
      <c r="Q2" s="276" t="s">
        <v>137</v>
      </c>
      <c r="R2" s="277" t="s">
        <v>138</v>
      </c>
      <c r="S2" s="278" t="s">
        <v>139</v>
      </c>
      <c r="T2" s="152" t="s">
        <v>140</v>
      </c>
      <c r="U2" s="153" t="s">
        <v>138</v>
      </c>
      <c r="V2" s="154" t="s">
        <v>139</v>
      </c>
      <c r="W2" s="154" t="s">
        <v>141</v>
      </c>
      <c r="X2" s="155" t="s">
        <v>129</v>
      </c>
      <c r="Y2" s="156"/>
    </row>
    <row r="3" spans="1:25" x14ac:dyDescent="0.25">
      <c r="A3" s="11" t="s">
        <v>8</v>
      </c>
      <c r="B3">
        <f>qPCR!E5</f>
        <v>25.965</v>
      </c>
      <c r="C3">
        <f>qPCR!N47</f>
        <v>25.119999999999997</v>
      </c>
      <c r="D3">
        <f t="shared" ref="D3:D10" si="0">C3-B3</f>
        <v>-0.84500000000000242</v>
      </c>
      <c r="F3" s="1"/>
      <c r="G3">
        <f t="shared" ref="G3:G11" si="1">POWER(2,((-1)*(D3)))</f>
        <v>1.7962647457678713</v>
      </c>
      <c r="H3" s="159"/>
      <c r="I3" s="160"/>
      <c r="J3" s="161"/>
      <c r="K3">
        <f t="shared" ref="K3:K10" si="2">D3-$J$23</f>
        <v>-0.83888888888889135</v>
      </c>
      <c r="L3">
        <f t="shared" ref="L3:L10" si="3">POWER(2,((-1)*(K3)))</f>
        <v>1.7886720412622688</v>
      </c>
      <c r="O3" s="1"/>
      <c r="P3" s="1"/>
      <c r="Q3">
        <f t="shared" ref="Q3:Q11" si="4">POWER(2,((-1)*(D3)))</f>
        <v>1.7962647457678713</v>
      </c>
      <c r="R3" s="165"/>
      <c r="S3" s="166"/>
      <c r="T3" s="161"/>
      <c r="U3">
        <f t="shared" ref="U3:U10" si="5">D3-$T$23</f>
        <v>-0.5850000000000023</v>
      </c>
      <c r="V3">
        <f t="shared" ref="V3:V10" si="6">POWER(2,((-1)*(U3)))</f>
        <v>1.5000389892858206</v>
      </c>
    </row>
    <row r="4" spans="1:25" x14ac:dyDescent="0.25">
      <c r="A4" s="16" t="s">
        <v>9</v>
      </c>
      <c r="B4">
        <f>qPCR!E6</f>
        <v>25.91</v>
      </c>
      <c r="C4">
        <f>qPCR!N48</f>
        <v>25.125</v>
      </c>
      <c r="D4">
        <f t="shared" si="0"/>
        <v>-0.78500000000000014</v>
      </c>
      <c r="F4" s="1"/>
      <c r="G4">
        <f t="shared" si="1"/>
        <v>1.7230923194240344</v>
      </c>
      <c r="H4" s="169"/>
      <c r="I4" s="170"/>
      <c r="J4" s="171"/>
      <c r="K4">
        <f t="shared" si="2"/>
        <v>-0.77888888888888907</v>
      </c>
      <c r="L4">
        <f t="shared" si="3"/>
        <v>1.7158089104231706</v>
      </c>
      <c r="O4" s="1"/>
      <c r="P4" s="1"/>
      <c r="Q4">
        <f t="shared" si="4"/>
        <v>1.7230923194240344</v>
      </c>
      <c r="R4" s="175"/>
      <c r="S4" s="176"/>
      <c r="T4" s="171"/>
      <c r="U4">
        <f t="shared" si="5"/>
        <v>-0.52500000000000002</v>
      </c>
      <c r="V4">
        <f t="shared" si="6"/>
        <v>1.4389335800108201</v>
      </c>
    </row>
    <row r="5" spans="1:25" x14ac:dyDescent="0.25">
      <c r="A5" s="16" t="s">
        <v>10</v>
      </c>
      <c r="B5">
        <f>qPCR!E7</f>
        <v>25.244999999999997</v>
      </c>
      <c r="C5">
        <f>qPCR!N49</f>
        <v>24.04</v>
      </c>
      <c r="D5">
        <f t="shared" si="0"/>
        <v>-1.2049999999999983</v>
      </c>
      <c r="F5" s="1"/>
      <c r="G5">
        <f t="shared" si="1"/>
        <v>2.3053726935977257</v>
      </c>
      <c r="H5" s="169"/>
      <c r="I5" s="170"/>
      <c r="J5" s="171"/>
      <c r="K5">
        <f t="shared" si="2"/>
        <v>-1.1988888888888871</v>
      </c>
      <c r="L5">
        <f t="shared" si="3"/>
        <v>2.2956280200026926</v>
      </c>
      <c r="O5" s="1"/>
      <c r="P5" s="1"/>
      <c r="Q5">
        <f t="shared" si="4"/>
        <v>2.3053726935977257</v>
      </c>
      <c r="R5" s="175"/>
      <c r="S5" s="176"/>
      <c r="T5" s="171"/>
      <c r="U5">
        <f t="shared" si="5"/>
        <v>-0.94499999999999817</v>
      </c>
      <c r="V5">
        <f t="shared" si="6"/>
        <v>1.9251888862035003</v>
      </c>
    </row>
    <row r="6" spans="1:25" x14ac:dyDescent="0.25">
      <c r="A6" s="16" t="s">
        <v>11</v>
      </c>
      <c r="B6">
        <f>qPCR!E8</f>
        <v>25.130000000000003</v>
      </c>
      <c r="C6">
        <f>qPCR!N50</f>
        <v>25.14</v>
      </c>
      <c r="D6">
        <f t="shared" si="0"/>
        <v>9.9999999999980105E-3</v>
      </c>
      <c r="F6" s="1"/>
      <c r="G6">
        <f t="shared" si="1"/>
        <v>0.99309249543703737</v>
      </c>
      <c r="H6" s="169"/>
      <c r="I6" s="170"/>
      <c r="J6" s="171"/>
      <c r="K6">
        <f t="shared" si="2"/>
        <v>1.6111111111109092E-2</v>
      </c>
      <c r="L6">
        <f t="shared" si="3"/>
        <v>0.98889475238031332</v>
      </c>
      <c r="O6" s="1"/>
      <c r="P6" s="1"/>
      <c r="Q6">
        <f t="shared" si="4"/>
        <v>0.99309249543703737</v>
      </c>
      <c r="R6" s="175"/>
      <c r="S6" s="176"/>
      <c r="T6" s="171"/>
      <c r="U6">
        <f t="shared" si="5"/>
        <v>0.26999999999999813</v>
      </c>
      <c r="V6">
        <f t="shared" si="6"/>
        <v>0.82931954581444278</v>
      </c>
    </row>
    <row r="7" spans="1:25" x14ac:dyDescent="0.25">
      <c r="A7" s="16" t="s">
        <v>12</v>
      </c>
      <c r="B7">
        <f>qPCR!E9</f>
        <v>25.16</v>
      </c>
      <c r="C7">
        <f>qPCR!N51</f>
        <v>25.310000000000002</v>
      </c>
      <c r="D7">
        <f t="shared" si="0"/>
        <v>0.15000000000000213</v>
      </c>
      <c r="F7" s="1"/>
      <c r="G7">
        <f t="shared" si="1"/>
        <v>0.90125046261082897</v>
      </c>
      <c r="H7" s="169"/>
      <c r="I7" s="170"/>
      <c r="J7" s="171"/>
      <c r="K7">
        <f t="shared" si="2"/>
        <v>0.1561111111111132</v>
      </c>
      <c r="L7">
        <f t="shared" si="3"/>
        <v>0.8974409303777523</v>
      </c>
      <c r="O7" s="1"/>
      <c r="P7" s="1"/>
      <c r="Q7">
        <f t="shared" si="4"/>
        <v>0.90125046261082897</v>
      </c>
      <c r="R7" s="175"/>
      <c r="S7" s="176"/>
      <c r="T7" s="171"/>
      <c r="U7">
        <f t="shared" si="5"/>
        <v>0.41000000000000225</v>
      </c>
      <c r="V7">
        <f t="shared" si="6"/>
        <v>0.75262337370553245</v>
      </c>
    </row>
    <row r="8" spans="1:25" x14ac:dyDescent="0.25">
      <c r="A8" s="16" t="s">
        <v>13</v>
      </c>
      <c r="B8">
        <f>qPCR!E10</f>
        <v>25.92</v>
      </c>
      <c r="C8">
        <f>qPCR!N52</f>
        <v>25.07</v>
      </c>
      <c r="D8">
        <f t="shared" si="0"/>
        <v>-0.85000000000000142</v>
      </c>
      <c r="F8" s="1"/>
      <c r="G8">
        <f t="shared" si="1"/>
        <v>1.8025009252216622</v>
      </c>
      <c r="H8" s="169"/>
      <c r="I8" s="170"/>
      <c r="J8" s="171"/>
      <c r="K8">
        <f t="shared" si="2"/>
        <v>-0.84388888888889035</v>
      </c>
      <c r="L8">
        <f t="shared" si="3"/>
        <v>1.7948818607555093</v>
      </c>
      <c r="O8" s="1"/>
      <c r="P8" s="1"/>
      <c r="Q8">
        <f t="shared" si="4"/>
        <v>1.8025009252216622</v>
      </c>
      <c r="R8" s="175"/>
      <c r="S8" s="176"/>
      <c r="T8" s="171"/>
      <c r="U8">
        <f t="shared" si="5"/>
        <v>-0.5900000000000013</v>
      </c>
      <c r="V8">
        <f t="shared" si="6"/>
        <v>1.5052467474110687</v>
      </c>
    </row>
    <row r="9" spans="1:25" x14ac:dyDescent="0.25">
      <c r="A9" s="16" t="s">
        <v>14</v>
      </c>
      <c r="B9">
        <f>qPCR!E11</f>
        <v>25.725000000000001</v>
      </c>
      <c r="C9">
        <f>qPCR!N53</f>
        <v>25.545000000000002</v>
      </c>
      <c r="D9">
        <f t="shared" si="0"/>
        <v>-0.17999999999999972</v>
      </c>
      <c r="F9" s="1"/>
      <c r="G9">
        <f t="shared" si="1"/>
        <v>1.1328838852957983</v>
      </c>
      <c r="H9" s="169"/>
      <c r="I9" s="170"/>
      <c r="J9" s="171"/>
      <c r="K9">
        <f t="shared" si="2"/>
        <v>-0.17388888888888865</v>
      </c>
      <c r="L9">
        <f t="shared" si="3"/>
        <v>1.1280952523281491</v>
      </c>
      <c r="O9" s="1"/>
      <c r="P9" s="1"/>
      <c r="Q9">
        <f t="shared" si="4"/>
        <v>1.1328838852957983</v>
      </c>
      <c r="R9" s="175"/>
      <c r="S9" s="176"/>
      <c r="T9" s="171"/>
      <c r="U9">
        <f t="shared" si="5"/>
        <v>8.0000000000000404E-2</v>
      </c>
      <c r="V9">
        <f t="shared" si="6"/>
        <v>0.94605764672559556</v>
      </c>
    </row>
    <row r="10" spans="1:25" x14ac:dyDescent="0.25">
      <c r="A10" s="16" t="s">
        <v>15</v>
      </c>
      <c r="B10">
        <f>qPCR!E12</f>
        <v>26.105</v>
      </c>
      <c r="C10">
        <f>qPCR!N54</f>
        <v>25.445</v>
      </c>
      <c r="D10">
        <f t="shared" si="0"/>
        <v>-0.66000000000000014</v>
      </c>
      <c r="F10" s="1"/>
      <c r="G10">
        <f t="shared" si="1"/>
        <v>1.5800826237267545</v>
      </c>
      <c r="H10" s="169"/>
      <c r="I10" s="170"/>
      <c r="J10" s="171"/>
      <c r="K10">
        <f t="shared" si="2"/>
        <v>-0.65388888888888907</v>
      </c>
      <c r="L10">
        <f t="shared" si="3"/>
        <v>1.573403708224649</v>
      </c>
      <c r="O10" s="1"/>
      <c r="P10" s="1"/>
      <c r="Q10">
        <f t="shared" si="4"/>
        <v>1.5800826237267545</v>
      </c>
      <c r="R10" s="175"/>
      <c r="S10" s="176"/>
      <c r="T10" s="171"/>
      <c r="U10">
        <f t="shared" si="5"/>
        <v>-0.4</v>
      </c>
      <c r="V10">
        <f t="shared" si="6"/>
        <v>1.3195079107728942</v>
      </c>
    </row>
    <row r="11" spans="1:25" x14ac:dyDescent="0.25">
      <c r="A11" s="38" t="s">
        <v>16</v>
      </c>
      <c r="B11">
        <f>qPCR!E13</f>
        <v>24.664999999999999</v>
      </c>
      <c r="C11">
        <f>qPCR!N55</f>
        <v>26.03</v>
      </c>
      <c r="F11" s="1"/>
      <c r="G11">
        <f t="shared" si="1"/>
        <v>1</v>
      </c>
      <c r="H11" s="169"/>
      <c r="I11" s="170"/>
      <c r="J11" s="171"/>
      <c r="O11" s="1"/>
      <c r="P11" s="1"/>
      <c r="Q11">
        <f t="shared" si="4"/>
        <v>1</v>
      </c>
      <c r="R11" s="180"/>
      <c r="S11" s="181"/>
      <c r="T11" s="182"/>
    </row>
    <row r="12" spans="1:25" x14ac:dyDescent="0.25">
      <c r="A12" s="186" t="s">
        <v>142</v>
      </c>
      <c r="B12">
        <f>AVERAGE(B3:B11)</f>
        <v>25.536111111111108</v>
      </c>
      <c r="C12">
        <f>AVERAGE(C3:C11)</f>
        <v>25.202777777777779</v>
      </c>
      <c r="D12">
        <f>AVERAGE(D3:D11)</f>
        <v>-0.54562500000000025</v>
      </c>
      <c r="F12" s="188" t="s">
        <v>143</v>
      </c>
      <c r="G12">
        <f>AVERAGE(G3:G11)</f>
        <v>1.4705044612313014</v>
      </c>
      <c r="H12" s="190"/>
      <c r="I12" s="191"/>
      <c r="J12">
        <f>D12</f>
        <v>-0.54562500000000025</v>
      </c>
      <c r="M12">
        <f>GEOMEAN(L3:L11)</f>
        <v>1.4534826888301107</v>
      </c>
      <c r="N12">
        <f>STDEV(L3:L11)/SQRT(COUNT(L3:L11))</f>
        <v>0.16975367654170748</v>
      </c>
      <c r="O12" s="1"/>
      <c r="P12" s="1"/>
      <c r="Q12">
        <f t="shared" ref="Q12:Q21" si="7">POWER(2,((-1)*(D13)))</f>
        <v>1.5637392862571866</v>
      </c>
      <c r="R12" s="175"/>
      <c r="S12" s="176"/>
      <c r="T12" s="171"/>
      <c r="U12">
        <f>D13-$T$23</f>
        <v>-0.38499999999999945</v>
      </c>
      <c r="V12">
        <f>POWER(2,((-1)*(U12)))</f>
        <v>1.3058597870889173</v>
      </c>
    </row>
    <row r="13" spans="1:25" x14ac:dyDescent="0.25">
      <c r="A13" s="21" t="s">
        <v>18</v>
      </c>
      <c r="B13">
        <f>qPCR!E14</f>
        <v>26.234999999999999</v>
      </c>
      <c r="C13">
        <f>qPCR!N56</f>
        <v>25.59</v>
      </c>
      <c r="D13">
        <f>C13-B13</f>
        <v>-0.64499999999999957</v>
      </c>
      <c r="F13" s="1"/>
      <c r="G13">
        <f t="shared" ref="G13:G22" si="8">POWER(2,((-1)*(D13)))</f>
        <v>1.5637392862571866</v>
      </c>
      <c r="H13" s="196"/>
      <c r="I13" s="197"/>
      <c r="J13" s="171"/>
      <c r="K13">
        <f>D13-$J$23</f>
        <v>-0.63888888888888851</v>
      </c>
      <c r="L13">
        <f>POWER(2,((-1)*(K13)))</f>
        <v>1.5571294530728934</v>
      </c>
      <c r="O13" s="1"/>
      <c r="P13" s="1"/>
      <c r="Q13">
        <f t="shared" si="7"/>
        <v>0.58236679323422746</v>
      </c>
      <c r="R13" s="175"/>
      <c r="S13" s="176"/>
      <c r="T13" s="171"/>
      <c r="U13">
        <f>D14-$T$23</f>
        <v>1.0400000000000014</v>
      </c>
      <c r="V13">
        <f>POWER(2,((-1)*(U13)))</f>
        <v>0.48632747370614232</v>
      </c>
    </row>
    <row r="14" spans="1:25" x14ac:dyDescent="0.25">
      <c r="A14" s="26" t="s">
        <v>19</v>
      </c>
      <c r="B14">
        <f>qPCR!E15</f>
        <v>24.15</v>
      </c>
      <c r="C14">
        <f>qPCR!N57</f>
        <v>24.93</v>
      </c>
      <c r="D14">
        <f>C14-B14</f>
        <v>0.78000000000000114</v>
      </c>
      <c r="F14" s="1"/>
      <c r="G14">
        <f t="shared" si="8"/>
        <v>0.58236679323422746</v>
      </c>
      <c r="H14" s="196"/>
      <c r="I14" s="197"/>
      <c r="J14" s="171"/>
      <c r="K14">
        <f>D14-$J$23</f>
        <v>0.7861111111111122</v>
      </c>
      <c r="L14">
        <f>POWER(2,((-1)*(K14)))</f>
        <v>0.57990516335181685</v>
      </c>
      <c r="O14" s="1"/>
      <c r="P14" s="1"/>
      <c r="Q14">
        <f t="shared" si="7"/>
        <v>1.6759742693358983</v>
      </c>
      <c r="R14" s="175"/>
      <c r="S14" s="176"/>
      <c r="T14" s="171"/>
      <c r="U14">
        <f>D15-$T$23</f>
        <v>-0.48500000000000087</v>
      </c>
      <c r="V14">
        <f>POWER(2,((-1)*(U14)))</f>
        <v>1.3995858655951967</v>
      </c>
    </row>
    <row r="15" spans="1:25" x14ac:dyDescent="0.25">
      <c r="A15" s="26" t="s">
        <v>20</v>
      </c>
      <c r="B15">
        <f>qPCR!E16</f>
        <v>24.69</v>
      </c>
      <c r="C15">
        <f>qPCR!N58</f>
        <v>23.945</v>
      </c>
      <c r="D15">
        <f>C15-B15</f>
        <v>-0.74500000000000099</v>
      </c>
      <c r="F15" s="1"/>
      <c r="G15">
        <f t="shared" si="8"/>
        <v>1.6759742693358983</v>
      </c>
      <c r="H15" s="196"/>
      <c r="I15" s="197"/>
      <c r="J15" s="171"/>
      <c r="K15">
        <f>D15-$J$23</f>
        <v>-0.73888888888888993</v>
      </c>
      <c r="L15">
        <f>POWER(2,((-1)*(K15)))</f>
        <v>1.668890025537181</v>
      </c>
      <c r="O15" s="1"/>
      <c r="P15" s="1"/>
      <c r="Q15">
        <f t="shared" si="7"/>
        <v>0.58035195719186139</v>
      </c>
      <c r="R15" s="175"/>
      <c r="S15" s="176"/>
      <c r="T15" s="171"/>
      <c r="U15">
        <f>D16-$T$23</f>
        <v>1.0449999999999968</v>
      </c>
      <c r="V15">
        <f>POWER(2,((-1)*(U15)))</f>
        <v>0.48464490846753361</v>
      </c>
    </row>
    <row r="16" spans="1:25" x14ac:dyDescent="0.25">
      <c r="A16" s="26" t="s">
        <v>21</v>
      </c>
      <c r="B16">
        <f>qPCR!E17</f>
        <v>24.6</v>
      </c>
      <c r="C16">
        <f>qPCR!N59</f>
        <v>25.384999999999998</v>
      </c>
      <c r="D16">
        <f>C16-B16</f>
        <v>0.78499999999999659</v>
      </c>
      <c r="F16" s="1"/>
      <c r="G16">
        <f t="shared" si="8"/>
        <v>0.58035195719186139</v>
      </c>
      <c r="H16" s="196"/>
      <c r="I16" s="197"/>
      <c r="J16" s="171"/>
      <c r="K16">
        <f>D16-$J$23</f>
        <v>0.79111111111110766</v>
      </c>
      <c r="L16">
        <f>POWER(2,((-1)*(K16)))</f>
        <v>0.57789884390185897</v>
      </c>
      <c r="O16" s="1"/>
      <c r="P16" s="1"/>
      <c r="Q16">
        <f t="shared" si="7"/>
        <v>1.2657565939702797</v>
      </c>
      <c r="R16" s="175"/>
      <c r="S16" s="176"/>
      <c r="T16" s="171"/>
      <c r="U16">
        <f>D17-$T$23</f>
        <v>-7.9999999999999738E-2</v>
      </c>
      <c r="V16">
        <f>POWER(2,((-1)*(U16)))</f>
        <v>1.0570180405613803</v>
      </c>
    </row>
    <row r="17" spans="1:24" x14ac:dyDescent="0.25">
      <c r="A17" s="26" t="s">
        <v>22</v>
      </c>
      <c r="B17">
        <f>qPCR!E18</f>
        <v>25.364999999999998</v>
      </c>
      <c r="C17">
        <f>qPCR!N60</f>
        <v>25.024999999999999</v>
      </c>
      <c r="D17">
        <f>C17-B17</f>
        <v>-0.33999999999999986</v>
      </c>
      <c r="F17" s="1"/>
      <c r="G17">
        <f t="shared" si="8"/>
        <v>1.2657565939702797</v>
      </c>
      <c r="H17" s="196"/>
      <c r="I17" s="197"/>
      <c r="J17" s="171"/>
      <c r="K17">
        <f>D17-$J$23</f>
        <v>-0.33388888888888879</v>
      </c>
      <c r="L17">
        <f>POWER(2,((-1)*(K17)))</f>
        <v>1.2604063159465768</v>
      </c>
      <c r="O17" s="1"/>
      <c r="P17" s="1"/>
      <c r="Q17">
        <f t="shared" si="7"/>
        <v>1</v>
      </c>
      <c r="R17" s="175"/>
      <c r="S17" s="176"/>
      <c r="T17" s="171"/>
    </row>
    <row r="18" spans="1:24" x14ac:dyDescent="0.25">
      <c r="A18" s="26" t="s">
        <v>23</v>
      </c>
      <c r="B18">
        <f>qPCR!E19</f>
        <v>23.83</v>
      </c>
      <c r="C18">
        <f>qPCR!N61</f>
        <v>25.954999999999998</v>
      </c>
      <c r="F18" s="1"/>
      <c r="G18">
        <f t="shared" si="8"/>
        <v>1</v>
      </c>
      <c r="H18" s="196"/>
      <c r="I18" s="197"/>
      <c r="J18" s="171"/>
      <c r="O18" s="1"/>
      <c r="P18" s="1"/>
      <c r="Q18">
        <f t="shared" si="7"/>
        <v>1.2657565939702766</v>
      </c>
      <c r="R18" s="175"/>
      <c r="S18" s="176"/>
      <c r="T18" s="171"/>
      <c r="U18">
        <f>D19-$T$23</f>
        <v>-7.9999999999996185E-2</v>
      </c>
      <c r="V18">
        <f>POWER(2,((-1)*(U18)))</f>
        <v>1.0570180405613776</v>
      </c>
    </row>
    <row r="19" spans="1:24" x14ac:dyDescent="0.25">
      <c r="A19" s="26" t="s">
        <v>24</v>
      </c>
      <c r="B19">
        <f>qPCR!E20</f>
        <v>25.454999999999998</v>
      </c>
      <c r="C19">
        <f>qPCR!N62</f>
        <v>25.115000000000002</v>
      </c>
      <c r="D19">
        <f>C19-B19</f>
        <v>-0.33999999999999631</v>
      </c>
      <c r="F19" s="1"/>
      <c r="G19">
        <f t="shared" si="8"/>
        <v>1.2657565939702766</v>
      </c>
      <c r="H19" s="196"/>
      <c r="I19" s="197"/>
      <c r="J19" s="171"/>
      <c r="K19">
        <f>D19-$J$23</f>
        <v>-0.33388888888888524</v>
      </c>
      <c r="L19">
        <f>POWER(2,((-1)*(K19)))</f>
        <v>1.2604063159465737</v>
      </c>
      <c r="O19" s="1"/>
      <c r="P19" s="1"/>
      <c r="Q19">
        <f t="shared" si="7"/>
        <v>0.84381579613001734</v>
      </c>
      <c r="R19" s="175"/>
      <c r="S19" s="176"/>
      <c r="T19" s="171"/>
      <c r="U19">
        <f>D20-$T$23</f>
        <v>0.50500000000000111</v>
      </c>
      <c r="V19">
        <f>POWER(2,((-1)*(U19)))</f>
        <v>0.70466037757100919</v>
      </c>
    </row>
    <row r="20" spans="1:24" x14ac:dyDescent="0.25">
      <c r="A20" s="26" t="s">
        <v>25</v>
      </c>
      <c r="B20">
        <f>qPCR!E21</f>
        <v>24.82</v>
      </c>
      <c r="C20">
        <f>qPCR!N63</f>
        <v>25.065000000000001</v>
      </c>
      <c r="D20">
        <f>C20-B20</f>
        <v>0.24500000000000099</v>
      </c>
      <c r="F20" s="1"/>
      <c r="G20">
        <f t="shared" si="8"/>
        <v>0.84381579613001734</v>
      </c>
      <c r="H20" s="196"/>
      <c r="I20" s="197"/>
      <c r="J20" s="171"/>
      <c r="K20">
        <f>D20-$J$23</f>
        <v>0.25111111111111206</v>
      </c>
      <c r="L20">
        <f>POWER(2,((-1)*(K20)))</f>
        <v>0.84024903682448049</v>
      </c>
      <c r="O20" s="1"/>
      <c r="P20" s="1"/>
      <c r="Q20">
        <f t="shared" si="7"/>
        <v>1.0905077326652577</v>
      </c>
      <c r="R20" s="175"/>
      <c r="S20" s="176"/>
      <c r="T20" s="171"/>
      <c r="U20">
        <f>D21-$T$23</f>
        <v>0.13500000000000012</v>
      </c>
      <c r="V20">
        <f>POWER(2,((-1)*(U20)))</f>
        <v>0.91066983359197839</v>
      </c>
    </row>
    <row r="21" spans="1:24" x14ac:dyDescent="0.25">
      <c r="A21" s="26" t="s">
        <v>26</v>
      </c>
      <c r="B21">
        <f>qPCR!E22</f>
        <v>26.004999999999999</v>
      </c>
      <c r="C21">
        <f>qPCR!N64</f>
        <v>25.88</v>
      </c>
      <c r="D21">
        <f>C21-B21</f>
        <v>-0.125</v>
      </c>
      <c r="F21" s="1"/>
      <c r="G21">
        <f t="shared" si="8"/>
        <v>1.0905077326652577</v>
      </c>
      <c r="H21" s="196"/>
      <c r="I21" s="197"/>
      <c r="J21" s="171"/>
      <c r="K21">
        <f>D21-$J$23</f>
        <v>-0.11888888888888892</v>
      </c>
      <c r="L21">
        <f>POWER(2,((-1)*(K21)))</f>
        <v>1.0858982211805446</v>
      </c>
      <c r="O21" s="1"/>
      <c r="P21" s="1"/>
      <c r="Q21">
        <f t="shared" si="7"/>
        <v>0.79553648375491959</v>
      </c>
      <c r="R21" s="175"/>
      <c r="S21" s="176"/>
      <c r="T21" s="171"/>
      <c r="U21">
        <f>D22-$T$23</f>
        <v>0.58999999999999841</v>
      </c>
      <c r="V21">
        <f>POWER(2,((-1)*(U21)))</f>
        <v>0.66434290704825649</v>
      </c>
    </row>
    <row r="22" spans="1:24" x14ac:dyDescent="0.25">
      <c r="A22" s="85" t="s">
        <v>27</v>
      </c>
      <c r="B22">
        <f>qPCR!E23</f>
        <v>25.67</v>
      </c>
      <c r="C22">
        <f>qPCR!N65</f>
        <v>26</v>
      </c>
      <c r="D22">
        <f>C22-B22</f>
        <v>0.32999999999999829</v>
      </c>
      <c r="F22" s="43"/>
      <c r="G22">
        <f t="shared" si="8"/>
        <v>0.79553648375491959</v>
      </c>
      <c r="I22" s="197"/>
      <c r="K22">
        <f>D22-$J$23</f>
        <v>0.33611111111110936</v>
      </c>
      <c r="L22">
        <f>POWER(2,((-1)*(K22)))</f>
        <v>0.79217379823831713</v>
      </c>
      <c r="O22" s="1"/>
      <c r="P22" s="1"/>
      <c r="R22" s="205"/>
      <c r="S22" s="206"/>
      <c r="T22" s="205"/>
      <c r="U22" s="207"/>
      <c r="V22" s="207"/>
      <c r="W22" s="207"/>
      <c r="X22" s="206"/>
    </row>
    <row r="23" spans="1:24" x14ac:dyDescent="0.25">
      <c r="A23" s="186" t="s">
        <v>144</v>
      </c>
      <c r="B23">
        <f>AVERAGE(B13:B22)</f>
        <v>25.082000000000001</v>
      </c>
      <c r="C23">
        <f>AVERAGE(C13:C22)</f>
        <v>25.288999999999998</v>
      </c>
      <c r="D23">
        <f>AVERAGE(D13:D22)</f>
        <v>-6.1111111111110793E-3</v>
      </c>
      <c r="E23" s="43"/>
      <c r="F23" s="188" t="s">
        <v>145</v>
      </c>
      <c r="G23">
        <f>AVERAGE(G13:G22)</f>
        <v>1.0663805506509925</v>
      </c>
      <c r="H23" s="190"/>
      <c r="I23" s="191"/>
      <c r="J23">
        <f>D23</f>
        <v>-6.1111111111110793E-3</v>
      </c>
      <c r="M23" s="208"/>
      <c r="N23" s="209"/>
      <c r="O23" s="1"/>
      <c r="P23" s="188" t="s">
        <v>143</v>
      </c>
      <c r="Q23">
        <f>AVERAGE(Q3:Q21)</f>
        <v>1.2578076661890336</v>
      </c>
      <c r="S23" s="206"/>
      <c r="T23">
        <f>D24</f>
        <v>-0.26000000000000012</v>
      </c>
      <c r="W23">
        <f>GEOMEAN(V3:V21)</f>
        <v>1</v>
      </c>
      <c r="X23">
        <f>STDEV(V3:V21)/SQRT(COUNT(V3:V21))</f>
        <v>9.868389414135903E-2</v>
      </c>
    </row>
    <row r="24" spans="1:24" x14ac:dyDescent="0.25">
      <c r="A24" s="146" t="s">
        <v>146</v>
      </c>
      <c r="B24">
        <f>AVERAGE(B3:B11,B13:B22)</f>
        <v>25.297105263157892</v>
      </c>
      <c r="C24">
        <f>AVERAGE(C3:C11,C13:C22)</f>
        <v>25.248157894736842</v>
      </c>
      <c r="D24">
        <f>AVERAGE(D3:D11,D13:D22)</f>
        <v>-0.26000000000000012</v>
      </c>
      <c r="F24" s="216" t="s">
        <v>128</v>
      </c>
      <c r="G24">
        <f>G12/G23</f>
        <v>1.3789678181335956</v>
      </c>
      <c r="H24">
        <f>((C12-B12)-(C23-B23))</f>
        <v>-0.54033333333332578</v>
      </c>
      <c r="I24">
        <f>POWER(2,((-1)*(H24)))</f>
        <v>1.4543084951161493</v>
      </c>
      <c r="J24" s="182"/>
      <c r="M24">
        <f>GEOMEAN(L13:L22)</f>
        <v>1</v>
      </c>
      <c r="N24">
        <f>STDEV(L13:L22)/SQRT(COUNT(L13:L22))</f>
        <v>0.13338801688129157</v>
      </c>
      <c r="O24" s="1"/>
      <c r="P24" s="1"/>
      <c r="Q24">
        <f t="shared" ref="Q24:Q31" si="9">POWER(2,((-1)*(D25)))</f>
        <v>2.3456698984637581</v>
      </c>
      <c r="R24" s="175"/>
      <c r="S24" s="176"/>
      <c r="T24" s="171"/>
      <c r="U24">
        <f t="shared" ref="U24:U31" si="10">D25-$T$23</f>
        <v>-0.97000000000000031</v>
      </c>
      <c r="V24">
        <f t="shared" ref="V24:V41" si="11">POWER(2,((-1)*(U24)))</f>
        <v>1.9588405951738541</v>
      </c>
    </row>
    <row r="25" spans="1:24" x14ac:dyDescent="0.25">
      <c r="A25" s="11" t="s">
        <v>28</v>
      </c>
      <c r="B25">
        <f>qPCR!E24</f>
        <v>26.66</v>
      </c>
      <c r="C25">
        <f>qPCR!N66</f>
        <v>25.43</v>
      </c>
      <c r="D25">
        <f t="shared" ref="D25:D32" si="12">C25-B25</f>
        <v>-1.2300000000000004</v>
      </c>
      <c r="F25" s="143"/>
      <c r="H25" s="161"/>
      <c r="I25" s="220"/>
      <c r="J25" s="161"/>
      <c r="K25">
        <f t="shared" ref="K25:K32" si="13">D3-$J$12</f>
        <v>-0.29937500000000217</v>
      </c>
      <c r="L25">
        <f t="shared" ref="L25:L32" si="14">POWER(2,((-1)*(K25)))</f>
        <v>1.2306111761825989</v>
      </c>
      <c r="O25" s="1"/>
      <c r="P25" s="1"/>
      <c r="Q25">
        <f t="shared" si="9"/>
        <v>1.9588405951738617</v>
      </c>
      <c r="R25" s="175"/>
      <c r="S25" s="176"/>
      <c r="T25" s="171"/>
      <c r="U25">
        <f t="shared" si="10"/>
        <v>-0.71000000000000585</v>
      </c>
      <c r="V25">
        <f t="shared" si="11"/>
        <v>1.6358041171155688</v>
      </c>
    </row>
    <row r="26" spans="1:24" x14ac:dyDescent="0.25">
      <c r="A26" s="16" t="s">
        <v>29</v>
      </c>
      <c r="B26">
        <f>qPCR!E25</f>
        <v>26.340000000000003</v>
      </c>
      <c r="C26">
        <f>qPCR!N67</f>
        <v>25.369999999999997</v>
      </c>
      <c r="D26">
        <f t="shared" si="12"/>
        <v>-0.97000000000000597</v>
      </c>
      <c r="F26" s="143"/>
      <c r="H26" s="171"/>
      <c r="I26" s="223"/>
      <c r="J26" s="171"/>
      <c r="K26">
        <f t="shared" si="13"/>
        <v>-0.23937499999999989</v>
      </c>
      <c r="L26">
        <f t="shared" si="14"/>
        <v>1.1804811461526266</v>
      </c>
      <c r="O26" s="1"/>
      <c r="P26" s="1"/>
      <c r="Q26">
        <f t="shared" si="9"/>
        <v>0.69979293279759758</v>
      </c>
      <c r="R26" s="175"/>
      <c r="S26" s="176"/>
      <c r="T26" s="171"/>
      <c r="U26">
        <f t="shared" si="10"/>
        <v>0.77500000000000069</v>
      </c>
      <c r="V26">
        <f t="shared" si="11"/>
        <v>0.58438862428062244</v>
      </c>
    </row>
    <row r="27" spans="1:24" x14ac:dyDescent="0.25">
      <c r="A27" s="16" t="s">
        <v>30</v>
      </c>
      <c r="B27">
        <f>qPCR!E26</f>
        <v>24.439999999999998</v>
      </c>
      <c r="C27">
        <f>qPCR!N68</f>
        <v>24.954999999999998</v>
      </c>
      <c r="D27">
        <f t="shared" si="12"/>
        <v>0.51500000000000057</v>
      </c>
      <c r="F27" s="143"/>
      <c r="H27" s="171"/>
      <c r="I27" s="223"/>
      <c r="J27" s="171"/>
      <c r="K27">
        <f t="shared" si="13"/>
        <v>-0.65937499999999805</v>
      </c>
      <c r="L27">
        <f t="shared" si="14"/>
        <v>1.5793982533430886</v>
      </c>
      <c r="O27" s="1"/>
      <c r="P27" s="1"/>
      <c r="Q27">
        <f t="shared" si="9"/>
        <v>0.82931954581444201</v>
      </c>
      <c r="R27" s="175"/>
      <c r="S27" s="176"/>
      <c r="T27" s="171"/>
      <c r="U27">
        <f t="shared" si="10"/>
        <v>0.52999999999999969</v>
      </c>
      <c r="V27">
        <f t="shared" si="11"/>
        <v>0.69255473405546253</v>
      </c>
    </row>
    <row r="28" spans="1:24" x14ac:dyDescent="0.25">
      <c r="A28" s="16" t="s">
        <v>31</v>
      </c>
      <c r="B28">
        <f>qPCR!E27</f>
        <v>25.63</v>
      </c>
      <c r="C28">
        <f>qPCR!N69</f>
        <v>25.9</v>
      </c>
      <c r="D28">
        <f t="shared" si="12"/>
        <v>0.26999999999999957</v>
      </c>
      <c r="F28" s="143"/>
      <c r="H28" s="171"/>
      <c r="I28" s="223"/>
      <c r="J28" s="171"/>
      <c r="K28">
        <f t="shared" si="13"/>
        <v>0.55562499999999826</v>
      </c>
      <c r="L28">
        <f t="shared" si="14"/>
        <v>0.6803622499118045</v>
      </c>
      <c r="O28" s="1"/>
      <c r="P28" s="1"/>
      <c r="Q28">
        <f t="shared" si="9"/>
        <v>0.37892914162759994</v>
      </c>
      <c r="R28" s="175"/>
      <c r="S28" s="176"/>
      <c r="T28" s="171"/>
      <c r="U28">
        <f t="shared" si="10"/>
        <v>1.6599999999999988</v>
      </c>
      <c r="V28">
        <f t="shared" si="11"/>
        <v>0.31643914849257027</v>
      </c>
    </row>
    <row r="29" spans="1:24" x14ac:dyDescent="0.25">
      <c r="A29" s="16" t="s">
        <v>32</v>
      </c>
      <c r="B29">
        <f>qPCR!E28</f>
        <v>23.47</v>
      </c>
      <c r="C29">
        <f>qPCR!N70</f>
        <v>24.869999999999997</v>
      </c>
      <c r="D29">
        <f t="shared" si="12"/>
        <v>1.3999999999999986</v>
      </c>
      <c r="F29" s="143"/>
      <c r="H29" s="171"/>
      <c r="I29" s="223"/>
      <c r="J29" s="171"/>
      <c r="K29">
        <f t="shared" si="13"/>
        <v>0.69562500000000238</v>
      </c>
      <c r="L29">
        <f t="shared" si="14"/>
        <v>0.6174417743496422</v>
      </c>
      <c r="O29" s="1"/>
      <c r="P29" s="1"/>
      <c r="Q29">
        <f t="shared" si="9"/>
        <v>1.4539725173203133</v>
      </c>
      <c r="R29" s="175"/>
      <c r="S29" s="176"/>
      <c r="T29" s="171"/>
      <c r="U29">
        <f t="shared" si="10"/>
        <v>-0.28000000000000258</v>
      </c>
      <c r="V29">
        <f t="shared" si="11"/>
        <v>1.214194884395049</v>
      </c>
    </row>
    <row r="30" spans="1:24" x14ac:dyDescent="0.25">
      <c r="A30" s="16" t="s">
        <v>33</v>
      </c>
      <c r="B30">
        <f>qPCR!E29</f>
        <v>26.325000000000003</v>
      </c>
      <c r="C30">
        <f>qPCR!N71</f>
        <v>25.785</v>
      </c>
      <c r="D30">
        <f t="shared" si="12"/>
        <v>-0.5400000000000027</v>
      </c>
      <c r="F30" s="143"/>
      <c r="H30" s="171"/>
      <c r="I30" s="223"/>
      <c r="J30" s="171"/>
      <c r="K30">
        <f t="shared" si="13"/>
        <v>-0.30437500000000117</v>
      </c>
      <c r="L30">
        <f t="shared" si="14"/>
        <v>1.2348835486992875</v>
      </c>
      <c r="O30" s="1"/>
      <c r="P30" s="1"/>
      <c r="Q30">
        <f t="shared" si="9"/>
        <v>1.3286858140965085</v>
      </c>
      <c r="R30" s="175"/>
      <c r="S30" s="176"/>
      <c r="T30" s="171"/>
      <c r="U30">
        <f t="shared" si="10"/>
        <v>-0.14999999999999647</v>
      </c>
      <c r="V30">
        <f t="shared" si="11"/>
        <v>1.1095694720678422</v>
      </c>
    </row>
    <row r="31" spans="1:24" x14ac:dyDescent="0.25">
      <c r="A31" s="16" t="s">
        <v>34</v>
      </c>
      <c r="B31">
        <f>qPCR!E30</f>
        <v>25.25</v>
      </c>
      <c r="C31">
        <f>qPCR!N72</f>
        <v>24.840000000000003</v>
      </c>
      <c r="D31">
        <f t="shared" si="12"/>
        <v>-0.40999999999999659</v>
      </c>
      <c r="F31" s="143"/>
      <c r="H31" s="171"/>
      <c r="I31" s="223"/>
      <c r="J31" s="171"/>
      <c r="K31">
        <f t="shared" si="13"/>
        <v>0.36562500000000053</v>
      </c>
      <c r="L31">
        <f t="shared" si="14"/>
        <v>0.77613256834599009</v>
      </c>
      <c r="O31" s="1"/>
      <c r="P31" s="1"/>
      <c r="Q31">
        <f t="shared" si="9"/>
        <v>1.6301446648052527</v>
      </c>
      <c r="R31" s="175"/>
      <c r="S31" s="176"/>
      <c r="T31" s="171"/>
      <c r="U31">
        <f t="shared" si="10"/>
        <v>-0.44500000000000173</v>
      </c>
      <c r="V31">
        <f t="shared" si="11"/>
        <v>1.3613141164994749</v>
      </c>
    </row>
    <row r="32" spans="1:24" x14ac:dyDescent="0.25">
      <c r="A32" s="38" t="s">
        <v>35</v>
      </c>
      <c r="B32">
        <f>qPCR!E31</f>
        <v>26.55</v>
      </c>
      <c r="C32">
        <f>qPCR!N73</f>
        <v>25.844999999999999</v>
      </c>
      <c r="D32">
        <f t="shared" si="12"/>
        <v>-0.70500000000000185</v>
      </c>
      <c r="F32" s="143"/>
      <c r="H32" s="171"/>
      <c r="I32" s="223"/>
      <c r="J32" s="171"/>
      <c r="K32">
        <f t="shared" si="13"/>
        <v>-0.11437499999999989</v>
      </c>
      <c r="L32">
        <f t="shared" si="14"/>
        <v>1.0825059839488431</v>
      </c>
      <c r="O32" s="1"/>
      <c r="P32" s="1"/>
      <c r="Q32">
        <f t="shared" ref="Q32:Q41" si="15">POWER(2,((-1)*(D34)))</f>
        <v>1.5422108254079407</v>
      </c>
      <c r="R32" s="165"/>
      <c r="S32" s="166"/>
      <c r="T32" s="161"/>
      <c r="U32">
        <f t="shared" ref="U32:U41" si="16">D34-$T$23</f>
        <v>-0.36499999999999988</v>
      </c>
      <c r="V32">
        <f t="shared" si="11"/>
        <v>1.2878816295098254</v>
      </c>
    </row>
    <row r="33" spans="1:24" x14ac:dyDescent="0.25">
      <c r="A33" s="186" t="s">
        <v>147</v>
      </c>
      <c r="B33">
        <f>AVERAGE(B25:B32)</f>
        <v>25.583125000000003</v>
      </c>
      <c r="C33">
        <f>AVERAGE(C25:C32)</f>
        <v>25.374375000000001</v>
      </c>
      <c r="D33">
        <f>AVERAGE(D25:D32)</f>
        <v>-0.2087500000000011</v>
      </c>
      <c r="F33" s="143"/>
      <c r="H33" s="171"/>
      <c r="I33" s="223"/>
      <c r="J33" s="171"/>
      <c r="O33" s="1"/>
      <c r="P33" s="1"/>
      <c r="Q33">
        <f t="shared" si="15"/>
        <v>3.5185963036897454</v>
      </c>
      <c r="R33" s="175"/>
      <c r="S33" s="176"/>
      <c r="T33" s="171"/>
      <c r="U33">
        <f t="shared" si="16"/>
        <v>-1.555000000000001</v>
      </c>
      <c r="V33">
        <f t="shared" si="11"/>
        <v>2.9383372665566201</v>
      </c>
    </row>
    <row r="34" spans="1:24" x14ac:dyDescent="0.25">
      <c r="A34" s="21" t="s">
        <v>36</v>
      </c>
      <c r="B34">
        <f>qPCR!E32</f>
        <v>25.965</v>
      </c>
      <c r="C34">
        <f>qPCR!N74</f>
        <v>25.34</v>
      </c>
      <c r="D34">
        <f t="shared" ref="D34:D43" si="17">C34-B34</f>
        <v>-0.625</v>
      </c>
      <c r="F34" s="143"/>
      <c r="H34" s="225"/>
      <c r="I34" s="226"/>
      <c r="J34" s="225"/>
      <c r="M34">
        <f>(-1)*GEOMEAN(L25:L33)</f>
        <v>-1</v>
      </c>
      <c r="N34">
        <f>STDEV(L25:L33)/SQRT(COUNT(L25:L33))</f>
        <v>0.11679098612336392</v>
      </c>
      <c r="O34" s="1"/>
      <c r="P34" s="1"/>
      <c r="Q34">
        <f t="shared" si="15"/>
        <v>1.2878816295098272</v>
      </c>
      <c r="R34" s="175"/>
      <c r="S34" s="176"/>
      <c r="T34" s="171"/>
      <c r="U34">
        <f t="shared" si="16"/>
        <v>-0.10500000000000187</v>
      </c>
      <c r="V34">
        <f t="shared" si="11"/>
        <v>1.0754943904573795</v>
      </c>
    </row>
    <row r="35" spans="1:24" x14ac:dyDescent="0.25">
      <c r="A35" s="26" t="s">
        <v>37</v>
      </c>
      <c r="B35">
        <f>qPCR!E33</f>
        <v>26.225000000000001</v>
      </c>
      <c r="C35">
        <f>qPCR!N75</f>
        <v>24.41</v>
      </c>
      <c r="D35">
        <f t="shared" si="17"/>
        <v>-1.8150000000000013</v>
      </c>
      <c r="F35" s="143"/>
      <c r="H35" s="171"/>
      <c r="I35" s="223"/>
      <c r="J35" s="171"/>
      <c r="K35">
        <f>D13-$J$12</f>
        <v>-9.9374999999999325E-2</v>
      </c>
      <c r="L35">
        <f>POWER(2,((-1)*(K35)))</f>
        <v>1.0713092526242651</v>
      </c>
      <c r="O35" s="1"/>
      <c r="P35" s="1"/>
      <c r="Q35">
        <f t="shared" si="15"/>
        <v>1.6817928305074332</v>
      </c>
      <c r="R35" s="175"/>
      <c r="S35" s="176"/>
      <c r="T35" s="171"/>
      <c r="U35">
        <f t="shared" si="16"/>
        <v>-0.49000000000000343</v>
      </c>
      <c r="V35">
        <f t="shared" si="11"/>
        <v>1.4044448757380006</v>
      </c>
    </row>
    <row r="36" spans="1:24" x14ac:dyDescent="0.25">
      <c r="A36" s="26" t="s">
        <v>38</v>
      </c>
      <c r="B36">
        <f>qPCR!E34</f>
        <v>24.625</v>
      </c>
      <c r="C36">
        <f>qPCR!N76</f>
        <v>24.259999999999998</v>
      </c>
      <c r="D36">
        <f t="shared" si="17"/>
        <v>-0.36500000000000199</v>
      </c>
      <c r="F36" s="143"/>
      <c r="H36" s="171"/>
      <c r="I36" s="223"/>
      <c r="J36" s="171"/>
      <c r="K36">
        <f>D14-$J$12</f>
        <v>1.3256250000000014</v>
      </c>
      <c r="L36">
        <f>POWER(2,((-1)*(K36)))</f>
        <v>0.3989763124172982</v>
      </c>
      <c r="O36" s="1"/>
      <c r="P36" s="1"/>
      <c r="Q36">
        <f t="shared" si="15"/>
        <v>1.979313312830413</v>
      </c>
      <c r="R36" s="175"/>
      <c r="S36" s="176"/>
      <c r="T36" s="171"/>
      <c r="U36">
        <f t="shared" si="16"/>
        <v>-0.72499999999999931</v>
      </c>
      <c r="V36">
        <f t="shared" si="11"/>
        <v>1.6529006363084227</v>
      </c>
    </row>
    <row r="37" spans="1:24" x14ac:dyDescent="0.25">
      <c r="A37" s="26" t="s">
        <v>39</v>
      </c>
      <c r="B37">
        <f>qPCR!E35</f>
        <v>25.685000000000002</v>
      </c>
      <c r="C37">
        <f>qPCR!N77</f>
        <v>24.934999999999999</v>
      </c>
      <c r="D37">
        <f t="shared" si="17"/>
        <v>-0.75000000000000355</v>
      </c>
      <c r="F37" s="43"/>
      <c r="H37" s="171"/>
      <c r="I37" s="223"/>
      <c r="J37" s="171"/>
      <c r="K37">
        <f>D15-$J$12</f>
        <v>-0.19937500000000075</v>
      </c>
      <c r="L37">
        <f>POWER(2,((-1)*(K37)))</f>
        <v>1.1482008271322783</v>
      </c>
      <c r="O37" s="1"/>
      <c r="P37" s="1"/>
      <c r="Q37">
        <f t="shared" si="15"/>
        <v>0.9659363289248476</v>
      </c>
      <c r="R37" s="175"/>
      <c r="S37" s="176"/>
      <c r="T37" s="171"/>
      <c r="U37">
        <f t="shared" si="16"/>
        <v>0.30999999999999728</v>
      </c>
      <c r="V37">
        <f t="shared" si="11"/>
        <v>0.80664175922212777</v>
      </c>
    </row>
    <row r="38" spans="1:24" x14ac:dyDescent="0.25">
      <c r="A38" s="26" t="s">
        <v>40</v>
      </c>
      <c r="B38">
        <f>qPCR!E36</f>
        <v>25.945</v>
      </c>
      <c r="C38">
        <f>qPCR!N78</f>
        <v>24.96</v>
      </c>
      <c r="D38">
        <f t="shared" si="17"/>
        <v>-0.98499999999999943</v>
      </c>
      <c r="F38" s="43"/>
      <c r="H38" s="171"/>
      <c r="I38" s="223"/>
      <c r="J38" s="171"/>
      <c r="K38">
        <f>D16-$J$12</f>
        <v>1.3306249999999968</v>
      </c>
      <c r="L38">
        <f>POWER(2,((-1)*(K38)))</f>
        <v>0.39759595923842911</v>
      </c>
      <c r="O38" s="1"/>
      <c r="P38" s="1"/>
      <c r="Q38">
        <f t="shared" si="15"/>
        <v>1.5262592089605584</v>
      </c>
      <c r="R38" s="175"/>
      <c r="S38" s="176"/>
      <c r="T38" s="171"/>
      <c r="U38">
        <f t="shared" si="16"/>
        <v>-0.34999999999999931</v>
      </c>
      <c r="V38">
        <f t="shared" si="11"/>
        <v>1.2745606273192616</v>
      </c>
    </row>
    <row r="39" spans="1:24" x14ac:dyDescent="0.25">
      <c r="A39" s="26" t="s">
        <v>41</v>
      </c>
      <c r="B39">
        <f>qPCR!E37</f>
        <v>24.685000000000002</v>
      </c>
      <c r="C39">
        <f>qPCR!N79</f>
        <v>24.734999999999999</v>
      </c>
      <c r="D39">
        <f t="shared" si="17"/>
        <v>4.9999999999997158E-2</v>
      </c>
      <c r="F39" s="43"/>
      <c r="H39" s="171"/>
      <c r="I39" s="223"/>
      <c r="J39" s="171"/>
      <c r="K39">
        <f>D17-$J$12</f>
        <v>0.20562500000000039</v>
      </c>
      <c r="L39">
        <f>POWER(2,((-1)*(K39)))</f>
        <v>0.86716293605193284</v>
      </c>
      <c r="O39" s="1"/>
      <c r="P39" s="1"/>
      <c r="Q39">
        <f t="shared" si="15"/>
        <v>0.97265494741228609</v>
      </c>
      <c r="R39" s="175"/>
      <c r="S39" s="176"/>
      <c r="T39" s="171"/>
      <c r="U39">
        <f t="shared" si="16"/>
        <v>0.29999999999999927</v>
      </c>
      <c r="V39">
        <f t="shared" si="11"/>
        <v>0.81225239635623592</v>
      </c>
    </row>
    <row r="40" spans="1:24" x14ac:dyDescent="0.25">
      <c r="A40" s="26" t="s">
        <v>42</v>
      </c>
      <c r="B40">
        <f>qPCR!E38</f>
        <v>25.68</v>
      </c>
      <c r="C40">
        <f>qPCR!N80</f>
        <v>25.07</v>
      </c>
      <c r="D40">
        <f t="shared" si="17"/>
        <v>-0.60999999999999943</v>
      </c>
      <c r="F40" s="43"/>
      <c r="H40" s="171"/>
      <c r="I40" s="223"/>
      <c r="O40" s="1"/>
      <c r="P40" s="1"/>
      <c r="Q40">
        <f t="shared" si="15"/>
        <v>1.1289644048061345</v>
      </c>
      <c r="R40" s="175"/>
      <c r="S40" s="176"/>
      <c r="T40" s="171"/>
      <c r="U40">
        <f t="shared" si="16"/>
        <v>8.4999999999995857E-2</v>
      </c>
      <c r="V40">
        <f t="shared" si="11"/>
        <v>0.94278453591824218</v>
      </c>
    </row>
    <row r="41" spans="1:24" x14ac:dyDescent="0.25">
      <c r="A41" s="26" t="s">
        <v>43</v>
      </c>
      <c r="B41">
        <f>qPCR!E39</f>
        <v>25.945</v>
      </c>
      <c r="C41">
        <f>qPCR!N81</f>
        <v>25.984999999999999</v>
      </c>
      <c r="D41">
        <f t="shared" si="17"/>
        <v>3.9999999999999147E-2</v>
      </c>
      <c r="F41" s="43"/>
      <c r="H41" s="171"/>
      <c r="I41" s="223"/>
      <c r="K41">
        <f>D19-$J$12</f>
        <v>0.20562500000000394</v>
      </c>
      <c r="L41">
        <f>POWER(2,((-1)*(K41)))</f>
        <v>0.86716293605193073</v>
      </c>
      <c r="O41" s="1"/>
      <c r="P41" s="1"/>
      <c r="Q41">
        <f t="shared" si="15"/>
        <v>4.0982272921311962</v>
      </c>
      <c r="R41" s="175"/>
      <c r="S41" s="176"/>
      <c r="T41" s="171"/>
      <c r="U41">
        <f t="shared" si="16"/>
        <v>-1.7749999999999964</v>
      </c>
      <c r="V41">
        <f t="shared" si="11"/>
        <v>3.4223801027304002</v>
      </c>
    </row>
    <row r="42" spans="1:24" x14ac:dyDescent="0.25">
      <c r="A42" s="26" t="s">
        <v>44</v>
      </c>
      <c r="B42">
        <f>qPCR!E40</f>
        <v>25.655000000000001</v>
      </c>
      <c r="C42">
        <f>qPCR!N82</f>
        <v>25.479999999999997</v>
      </c>
      <c r="D42">
        <f t="shared" si="17"/>
        <v>-0.17500000000000426</v>
      </c>
      <c r="F42" s="228"/>
      <c r="H42" s="171"/>
      <c r="I42" s="223"/>
      <c r="K42">
        <f>D20-$J$12</f>
        <v>0.79062500000000124</v>
      </c>
      <c r="L42">
        <f>POWER(2,((-1)*(K42)))</f>
        <v>0.57809359773028057</v>
      </c>
      <c r="O42" s="1"/>
      <c r="P42" s="1"/>
      <c r="Q42" s="49"/>
      <c r="R42" s="205"/>
      <c r="S42" s="206"/>
      <c r="T42" s="205"/>
      <c r="U42" s="207"/>
      <c r="V42" s="207"/>
      <c r="W42" s="207"/>
      <c r="X42" s="206"/>
    </row>
    <row r="43" spans="1:24" x14ac:dyDescent="0.25">
      <c r="A43" s="85" t="s">
        <v>45</v>
      </c>
      <c r="B43">
        <f>qPCR!E41</f>
        <v>26.189999999999998</v>
      </c>
      <c r="C43">
        <f>qPCR!N83</f>
        <v>24.155000000000001</v>
      </c>
      <c r="D43">
        <f t="shared" si="17"/>
        <v>-2.0349999999999966</v>
      </c>
      <c r="F43" s="143"/>
      <c r="H43" s="171"/>
      <c r="I43" s="223"/>
      <c r="K43">
        <f>D21-$J$12</f>
        <v>0.42062500000000025</v>
      </c>
      <c r="L43">
        <f>POWER(2,((-1)*(K43)))</f>
        <v>0.74710089740014041</v>
      </c>
      <c r="O43" s="1"/>
      <c r="P43" s="146" t="s">
        <v>145</v>
      </c>
      <c r="Q43">
        <f>AVERAGE(Q24:Q41)</f>
        <v>1.629288455237762</v>
      </c>
      <c r="R43" s="175"/>
      <c r="S43" s="229"/>
      <c r="T43">
        <f>D45</f>
        <v>-0.4966666666666677</v>
      </c>
    </row>
    <row r="44" spans="1:24" x14ac:dyDescent="0.25">
      <c r="A44" s="186" t="s">
        <v>148</v>
      </c>
      <c r="B44">
        <f>AVERAGE(B34:B43)</f>
        <v>25.660000000000004</v>
      </c>
      <c r="C44">
        <f>AVERAGE(C34:C43)</f>
        <v>24.933</v>
      </c>
      <c r="D44">
        <f>AVERAGE(D34:D43)</f>
        <v>-0.72700000000000098</v>
      </c>
      <c r="F44" s="1"/>
      <c r="H44" s="171"/>
      <c r="I44" s="223"/>
      <c r="K44">
        <f>D22-$J$12</f>
        <v>0.87562499999999854</v>
      </c>
      <c r="L44">
        <f>POWER(2,((-1)*(K44)))</f>
        <v>0.54501770425344898</v>
      </c>
      <c r="O44" s="1"/>
      <c r="P44" s="216" t="s">
        <v>128</v>
      </c>
      <c r="Q44">
        <f>Q43/Q23</f>
        <v>1.2953398989642502</v>
      </c>
      <c r="R44">
        <f>((C45-B45)-(C24-B24))</f>
        <v>-0.44771929824561596</v>
      </c>
      <c r="S44">
        <f>POWER(2,((-1)*(R44)))</f>
        <v>1.3638824416879571</v>
      </c>
      <c r="W44">
        <f>GEOMEAN(V24:V41)</f>
        <v>1.1782671388440709</v>
      </c>
      <c r="X44">
        <f>STDEV(V24:V41)/SQRT(COUNT(V24:V41))</f>
        <v>0.18400763262596928</v>
      </c>
    </row>
    <row r="45" spans="1:24" x14ac:dyDescent="0.25">
      <c r="A45" s="146" t="s">
        <v>149</v>
      </c>
      <c r="B45">
        <f>AVERAGE(B25:B32,B34:B43)</f>
        <v>25.625833333333336</v>
      </c>
      <c r="C45">
        <f>AVERAGE(C25:C32,C34:C43)</f>
        <v>25.12916666666667</v>
      </c>
      <c r="D45">
        <f>AVERAGE(D25:D32,D34:D43)</f>
        <v>-0.4966666666666677</v>
      </c>
      <c r="F45" s="1"/>
      <c r="H45" s="225"/>
      <c r="I45" s="226"/>
      <c r="J45" s="225"/>
      <c r="O45" s="1"/>
      <c r="P45" s="1"/>
      <c r="R45" s="165"/>
      <c r="S45" s="166"/>
      <c r="T45" s="161"/>
      <c r="U45">
        <f t="shared" ref="U45:U53" si="18">D3-$T$43</f>
        <v>-0.34833333333333472</v>
      </c>
      <c r="V45">
        <f t="shared" ref="V45:V63" si="19">POWER(2,((-1)*(U45)))</f>
        <v>1.273089047325398</v>
      </c>
    </row>
    <row r="46" spans="1:24" x14ac:dyDescent="0.25">
      <c r="A46" s="43"/>
      <c r="F46" s="1"/>
      <c r="G46">
        <f>(-1)*G23/G12</f>
        <v>-0.72518008531444866</v>
      </c>
      <c r="H46">
        <f>((C23-B23)-(C12-B12))</f>
        <v>0.54033333333332578</v>
      </c>
      <c r="I46">
        <f>(-1)*POWER(2,((-1)*(H46)))</f>
        <v>-0.68761201860416443</v>
      </c>
      <c r="J46" s="182"/>
      <c r="M46">
        <f>(-1)*GEOMEAN(L35:L44)</f>
        <v>-0.68800269014891879</v>
      </c>
      <c r="N46">
        <f>STDEV(L35:L44)/SQRT(COUNT(L35:L44))</f>
        <v>9.1771314447958038E-2</v>
      </c>
      <c r="O46" s="1"/>
      <c r="P46" s="1"/>
      <c r="R46" s="175"/>
      <c r="S46" s="176"/>
      <c r="T46" s="171"/>
      <c r="U46">
        <f t="shared" si="18"/>
        <v>-0.28833333333333244</v>
      </c>
      <c r="V46">
        <f t="shared" si="19"/>
        <v>1.2212286438052358</v>
      </c>
    </row>
    <row r="47" spans="1:24" x14ac:dyDescent="0.25">
      <c r="A47" s="43"/>
      <c r="F47" s="1"/>
      <c r="H47" s="243"/>
      <c r="I47" s="243"/>
      <c r="J47" s="243"/>
      <c r="O47" s="1"/>
      <c r="P47" s="1"/>
      <c r="R47" s="175"/>
      <c r="S47" s="176"/>
      <c r="T47" s="171"/>
      <c r="U47">
        <f t="shared" si="18"/>
        <v>-0.70833333333333059</v>
      </c>
      <c r="V47">
        <f t="shared" si="19"/>
        <v>1.6339154532410967</v>
      </c>
    </row>
    <row r="48" spans="1:24" ht="15.75" x14ac:dyDescent="0.25">
      <c r="A48" s="244" t="s">
        <v>7</v>
      </c>
      <c r="B48" s="245"/>
      <c r="D48" s="15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R48" s="175"/>
      <c r="S48" s="176"/>
      <c r="T48" s="171"/>
      <c r="U48">
        <f t="shared" si="18"/>
        <v>0.50666666666666571</v>
      </c>
      <c r="V48">
        <f t="shared" si="19"/>
        <v>0.70384679201699518</v>
      </c>
    </row>
    <row r="49" spans="1:24" ht="15.75" x14ac:dyDescent="0.25">
      <c r="A49" s="43"/>
      <c r="B49" s="246"/>
      <c r="D49" s="156"/>
      <c r="F49" s="142"/>
      <c r="G49" s="291" t="s">
        <v>150</v>
      </c>
      <c r="H49" s="291"/>
      <c r="I49" s="291"/>
      <c r="J49" s="291"/>
      <c r="K49" s="291"/>
      <c r="L49" s="291"/>
      <c r="M49" s="291"/>
      <c r="N49" s="291"/>
      <c r="O49" s="1"/>
      <c r="R49" s="175"/>
      <c r="S49" s="176"/>
      <c r="T49" s="171"/>
      <c r="U49">
        <f t="shared" si="18"/>
        <v>0.64666666666666983</v>
      </c>
      <c r="V49">
        <f t="shared" si="19"/>
        <v>0.63875444616395516</v>
      </c>
    </row>
    <row r="50" spans="1:24" x14ac:dyDescent="0.25">
      <c r="A50" s="146" t="s">
        <v>134</v>
      </c>
      <c r="B50" s="7" t="s">
        <v>2</v>
      </c>
      <c r="C50" s="10" t="s">
        <v>155</v>
      </c>
      <c r="D50" s="147" t="s">
        <v>136</v>
      </c>
      <c r="F50" s="1"/>
      <c r="G50" s="276" t="s">
        <v>137</v>
      </c>
      <c r="H50" s="277" t="s">
        <v>138</v>
      </c>
      <c r="I50" s="278" t="s">
        <v>139</v>
      </c>
      <c r="J50" s="152" t="s">
        <v>140</v>
      </c>
      <c r="K50" s="153" t="s">
        <v>138</v>
      </c>
      <c r="L50" s="154" t="s">
        <v>139</v>
      </c>
      <c r="M50" s="154" t="s">
        <v>141</v>
      </c>
      <c r="N50" s="155" t="s">
        <v>129</v>
      </c>
      <c r="O50" s="1"/>
      <c r="R50" s="175"/>
      <c r="S50" s="176"/>
      <c r="T50" s="171"/>
      <c r="U50">
        <f t="shared" si="18"/>
        <v>-0.35333333333333372</v>
      </c>
      <c r="V50">
        <f t="shared" si="19"/>
        <v>1.2775088923279132</v>
      </c>
    </row>
    <row r="51" spans="1:24" x14ac:dyDescent="0.25">
      <c r="A51" s="11" t="s">
        <v>8</v>
      </c>
      <c r="B51">
        <f t="shared" ref="B51:C59" si="20">B3</f>
        <v>25.965</v>
      </c>
      <c r="C51">
        <f t="shared" si="20"/>
        <v>25.119999999999997</v>
      </c>
      <c r="D51">
        <f t="shared" ref="D51:D59" si="21">C51-B51</f>
        <v>-0.84500000000000242</v>
      </c>
      <c r="F51" s="1"/>
      <c r="G51">
        <f t="shared" ref="G51:G59" si="22">POWER(2,((-1)*(D51)))</f>
        <v>1.7962647457678713</v>
      </c>
      <c r="H51" s="159"/>
      <c r="I51" s="160"/>
      <c r="J51" s="161"/>
      <c r="K51">
        <f t="shared" ref="K51:K59" si="23">D51-$J$60</f>
        <v>-0.51166666666666916</v>
      </c>
      <c r="L51">
        <f t="shared" ref="L51:L59" si="24">POWER(2,((-1)*(K51)))</f>
        <v>1.4256962735226548</v>
      </c>
      <c r="O51" s="1"/>
      <c r="R51" s="175"/>
      <c r="S51" s="176"/>
      <c r="T51" s="171"/>
      <c r="U51">
        <f t="shared" si="18"/>
        <v>0.31666666666666798</v>
      </c>
      <c r="V51">
        <f t="shared" si="19"/>
        <v>0.80292288186337568</v>
      </c>
    </row>
    <row r="52" spans="1:24" x14ac:dyDescent="0.25">
      <c r="A52" s="16" t="s">
        <v>9</v>
      </c>
      <c r="B52">
        <f t="shared" si="20"/>
        <v>25.91</v>
      </c>
      <c r="C52">
        <f t="shared" si="20"/>
        <v>25.125</v>
      </c>
      <c r="D52">
        <f t="shared" si="21"/>
        <v>-0.78500000000000014</v>
      </c>
      <c r="F52" s="1"/>
      <c r="G52">
        <f t="shared" si="22"/>
        <v>1.7230923194240344</v>
      </c>
      <c r="H52" s="169"/>
      <c r="I52" s="170"/>
      <c r="J52" s="171"/>
      <c r="K52">
        <f t="shared" si="23"/>
        <v>-0.45166666666666683</v>
      </c>
      <c r="L52">
        <f t="shared" si="24"/>
        <v>1.3676192802460185</v>
      </c>
      <c r="O52" s="1"/>
      <c r="P52" s="1"/>
      <c r="R52" s="175"/>
      <c r="S52" s="176"/>
      <c r="T52" s="171"/>
      <c r="U52">
        <f t="shared" si="18"/>
        <v>-0.16333333333333244</v>
      </c>
      <c r="V52">
        <f t="shared" si="19"/>
        <v>1.1198716040467585</v>
      </c>
    </row>
    <row r="53" spans="1:24" x14ac:dyDescent="0.25">
      <c r="A53" s="16" t="s">
        <v>10</v>
      </c>
      <c r="B53">
        <f t="shared" si="20"/>
        <v>25.244999999999997</v>
      </c>
      <c r="C53">
        <f t="shared" si="20"/>
        <v>24.04</v>
      </c>
      <c r="D53">
        <f t="shared" si="21"/>
        <v>-1.2049999999999983</v>
      </c>
      <c r="F53" s="1"/>
      <c r="G53">
        <f t="shared" si="22"/>
        <v>2.3053726935977257</v>
      </c>
      <c r="H53" s="169"/>
      <c r="I53" s="170"/>
      <c r="J53" s="171"/>
      <c r="K53">
        <f t="shared" si="23"/>
        <v>-0.87166666666666504</v>
      </c>
      <c r="L53">
        <f t="shared" si="24"/>
        <v>1.8297755194978957</v>
      </c>
      <c r="O53" s="1"/>
      <c r="P53" s="1"/>
      <c r="R53" s="180"/>
      <c r="S53" s="181"/>
      <c r="T53" s="182"/>
      <c r="U53">
        <f t="shared" si="18"/>
        <v>0.4966666666666677</v>
      </c>
      <c r="V53">
        <f t="shared" si="19"/>
        <v>0.70874243361112932</v>
      </c>
    </row>
    <row r="54" spans="1:24" x14ac:dyDescent="0.25">
      <c r="A54" s="16" t="s">
        <v>11</v>
      </c>
      <c r="B54">
        <f t="shared" si="20"/>
        <v>25.130000000000003</v>
      </c>
      <c r="C54">
        <f t="shared" si="20"/>
        <v>25.14</v>
      </c>
      <c r="D54">
        <f t="shared" si="21"/>
        <v>9.9999999999980105E-3</v>
      </c>
      <c r="F54" s="1"/>
      <c r="G54">
        <f t="shared" si="22"/>
        <v>0.99309249543703737</v>
      </c>
      <c r="H54" s="169"/>
      <c r="I54" s="170"/>
      <c r="J54" s="171"/>
      <c r="K54">
        <f t="shared" si="23"/>
        <v>0.34333333333333133</v>
      </c>
      <c r="L54">
        <f t="shared" si="24"/>
        <v>0.78821803597923867</v>
      </c>
      <c r="O54" s="156"/>
      <c r="P54" s="1"/>
      <c r="R54" s="175"/>
      <c r="S54" s="176"/>
      <c r="T54" s="171"/>
      <c r="U54">
        <f t="shared" ref="U54:U63" si="25">D13-$T$43</f>
        <v>-0.14833333333333187</v>
      </c>
      <c r="V54">
        <f t="shared" si="19"/>
        <v>1.1082883872752489</v>
      </c>
    </row>
    <row r="55" spans="1:24" x14ac:dyDescent="0.25">
      <c r="A55" s="16" t="s">
        <v>12</v>
      </c>
      <c r="B55">
        <f t="shared" si="20"/>
        <v>25.16</v>
      </c>
      <c r="C55">
        <f t="shared" si="20"/>
        <v>25.310000000000002</v>
      </c>
      <c r="D55">
        <f t="shared" si="21"/>
        <v>0.15000000000000213</v>
      </c>
      <c r="F55" s="1"/>
      <c r="G55">
        <f t="shared" si="22"/>
        <v>0.90125046261082897</v>
      </c>
      <c r="H55" s="169"/>
      <c r="I55" s="170"/>
      <c r="J55" s="171"/>
      <c r="K55">
        <f t="shared" si="23"/>
        <v>0.48333333333333545</v>
      </c>
      <c r="L55">
        <f t="shared" si="24"/>
        <v>0.71532296621762814</v>
      </c>
      <c r="O55" s="156"/>
      <c r="P55" s="1"/>
      <c r="R55" s="175"/>
      <c r="S55" s="176"/>
      <c r="T55" s="171"/>
      <c r="U55">
        <f t="shared" si="25"/>
        <v>1.2766666666666688</v>
      </c>
      <c r="V55">
        <f t="shared" si="19"/>
        <v>0.41274805829113581</v>
      </c>
    </row>
    <row r="56" spans="1:24" x14ac:dyDescent="0.25">
      <c r="A56" s="16" t="s">
        <v>13</v>
      </c>
      <c r="B56">
        <f t="shared" si="20"/>
        <v>25.92</v>
      </c>
      <c r="C56">
        <f t="shared" si="20"/>
        <v>25.07</v>
      </c>
      <c r="D56">
        <f t="shared" si="21"/>
        <v>-0.85000000000000142</v>
      </c>
      <c r="F56" s="1"/>
      <c r="G56">
        <f t="shared" si="22"/>
        <v>1.8025009252216622</v>
      </c>
      <c r="H56" s="169"/>
      <c r="I56" s="170"/>
      <c r="J56" s="171"/>
      <c r="K56">
        <f t="shared" si="23"/>
        <v>-0.51666666666666816</v>
      </c>
      <c r="L56">
        <f t="shared" si="24"/>
        <v>1.4306459324352598</v>
      </c>
      <c r="O56" s="156"/>
      <c r="P56" s="1"/>
      <c r="R56" s="175"/>
      <c r="S56" s="176"/>
      <c r="T56" s="171"/>
      <c r="U56">
        <f t="shared" si="25"/>
        <v>-0.24833333333333329</v>
      </c>
      <c r="V56">
        <f t="shared" si="19"/>
        <v>1.187834082318759</v>
      </c>
    </row>
    <row r="57" spans="1:24" x14ac:dyDescent="0.25">
      <c r="A57" s="16" t="s">
        <v>14</v>
      </c>
      <c r="B57">
        <f t="shared" si="20"/>
        <v>25.725000000000001</v>
      </c>
      <c r="C57">
        <f t="shared" si="20"/>
        <v>25.545000000000002</v>
      </c>
      <c r="D57">
        <f t="shared" si="21"/>
        <v>-0.17999999999999972</v>
      </c>
      <c r="F57" s="1"/>
      <c r="G57">
        <f t="shared" si="22"/>
        <v>1.1328838852957983</v>
      </c>
      <c r="H57" s="169"/>
      <c r="I57" s="170"/>
      <c r="J57" s="171"/>
      <c r="K57">
        <f t="shared" si="23"/>
        <v>0.1533333333333336</v>
      </c>
      <c r="L57">
        <f t="shared" si="24"/>
        <v>0.89917053563818561</v>
      </c>
      <c r="O57" s="156"/>
      <c r="P57" s="1"/>
      <c r="R57" s="175"/>
      <c r="S57" s="176"/>
      <c r="T57" s="171"/>
      <c r="U57">
        <f t="shared" si="25"/>
        <v>1.2816666666666643</v>
      </c>
      <c r="V57">
        <f t="shared" si="19"/>
        <v>0.41132005849114184</v>
      </c>
    </row>
    <row r="58" spans="1:24" x14ac:dyDescent="0.25">
      <c r="A58" s="16" t="s">
        <v>15</v>
      </c>
      <c r="B58">
        <f t="shared" si="20"/>
        <v>26.105</v>
      </c>
      <c r="C58">
        <f t="shared" si="20"/>
        <v>25.445</v>
      </c>
      <c r="D58">
        <f t="shared" si="21"/>
        <v>-0.66000000000000014</v>
      </c>
      <c r="F58" s="1"/>
      <c r="G58">
        <f t="shared" si="22"/>
        <v>1.5800826237267545</v>
      </c>
      <c r="H58" s="169"/>
      <c r="I58" s="170"/>
      <c r="J58" s="171"/>
      <c r="K58">
        <f t="shared" si="23"/>
        <v>-0.32666666666666683</v>
      </c>
      <c r="L58">
        <f t="shared" si="24"/>
        <v>1.2541124095502614</v>
      </c>
      <c r="O58" s="156"/>
      <c r="P58" s="1"/>
      <c r="R58" s="175"/>
      <c r="S58" s="176"/>
      <c r="T58" s="171"/>
      <c r="U58">
        <f t="shared" si="25"/>
        <v>0.15666666666666784</v>
      </c>
      <c r="V58">
        <f t="shared" si="19"/>
        <v>0.89709540876983029</v>
      </c>
    </row>
    <row r="59" spans="1:24" x14ac:dyDescent="0.25">
      <c r="A59" s="38" t="s">
        <v>16</v>
      </c>
      <c r="B59">
        <f t="shared" si="20"/>
        <v>24.664999999999999</v>
      </c>
      <c r="C59">
        <f t="shared" si="20"/>
        <v>26.03</v>
      </c>
      <c r="D59">
        <f t="shared" si="21"/>
        <v>1.365000000000002</v>
      </c>
      <c r="F59" s="1"/>
      <c r="G59">
        <f t="shared" si="22"/>
        <v>0.38823443750051934</v>
      </c>
      <c r="H59" s="169"/>
      <c r="I59" s="170"/>
      <c r="J59" s="171"/>
      <c r="K59">
        <f t="shared" si="23"/>
        <v>1.6983333333333352</v>
      </c>
      <c r="L59">
        <f t="shared" si="24"/>
        <v>0.30814187724930331</v>
      </c>
      <c r="O59" s="243"/>
      <c r="P59" s="1"/>
      <c r="R59" s="175"/>
      <c r="S59" s="176"/>
      <c r="T59" s="171"/>
      <c r="U59">
        <f t="shared" si="25"/>
        <v>0.4966666666666677</v>
      </c>
      <c r="V59">
        <f t="shared" si="19"/>
        <v>0.70874243361112932</v>
      </c>
    </row>
    <row r="60" spans="1:24" x14ac:dyDescent="0.25">
      <c r="A60" s="251" t="s">
        <v>142</v>
      </c>
      <c r="B60">
        <f>AVERAGE(B51:B59)</f>
        <v>25.536111111111108</v>
      </c>
      <c r="C60">
        <f>AVERAGE(C51:C59)</f>
        <v>25.202777777777779</v>
      </c>
      <c r="D60">
        <f>AVERAGE(D51:D59)</f>
        <v>-0.33333333333333331</v>
      </c>
      <c r="F60" s="188" t="s">
        <v>143</v>
      </c>
      <c r="G60">
        <f>AVERAGE(G51:G59)</f>
        <v>1.4025305098424703</v>
      </c>
      <c r="H60" s="190"/>
      <c r="I60" s="191"/>
      <c r="J60">
        <f>D60</f>
        <v>-0.33333333333333331</v>
      </c>
      <c r="M60">
        <f>GEOMEAN(L51:L59)</f>
        <v>1</v>
      </c>
      <c r="N60">
        <f>STDEV(L51:L59)/SQRT(COUNT(L51:L59))</f>
        <v>0.15609551901080135</v>
      </c>
      <c r="O60" s="243"/>
      <c r="P60" s="1"/>
      <c r="R60" s="175"/>
      <c r="S60" s="176"/>
      <c r="T60" s="171"/>
      <c r="U60">
        <f t="shared" si="25"/>
        <v>0.15666666666667139</v>
      </c>
      <c r="V60">
        <f t="shared" si="19"/>
        <v>0.89709540876982807</v>
      </c>
    </row>
    <row r="61" spans="1:24" x14ac:dyDescent="0.25">
      <c r="A61" s="11" t="s">
        <v>28</v>
      </c>
      <c r="B61">
        <f t="shared" ref="B61:C68" si="26">B25</f>
        <v>26.66</v>
      </c>
      <c r="C61">
        <f t="shared" si="26"/>
        <v>25.43</v>
      </c>
      <c r="D61">
        <f t="shared" ref="D61:D68" si="27">C61-B61</f>
        <v>-1.2300000000000004</v>
      </c>
      <c r="F61" s="1"/>
      <c r="G61">
        <f t="shared" ref="G61:G68" si="28">POWER(2,((-1)*(D61)))</f>
        <v>2.3456698984637581</v>
      </c>
      <c r="H61" s="196"/>
      <c r="I61" s="197"/>
      <c r="J61" s="171"/>
      <c r="K61">
        <f t="shared" ref="K61:K68" si="29">D61-$J$60</f>
        <v>-0.89666666666666717</v>
      </c>
      <c r="L61">
        <f t="shared" ref="L61:L68" si="30">POWER(2,((-1)*(K61)))</f>
        <v>1.8617594321957547</v>
      </c>
      <c r="O61" s="243"/>
      <c r="P61" s="1"/>
      <c r="R61" s="175"/>
      <c r="S61" s="176"/>
      <c r="T61" s="171"/>
      <c r="U61">
        <f t="shared" si="25"/>
        <v>0.74166666666666869</v>
      </c>
      <c r="V61">
        <f t="shared" si="19"/>
        <v>0.5980480608687011</v>
      </c>
    </row>
    <row r="62" spans="1:24" x14ac:dyDescent="0.25">
      <c r="A62" s="16" t="s">
        <v>29</v>
      </c>
      <c r="B62">
        <f t="shared" si="26"/>
        <v>26.340000000000003</v>
      </c>
      <c r="C62">
        <f t="shared" si="26"/>
        <v>25.369999999999997</v>
      </c>
      <c r="D62">
        <f t="shared" si="27"/>
        <v>-0.97000000000000597</v>
      </c>
      <c r="F62" s="1"/>
      <c r="G62">
        <f t="shared" si="28"/>
        <v>1.9588405951738617</v>
      </c>
      <c r="H62" s="196"/>
      <c r="I62" s="197"/>
      <c r="J62" s="171"/>
      <c r="K62">
        <f t="shared" si="29"/>
        <v>-0.63666666666667271</v>
      </c>
      <c r="L62">
        <f t="shared" si="30"/>
        <v>1.5547328107085012</v>
      </c>
      <c r="O62" s="243"/>
      <c r="P62" s="156"/>
      <c r="R62" s="175"/>
      <c r="S62" s="176"/>
      <c r="T62" s="171"/>
      <c r="U62">
        <f t="shared" si="25"/>
        <v>0.3716666666666677</v>
      </c>
      <c r="V62">
        <f t="shared" si="19"/>
        <v>0.77288910432092961</v>
      </c>
    </row>
    <row r="63" spans="1:24" x14ac:dyDescent="0.25">
      <c r="A63" s="16" t="s">
        <v>30</v>
      </c>
      <c r="B63">
        <f t="shared" si="26"/>
        <v>24.439999999999998</v>
      </c>
      <c r="C63">
        <f t="shared" si="26"/>
        <v>24.954999999999998</v>
      </c>
      <c r="D63">
        <f t="shared" si="27"/>
        <v>0.51500000000000057</v>
      </c>
      <c r="F63" s="1"/>
      <c r="G63">
        <f t="shared" si="28"/>
        <v>0.69979293279759758</v>
      </c>
      <c r="H63" s="196"/>
      <c r="I63" s="197"/>
      <c r="J63" s="171"/>
      <c r="K63">
        <f t="shared" si="29"/>
        <v>0.84833333333333383</v>
      </c>
      <c r="L63">
        <f t="shared" si="30"/>
        <v>0.55542601884140907</v>
      </c>
      <c r="O63" s="243"/>
      <c r="P63" s="1"/>
      <c r="R63" s="175"/>
      <c r="S63" s="176"/>
      <c r="T63" s="171"/>
      <c r="U63">
        <f t="shared" si="25"/>
        <v>0.82666666666666599</v>
      </c>
      <c r="V63">
        <f t="shared" si="19"/>
        <v>0.56383046352290245</v>
      </c>
    </row>
    <row r="64" spans="1:24" x14ac:dyDescent="0.25">
      <c r="A64" s="16" t="s">
        <v>31</v>
      </c>
      <c r="B64">
        <f t="shared" si="26"/>
        <v>25.63</v>
      </c>
      <c r="C64">
        <f t="shared" si="26"/>
        <v>25.9</v>
      </c>
      <c r="D64">
        <f t="shared" si="27"/>
        <v>0.26999999999999957</v>
      </c>
      <c r="F64" s="1"/>
      <c r="G64">
        <f t="shared" si="28"/>
        <v>0.82931954581444201</v>
      </c>
      <c r="H64" s="196"/>
      <c r="I64" s="197"/>
      <c r="J64" s="171"/>
      <c r="K64">
        <f t="shared" si="29"/>
        <v>0.60333333333333283</v>
      </c>
      <c r="L64">
        <f t="shared" si="30"/>
        <v>0.65823135972181734</v>
      </c>
      <c r="O64" s="243"/>
      <c r="P64" s="1"/>
      <c r="Q64" s="49"/>
      <c r="R64" s="205"/>
      <c r="S64" s="206"/>
      <c r="T64" s="205"/>
      <c r="U64" s="207"/>
      <c r="V64" s="207"/>
      <c r="W64" s="207"/>
      <c r="X64" s="206"/>
    </row>
    <row r="65" spans="1:24" x14ac:dyDescent="0.25">
      <c r="A65" s="16" t="s">
        <v>32</v>
      </c>
      <c r="B65">
        <f t="shared" si="26"/>
        <v>23.47</v>
      </c>
      <c r="C65">
        <f t="shared" si="26"/>
        <v>24.869999999999997</v>
      </c>
      <c r="D65">
        <f t="shared" si="27"/>
        <v>1.3999999999999986</v>
      </c>
      <c r="F65" s="1"/>
      <c r="G65">
        <f t="shared" si="28"/>
        <v>0.37892914162759994</v>
      </c>
      <c r="H65" s="196"/>
      <c r="I65" s="197"/>
      <c r="J65" s="171"/>
      <c r="K65">
        <f t="shared" si="29"/>
        <v>1.7333333333333318</v>
      </c>
      <c r="L65">
        <f t="shared" si="30"/>
        <v>0.30075625902052949</v>
      </c>
      <c r="O65" s="243"/>
      <c r="P65" s="1"/>
      <c r="S65" s="206"/>
      <c r="W65">
        <f>(-1)*GEOMEAN(V45:V63)</f>
        <v>-0.83275551722587426</v>
      </c>
      <c r="X65">
        <f>STDEV(V45:V63)/SQRT(COUNT(V45:V63))</f>
        <v>7.613869948799E-2</v>
      </c>
    </row>
    <row r="66" spans="1:24" x14ac:dyDescent="0.25">
      <c r="A66" s="16" t="s">
        <v>33</v>
      </c>
      <c r="B66">
        <f t="shared" si="26"/>
        <v>26.325000000000003</v>
      </c>
      <c r="C66">
        <f t="shared" si="26"/>
        <v>25.785</v>
      </c>
      <c r="D66">
        <f t="shared" si="27"/>
        <v>-0.5400000000000027</v>
      </c>
      <c r="F66" s="1"/>
      <c r="G66">
        <f t="shared" si="28"/>
        <v>1.4539725173203133</v>
      </c>
      <c r="H66" s="196"/>
      <c r="I66" s="197"/>
      <c r="J66" s="171"/>
      <c r="K66">
        <f t="shared" si="29"/>
        <v>-0.20666666666666939</v>
      </c>
      <c r="L66">
        <f t="shared" si="30"/>
        <v>1.1540187517635583</v>
      </c>
      <c r="O66" s="243"/>
      <c r="P66" s="1"/>
      <c r="R66" s="175"/>
      <c r="S66" s="176"/>
      <c r="T66" s="161"/>
      <c r="U66">
        <f t="shared" ref="U66:U73" si="31">D25-$T$43</f>
        <v>-0.73333333333333273</v>
      </c>
      <c r="V66">
        <f t="shared" ref="V66:V83" si="32">POWER(2,((-1)*(U66)))</f>
        <v>1.6624757922855748</v>
      </c>
    </row>
    <row r="67" spans="1:24" x14ac:dyDescent="0.25">
      <c r="A67" s="16" t="s">
        <v>34</v>
      </c>
      <c r="B67">
        <f t="shared" si="26"/>
        <v>25.25</v>
      </c>
      <c r="C67">
        <f t="shared" si="26"/>
        <v>24.840000000000003</v>
      </c>
      <c r="D67">
        <f t="shared" si="27"/>
        <v>-0.40999999999999659</v>
      </c>
      <c r="F67" s="43"/>
      <c r="G67">
        <f t="shared" si="28"/>
        <v>1.3286858140965085</v>
      </c>
      <c r="I67" s="197"/>
      <c r="K67">
        <f t="shared" si="29"/>
        <v>-7.6666666666663275E-2</v>
      </c>
      <c r="L67">
        <f t="shared" si="30"/>
        <v>1.0545786295160104</v>
      </c>
      <c r="O67" s="243"/>
      <c r="P67" s="1"/>
      <c r="R67" s="175"/>
      <c r="S67" s="176"/>
      <c r="T67" s="171"/>
      <c r="U67">
        <f t="shared" si="31"/>
        <v>-0.47333333333333827</v>
      </c>
      <c r="V67">
        <f t="shared" si="32"/>
        <v>1.388313450479796</v>
      </c>
    </row>
    <row r="68" spans="1:24" x14ac:dyDescent="0.25">
      <c r="A68" s="38" t="s">
        <v>35</v>
      </c>
      <c r="B68">
        <f t="shared" si="26"/>
        <v>26.55</v>
      </c>
      <c r="C68">
        <f t="shared" si="26"/>
        <v>25.844999999999999</v>
      </c>
      <c r="D68">
        <f t="shared" si="27"/>
        <v>-0.70500000000000185</v>
      </c>
      <c r="F68" s="1"/>
      <c r="G68">
        <f t="shared" si="28"/>
        <v>1.6301446648052527</v>
      </c>
      <c r="I68" s="197"/>
      <c r="K68">
        <f t="shared" si="29"/>
        <v>-0.37166666666666853</v>
      </c>
      <c r="L68">
        <f t="shared" si="30"/>
        <v>1.2938466778861031</v>
      </c>
      <c r="O68" s="243"/>
      <c r="P68" s="1"/>
      <c r="R68" s="175"/>
      <c r="S68" s="176"/>
      <c r="T68" s="171"/>
      <c r="U68">
        <f t="shared" si="31"/>
        <v>1.0116666666666683</v>
      </c>
      <c r="V68">
        <f t="shared" si="32"/>
        <v>0.49597294621483884</v>
      </c>
    </row>
    <row r="69" spans="1:24" x14ac:dyDescent="0.25">
      <c r="A69" s="186" t="s">
        <v>147</v>
      </c>
      <c r="B69">
        <f>AVERAGE(B61:B68)</f>
        <v>25.583125000000003</v>
      </c>
      <c r="C69">
        <f>AVERAGE(C61:C68)</f>
        <v>25.374375000000001</v>
      </c>
      <c r="D69">
        <f>AVERAGE(D61:D68)</f>
        <v>-0.2087500000000011</v>
      </c>
      <c r="F69" s="188" t="s">
        <v>145</v>
      </c>
      <c r="G69">
        <f>AVERAGE(G61:G68)</f>
        <v>1.3281693887624166</v>
      </c>
      <c r="H69" s="190"/>
      <c r="I69" s="191"/>
      <c r="J69">
        <f>D69</f>
        <v>-0.2087500000000011</v>
      </c>
      <c r="M69" s="208"/>
      <c r="N69" s="209"/>
      <c r="O69" s="243"/>
      <c r="P69" s="1"/>
      <c r="R69" s="175"/>
      <c r="S69" s="176"/>
      <c r="T69" s="171"/>
      <c r="U69">
        <f t="shared" si="31"/>
        <v>0.76666666666666727</v>
      </c>
      <c r="V69">
        <f t="shared" si="32"/>
        <v>0.58777395314180414</v>
      </c>
    </row>
    <row r="70" spans="1:24" x14ac:dyDescent="0.25">
      <c r="A70" s="1"/>
      <c r="B70" s="1"/>
      <c r="C70" s="1"/>
      <c r="D70" s="1"/>
      <c r="F70" s="216" t="s">
        <v>128</v>
      </c>
      <c r="G70">
        <f>G69/G60</f>
        <v>0.94698074618825523</v>
      </c>
      <c r="H70">
        <f>((C69-B69)-(C60-B60))</f>
        <v>0.12458333333332661</v>
      </c>
      <c r="I70">
        <f>POWER(2,((-1)*(H70)))</f>
        <v>0.91726892260588211</v>
      </c>
      <c r="J70" s="182"/>
      <c r="M70">
        <f>GEOMEAN(L61:L68)</f>
        <v>0.91726892260587845</v>
      </c>
      <c r="N70">
        <f>STDEV(L61:L68)/SQRT(COUNT(L61:L68))</f>
        <v>0.18628529863392357</v>
      </c>
      <c r="O70" s="243"/>
      <c r="P70" s="1"/>
      <c r="R70" s="175"/>
      <c r="S70" s="176"/>
      <c r="T70" s="171"/>
      <c r="U70">
        <f t="shared" si="31"/>
        <v>1.8966666666666663</v>
      </c>
      <c r="V70">
        <f t="shared" si="32"/>
        <v>0.26856316200332148</v>
      </c>
    </row>
    <row r="71" spans="1:24" x14ac:dyDescent="0.25">
      <c r="A71" s="43"/>
      <c r="F71" s="143"/>
      <c r="H71" s="161"/>
      <c r="I71" s="220"/>
      <c r="J71" s="161"/>
      <c r="K71">
        <f t="shared" ref="K71:K79" si="33">D51-$J$69</f>
        <v>-0.63625000000000131</v>
      </c>
      <c r="L71">
        <f t="shared" ref="L71:L79" si="34">POWER(2,((-1)*(K71)))</f>
        <v>1.5542838511004822</v>
      </c>
      <c r="O71" s="243"/>
      <c r="P71" s="1"/>
      <c r="R71" s="175"/>
      <c r="S71" s="176"/>
      <c r="T71" s="171"/>
      <c r="U71">
        <f t="shared" si="31"/>
        <v>-4.3333333333335E-2</v>
      </c>
      <c r="V71">
        <f t="shared" si="32"/>
        <v>1.0304920203292989</v>
      </c>
    </row>
    <row r="72" spans="1:24" x14ac:dyDescent="0.25">
      <c r="A72" s="43"/>
      <c r="F72" s="143"/>
      <c r="H72" s="171"/>
      <c r="I72" s="223"/>
      <c r="J72" s="171"/>
      <c r="K72">
        <f t="shared" si="33"/>
        <v>-0.57624999999999904</v>
      </c>
      <c r="L72">
        <f t="shared" si="34"/>
        <v>1.4909687296073819</v>
      </c>
      <c r="O72" s="243"/>
      <c r="P72" s="1"/>
      <c r="R72" s="175"/>
      <c r="S72" s="176"/>
      <c r="T72" s="171"/>
      <c r="U72">
        <f t="shared" si="31"/>
        <v>8.6666666666671111E-2</v>
      </c>
      <c r="V72">
        <f t="shared" si="32"/>
        <v>0.9416960173873441</v>
      </c>
    </row>
    <row r="73" spans="1:24" x14ac:dyDescent="0.25">
      <c r="A73" s="143"/>
      <c r="B73" s="143"/>
      <c r="C73" s="143"/>
      <c r="F73" s="143"/>
      <c r="H73" s="171"/>
      <c r="I73" s="223"/>
      <c r="J73" s="171"/>
      <c r="K73">
        <f t="shared" si="33"/>
        <v>-0.99624999999999719</v>
      </c>
      <c r="L73">
        <f t="shared" si="34"/>
        <v>1.9948081466661578</v>
      </c>
      <c r="O73" s="243"/>
      <c r="P73" s="1"/>
      <c r="R73" s="175"/>
      <c r="S73" s="176"/>
      <c r="T73" s="171"/>
      <c r="U73">
        <f t="shared" si="31"/>
        <v>-0.20833333333333415</v>
      </c>
      <c r="V73">
        <f t="shared" si="32"/>
        <v>1.1553526968722736</v>
      </c>
    </row>
    <row r="74" spans="1:24" x14ac:dyDescent="0.25">
      <c r="A74" s="143"/>
      <c r="B74" s="143"/>
      <c r="C74" s="143"/>
      <c r="F74" s="143"/>
      <c r="H74" s="171"/>
      <c r="I74" s="223"/>
      <c r="J74" s="171"/>
      <c r="K74">
        <f t="shared" si="33"/>
        <v>0.21874999999999911</v>
      </c>
      <c r="L74">
        <f t="shared" si="34"/>
        <v>0.85930964906123952</v>
      </c>
      <c r="O74" s="243"/>
      <c r="P74" s="1"/>
      <c r="R74" s="165"/>
      <c r="S74" s="166"/>
      <c r="T74" s="161"/>
      <c r="U74">
        <f t="shared" ref="U74:U83" si="35">D34-$T$43</f>
        <v>-0.1283333333333323</v>
      </c>
      <c r="V74">
        <f t="shared" si="32"/>
        <v>1.0930302535410525</v>
      </c>
    </row>
    <row r="75" spans="1:24" x14ac:dyDescent="0.25">
      <c r="A75" s="256"/>
      <c r="B75" s="256"/>
      <c r="C75" s="256"/>
      <c r="F75" s="143"/>
      <c r="H75" s="171"/>
      <c r="I75" s="223"/>
      <c r="J75" s="171"/>
      <c r="K75">
        <f t="shared" si="33"/>
        <v>0.35875000000000323</v>
      </c>
      <c r="L75">
        <f t="shared" si="34"/>
        <v>0.77983996687193979</v>
      </c>
      <c r="O75" s="243"/>
      <c r="P75" s="1"/>
      <c r="R75" s="175"/>
      <c r="S75" s="176"/>
      <c r="T75" s="171"/>
      <c r="U75">
        <f t="shared" si="35"/>
        <v>-1.3183333333333336</v>
      </c>
      <c r="V75">
        <f t="shared" si="32"/>
        <v>2.4937785071721947</v>
      </c>
    </row>
    <row r="76" spans="1:24" x14ac:dyDescent="0.25">
      <c r="A76" s="145"/>
      <c r="B76" s="145"/>
      <c r="C76" s="145"/>
      <c r="F76" s="143"/>
      <c r="H76" s="171"/>
      <c r="I76" s="223"/>
      <c r="J76" s="171"/>
      <c r="K76">
        <f t="shared" si="33"/>
        <v>-0.64125000000000032</v>
      </c>
      <c r="L76">
        <f t="shared" si="34"/>
        <v>1.5596799337438834</v>
      </c>
      <c r="O76" s="243"/>
      <c r="P76" s="1"/>
      <c r="R76" s="175"/>
      <c r="S76" s="176"/>
      <c r="T76" s="171"/>
      <c r="U76">
        <f t="shared" si="35"/>
        <v>0.13166666666666571</v>
      </c>
      <c r="V76">
        <f t="shared" si="32"/>
        <v>0.91277636030186193</v>
      </c>
    </row>
    <row r="77" spans="1:24" x14ac:dyDescent="0.25">
      <c r="A77" s="145"/>
      <c r="B77" s="145"/>
      <c r="C77" s="145"/>
      <c r="F77" s="143"/>
      <c r="H77" s="171"/>
      <c r="I77" s="223"/>
      <c r="J77" s="171"/>
      <c r="K77">
        <f t="shared" si="33"/>
        <v>2.8750000000001386E-2</v>
      </c>
      <c r="L77">
        <f t="shared" si="34"/>
        <v>0.98026926834468919</v>
      </c>
      <c r="O77" s="243"/>
      <c r="P77" s="1"/>
      <c r="R77" s="175"/>
      <c r="S77" s="176"/>
      <c r="T77" s="171"/>
      <c r="U77">
        <f t="shared" si="35"/>
        <v>-0.25333333333333585</v>
      </c>
      <c r="V77">
        <f t="shared" si="32"/>
        <v>1.1919579435235879</v>
      </c>
    </row>
    <row r="78" spans="1:24" x14ac:dyDescent="0.25">
      <c r="A78" s="145"/>
      <c r="B78" s="145"/>
      <c r="C78" s="145"/>
      <c r="F78" s="143"/>
      <c r="H78" s="171"/>
      <c r="I78" s="223"/>
      <c r="J78" s="171"/>
      <c r="K78">
        <f t="shared" si="33"/>
        <v>-0.45124999999999904</v>
      </c>
      <c r="L78">
        <f t="shared" si="34"/>
        <v>1.3672243533417014</v>
      </c>
      <c r="O78" s="243"/>
      <c r="P78" s="1"/>
      <c r="R78" s="175"/>
      <c r="S78" s="176"/>
      <c r="T78" s="171"/>
      <c r="U78">
        <f t="shared" si="35"/>
        <v>-0.48833333333333173</v>
      </c>
      <c r="V78">
        <f t="shared" si="32"/>
        <v>1.4028233342143335</v>
      </c>
    </row>
    <row r="79" spans="1:24" x14ac:dyDescent="0.25">
      <c r="A79" s="145"/>
      <c r="B79" s="145"/>
      <c r="C79" s="145"/>
      <c r="F79" s="143"/>
      <c r="H79" s="171"/>
      <c r="I79" s="223"/>
      <c r="J79" s="171"/>
      <c r="K79">
        <f t="shared" si="33"/>
        <v>1.5737500000000031</v>
      </c>
      <c r="L79">
        <f t="shared" si="34"/>
        <v>0.33593406432423317</v>
      </c>
      <c r="O79" s="243"/>
      <c r="P79" s="1"/>
      <c r="R79" s="175"/>
      <c r="S79" s="176"/>
      <c r="T79" s="171"/>
      <c r="U79">
        <f t="shared" si="35"/>
        <v>0.54666666666666486</v>
      </c>
      <c r="V79">
        <f t="shared" si="32"/>
        <v>0.68460006447559674</v>
      </c>
    </row>
    <row r="80" spans="1:24" x14ac:dyDescent="0.25">
      <c r="A80" s="145"/>
      <c r="B80" s="145"/>
      <c r="C80" s="145"/>
      <c r="F80" s="143"/>
      <c r="H80" s="225"/>
      <c r="I80" s="226"/>
      <c r="J80" s="225"/>
      <c r="M80">
        <f>(-1)*GEOMEAN(L71:L79)</f>
        <v>-1.0901928271581358</v>
      </c>
      <c r="N80">
        <f>STDEV(L71:L79)/SQRT(COUNT(L71:L79))</f>
        <v>0.17017421517710221</v>
      </c>
      <c r="O80" s="243"/>
      <c r="P80" s="243"/>
      <c r="R80" s="175"/>
      <c r="S80" s="176"/>
      <c r="T80" s="171"/>
      <c r="U80">
        <f t="shared" si="35"/>
        <v>-0.11333333333333173</v>
      </c>
      <c r="V80">
        <f t="shared" si="32"/>
        <v>1.0817246660801034</v>
      </c>
    </row>
    <row r="81" spans="1:24" x14ac:dyDescent="0.25">
      <c r="A81" s="145"/>
      <c r="B81" s="145"/>
      <c r="C81" s="145"/>
      <c r="F81" s="143"/>
      <c r="H81" s="171"/>
      <c r="I81" s="223"/>
      <c r="J81" s="171"/>
      <c r="K81">
        <f t="shared" ref="K81:K88" si="36">D61-$J$69</f>
        <v>-1.0212499999999993</v>
      </c>
      <c r="L81">
        <f t="shared" ref="L81:L88" si="37">POWER(2,((-1)*(K81)))</f>
        <v>2.0296767788738159</v>
      </c>
      <c r="O81" s="243"/>
      <c r="P81" s="243"/>
      <c r="R81" s="175"/>
      <c r="S81" s="176"/>
      <c r="T81" s="171"/>
      <c r="U81">
        <f t="shared" si="35"/>
        <v>0.53666666666666685</v>
      </c>
      <c r="V81">
        <f t="shared" si="32"/>
        <v>0.68936183449288879</v>
      </c>
    </row>
    <row r="82" spans="1:24" x14ac:dyDescent="0.25">
      <c r="A82" s="145"/>
      <c r="B82" s="145"/>
      <c r="C82" s="145"/>
      <c r="F82" s="143"/>
      <c r="H82" s="171"/>
      <c r="I82" s="223"/>
      <c r="J82" s="171"/>
      <c r="K82">
        <f t="shared" si="36"/>
        <v>-0.76125000000000487</v>
      </c>
      <c r="L82">
        <f t="shared" si="37"/>
        <v>1.6949585583818159</v>
      </c>
      <c r="O82" s="156"/>
      <c r="P82" s="243"/>
      <c r="R82" s="175"/>
      <c r="S82" s="176"/>
      <c r="T82" s="171"/>
      <c r="U82">
        <f t="shared" si="35"/>
        <v>0.32166666666666344</v>
      </c>
      <c r="V82">
        <f t="shared" si="32"/>
        <v>0.80014497972264009</v>
      </c>
    </row>
    <row r="83" spans="1:24" x14ac:dyDescent="0.25">
      <c r="A83" s="145"/>
      <c r="B83" s="145"/>
      <c r="C83" s="145"/>
      <c r="F83" s="43"/>
      <c r="H83" s="171"/>
      <c r="I83" s="223"/>
      <c r="J83" s="171"/>
      <c r="K83">
        <f t="shared" si="36"/>
        <v>0.72375000000000167</v>
      </c>
      <c r="L83">
        <f t="shared" si="37"/>
        <v>0.60552146175790378</v>
      </c>
      <c r="O83" s="156"/>
      <c r="P83" s="243"/>
      <c r="R83" s="180"/>
      <c r="S83" s="181"/>
      <c r="T83" s="182"/>
      <c r="U83">
        <f t="shared" si="35"/>
        <v>-1.5383333333333289</v>
      </c>
      <c r="V83">
        <f t="shared" si="32"/>
        <v>2.9045875845166127</v>
      </c>
    </row>
    <row r="84" spans="1:24" x14ac:dyDescent="0.25">
      <c r="A84" s="145"/>
      <c r="B84" s="145"/>
      <c r="C84" s="145"/>
      <c r="F84" s="228"/>
      <c r="H84" s="171"/>
      <c r="I84" s="223"/>
      <c r="J84" s="171"/>
      <c r="K84">
        <f t="shared" si="36"/>
        <v>0.47875000000000068</v>
      </c>
      <c r="L84">
        <f t="shared" si="37"/>
        <v>0.71759910697927187</v>
      </c>
      <c r="O84" s="156"/>
      <c r="P84" s="156"/>
      <c r="R84" s="175"/>
      <c r="S84" s="229"/>
      <c r="T84" s="171"/>
    </row>
    <row r="85" spans="1:24" x14ac:dyDescent="0.25">
      <c r="A85" s="145"/>
      <c r="B85" s="145"/>
      <c r="C85" s="145"/>
      <c r="F85" s="143"/>
      <c r="H85" s="171"/>
      <c r="I85" s="223"/>
      <c r="J85" s="171"/>
      <c r="K85">
        <f t="shared" si="36"/>
        <v>1.6087499999999997</v>
      </c>
      <c r="L85">
        <f t="shared" si="37"/>
        <v>0.32788231630709563</v>
      </c>
      <c r="Q85">
        <f>(-1)*Q23/Q43</f>
        <v>-0.77199814566014446</v>
      </c>
      <c r="R85">
        <f>((C24-B24)-(C45-B45))</f>
        <v>0.44771929824561596</v>
      </c>
      <c r="S85">
        <f>(-1)*POWER(2,((-1)*(R85)))</f>
        <v>-0.73320102190214287</v>
      </c>
      <c r="W85">
        <f>(-1)*GEOMEAN(V66:V83)</f>
        <v>-1</v>
      </c>
      <c r="X85">
        <f>STDEV(V66:V83)/SQRT(COUNT(V66:V83))</f>
        <v>0.1561680085608502</v>
      </c>
    </row>
    <row r="86" spans="1:24" x14ac:dyDescent="0.25">
      <c r="A86" s="145"/>
      <c r="B86" s="145"/>
      <c r="C86" s="145"/>
      <c r="F86" s="1"/>
      <c r="H86" s="171"/>
      <c r="I86" s="223"/>
      <c r="K86">
        <f t="shared" si="36"/>
        <v>-0.3312500000000016</v>
      </c>
      <c r="L86">
        <f t="shared" si="37"/>
        <v>1.2581029655786167</v>
      </c>
      <c r="S86" s="243"/>
      <c r="U86" s="243"/>
      <c r="V86" s="243"/>
      <c r="W86" s="243"/>
      <c r="X86" s="1"/>
    </row>
    <row r="87" spans="1:24" x14ac:dyDescent="0.25">
      <c r="A87" s="145"/>
      <c r="B87" s="145"/>
      <c r="C87" s="145"/>
      <c r="K87">
        <f t="shared" si="36"/>
        <v>-0.20124999999999549</v>
      </c>
      <c r="L87">
        <f t="shared" si="37"/>
        <v>1.1496940575726118</v>
      </c>
      <c r="S87" s="243"/>
      <c r="U87" s="243"/>
      <c r="V87" s="243"/>
      <c r="W87" s="243"/>
      <c r="X87" s="1"/>
    </row>
    <row r="88" spans="1:24" x14ac:dyDescent="0.25">
      <c r="A88" s="1"/>
      <c r="B88" s="1"/>
      <c r="C88" s="1"/>
      <c r="D88" s="1"/>
      <c r="E88" s="1"/>
      <c r="F88" s="1"/>
      <c r="K88">
        <f t="shared" si="36"/>
        <v>-0.49625000000000075</v>
      </c>
      <c r="L88">
        <f t="shared" si="37"/>
        <v>1.4105423676738127</v>
      </c>
      <c r="S88" s="243"/>
      <c r="U88" s="243"/>
      <c r="V88" s="243"/>
      <c r="W88" s="243"/>
      <c r="X88" s="1"/>
    </row>
    <row r="89" spans="1:24" x14ac:dyDescent="0.25">
      <c r="A89" s="1"/>
      <c r="B89" s="1"/>
      <c r="C89" s="1"/>
      <c r="D89" s="1"/>
      <c r="E89" s="1"/>
      <c r="F89" s="1"/>
      <c r="H89" s="225"/>
      <c r="I89" s="226"/>
      <c r="J89" s="225"/>
      <c r="S89" s="243"/>
      <c r="U89" s="243"/>
      <c r="V89" s="243"/>
      <c r="W89" s="243"/>
      <c r="X89" s="1"/>
    </row>
    <row r="90" spans="1:24" x14ac:dyDescent="0.25">
      <c r="A90" s="1"/>
      <c r="B90" s="1"/>
      <c r="C90" s="1"/>
      <c r="D90" s="1"/>
      <c r="E90" s="1"/>
      <c r="F90" s="1"/>
      <c r="G90">
        <f>(-1)*(G60/G69)</f>
        <v>-1.0559876787623776</v>
      </c>
      <c r="H90">
        <f>((C60-B60)-(C69-B69))</f>
        <v>-0.12458333333332661</v>
      </c>
      <c r="I90">
        <f>(-1)*POWER(2,((-1)*(H90)))</f>
        <v>-1.0901928271581316</v>
      </c>
      <c r="J90" s="182"/>
      <c r="M90">
        <f>(-1)*GEOMEAN(L81:L88)</f>
        <v>-1</v>
      </c>
      <c r="N90">
        <f>STDEV(L81:L88)/SQRT(COUNT(L81:L88))</f>
        <v>0.20308689637571478</v>
      </c>
      <c r="S90" s="43"/>
      <c r="U90" s="243"/>
      <c r="V90" s="243"/>
      <c r="W90" s="243"/>
      <c r="X90" s="1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S91" s="243"/>
      <c r="U91" s="243"/>
      <c r="V91" s="243"/>
      <c r="W91" s="243"/>
      <c r="X91" s="1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S92" s="243"/>
      <c r="U92" s="243"/>
      <c r="V92" s="243"/>
      <c r="W92" s="243"/>
      <c r="X92" s="1"/>
    </row>
    <row r="93" spans="1:24" ht="15.75" x14ac:dyDescent="0.25">
      <c r="A93" s="244" t="s">
        <v>17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S93" s="243"/>
      <c r="U93" s="243"/>
      <c r="V93" s="243"/>
      <c r="W93" s="243"/>
      <c r="X93" s="1"/>
    </row>
    <row r="94" spans="1:24" ht="15.75" x14ac:dyDescent="0.25">
      <c r="A94" s="1"/>
      <c r="B94" s="1"/>
      <c r="C94" s="1"/>
      <c r="D94" s="1"/>
      <c r="E94" s="1"/>
      <c r="F94" s="142"/>
      <c r="G94" s="291" t="s">
        <v>151</v>
      </c>
      <c r="H94" s="291"/>
      <c r="I94" s="291"/>
      <c r="J94" s="291"/>
      <c r="K94" s="291"/>
      <c r="L94" s="291"/>
      <c r="M94" s="291"/>
      <c r="N94" s="291"/>
      <c r="S94" s="243"/>
      <c r="W94" s="243"/>
      <c r="X94" s="1"/>
    </row>
    <row r="95" spans="1:24" x14ac:dyDescent="0.25">
      <c r="A95" s="146" t="s">
        <v>134</v>
      </c>
      <c r="B95" s="7" t="s">
        <v>2</v>
      </c>
      <c r="C95" s="10" t="s">
        <v>155</v>
      </c>
      <c r="D95" s="147" t="s">
        <v>136</v>
      </c>
      <c r="E95" s="1"/>
      <c r="F95" s="1"/>
      <c r="G95" s="276" t="s">
        <v>137</v>
      </c>
      <c r="H95" s="277" t="s">
        <v>138</v>
      </c>
      <c r="I95" s="278" t="s">
        <v>139</v>
      </c>
      <c r="J95" s="152" t="s">
        <v>140</v>
      </c>
      <c r="K95" s="153" t="s">
        <v>138</v>
      </c>
      <c r="L95" s="154" t="s">
        <v>139</v>
      </c>
      <c r="M95" s="154" t="s">
        <v>141</v>
      </c>
      <c r="N95" s="155" t="s">
        <v>129</v>
      </c>
      <c r="S95" s="243"/>
      <c r="U95" s="243"/>
      <c r="V95" s="243"/>
      <c r="W95" s="243"/>
      <c r="X95" s="1"/>
    </row>
    <row r="96" spans="1:24" x14ac:dyDescent="0.25">
      <c r="A96" s="21" t="s">
        <v>18</v>
      </c>
      <c r="B96">
        <f t="shared" ref="B96:C105" si="38">B13</f>
        <v>26.234999999999999</v>
      </c>
      <c r="C96">
        <f t="shared" si="38"/>
        <v>25.59</v>
      </c>
      <c r="D96">
        <f t="shared" ref="D96:D105" si="39">C96-B96</f>
        <v>-0.64499999999999957</v>
      </c>
      <c r="E96" s="1"/>
      <c r="F96" s="1"/>
      <c r="G96">
        <f t="shared" ref="G96:G105" si="40">POWER(2,((-1)*(D96)))</f>
        <v>1.5637392862571866</v>
      </c>
      <c r="H96" s="159"/>
      <c r="I96" s="160"/>
      <c r="J96" s="161"/>
      <c r="K96">
        <f t="shared" ref="K96:K105" si="41">D96-$J$106</f>
        <v>-0.85199999999999965</v>
      </c>
      <c r="L96">
        <f t="shared" ref="L96:L105" si="42">POWER(2,((-1)*(K96)))</f>
        <v>1.8050014549248596</v>
      </c>
      <c r="S96" s="243"/>
      <c r="U96" s="243"/>
      <c r="V96" s="243"/>
      <c r="W96" s="243"/>
      <c r="X96" s="1"/>
    </row>
    <row r="97" spans="1:27" x14ac:dyDescent="0.25">
      <c r="A97" s="26" t="s">
        <v>19</v>
      </c>
      <c r="B97">
        <f t="shared" si="38"/>
        <v>24.15</v>
      </c>
      <c r="C97">
        <f t="shared" si="38"/>
        <v>24.93</v>
      </c>
      <c r="D97">
        <f t="shared" si="39"/>
        <v>0.78000000000000114</v>
      </c>
      <c r="E97" s="1"/>
      <c r="F97" s="1"/>
      <c r="G97">
        <f t="shared" si="40"/>
        <v>0.58236679323422746</v>
      </c>
      <c r="H97" s="169"/>
      <c r="I97" s="170"/>
      <c r="J97" s="171"/>
      <c r="K97">
        <f t="shared" si="41"/>
        <v>0.57300000000000106</v>
      </c>
      <c r="L97">
        <f t="shared" si="42"/>
        <v>0.67221749707631251</v>
      </c>
      <c r="S97" s="243"/>
      <c r="U97" s="243"/>
      <c r="V97" s="243"/>
      <c r="W97" s="243"/>
      <c r="X97" s="1"/>
      <c r="Y97" s="1"/>
      <c r="Z97" s="1"/>
      <c r="AA97" s="1"/>
    </row>
    <row r="98" spans="1:27" x14ac:dyDescent="0.25">
      <c r="A98" s="26" t="s">
        <v>20</v>
      </c>
      <c r="B98">
        <f t="shared" si="38"/>
        <v>24.69</v>
      </c>
      <c r="C98">
        <f t="shared" si="38"/>
        <v>23.945</v>
      </c>
      <c r="D98">
        <f t="shared" si="39"/>
        <v>-0.74500000000000099</v>
      </c>
      <c r="E98" s="1"/>
      <c r="F98" s="1"/>
      <c r="G98">
        <f t="shared" si="40"/>
        <v>1.6759742693358983</v>
      </c>
      <c r="H98" s="169"/>
      <c r="I98" s="170"/>
      <c r="J98" s="171"/>
      <c r="K98">
        <f t="shared" si="41"/>
        <v>-0.95200000000000107</v>
      </c>
      <c r="L98">
        <f t="shared" si="42"/>
        <v>1.9345526592278655</v>
      </c>
      <c r="S98" s="243"/>
      <c r="U98" s="243"/>
      <c r="V98" s="243"/>
      <c r="W98" s="243"/>
      <c r="X98" s="1"/>
      <c r="Y98" s="1"/>
      <c r="Z98" s="1"/>
      <c r="AA98" s="1"/>
    </row>
    <row r="99" spans="1:27" x14ac:dyDescent="0.25">
      <c r="A99" s="26" t="s">
        <v>21</v>
      </c>
      <c r="B99">
        <f t="shared" si="38"/>
        <v>24.6</v>
      </c>
      <c r="C99">
        <f t="shared" si="38"/>
        <v>25.384999999999998</v>
      </c>
      <c r="D99">
        <f t="shared" si="39"/>
        <v>0.78499999999999659</v>
      </c>
      <c r="E99" s="1"/>
      <c r="F99" s="1"/>
      <c r="G99">
        <f t="shared" si="40"/>
        <v>0.58035195719186139</v>
      </c>
      <c r="H99" s="169"/>
      <c r="I99" s="170"/>
      <c r="J99" s="171"/>
      <c r="K99">
        <f t="shared" si="41"/>
        <v>0.57799999999999652</v>
      </c>
      <c r="L99">
        <f t="shared" si="42"/>
        <v>0.669891801213922</v>
      </c>
      <c r="S99" s="243"/>
      <c r="U99" s="243"/>
      <c r="V99" s="243"/>
      <c r="W99" s="243"/>
      <c r="X99" s="1"/>
      <c r="Y99" s="1"/>
      <c r="Z99" s="1"/>
      <c r="AA99" s="1"/>
    </row>
    <row r="100" spans="1:27" x14ac:dyDescent="0.25">
      <c r="A100" s="26" t="s">
        <v>22</v>
      </c>
      <c r="B100">
        <f t="shared" si="38"/>
        <v>25.364999999999998</v>
      </c>
      <c r="C100">
        <f t="shared" si="38"/>
        <v>25.024999999999999</v>
      </c>
      <c r="D100">
        <f t="shared" si="39"/>
        <v>-0.33999999999999986</v>
      </c>
      <c r="E100" s="1"/>
      <c r="F100" s="1"/>
      <c r="G100">
        <f t="shared" si="40"/>
        <v>1.2657565939702797</v>
      </c>
      <c r="H100" s="169"/>
      <c r="I100" s="170"/>
      <c r="J100" s="171"/>
      <c r="K100">
        <f t="shared" si="41"/>
        <v>-0.54699999999999993</v>
      </c>
      <c r="L100">
        <f t="shared" si="42"/>
        <v>1.4610443785456757</v>
      </c>
      <c r="S100" s="243"/>
      <c r="U100" s="243"/>
      <c r="V100" s="243"/>
      <c r="W100" s="243"/>
      <c r="X100" s="1"/>
      <c r="Y100" s="1"/>
      <c r="Z100" s="1"/>
      <c r="AA100" s="1"/>
    </row>
    <row r="101" spans="1:27" x14ac:dyDescent="0.25">
      <c r="A101" s="26" t="s">
        <v>23</v>
      </c>
      <c r="B101">
        <f t="shared" si="38"/>
        <v>23.83</v>
      </c>
      <c r="C101">
        <f t="shared" si="38"/>
        <v>25.954999999999998</v>
      </c>
      <c r="D101">
        <f t="shared" si="39"/>
        <v>2.125</v>
      </c>
      <c r="E101" s="1"/>
      <c r="F101" s="1"/>
      <c r="G101">
        <f t="shared" si="40"/>
        <v>0.2292510108011678</v>
      </c>
      <c r="H101" s="169"/>
      <c r="I101" s="170"/>
      <c r="J101" s="171"/>
      <c r="K101">
        <f t="shared" si="41"/>
        <v>1.9179999999999999</v>
      </c>
      <c r="L101">
        <f t="shared" si="42"/>
        <v>0.2646210987187832</v>
      </c>
      <c r="S101" s="243"/>
      <c r="U101" s="243"/>
      <c r="V101" s="243"/>
      <c r="W101" s="243"/>
      <c r="X101" s="1"/>
      <c r="Y101" s="1"/>
      <c r="Z101" s="1"/>
      <c r="AA101" s="1"/>
    </row>
    <row r="102" spans="1:27" x14ac:dyDescent="0.25">
      <c r="A102" s="26" t="s">
        <v>24</v>
      </c>
      <c r="B102">
        <f t="shared" si="38"/>
        <v>25.454999999999998</v>
      </c>
      <c r="C102">
        <f t="shared" si="38"/>
        <v>25.115000000000002</v>
      </c>
      <c r="D102">
        <f t="shared" si="39"/>
        <v>-0.33999999999999631</v>
      </c>
      <c r="E102" s="1"/>
      <c r="F102" s="1"/>
      <c r="G102">
        <f t="shared" si="40"/>
        <v>1.2657565939702766</v>
      </c>
      <c r="H102" s="169"/>
      <c r="I102" s="170"/>
      <c r="J102" s="171"/>
      <c r="K102">
        <f t="shared" si="41"/>
        <v>-0.54699999999999638</v>
      </c>
      <c r="L102">
        <f t="shared" si="42"/>
        <v>1.4610443785456722</v>
      </c>
      <c r="S102" s="243"/>
      <c r="U102" s="243"/>
      <c r="V102" s="243"/>
      <c r="W102" s="243"/>
      <c r="X102" s="1"/>
      <c r="Y102" s="1"/>
      <c r="Z102" s="1"/>
      <c r="AA102" s="1"/>
    </row>
    <row r="103" spans="1:27" x14ac:dyDescent="0.25">
      <c r="A103" s="26" t="s">
        <v>25</v>
      </c>
      <c r="B103">
        <f t="shared" si="38"/>
        <v>24.82</v>
      </c>
      <c r="C103">
        <f t="shared" si="38"/>
        <v>25.065000000000001</v>
      </c>
      <c r="D103">
        <f t="shared" si="39"/>
        <v>0.24500000000000099</v>
      </c>
      <c r="E103" s="1"/>
      <c r="F103" s="1"/>
      <c r="G103">
        <f t="shared" si="40"/>
        <v>0.84381579613001734</v>
      </c>
      <c r="H103" s="169"/>
      <c r="I103" s="170"/>
      <c r="J103" s="171"/>
      <c r="K103">
        <f t="shared" si="41"/>
        <v>3.8000000000000977E-2</v>
      </c>
      <c r="L103">
        <f t="shared" si="42"/>
        <v>0.9740042685432404</v>
      </c>
      <c r="S103" s="243"/>
      <c r="U103" s="243"/>
      <c r="V103" s="243"/>
      <c r="W103" s="243"/>
      <c r="X103" s="1"/>
      <c r="Y103" s="1"/>
      <c r="Z103" s="1"/>
      <c r="AA103" s="1"/>
    </row>
    <row r="104" spans="1:27" x14ac:dyDescent="0.25">
      <c r="A104" s="26" t="s">
        <v>26</v>
      </c>
      <c r="B104">
        <f t="shared" si="38"/>
        <v>26.004999999999999</v>
      </c>
      <c r="C104">
        <f t="shared" si="38"/>
        <v>25.88</v>
      </c>
      <c r="D104">
        <f t="shared" si="39"/>
        <v>-0.125</v>
      </c>
      <c r="E104" s="1"/>
      <c r="F104" s="1"/>
      <c r="G104">
        <f t="shared" si="40"/>
        <v>1.0905077326652577</v>
      </c>
      <c r="H104" s="169"/>
      <c r="I104" s="170"/>
      <c r="J104" s="171"/>
      <c r="K104">
        <f t="shared" si="41"/>
        <v>-0.33200000000000002</v>
      </c>
      <c r="L104">
        <f t="shared" si="42"/>
        <v>1.2587571735048577</v>
      </c>
      <c r="S104" s="243"/>
      <c r="U104" s="243"/>
      <c r="V104" s="243"/>
      <c r="W104" s="243"/>
      <c r="X104" s="1"/>
      <c r="Y104" s="1"/>
      <c r="Z104" s="1"/>
      <c r="AA104" s="1"/>
    </row>
    <row r="105" spans="1:27" x14ac:dyDescent="0.25">
      <c r="A105" s="85" t="s">
        <v>27</v>
      </c>
      <c r="B105">
        <f t="shared" si="38"/>
        <v>25.67</v>
      </c>
      <c r="C105">
        <f t="shared" si="38"/>
        <v>26</v>
      </c>
      <c r="D105">
        <f t="shared" si="39"/>
        <v>0.32999999999999829</v>
      </c>
      <c r="E105" s="1"/>
      <c r="F105" s="1"/>
      <c r="G105">
        <f t="shared" si="40"/>
        <v>0.79553648375491959</v>
      </c>
      <c r="H105" s="175"/>
      <c r="I105" s="176"/>
      <c r="J105" s="175"/>
      <c r="K105">
        <f t="shared" si="41"/>
        <v>0.12299999999999828</v>
      </c>
      <c r="L105">
        <f t="shared" si="42"/>
        <v>0.9182761623009249</v>
      </c>
      <c r="M105" s="260"/>
      <c r="N105" s="176"/>
      <c r="S105" s="243"/>
      <c r="U105" s="243"/>
      <c r="V105" s="243"/>
      <c r="W105" s="243"/>
      <c r="X105" s="1"/>
      <c r="Y105" s="1"/>
      <c r="Z105" s="1"/>
      <c r="AA105" s="1"/>
    </row>
    <row r="106" spans="1:27" x14ac:dyDescent="0.25">
      <c r="A106" s="186" t="s">
        <v>144</v>
      </c>
      <c r="B106">
        <f>AVERAGE(B96:B105)</f>
        <v>25.082000000000001</v>
      </c>
      <c r="C106">
        <f>AVERAGE(C96:C105)</f>
        <v>25.288999999999998</v>
      </c>
      <c r="D106">
        <f>AVERAGE(D96:D105)</f>
        <v>0.20700000000000002</v>
      </c>
      <c r="E106" s="1"/>
      <c r="F106" s="188" t="s">
        <v>143</v>
      </c>
      <c r="G106">
        <f>AVERAGE(G96:G105)</f>
        <v>0.98930565173110918</v>
      </c>
      <c r="H106" s="190"/>
      <c r="I106" s="191"/>
      <c r="J106">
        <f>D106</f>
        <v>0.20700000000000002</v>
      </c>
      <c r="M106">
        <f>GEOMEAN(L96:L105)</f>
        <v>1</v>
      </c>
      <c r="N106">
        <f>STDEV(L96:L105)/SQRT(COUNT(L96:L105))</f>
        <v>0.16919981251213587</v>
      </c>
      <c r="S106" s="243"/>
      <c r="X106" s="1"/>
      <c r="Y106" s="1"/>
      <c r="Z106" s="1"/>
      <c r="AA106" s="261"/>
    </row>
    <row r="107" spans="1:27" x14ac:dyDescent="0.25">
      <c r="A107" s="21" t="s">
        <v>36</v>
      </c>
      <c r="B107">
        <f t="shared" ref="B107:C116" si="43">B34</f>
        <v>25.965</v>
      </c>
      <c r="C107">
        <f t="shared" si="43"/>
        <v>25.34</v>
      </c>
      <c r="D107">
        <f t="shared" ref="D107:D116" si="44">C107-B107</f>
        <v>-0.625</v>
      </c>
      <c r="E107" s="1"/>
      <c r="F107" s="1"/>
      <c r="G107">
        <f t="shared" ref="G107:G116" si="45">POWER(2,((-1)*(D107)))</f>
        <v>1.5422108254079407</v>
      </c>
      <c r="H107" s="196"/>
      <c r="I107" s="197"/>
      <c r="J107" s="171"/>
      <c r="K107">
        <f t="shared" ref="K107:K116" si="46">D107-$J$106</f>
        <v>-0.83200000000000007</v>
      </c>
      <c r="L107">
        <f t="shared" ref="L107:L116" si="47">POWER(2,((-1)*(K107)))</f>
        <v>1.7801514665049929</v>
      </c>
      <c r="O107" s="1"/>
      <c r="P107" s="1"/>
      <c r="Q107" s="1"/>
      <c r="R107" s="1"/>
      <c r="S107" s="243"/>
      <c r="T107" s="1"/>
      <c r="U107" s="1"/>
      <c r="V107" s="1"/>
      <c r="W107" s="1"/>
      <c r="X107" s="243"/>
      <c r="Y107" s="243"/>
      <c r="Z107" s="243"/>
      <c r="AA107" s="243"/>
    </row>
    <row r="108" spans="1:27" x14ac:dyDescent="0.25">
      <c r="A108" s="26" t="s">
        <v>37</v>
      </c>
      <c r="B108">
        <f t="shared" si="43"/>
        <v>26.225000000000001</v>
      </c>
      <c r="C108">
        <f t="shared" si="43"/>
        <v>24.41</v>
      </c>
      <c r="D108">
        <f t="shared" si="44"/>
        <v>-1.8150000000000013</v>
      </c>
      <c r="E108" s="1"/>
      <c r="F108" s="1"/>
      <c r="G108">
        <f t="shared" si="45"/>
        <v>3.5185963036897454</v>
      </c>
      <c r="H108" s="196"/>
      <c r="I108" s="197"/>
      <c r="J108" s="171"/>
      <c r="K108">
        <f t="shared" si="46"/>
        <v>-2.0220000000000011</v>
      </c>
      <c r="L108">
        <f t="shared" si="47"/>
        <v>4.0614644034777214</v>
      </c>
      <c r="O108" s="1"/>
      <c r="P108" s="1"/>
      <c r="Q108" s="1"/>
      <c r="R108" s="1"/>
      <c r="S108" s="243"/>
      <c r="T108" s="1"/>
      <c r="U108" s="1"/>
      <c r="V108" s="1"/>
      <c r="W108" s="1"/>
      <c r="X108" s="243"/>
      <c r="Y108" s="243"/>
      <c r="Z108" s="243"/>
      <c r="AA108" s="243"/>
    </row>
    <row r="109" spans="1:27" x14ac:dyDescent="0.25">
      <c r="A109" s="26" t="s">
        <v>38</v>
      </c>
      <c r="B109">
        <f t="shared" si="43"/>
        <v>24.625</v>
      </c>
      <c r="C109">
        <f t="shared" si="43"/>
        <v>24.259999999999998</v>
      </c>
      <c r="D109">
        <f t="shared" si="44"/>
        <v>-0.36500000000000199</v>
      </c>
      <c r="E109" s="1"/>
      <c r="F109" s="1"/>
      <c r="G109">
        <f t="shared" si="45"/>
        <v>1.2878816295098272</v>
      </c>
      <c r="H109" s="196"/>
      <c r="I109" s="197"/>
      <c r="J109" s="171"/>
      <c r="K109">
        <f t="shared" si="46"/>
        <v>-0.57200000000000206</v>
      </c>
      <c r="L109">
        <f t="shared" si="47"/>
        <v>1.486582984431017</v>
      </c>
      <c r="S109" s="243"/>
      <c r="U109" s="243"/>
      <c r="V109" s="243"/>
      <c r="W109" s="243"/>
      <c r="X109" s="243"/>
      <c r="Y109" s="243"/>
      <c r="Z109" s="243"/>
      <c r="AA109" s="243"/>
    </row>
    <row r="110" spans="1:27" x14ac:dyDescent="0.25">
      <c r="A110" s="26" t="s">
        <v>39</v>
      </c>
      <c r="B110">
        <f t="shared" si="43"/>
        <v>25.685000000000002</v>
      </c>
      <c r="C110">
        <f t="shared" si="43"/>
        <v>24.934999999999999</v>
      </c>
      <c r="D110">
        <f t="shared" si="44"/>
        <v>-0.75000000000000355</v>
      </c>
      <c r="E110" s="1"/>
      <c r="F110" s="1"/>
      <c r="G110">
        <f t="shared" si="45"/>
        <v>1.6817928305074332</v>
      </c>
      <c r="H110" s="196"/>
      <c r="I110" s="197"/>
      <c r="J110" s="171"/>
      <c r="K110">
        <f t="shared" si="46"/>
        <v>-0.95700000000000363</v>
      </c>
      <c r="L110">
        <f t="shared" si="47"/>
        <v>1.9412689395390978</v>
      </c>
      <c r="S110" s="243"/>
      <c r="U110" s="243"/>
      <c r="V110" s="243"/>
      <c r="W110" s="243"/>
      <c r="X110" s="243"/>
      <c r="Y110" s="243"/>
      <c r="Z110" s="243"/>
      <c r="AA110" s="243"/>
    </row>
    <row r="111" spans="1:27" x14ac:dyDescent="0.25">
      <c r="A111" s="26" t="s">
        <v>40</v>
      </c>
      <c r="B111">
        <f t="shared" si="43"/>
        <v>25.945</v>
      </c>
      <c r="C111">
        <f t="shared" si="43"/>
        <v>24.96</v>
      </c>
      <c r="D111">
        <f t="shared" si="44"/>
        <v>-0.98499999999999943</v>
      </c>
      <c r="E111" s="1"/>
      <c r="F111" s="1"/>
      <c r="G111">
        <f t="shared" si="45"/>
        <v>1.979313312830413</v>
      </c>
      <c r="H111" s="196"/>
      <c r="I111" s="197"/>
      <c r="J111" s="171"/>
      <c r="K111">
        <f t="shared" si="46"/>
        <v>-1.1919999999999995</v>
      </c>
      <c r="L111">
        <f t="shared" si="47"/>
        <v>2.2846924936970896</v>
      </c>
      <c r="S111" s="243"/>
      <c r="U111" s="243"/>
      <c r="V111" s="243"/>
      <c r="W111" s="243"/>
      <c r="X111" s="243"/>
      <c r="Y111" s="243"/>
      <c r="Z111" s="243"/>
      <c r="AA111" s="243"/>
    </row>
    <row r="112" spans="1:27" x14ac:dyDescent="0.25">
      <c r="A112" s="26" t="s">
        <v>41</v>
      </c>
      <c r="B112">
        <f t="shared" si="43"/>
        <v>24.685000000000002</v>
      </c>
      <c r="C112">
        <f t="shared" si="43"/>
        <v>24.734999999999999</v>
      </c>
      <c r="D112">
        <f t="shared" si="44"/>
        <v>4.9999999999997158E-2</v>
      </c>
      <c r="E112" s="1"/>
      <c r="F112" s="1"/>
      <c r="G112">
        <f t="shared" si="45"/>
        <v>0.9659363289248476</v>
      </c>
      <c r="H112" s="196"/>
      <c r="I112" s="197"/>
      <c r="J112" s="171"/>
      <c r="K112">
        <f t="shared" si="46"/>
        <v>-0.15700000000000286</v>
      </c>
      <c r="L112">
        <f t="shared" si="47"/>
        <v>1.1149662187276996</v>
      </c>
      <c r="S112" s="243"/>
      <c r="U112" s="243"/>
      <c r="V112" s="243"/>
      <c r="W112" s="243"/>
      <c r="X112" s="243"/>
      <c r="Y112" s="243"/>
      <c r="Z112" s="243"/>
      <c r="AA112" s="243"/>
    </row>
    <row r="113" spans="1:27" x14ac:dyDescent="0.25">
      <c r="A113" s="26" t="s">
        <v>42</v>
      </c>
      <c r="B113">
        <f t="shared" si="43"/>
        <v>25.68</v>
      </c>
      <c r="C113">
        <f t="shared" si="43"/>
        <v>25.07</v>
      </c>
      <c r="D113">
        <f t="shared" si="44"/>
        <v>-0.60999999999999943</v>
      </c>
      <c r="E113" s="1"/>
      <c r="F113" s="1"/>
      <c r="G113">
        <f t="shared" si="45"/>
        <v>1.5262592089605584</v>
      </c>
      <c r="H113" s="196"/>
      <c r="I113" s="197"/>
      <c r="J113" s="171"/>
      <c r="K113">
        <f t="shared" si="46"/>
        <v>-0.8169999999999995</v>
      </c>
      <c r="L113">
        <f t="shared" si="47"/>
        <v>1.7617387482539577</v>
      </c>
      <c r="S113" s="243"/>
      <c r="U113" s="243"/>
      <c r="V113" s="243"/>
      <c r="W113" s="243"/>
      <c r="X113" s="243"/>
      <c r="Y113" s="243"/>
      <c r="Z113" s="243"/>
      <c r="AA113" s="243"/>
    </row>
    <row r="114" spans="1:27" x14ac:dyDescent="0.25">
      <c r="A114" s="26" t="s">
        <v>43</v>
      </c>
      <c r="B114">
        <f t="shared" si="43"/>
        <v>25.945</v>
      </c>
      <c r="C114">
        <f t="shared" si="43"/>
        <v>25.984999999999999</v>
      </c>
      <c r="D114">
        <f t="shared" si="44"/>
        <v>3.9999999999999147E-2</v>
      </c>
      <c r="E114" s="1"/>
      <c r="F114" s="1"/>
      <c r="G114">
        <f t="shared" si="45"/>
        <v>0.97265494741228609</v>
      </c>
      <c r="H114" s="196"/>
      <c r="I114" s="197"/>
      <c r="J114" s="171"/>
      <c r="K114">
        <f t="shared" si="46"/>
        <v>-0.16700000000000087</v>
      </c>
      <c r="L114">
        <f t="shared" si="47"/>
        <v>1.122721422073609</v>
      </c>
      <c r="S114" s="243"/>
      <c r="U114" s="243"/>
      <c r="V114" s="243"/>
      <c r="W114" s="243"/>
      <c r="X114" s="243"/>
      <c r="Y114" s="243"/>
      <c r="Z114" s="243"/>
      <c r="AA114" s="243"/>
    </row>
    <row r="115" spans="1:27" x14ac:dyDescent="0.25">
      <c r="A115" s="26" t="s">
        <v>44</v>
      </c>
      <c r="B115">
        <f t="shared" si="43"/>
        <v>25.655000000000001</v>
      </c>
      <c r="C115">
        <f t="shared" si="43"/>
        <v>25.479999999999997</v>
      </c>
      <c r="D115">
        <f t="shared" si="44"/>
        <v>-0.17500000000000426</v>
      </c>
      <c r="E115" s="1"/>
      <c r="F115" s="1"/>
      <c r="G115">
        <f t="shared" si="45"/>
        <v>1.1289644048061345</v>
      </c>
      <c r="H115" s="196"/>
      <c r="I115" s="197"/>
      <c r="J115" s="171"/>
      <c r="K115">
        <f t="shared" si="46"/>
        <v>-0.38200000000000428</v>
      </c>
      <c r="L115">
        <f t="shared" si="47"/>
        <v>1.303147149363298</v>
      </c>
      <c r="S115" s="243"/>
      <c r="U115" s="243"/>
      <c r="V115" s="243"/>
      <c r="W115" s="243"/>
      <c r="X115" s="243"/>
      <c r="Y115" s="243"/>
      <c r="Z115" s="243"/>
      <c r="AA115" s="243"/>
    </row>
    <row r="116" spans="1:27" x14ac:dyDescent="0.25">
      <c r="A116" s="85" t="s">
        <v>45</v>
      </c>
      <c r="B116">
        <f t="shared" si="43"/>
        <v>26.189999999999998</v>
      </c>
      <c r="C116">
        <f t="shared" si="43"/>
        <v>24.155000000000001</v>
      </c>
      <c r="D116">
        <f t="shared" si="44"/>
        <v>-2.0349999999999966</v>
      </c>
      <c r="E116" s="1"/>
      <c r="F116" s="1"/>
      <c r="G116">
        <f t="shared" si="45"/>
        <v>4.0982272921311962</v>
      </c>
      <c r="H116" s="196"/>
      <c r="I116" s="197"/>
      <c r="J116" s="171"/>
      <c r="K116">
        <f t="shared" si="46"/>
        <v>-2.2419999999999964</v>
      </c>
      <c r="L116">
        <f t="shared" si="47"/>
        <v>4.7305240009765583</v>
      </c>
      <c r="S116" s="243"/>
      <c r="U116" s="243"/>
      <c r="V116" s="243"/>
      <c r="W116" s="243"/>
      <c r="X116" s="243"/>
      <c r="Y116" s="243"/>
      <c r="Z116" s="243"/>
      <c r="AA116" s="243"/>
    </row>
    <row r="117" spans="1:27" x14ac:dyDescent="0.25">
      <c r="A117" s="186" t="s">
        <v>148</v>
      </c>
      <c r="B117">
        <f>AVERAGE(B107:B116)</f>
        <v>25.660000000000004</v>
      </c>
      <c r="C117">
        <f>AVERAGE(C107:C116)</f>
        <v>24.933</v>
      </c>
      <c r="D117">
        <f>AVERAGE(D107:D116)</f>
        <v>-0.72700000000000098</v>
      </c>
      <c r="E117" s="1"/>
      <c r="F117" s="188" t="s">
        <v>145</v>
      </c>
      <c r="G117">
        <f>AVERAGE(G107:G116)</f>
        <v>1.8701837084180384</v>
      </c>
      <c r="H117" s="190"/>
      <c r="I117" s="191"/>
      <c r="J117">
        <f>D117</f>
        <v>-0.72700000000000098</v>
      </c>
      <c r="M117" s="208"/>
      <c r="N117" s="209"/>
      <c r="S117" s="243"/>
      <c r="U117" s="243"/>
      <c r="V117" s="243"/>
      <c r="W117" s="243"/>
      <c r="X117" s="243"/>
      <c r="Y117" s="243"/>
      <c r="Z117" s="243"/>
      <c r="AA117" s="243"/>
    </row>
    <row r="118" spans="1:27" x14ac:dyDescent="0.25">
      <c r="A118" s="1"/>
      <c r="B118" s="1"/>
      <c r="C118" s="1"/>
      <c r="D118" s="1"/>
      <c r="E118" s="1"/>
      <c r="F118" s="263" t="s">
        <v>128</v>
      </c>
      <c r="G118">
        <f>G117/G106</f>
        <v>1.8904003076759432</v>
      </c>
      <c r="H118">
        <f>((C117-B117)-(C106-B106))</f>
        <v>-0.93400000000000105</v>
      </c>
      <c r="I118">
        <f>POWER(2,((-1)*(H118)))</f>
        <v>1.910565872764876</v>
      </c>
      <c r="J118" s="182"/>
      <c r="M118">
        <f>GEOMEAN(L107:L116)</f>
        <v>1.910565872764876</v>
      </c>
      <c r="N118">
        <f>STDEV(L107:L116)/SQRT(COUNT(L107:L116))</f>
        <v>0.39363212444496387</v>
      </c>
      <c r="S118" s="243"/>
      <c r="U118" s="243"/>
      <c r="V118" s="243"/>
      <c r="W118" s="243"/>
      <c r="X118" s="243"/>
      <c r="Y118" s="243"/>
      <c r="Z118" s="243"/>
      <c r="AA118" s="243"/>
    </row>
    <row r="119" spans="1:27" x14ac:dyDescent="0.25">
      <c r="A119" s="1"/>
      <c r="B119" s="1"/>
      <c r="C119" s="1"/>
      <c r="D119" s="1"/>
      <c r="E119" s="1"/>
      <c r="F119" s="143"/>
      <c r="H119" s="161"/>
      <c r="I119" s="220"/>
      <c r="J119" s="265"/>
      <c r="K119">
        <f t="shared" ref="K119:K128" si="48">D96-$J$117</f>
        <v>8.2000000000001405E-2</v>
      </c>
      <c r="L119">
        <f t="shared" ref="L119:L128" si="49">POWER(2,((-1)*(K119)))</f>
        <v>0.94474704099720519</v>
      </c>
      <c r="S119" s="243"/>
      <c r="U119" s="243"/>
      <c r="V119" s="243"/>
      <c r="W119" s="243"/>
      <c r="X119" s="243"/>
      <c r="Y119" s="243"/>
      <c r="Z119" s="243"/>
      <c r="AA119" s="243"/>
    </row>
    <row r="120" spans="1:27" x14ac:dyDescent="0.25">
      <c r="A120" s="1"/>
      <c r="B120" s="1"/>
      <c r="C120" s="1"/>
      <c r="D120" s="1"/>
      <c r="E120" s="1"/>
      <c r="F120" s="143"/>
      <c r="H120" s="171"/>
      <c r="I120" s="223"/>
      <c r="J120" s="267"/>
      <c r="K120">
        <f t="shared" si="48"/>
        <v>1.5070000000000021</v>
      </c>
      <c r="L120">
        <f t="shared" si="49"/>
        <v>0.3518420938313489</v>
      </c>
      <c r="S120" s="243"/>
      <c r="U120" s="243"/>
      <c r="V120" s="243"/>
      <c r="W120" s="243"/>
    </row>
    <row r="121" spans="1:27" x14ac:dyDescent="0.25">
      <c r="A121" s="1"/>
      <c r="B121" s="1"/>
      <c r="C121" s="1"/>
      <c r="D121" s="1"/>
      <c r="E121" s="1"/>
      <c r="F121" s="143"/>
      <c r="H121" s="171"/>
      <c r="I121" s="223"/>
      <c r="J121" s="267"/>
      <c r="K121">
        <f t="shared" si="48"/>
        <v>-1.8000000000000016E-2</v>
      </c>
      <c r="L121">
        <f t="shared" si="49"/>
        <v>1.0125548073504929</v>
      </c>
      <c r="S121" s="243"/>
      <c r="U121" s="243"/>
      <c r="V121" s="243"/>
      <c r="W121" s="243"/>
    </row>
    <row r="122" spans="1:27" x14ac:dyDescent="0.25">
      <c r="A122" s="1"/>
      <c r="B122" s="1"/>
      <c r="C122" s="1"/>
      <c r="D122" s="1"/>
      <c r="E122" s="1"/>
      <c r="F122" s="143"/>
      <c r="H122" s="171"/>
      <c r="I122" s="223"/>
      <c r="J122" s="267"/>
      <c r="K122">
        <f t="shared" si="48"/>
        <v>1.5119999999999976</v>
      </c>
      <c r="L122">
        <f t="shared" si="49"/>
        <v>0.35062481266060086</v>
      </c>
      <c r="S122" s="243"/>
      <c r="U122" s="243"/>
      <c r="V122" s="243"/>
      <c r="W122" s="243"/>
    </row>
    <row r="123" spans="1:27" x14ac:dyDescent="0.25">
      <c r="A123" s="1"/>
      <c r="B123" s="1"/>
      <c r="C123" s="1"/>
      <c r="D123" s="1"/>
      <c r="E123" s="1"/>
      <c r="F123" s="143"/>
      <c r="H123" s="171"/>
      <c r="I123" s="223"/>
      <c r="J123" s="267"/>
      <c r="K123">
        <f t="shared" si="48"/>
        <v>0.38700000000000112</v>
      </c>
      <c r="L123">
        <f t="shared" si="49"/>
        <v>0.7647181389413833</v>
      </c>
      <c r="S123" s="243"/>
      <c r="U123" s="243"/>
      <c r="V123" s="243"/>
      <c r="W123" s="243"/>
    </row>
    <row r="124" spans="1:27" x14ac:dyDescent="0.25">
      <c r="A124" s="1"/>
      <c r="B124" s="1"/>
      <c r="C124" s="1"/>
      <c r="D124" s="1"/>
      <c r="E124" s="1"/>
      <c r="F124" s="143"/>
      <c r="H124" s="171"/>
      <c r="I124" s="223"/>
      <c r="J124" s="267"/>
      <c r="K124">
        <f t="shared" si="48"/>
        <v>2.8520000000000012</v>
      </c>
      <c r="L124">
        <f t="shared" si="49"/>
        <v>0.13850404348311565</v>
      </c>
      <c r="S124" s="243"/>
      <c r="U124" s="243"/>
      <c r="V124" s="243"/>
      <c r="W124" s="243"/>
    </row>
    <row r="125" spans="1:27" x14ac:dyDescent="0.25">
      <c r="A125" s="1"/>
      <c r="B125" s="1"/>
      <c r="C125" s="1"/>
      <c r="D125" s="1"/>
      <c r="E125" s="1"/>
      <c r="F125" s="143"/>
      <c r="H125" s="171"/>
      <c r="I125" s="223"/>
      <c r="J125" s="267"/>
      <c r="K125">
        <f t="shared" si="48"/>
        <v>0.38700000000000467</v>
      </c>
      <c r="L125">
        <f t="shared" si="49"/>
        <v>0.76471813894138141</v>
      </c>
      <c r="S125" s="243"/>
      <c r="U125" s="243"/>
      <c r="V125" s="243"/>
      <c r="W125" s="243"/>
    </row>
    <row r="126" spans="1:27" x14ac:dyDescent="0.25">
      <c r="A126" s="1"/>
      <c r="B126" s="1"/>
      <c r="C126" s="1"/>
      <c r="D126" s="1"/>
      <c r="E126" s="1"/>
      <c r="F126" s="143"/>
      <c r="H126" s="171"/>
      <c r="I126" s="223"/>
      <c r="J126" s="267"/>
      <c r="K126">
        <f t="shared" si="48"/>
        <v>0.97200000000000197</v>
      </c>
      <c r="L126">
        <f t="shared" si="49"/>
        <v>0.5097988414990946</v>
      </c>
      <c r="S126" s="243"/>
      <c r="U126" s="243"/>
      <c r="V126" s="243"/>
      <c r="W126" s="243"/>
    </row>
    <row r="127" spans="1:27" x14ac:dyDescent="0.25">
      <c r="A127" s="1"/>
      <c r="B127" s="1"/>
      <c r="C127" s="1"/>
      <c r="D127" s="1"/>
      <c r="E127" s="1"/>
      <c r="F127" s="143"/>
      <c r="H127" s="171"/>
      <c r="I127" s="223"/>
      <c r="J127" s="267"/>
      <c r="K127">
        <f t="shared" si="48"/>
        <v>0.60200000000000098</v>
      </c>
      <c r="L127">
        <f t="shared" si="49"/>
        <v>0.65883997586706955</v>
      </c>
      <c r="S127" s="243"/>
      <c r="U127" s="243"/>
      <c r="V127" s="243"/>
      <c r="W127" s="243"/>
    </row>
    <row r="128" spans="1:27" x14ac:dyDescent="0.25">
      <c r="A128" s="145"/>
      <c r="B128" s="145"/>
      <c r="C128" s="145"/>
      <c r="F128" s="143"/>
      <c r="G128" s="186"/>
      <c r="H128" s="180"/>
      <c r="I128" s="181"/>
      <c r="J128" s="268"/>
      <c r="K128">
        <f t="shared" si="48"/>
        <v>1.0569999999999993</v>
      </c>
      <c r="L128">
        <f t="shared" si="49"/>
        <v>0.48063046419438088</v>
      </c>
      <c r="M128" s="269"/>
      <c r="N128" s="181"/>
      <c r="S128" s="243"/>
      <c r="U128" s="243"/>
      <c r="V128" s="243"/>
      <c r="W128" s="243"/>
    </row>
    <row r="129" spans="1:27" x14ac:dyDescent="0.25">
      <c r="A129" s="145"/>
      <c r="B129" s="145"/>
      <c r="C129" s="145"/>
      <c r="F129" s="143"/>
      <c r="H129" s="225"/>
      <c r="I129" s="226"/>
      <c r="J129" s="270"/>
      <c r="M129">
        <f>(-1)*GEOMEAN(L119:L128)</f>
        <v>-0.52340514098728752</v>
      </c>
      <c r="N129">
        <f>STDEV(L119:L128)/SQRT(COUNT(L119:L128))</f>
        <v>8.8560051722937072E-2</v>
      </c>
      <c r="S129" s="243"/>
      <c r="U129" s="243"/>
      <c r="V129" s="243"/>
      <c r="W129" s="243"/>
    </row>
    <row r="130" spans="1:27" x14ac:dyDescent="0.25">
      <c r="A130" s="145"/>
      <c r="B130" s="145"/>
      <c r="C130" s="145"/>
      <c r="F130" s="43"/>
      <c r="H130" s="171"/>
      <c r="I130" s="223"/>
      <c r="J130" s="267"/>
      <c r="K130">
        <f t="shared" ref="K130:K139" si="50">D107-$J$117</f>
        <v>0.10200000000000098</v>
      </c>
      <c r="L130">
        <f t="shared" ref="L130:L139" si="51">POWER(2,((-1)*(K130)))</f>
        <v>0.93174042930477241</v>
      </c>
      <c r="S130" s="243"/>
      <c r="U130" s="243"/>
      <c r="V130" s="243"/>
      <c r="W130" s="243"/>
    </row>
    <row r="131" spans="1:27" x14ac:dyDescent="0.25">
      <c r="A131" s="145"/>
      <c r="B131" s="145"/>
      <c r="C131" s="145"/>
      <c r="F131" s="228"/>
      <c r="H131" s="171"/>
      <c r="I131" s="223"/>
      <c r="J131" s="267"/>
      <c r="K131">
        <f t="shared" si="50"/>
        <v>-1.0880000000000003</v>
      </c>
      <c r="L131">
        <f t="shared" si="51"/>
        <v>2.1257913487171067</v>
      </c>
      <c r="S131" s="243"/>
      <c r="U131" s="243"/>
      <c r="V131" s="243"/>
      <c r="W131" s="243"/>
    </row>
    <row r="132" spans="1:27" x14ac:dyDescent="0.25">
      <c r="A132" s="145"/>
      <c r="B132" s="145"/>
      <c r="C132" s="145"/>
      <c r="F132" s="143"/>
      <c r="H132" s="171"/>
      <c r="I132" s="223"/>
      <c r="J132" s="267"/>
      <c r="K132">
        <f t="shared" si="50"/>
        <v>0.36199999999999899</v>
      </c>
      <c r="L132">
        <f t="shared" si="51"/>
        <v>0.7780851765554192</v>
      </c>
      <c r="S132" s="243"/>
      <c r="U132" s="243"/>
      <c r="V132" s="243"/>
      <c r="W132" s="243"/>
    </row>
    <row r="133" spans="1:27" x14ac:dyDescent="0.25">
      <c r="A133" s="145"/>
      <c r="B133" s="145"/>
      <c r="C133" s="145"/>
      <c r="F133" s="1"/>
      <c r="H133" s="171"/>
      <c r="I133" s="223"/>
      <c r="J133" s="267"/>
      <c r="K133">
        <f t="shared" si="50"/>
        <v>-2.3000000000002574E-2</v>
      </c>
      <c r="L133">
        <f t="shared" si="51"/>
        <v>1.0160701429937038</v>
      </c>
      <c r="S133" s="243"/>
      <c r="U133" s="243"/>
      <c r="V133" s="243"/>
      <c r="W133" s="243"/>
    </row>
    <row r="134" spans="1:27" x14ac:dyDescent="0.25">
      <c r="A134" s="145"/>
      <c r="B134" s="145"/>
      <c r="C134" s="145"/>
      <c r="H134" s="171"/>
      <c r="I134" s="223"/>
      <c r="K134">
        <f t="shared" si="50"/>
        <v>-0.25799999999999845</v>
      </c>
      <c r="L134">
        <f t="shared" si="51"/>
        <v>1.1958197967761228</v>
      </c>
      <c r="S134" s="243"/>
      <c r="U134" s="243"/>
      <c r="V134" s="243"/>
      <c r="W134" s="243"/>
    </row>
    <row r="135" spans="1:27" x14ac:dyDescent="0.25">
      <c r="A135" s="43"/>
      <c r="B135" s="243"/>
      <c r="F135" s="1"/>
      <c r="H135" s="171"/>
      <c r="I135" s="223"/>
      <c r="K135">
        <f t="shared" si="50"/>
        <v>0.77699999999999814</v>
      </c>
      <c r="L135">
        <f t="shared" si="51"/>
        <v>0.58357905090923456</v>
      </c>
      <c r="S135" s="243"/>
      <c r="U135" s="243"/>
      <c r="V135" s="243"/>
      <c r="W135" s="243"/>
      <c r="X135" s="1"/>
      <c r="Y135" s="1"/>
      <c r="Z135" s="1"/>
      <c r="AA135" s="1"/>
    </row>
    <row r="136" spans="1:27" x14ac:dyDescent="0.25">
      <c r="A136" s="1"/>
      <c r="F136" s="1"/>
      <c r="H136" s="171"/>
      <c r="I136" s="223"/>
      <c r="K136">
        <f t="shared" si="50"/>
        <v>0.11700000000000155</v>
      </c>
      <c r="L136">
        <f t="shared" si="51"/>
        <v>0.92210311791263033</v>
      </c>
      <c r="S136" s="243"/>
      <c r="U136" s="243"/>
      <c r="V136" s="243"/>
      <c r="W136" s="243"/>
      <c r="X136" s="1"/>
      <c r="Y136" s="1"/>
      <c r="Z136" s="1"/>
      <c r="AA136" s="1"/>
    </row>
    <row r="137" spans="1:27" x14ac:dyDescent="0.25">
      <c r="A137" s="43"/>
      <c r="H137" s="171"/>
      <c r="I137" s="223"/>
      <c r="K137">
        <f t="shared" si="50"/>
        <v>0.76700000000000013</v>
      </c>
      <c r="L137">
        <f t="shared" si="51"/>
        <v>0.58763816420988535</v>
      </c>
      <c r="S137" s="243"/>
      <c r="U137" s="243"/>
      <c r="V137" s="243"/>
      <c r="W137" s="243"/>
      <c r="X137" s="1"/>
      <c r="Y137" s="1"/>
      <c r="Z137" s="1"/>
      <c r="AA137" s="1"/>
    </row>
    <row r="138" spans="1:27" x14ac:dyDescent="0.25">
      <c r="A138" s="43"/>
      <c r="B138" s="156"/>
      <c r="D138" s="156"/>
      <c r="H138" s="171"/>
      <c r="I138" s="223"/>
      <c r="K138">
        <f t="shared" si="50"/>
        <v>0.55199999999999672</v>
      </c>
      <c r="L138">
        <f t="shared" si="51"/>
        <v>0.68207391743967882</v>
      </c>
      <c r="O138" s="156"/>
      <c r="P138" s="156"/>
      <c r="Q138" s="156"/>
      <c r="R138" s="156"/>
      <c r="S138" s="243"/>
      <c r="T138" s="156"/>
      <c r="U138" s="156"/>
      <c r="V138" s="156"/>
      <c r="W138" s="156"/>
      <c r="X138" s="243"/>
      <c r="Y138" s="243"/>
      <c r="Z138" s="243"/>
      <c r="AA138" s="243"/>
    </row>
    <row r="139" spans="1:27" x14ac:dyDescent="0.25">
      <c r="A139" s="43"/>
      <c r="K139">
        <f t="shared" si="50"/>
        <v>-1.3079999999999956</v>
      </c>
      <c r="L139">
        <f t="shared" si="51"/>
        <v>2.4759805816748837</v>
      </c>
      <c r="S139" s="243"/>
      <c r="U139" s="243"/>
      <c r="V139" s="243"/>
      <c r="W139" s="243"/>
      <c r="X139" s="243"/>
      <c r="Y139" s="243"/>
      <c r="Z139" s="243"/>
      <c r="AA139" s="243"/>
    </row>
    <row r="140" spans="1:27" x14ac:dyDescent="0.25">
      <c r="A140" s="43"/>
      <c r="H140" s="225"/>
      <c r="I140" s="226"/>
      <c r="J140" s="225"/>
      <c r="S140" s="243"/>
      <c r="U140" s="243"/>
      <c r="V140" s="243"/>
      <c r="W140" s="243"/>
      <c r="X140" s="243"/>
      <c r="Y140" s="243"/>
      <c r="Z140" s="243"/>
      <c r="AA140" s="243"/>
    </row>
    <row r="141" spans="1:27" x14ac:dyDescent="0.25">
      <c r="A141" s="43"/>
      <c r="G141">
        <f>(-1)*(G106/G117)</f>
        <v>-0.52898848775019469</v>
      </c>
      <c r="H141">
        <f>((C106-B106)-(C117-B117))</f>
        <v>0.93400000000000105</v>
      </c>
      <c r="I141">
        <f>(-1)*POWER(2,((-1)*(H141)))</f>
        <v>-0.52340514098728752</v>
      </c>
      <c r="J141" s="182"/>
      <c r="M141">
        <f>(-1)*GEOMEAN(L130:L139)</f>
        <v>-1</v>
      </c>
      <c r="N141">
        <f>STDEV(L130:L139)/SQRT(COUNT(L130:L139))</f>
        <v>0.20602907759224187</v>
      </c>
      <c r="S141" s="243"/>
      <c r="U141" s="243"/>
      <c r="V141" s="243"/>
      <c r="W141" s="243"/>
      <c r="X141" s="243"/>
      <c r="Y141" s="243"/>
      <c r="Z141" s="243"/>
      <c r="AA141" s="243"/>
    </row>
    <row r="142" spans="1:27" x14ac:dyDescent="0.25">
      <c r="A142" s="43"/>
      <c r="K142" s="243"/>
      <c r="L142" s="243"/>
      <c r="M142" s="243"/>
      <c r="N142" s="243"/>
      <c r="S142" s="243"/>
      <c r="U142" s="243"/>
      <c r="V142" s="243"/>
      <c r="W142" s="243"/>
      <c r="X142" s="243"/>
      <c r="Y142" s="243"/>
      <c r="Z142" s="243"/>
      <c r="AA142" s="243"/>
    </row>
    <row r="143" spans="1:27" x14ac:dyDescent="0.25">
      <c r="A143" s="43"/>
      <c r="K143" s="243"/>
      <c r="L143" s="243"/>
      <c r="M143" s="243"/>
      <c r="N143" s="243"/>
      <c r="S143" s="243"/>
      <c r="U143" s="243"/>
      <c r="V143" s="243"/>
      <c r="W143" s="243"/>
      <c r="X143" s="243"/>
      <c r="Y143" s="243"/>
      <c r="Z143" s="243"/>
      <c r="AA143" s="243"/>
    </row>
    <row r="144" spans="1:27" x14ac:dyDescent="0.25">
      <c r="A144" s="43"/>
      <c r="K144" s="243"/>
      <c r="L144" s="243"/>
      <c r="M144" s="243"/>
      <c r="N144" s="243"/>
      <c r="S144" s="243"/>
      <c r="U144" s="243"/>
      <c r="V144" s="243"/>
      <c r="W144" s="243"/>
      <c r="X144" s="243"/>
      <c r="Y144" s="243"/>
      <c r="Z144" s="243"/>
      <c r="AA144" s="243"/>
    </row>
    <row r="145" spans="1:27" x14ac:dyDescent="0.25">
      <c r="A145" s="43"/>
      <c r="I145" s="243"/>
      <c r="J145" s="243"/>
      <c r="K145" s="243"/>
      <c r="L145" s="243"/>
      <c r="M145" s="243"/>
      <c r="N145" s="243"/>
      <c r="Q145" s="243"/>
      <c r="R145" s="243"/>
      <c r="S145" s="243"/>
      <c r="W145" s="243"/>
      <c r="X145" s="243"/>
      <c r="Y145" s="243"/>
      <c r="Z145" s="243"/>
      <c r="AA145" s="243"/>
    </row>
    <row r="146" spans="1:27" x14ac:dyDescent="0.25">
      <c r="A146" s="43"/>
      <c r="K146" s="243"/>
      <c r="L146" s="243"/>
      <c r="S146" s="243"/>
      <c r="W146" s="243"/>
      <c r="X146" s="243"/>
      <c r="Y146" s="243"/>
      <c r="Z146" s="243"/>
      <c r="AA146" s="243"/>
    </row>
    <row r="147" spans="1:27" x14ac:dyDescent="0.25">
      <c r="A147" s="43"/>
      <c r="K147" s="243"/>
      <c r="L147" s="243"/>
      <c r="M147" s="243"/>
      <c r="N147" s="243"/>
      <c r="S147" s="243"/>
      <c r="U147" s="243"/>
      <c r="V147" s="243"/>
      <c r="W147" s="243"/>
      <c r="X147" s="243"/>
      <c r="Y147" s="243"/>
      <c r="Z147" s="243"/>
      <c r="AA147" s="243"/>
    </row>
    <row r="148" spans="1:27" x14ac:dyDescent="0.25">
      <c r="A148" s="43"/>
      <c r="K148" s="243"/>
      <c r="L148" s="243"/>
      <c r="M148" s="243"/>
      <c r="N148" s="243"/>
      <c r="S148" s="243"/>
      <c r="U148" s="243"/>
      <c r="V148" s="243"/>
      <c r="W148" s="243"/>
      <c r="X148" s="243"/>
      <c r="Y148" s="243"/>
      <c r="Z148" s="243"/>
      <c r="AA148" s="243"/>
    </row>
    <row r="149" spans="1:27" x14ac:dyDescent="0.25">
      <c r="A149" s="43"/>
      <c r="K149" s="243"/>
      <c r="L149" s="243"/>
      <c r="M149" s="243"/>
      <c r="N149" s="243"/>
      <c r="S149" s="243"/>
      <c r="U149" s="243"/>
      <c r="V149" s="243"/>
      <c r="W149" s="243"/>
      <c r="X149" s="243"/>
      <c r="Y149" s="243"/>
      <c r="Z149" s="243"/>
      <c r="AA149" s="243"/>
    </row>
    <row r="150" spans="1:27" x14ac:dyDescent="0.25">
      <c r="A150" s="43"/>
      <c r="K150" s="243"/>
      <c r="L150" s="243"/>
      <c r="M150" s="243"/>
      <c r="N150" s="243"/>
      <c r="S150" s="243"/>
      <c r="U150" s="243"/>
      <c r="V150" s="243"/>
      <c r="W150" s="243"/>
      <c r="X150" s="243"/>
      <c r="Y150" s="243"/>
      <c r="Z150" s="243"/>
      <c r="AA150" s="243"/>
    </row>
    <row r="151" spans="1:27" x14ac:dyDescent="0.25">
      <c r="A151" s="43"/>
      <c r="K151" s="243"/>
      <c r="L151" s="243"/>
      <c r="M151" s="243"/>
      <c r="N151" s="243"/>
      <c r="S151" s="243"/>
      <c r="U151" s="243"/>
      <c r="V151" s="243"/>
      <c r="W151" s="243"/>
      <c r="X151" s="243"/>
      <c r="Y151" s="243"/>
      <c r="Z151" s="243"/>
      <c r="AA151" s="243"/>
    </row>
    <row r="152" spans="1:27" x14ac:dyDescent="0.25">
      <c r="A152" s="43"/>
      <c r="K152" s="243"/>
      <c r="L152" s="243"/>
      <c r="M152" s="243"/>
      <c r="N152" s="243"/>
      <c r="S152" s="243"/>
      <c r="U152" s="243"/>
      <c r="V152" s="243"/>
      <c r="W152" s="243"/>
      <c r="X152" s="243"/>
      <c r="Y152" s="243"/>
      <c r="Z152" s="243"/>
      <c r="AA152" s="243"/>
    </row>
    <row r="153" spans="1:27" x14ac:dyDescent="0.25">
      <c r="A153" s="43"/>
      <c r="K153" s="243"/>
      <c r="L153" s="243"/>
      <c r="M153" s="243"/>
      <c r="N153" s="243"/>
      <c r="S153" s="243"/>
      <c r="X153" s="243"/>
      <c r="Y153" s="243"/>
      <c r="Z153" s="243"/>
      <c r="AA153" s="243"/>
    </row>
    <row r="154" spans="1:27" x14ac:dyDescent="0.25">
      <c r="A154" s="43"/>
      <c r="B154" s="47"/>
      <c r="L154" s="243"/>
      <c r="M154" s="243"/>
      <c r="N154" s="243"/>
      <c r="S154" s="243"/>
      <c r="X154" s="243"/>
      <c r="Y154" s="243"/>
      <c r="Z154" s="243"/>
      <c r="AA154" s="243"/>
    </row>
    <row r="155" spans="1:27" x14ac:dyDescent="0.25">
      <c r="A155" s="243"/>
      <c r="B155" s="243"/>
      <c r="C155" s="243"/>
      <c r="D155" s="243"/>
      <c r="E155" s="243"/>
      <c r="F155" s="243"/>
      <c r="G155" s="243"/>
      <c r="H155" s="243"/>
      <c r="I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</row>
    <row r="156" spans="1:27" x14ac:dyDescent="0.25">
      <c r="A156" s="243"/>
      <c r="B156" s="243"/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</row>
    <row r="157" spans="1:27" x14ac:dyDescent="0.25">
      <c r="A157" s="243"/>
      <c r="B157" s="243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</row>
    <row r="158" spans="1:27" x14ac:dyDescent="0.25">
      <c r="A158" s="256"/>
      <c r="B158" s="256"/>
      <c r="C158" s="256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</row>
    <row r="159" spans="1:27" x14ac:dyDescent="0.25">
      <c r="A159" s="145"/>
      <c r="B159" s="145"/>
      <c r="C159" s="145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</row>
    <row r="160" spans="1:27" x14ac:dyDescent="0.25">
      <c r="A160" s="145"/>
      <c r="B160" s="145"/>
      <c r="C160" s="145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</row>
    <row r="161" spans="1:27" x14ac:dyDescent="0.25">
      <c r="A161" s="145"/>
      <c r="B161" s="145"/>
      <c r="C161" s="145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</row>
    <row r="162" spans="1:27" x14ac:dyDescent="0.25">
      <c r="A162" s="145"/>
      <c r="B162" s="145"/>
      <c r="C162" s="145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</row>
    <row r="163" spans="1:27" x14ac:dyDescent="0.25">
      <c r="A163" s="145"/>
      <c r="B163" s="145"/>
      <c r="C163" s="145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</row>
    <row r="164" spans="1:27" x14ac:dyDescent="0.25">
      <c r="A164" s="145"/>
      <c r="B164" s="145"/>
      <c r="C164" s="145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</row>
    <row r="165" spans="1:27" x14ac:dyDescent="0.25">
      <c r="A165" s="145"/>
      <c r="B165" s="145"/>
      <c r="C165" s="145"/>
      <c r="D165" s="243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</row>
    <row r="166" spans="1:27" x14ac:dyDescent="0.25">
      <c r="A166" s="145"/>
      <c r="B166" s="145"/>
      <c r="C166" s="145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</row>
    <row r="167" spans="1:27" x14ac:dyDescent="0.25">
      <c r="A167" s="145"/>
      <c r="B167" s="145"/>
      <c r="C167" s="145"/>
      <c r="D167" s="243"/>
      <c r="E167" s="243"/>
      <c r="F167" s="243"/>
      <c r="G167" s="243"/>
      <c r="H167" s="243"/>
      <c r="I167" s="24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45"/>
      <c r="B168" s="145"/>
      <c r="C168" s="145"/>
      <c r="D168" s="243"/>
      <c r="E168" s="243"/>
      <c r="F168" s="243"/>
      <c r="G168" s="243"/>
      <c r="H168" s="243"/>
      <c r="I168" s="24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275"/>
      <c r="B169" s="275"/>
      <c r="C169" s="275"/>
      <c r="D169" s="243"/>
      <c r="E169" s="243"/>
      <c r="F169" s="243"/>
      <c r="G169" s="243"/>
      <c r="H169" s="243"/>
      <c r="I169" s="24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</sheetData>
  <sheetProtection selectLockedCells="1" selectUnlockedCells="1"/>
  <mergeCells count="4">
    <mergeCell ref="G1:N1"/>
    <mergeCell ref="Q1:X1"/>
    <mergeCell ref="G49:N49"/>
    <mergeCell ref="G94:N9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9"/>
  <sheetViews>
    <sheetView zoomScale="85" zoomScaleNormal="85" workbookViewId="0">
      <selection activeCell="D34" sqref="D34"/>
    </sheetView>
  </sheetViews>
  <sheetFormatPr baseColWidth="10" defaultRowHeight="15" x14ac:dyDescent="0.25"/>
  <cols>
    <col min="2" max="2" width="12.7109375" customWidth="1"/>
  </cols>
  <sheetData>
    <row r="1" spans="1:25" ht="15.75" x14ac:dyDescent="0.25">
      <c r="A1" s="1"/>
      <c r="B1" s="1"/>
      <c r="C1" s="1"/>
      <c r="D1" s="1"/>
      <c r="E1" s="1"/>
      <c r="F1" s="142"/>
      <c r="G1" s="291" t="s">
        <v>132</v>
      </c>
      <c r="H1" s="291"/>
      <c r="I1" s="291"/>
      <c r="J1" s="291"/>
      <c r="K1" s="291"/>
      <c r="L1" s="291"/>
      <c r="M1" s="291"/>
      <c r="N1" s="291"/>
      <c r="O1" s="143"/>
      <c r="P1" s="144"/>
      <c r="Q1" s="292" t="s">
        <v>133</v>
      </c>
      <c r="R1" s="292"/>
      <c r="S1" s="292"/>
      <c r="T1" s="292"/>
      <c r="U1" s="292"/>
      <c r="V1" s="292"/>
      <c r="W1" s="292"/>
      <c r="X1" s="292"/>
      <c r="Y1" s="145"/>
    </row>
    <row r="2" spans="1:25" x14ac:dyDescent="0.25">
      <c r="A2" s="146" t="s">
        <v>134</v>
      </c>
      <c r="B2" s="7" t="s">
        <v>2</v>
      </c>
      <c r="C2" s="10" t="s">
        <v>156</v>
      </c>
      <c r="D2" s="147" t="s">
        <v>136</v>
      </c>
      <c r="E2" s="148"/>
      <c r="F2" s="1"/>
      <c r="G2" s="276" t="s">
        <v>137</v>
      </c>
      <c r="H2" s="277" t="s">
        <v>138</v>
      </c>
      <c r="I2" s="278" t="s">
        <v>139</v>
      </c>
      <c r="J2" s="152" t="s">
        <v>140</v>
      </c>
      <c r="K2" s="153" t="s">
        <v>138</v>
      </c>
      <c r="L2" s="154" t="s">
        <v>139</v>
      </c>
      <c r="M2" s="154" t="s">
        <v>141</v>
      </c>
      <c r="N2" s="155" t="s">
        <v>129</v>
      </c>
      <c r="O2" s="1"/>
      <c r="P2" s="1"/>
      <c r="Q2" s="276" t="s">
        <v>137</v>
      </c>
      <c r="R2" s="277" t="s">
        <v>138</v>
      </c>
      <c r="S2" s="278" t="s">
        <v>139</v>
      </c>
      <c r="T2" s="152" t="s">
        <v>140</v>
      </c>
      <c r="U2" s="153" t="s">
        <v>138</v>
      </c>
      <c r="V2" s="154" t="s">
        <v>139</v>
      </c>
      <c r="W2" s="154" t="s">
        <v>141</v>
      </c>
      <c r="X2" s="155" t="s">
        <v>129</v>
      </c>
      <c r="Y2" s="156"/>
    </row>
    <row r="3" spans="1:25" x14ac:dyDescent="0.25">
      <c r="A3" s="11" t="s">
        <v>8</v>
      </c>
      <c r="B3" s="157">
        <f>qPCR!E5</f>
        <v>25.965</v>
      </c>
      <c r="C3" s="157">
        <f>qPCR!Q47</f>
        <v>30.425000000000001</v>
      </c>
      <c r="D3" s="157">
        <f t="shared" ref="D3:D11" si="0">C3-B3</f>
        <v>4.4600000000000009</v>
      </c>
      <c r="E3" s="44"/>
      <c r="F3" s="1"/>
      <c r="G3" s="158">
        <f t="shared" ref="G3:G11" si="1">POWER(2,((-1)*(D3)))</f>
        <v>4.5436641166259673E-2</v>
      </c>
      <c r="H3" s="159"/>
      <c r="I3" s="160"/>
      <c r="J3" s="161"/>
      <c r="K3" s="162">
        <f t="shared" ref="K3:K11" si="2">D3-$J$23</f>
        <v>-0.74849999999999817</v>
      </c>
      <c r="L3" s="162">
        <f t="shared" ref="L3:L11" si="3">POWER(2,((-1)*(K3)))</f>
        <v>1.680045144279575</v>
      </c>
      <c r="M3" s="162"/>
      <c r="N3" s="163"/>
      <c r="O3" s="1"/>
      <c r="P3" s="1"/>
      <c r="Q3" s="164">
        <f t="shared" ref="Q3:Q11" si="4">POWER(2,((-1)*(D3)))</f>
        <v>4.5436641166259673E-2</v>
      </c>
      <c r="R3" s="165"/>
      <c r="S3" s="166"/>
      <c r="T3" s="161"/>
      <c r="U3" s="167">
        <f t="shared" ref="U3:U11" si="5">D3-$T$23</f>
        <v>-0.95394736842105043</v>
      </c>
      <c r="V3" s="162">
        <f t="shared" ref="V3:V21" si="6">POWER(2,((-1)*(U3)))</f>
        <v>1.9371657065879548</v>
      </c>
      <c r="W3" s="162"/>
      <c r="X3" s="163"/>
      <c r="Y3" s="168"/>
    </row>
    <row r="4" spans="1:25" x14ac:dyDescent="0.25">
      <c r="A4" s="16" t="s">
        <v>9</v>
      </c>
      <c r="B4" s="158">
        <f>qPCR!E6</f>
        <v>25.91</v>
      </c>
      <c r="C4" s="158">
        <f>qPCR!Q48</f>
        <v>31.625</v>
      </c>
      <c r="D4" s="158">
        <f t="shared" si="0"/>
        <v>5.7149999999999999</v>
      </c>
      <c r="E4" s="44"/>
      <c r="F4" s="1"/>
      <c r="G4" s="158">
        <f t="shared" si="1"/>
        <v>1.9037660369924873E-2</v>
      </c>
      <c r="H4" s="169"/>
      <c r="I4" s="170"/>
      <c r="J4" s="171"/>
      <c r="K4" s="172">
        <f t="shared" si="2"/>
        <v>0.50650000000000084</v>
      </c>
      <c r="L4" s="172">
        <f t="shared" si="3"/>
        <v>0.70392810828382113</v>
      </c>
      <c r="M4" s="172"/>
      <c r="N4" s="173"/>
      <c r="O4" s="1"/>
      <c r="P4" s="1"/>
      <c r="Q4" s="174">
        <f t="shared" si="4"/>
        <v>1.9037660369924873E-2</v>
      </c>
      <c r="R4" s="175"/>
      <c r="S4" s="176"/>
      <c r="T4" s="171"/>
      <c r="U4" s="177">
        <f t="shared" si="5"/>
        <v>0.30105263157894857</v>
      </c>
      <c r="V4" s="172">
        <f t="shared" si="6"/>
        <v>0.81165996992032674</v>
      </c>
      <c r="W4" s="172"/>
      <c r="X4" s="173"/>
      <c r="Y4" s="168"/>
    </row>
    <row r="5" spans="1:25" x14ac:dyDescent="0.25">
      <c r="A5" s="16" t="s">
        <v>10</v>
      </c>
      <c r="B5" s="158">
        <f>qPCR!E7</f>
        <v>25.244999999999997</v>
      </c>
      <c r="C5" s="158">
        <f>qPCR!Q49</f>
        <v>30.074999999999999</v>
      </c>
      <c r="D5" s="158">
        <f t="shared" si="0"/>
        <v>4.8300000000000018</v>
      </c>
      <c r="E5" s="44"/>
      <c r="F5" s="1"/>
      <c r="G5" s="158">
        <f t="shared" si="1"/>
        <v>3.5158077646525253E-2</v>
      </c>
      <c r="H5" s="169"/>
      <c r="I5" s="170"/>
      <c r="J5" s="171"/>
      <c r="K5" s="172">
        <f t="shared" si="2"/>
        <v>-0.37849999999999717</v>
      </c>
      <c r="L5" s="172">
        <f t="shared" si="3"/>
        <v>1.2999895264289709</v>
      </c>
      <c r="M5" s="172"/>
      <c r="N5" s="173"/>
      <c r="O5" s="1"/>
      <c r="P5" s="1"/>
      <c r="Q5" s="174">
        <f t="shared" si="4"/>
        <v>3.5158077646525253E-2</v>
      </c>
      <c r="R5" s="175"/>
      <c r="S5" s="176"/>
      <c r="T5" s="171"/>
      <c r="U5" s="177">
        <f t="shared" si="5"/>
        <v>-0.58394736842104944</v>
      </c>
      <c r="V5" s="172">
        <f t="shared" si="6"/>
        <v>1.4989449171031628</v>
      </c>
      <c r="W5" s="172"/>
      <c r="X5" s="173"/>
      <c r="Y5" s="168"/>
    </row>
    <row r="6" spans="1:25" x14ac:dyDescent="0.25">
      <c r="A6" s="16" t="s">
        <v>11</v>
      </c>
      <c r="B6" s="158">
        <f>qPCR!E8</f>
        <v>25.130000000000003</v>
      </c>
      <c r="C6" s="158">
        <f>qPCR!Q50</f>
        <v>30.82</v>
      </c>
      <c r="D6" s="158">
        <f t="shared" si="0"/>
        <v>5.6899999999999977</v>
      </c>
      <c r="E6" s="44"/>
      <c r="F6" s="1"/>
      <c r="G6" s="158">
        <f t="shared" si="1"/>
        <v>1.9370432811546694E-2</v>
      </c>
      <c r="H6" s="169"/>
      <c r="I6" s="170"/>
      <c r="J6" s="171"/>
      <c r="K6" s="172">
        <f t="shared" si="2"/>
        <v>0.48149999999999871</v>
      </c>
      <c r="L6" s="172">
        <f t="shared" si="3"/>
        <v>0.7162325548790498</v>
      </c>
      <c r="M6" s="172"/>
      <c r="N6" s="173"/>
      <c r="O6" s="1"/>
      <c r="P6" s="1"/>
      <c r="Q6" s="174">
        <f t="shared" si="4"/>
        <v>1.9370432811546694E-2</v>
      </c>
      <c r="R6" s="175"/>
      <c r="S6" s="176"/>
      <c r="T6" s="171"/>
      <c r="U6" s="177">
        <f t="shared" si="5"/>
        <v>0.27605263157894644</v>
      </c>
      <c r="V6" s="172">
        <f t="shared" si="6"/>
        <v>0.82584753628661101</v>
      </c>
      <c r="W6" s="172"/>
      <c r="X6" s="173"/>
      <c r="Y6" s="168"/>
    </row>
    <row r="7" spans="1:25" x14ac:dyDescent="0.25">
      <c r="A7" s="16" t="s">
        <v>12</v>
      </c>
      <c r="B7" s="158">
        <f>qPCR!E9</f>
        <v>25.16</v>
      </c>
      <c r="C7" s="158">
        <f>qPCR!Q51</f>
        <v>30.774999999999999</v>
      </c>
      <c r="D7" s="158">
        <f t="shared" si="0"/>
        <v>5.6149999999999984</v>
      </c>
      <c r="E7" s="44"/>
      <c r="F7" s="1"/>
      <c r="G7" s="158">
        <f t="shared" si="1"/>
        <v>2.0404059173264363E-2</v>
      </c>
      <c r="H7" s="169"/>
      <c r="I7" s="170"/>
      <c r="J7" s="171"/>
      <c r="K7" s="172">
        <f t="shared" si="2"/>
        <v>0.40649999999999942</v>
      </c>
      <c r="L7" s="172">
        <f t="shared" si="3"/>
        <v>0.75445146599197432</v>
      </c>
      <c r="M7" s="172"/>
      <c r="N7" s="173"/>
      <c r="O7" s="1"/>
      <c r="P7" s="1"/>
      <c r="Q7" s="174">
        <f t="shared" si="4"/>
        <v>2.0404059173264363E-2</v>
      </c>
      <c r="R7" s="175"/>
      <c r="S7" s="176"/>
      <c r="T7" s="171"/>
      <c r="U7" s="177">
        <f t="shared" si="5"/>
        <v>0.20105263157894715</v>
      </c>
      <c r="V7" s="172">
        <f t="shared" si="6"/>
        <v>0.86991561636361292</v>
      </c>
      <c r="W7" s="172"/>
      <c r="X7" s="173"/>
      <c r="Y7" s="168"/>
    </row>
    <row r="8" spans="1:25" x14ac:dyDescent="0.25">
      <c r="A8" s="16" t="s">
        <v>13</v>
      </c>
      <c r="B8" s="158">
        <f>qPCR!E10</f>
        <v>25.92</v>
      </c>
      <c r="C8" s="158">
        <f>qPCR!Q52</f>
        <v>30.024999999999999</v>
      </c>
      <c r="D8" s="158">
        <f t="shared" si="0"/>
        <v>4.1049999999999969</v>
      </c>
      <c r="E8" s="44"/>
      <c r="F8" s="1"/>
      <c r="G8" s="158">
        <f t="shared" si="1"/>
        <v>5.8112808913322739E-2</v>
      </c>
      <c r="H8" s="169"/>
      <c r="I8" s="170"/>
      <c r="J8" s="171"/>
      <c r="K8" s="172">
        <f t="shared" si="2"/>
        <v>-1.1035000000000021</v>
      </c>
      <c r="L8" s="172">
        <f t="shared" si="3"/>
        <v>2.1487535154287398</v>
      </c>
      <c r="M8" s="172"/>
      <c r="N8" s="173"/>
      <c r="O8" s="1"/>
      <c r="P8" s="1"/>
      <c r="Q8" s="174">
        <f t="shared" si="4"/>
        <v>5.8112808913322739E-2</v>
      </c>
      <c r="R8" s="175"/>
      <c r="S8" s="176"/>
      <c r="T8" s="171"/>
      <c r="U8" s="177">
        <f t="shared" si="5"/>
        <v>-1.3089473684210544</v>
      </c>
      <c r="V8" s="172">
        <f t="shared" si="6"/>
        <v>2.4776070072711032</v>
      </c>
      <c r="W8" s="172"/>
      <c r="X8" s="173"/>
      <c r="Y8" s="168"/>
    </row>
    <row r="9" spans="1:25" x14ac:dyDescent="0.25">
      <c r="A9" s="16" t="s">
        <v>14</v>
      </c>
      <c r="B9" s="158">
        <f>qPCR!E11</f>
        <v>25.725000000000001</v>
      </c>
      <c r="C9" s="158">
        <f>qPCR!Q53</f>
        <v>32.020000000000003</v>
      </c>
      <c r="D9" s="158">
        <f t="shared" si="0"/>
        <v>6.2950000000000017</v>
      </c>
      <c r="E9" s="44"/>
      <c r="F9" s="1"/>
      <c r="G9" s="158">
        <f t="shared" si="1"/>
        <v>1.273550519379101E-2</v>
      </c>
      <c r="H9" s="169"/>
      <c r="I9" s="170"/>
      <c r="J9" s="171"/>
      <c r="K9" s="172">
        <f t="shared" si="2"/>
        <v>1.0865000000000027</v>
      </c>
      <c r="L9" s="172">
        <f t="shared" si="3"/>
        <v>0.47090240633069258</v>
      </c>
      <c r="M9" s="172"/>
      <c r="N9" s="173"/>
      <c r="O9" s="1"/>
      <c r="P9" s="1"/>
      <c r="Q9" s="174">
        <f t="shared" si="4"/>
        <v>1.273550519379101E-2</v>
      </c>
      <c r="R9" s="175"/>
      <c r="S9" s="176"/>
      <c r="T9" s="171"/>
      <c r="U9" s="177">
        <f t="shared" si="5"/>
        <v>0.88105263157895042</v>
      </c>
      <c r="V9" s="172">
        <f t="shared" si="6"/>
        <v>0.54297111943663534</v>
      </c>
      <c r="W9" s="172"/>
      <c r="X9" s="173"/>
      <c r="Y9" s="168"/>
    </row>
    <row r="10" spans="1:25" x14ac:dyDescent="0.25">
      <c r="A10" s="16" t="s">
        <v>15</v>
      </c>
      <c r="B10" s="158">
        <f>qPCR!E12</f>
        <v>26.105</v>
      </c>
      <c r="C10" s="158">
        <f>qPCR!Q54</f>
        <v>32.224999999999994</v>
      </c>
      <c r="D10" s="158">
        <f t="shared" si="0"/>
        <v>6.1199999999999939</v>
      </c>
      <c r="E10" s="44"/>
      <c r="F10" s="1"/>
      <c r="G10" s="158">
        <f t="shared" si="1"/>
        <v>1.4377932041013734E-2</v>
      </c>
      <c r="H10" s="169"/>
      <c r="I10" s="170"/>
      <c r="J10" s="171"/>
      <c r="K10" s="172">
        <f t="shared" si="2"/>
        <v>0.91149999999999487</v>
      </c>
      <c r="L10" s="172">
        <f t="shared" si="3"/>
        <v>0.53163205488490817</v>
      </c>
      <c r="M10" s="172"/>
      <c r="N10" s="173"/>
      <c r="O10" s="1"/>
      <c r="P10" s="1"/>
      <c r="Q10" s="174">
        <f t="shared" si="4"/>
        <v>1.4377932041013734E-2</v>
      </c>
      <c r="R10" s="175"/>
      <c r="S10" s="176"/>
      <c r="T10" s="171"/>
      <c r="U10" s="177">
        <f t="shared" si="5"/>
        <v>0.7060526315789426</v>
      </c>
      <c r="V10" s="172">
        <f t="shared" si="6"/>
        <v>0.61299506668170312</v>
      </c>
      <c r="W10" s="172"/>
      <c r="X10" s="173"/>
      <c r="Y10" s="168"/>
    </row>
    <row r="11" spans="1:25" x14ac:dyDescent="0.25">
      <c r="A11" s="38" t="s">
        <v>16</v>
      </c>
      <c r="B11" s="178">
        <f>qPCR!E13</f>
        <v>24.664999999999999</v>
      </c>
      <c r="C11" s="178">
        <f>qPCR!Q55</f>
        <v>32.614999999999995</v>
      </c>
      <c r="D11" s="178">
        <f t="shared" si="0"/>
        <v>7.9499999999999957</v>
      </c>
      <c r="E11" s="44"/>
      <c r="F11" s="1"/>
      <c r="G11" s="158">
        <f t="shared" si="1"/>
        <v>4.0440036087553942E-3</v>
      </c>
      <c r="H11" s="169"/>
      <c r="I11" s="170"/>
      <c r="J11" s="171"/>
      <c r="K11" s="172">
        <f t="shared" si="2"/>
        <v>2.7414999999999967</v>
      </c>
      <c r="L11" s="172">
        <f t="shared" si="3"/>
        <v>0.14952928852020297</v>
      </c>
      <c r="M11" s="172"/>
      <c r="N11" s="173"/>
      <c r="O11" s="1"/>
      <c r="P11" s="1"/>
      <c r="Q11" s="179">
        <f t="shared" si="4"/>
        <v>4.0440036087553942E-3</v>
      </c>
      <c r="R11" s="180"/>
      <c r="S11" s="181"/>
      <c r="T11" s="182"/>
      <c r="U11" s="183">
        <f t="shared" si="5"/>
        <v>2.5360526315789444</v>
      </c>
      <c r="V11" s="184">
        <f t="shared" si="6"/>
        <v>0.17241382521065793</v>
      </c>
      <c r="W11" s="184"/>
      <c r="X11" s="185"/>
      <c r="Y11" s="168"/>
    </row>
    <row r="12" spans="1:25" x14ac:dyDescent="0.25">
      <c r="A12" s="186" t="s">
        <v>142</v>
      </c>
      <c r="B12" s="187">
        <f>AVERAGE(B3:B11)</f>
        <v>25.536111111111108</v>
      </c>
      <c r="C12" s="187">
        <f>AVERAGE(C3:C11)</f>
        <v>31.178333333333335</v>
      </c>
      <c r="D12" s="187">
        <f>AVERAGE(D3:D11)</f>
        <v>5.6422222222222196</v>
      </c>
      <c r="E12" s="44"/>
      <c r="F12" s="188" t="s">
        <v>143</v>
      </c>
      <c r="G12" s="189">
        <f>AVERAGE(G3:G11)</f>
        <v>2.5408568991600419E-2</v>
      </c>
      <c r="H12" s="190"/>
      <c r="I12" s="191"/>
      <c r="J12" s="192">
        <f>D12</f>
        <v>5.6422222222222196</v>
      </c>
      <c r="K12" s="193"/>
      <c r="L12" s="193"/>
      <c r="M12" s="194">
        <f>GEOMEAN(L3:L11)</f>
        <v>0.74034918276353556</v>
      </c>
      <c r="N12" s="195">
        <f>STDEV(L3:L11)/SQRT(COUNT(L3:L11))</f>
        <v>0.21377015799722424</v>
      </c>
      <c r="O12" s="1"/>
      <c r="P12" s="1"/>
      <c r="Q12" s="174">
        <f t="shared" ref="Q12:Q21" si="7">POWER(2,((-1)*(D13)))</f>
        <v>7.1051060827250823E-2</v>
      </c>
      <c r="R12" s="175"/>
      <c r="S12" s="176"/>
      <c r="T12" s="171"/>
      <c r="U12" s="177">
        <f t="shared" ref="U12:U21" si="8">D13-$T$23</f>
        <v>-1.59894736842105</v>
      </c>
      <c r="V12" s="172">
        <f t="shared" si="6"/>
        <v>3.029222119381747</v>
      </c>
      <c r="W12" s="172"/>
      <c r="X12" s="173"/>
      <c r="Y12" s="168"/>
    </row>
    <row r="13" spans="1:25" x14ac:dyDescent="0.25">
      <c r="A13" s="21" t="s">
        <v>18</v>
      </c>
      <c r="B13" s="164">
        <f>qPCR!E14</f>
        <v>26.234999999999999</v>
      </c>
      <c r="C13" s="164">
        <f>qPCR!Q56</f>
        <v>30.05</v>
      </c>
      <c r="D13" s="164">
        <f t="shared" ref="D13:D22" si="9">C13-B13</f>
        <v>3.8150000000000013</v>
      </c>
      <c r="E13" s="44"/>
      <c r="F13" s="1"/>
      <c r="G13" s="174">
        <f t="shared" ref="G13:G22" si="10">POWER(2,((-1)*(D13)))</f>
        <v>7.1051060827250823E-2</v>
      </c>
      <c r="H13" s="196"/>
      <c r="I13" s="197"/>
      <c r="J13" s="171"/>
      <c r="K13" s="177">
        <f t="shared" ref="K13:K22" si="11">D13-$J$23</f>
        <v>-1.3934999999999977</v>
      </c>
      <c r="L13" s="177">
        <f t="shared" ref="L13:L22" si="12">POWER(2,((-1)*(K13)))</f>
        <v>2.6271525947955947</v>
      </c>
      <c r="M13" s="198"/>
      <c r="N13" s="199"/>
      <c r="O13" s="1"/>
      <c r="P13" s="1"/>
      <c r="Q13" s="174">
        <f t="shared" si="7"/>
        <v>1.3230395505664466E-2</v>
      </c>
      <c r="R13" s="175"/>
      <c r="S13" s="176"/>
      <c r="T13" s="171"/>
      <c r="U13" s="177">
        <f t="shared" si="8"/>
        <v>0.8260526315789507</v>
      </c>
      <c r="V13" s="172">
        <f t="shared" si="6"/>
        <v>0.56407049025447187</v>
      </c>
      <c r="W13" s="172"/>
      <c r="X13" s="173"/>
      <c r="Y13" s="168"/>
    </row>
    <row r="14" spans="1:25" x14ac:dyDescent="0.25">
      <c r="A14" s="26" t="s">
        <v>19</v>
      </c>
      <c r="B14" s="174">
        <f>qPCR!E15</f>
        <v>24.15</v>
      </c>
      <c r="C14" s="174">
        <f>qPCR!Q57</f>
        <v>30.39</v>
      </c>
      <c r="D14" s="174">
        <f t="shared" si="9"/>
        <v>6.240000000000002</v>
      </c>
      <c r="E14" s="44"/>
      <c r="F14" s="1"/>
      <c r="G14" s="174">
        <f t="shared" si="10"/>
        <v>1.3230395505664466E-2</v>
      </c>
      <c r="H14" s="196"/>
      <c r="I14" s="197"/>
      <c r="J14" s="171"/>
      <c r="K14" s="177">
        <f t="shared" si="11"/>
        <v>1.031500000000003</v>
      </c>
      <c r="L14" s="177">
        <f t="shared" si="12"/>
        <v>0.48920125158141553</v>
      </c>
      <c r="M14" s="198"/>
      <c r="N14" s="199"/>
      <c r="O14" s="1"/>
      <c r="P14" s="1"/>
      <c r="Q14" s="174">
        <f t="shared" si="7"/>
        <v>3.6397924577139314E-2</v>
      </c>
      <c r="R14" s="175"/>
      <c r="S14" s="176"/>
      <c r="T14" s="171"/>
      <c r="U14" s="177">
        <f t="shared" si="8"/>
        <v>-0.6339473684210537</v>
      </c>
      <c r="V14" s="172">
        <f t="shared" si="6"/>
        <v>1.5518050954472304</v>
      </c>
      <c r="W14" s="172"/>
      <c r="X14" s="173"/>
      <c r="Y14" s="168"/>
    </row>
    <row r="15" spans="1:25" x14ac:dyDescent="0.25">
      <c r="A15" s="26" t="s">
        <v>20</v>
      </c>
      <c r="B15" s="174">
        <f>qPCR!E16</f>
        <v>24.69</v>
      </c>
      <c r="C15" s="174">
        <f>qPCR!Q58</f>
        <v>29.47</v>
      </c>
      <c r="D15" s="174">
        <f t="shared" si="9"/>
        <v>4.7799999999999976</v>
      </c>
      <c r="E15" s="44"/>
      <c r="F15" s="1"/>
      <c r="G15" s="174">
        <f t="shared" si="10"/>
        <v>3.6397924577139314E-2</v>
      </c>
      <c r="H15" s="196"/>
      <c r="I15" s="197"/>
      <c r="J15" s="171"/>
      <c r="K15" s="177">
        <f t="shared" si="11"/>
        <v>-0.42850000000000144</v>
      </c>
      <c r="L15" s="177">
        <f t="shared" si="12"/>
        <v>1.3458335580730811</v>
      </c>
      <c r="M15" s="198"/>
      <c r="N15" s="199"/>
      <c r="O15" s="1"/>
      <c r="P15" s="1"/>
      <c r="Q15" s="174">
        <f t="shared" si="7"/>
        <v>1.4082038478294234E-2</v>
      </c>
      <c r="R15" s="175"/>
      <c r="S15" s="176"/>
      <c r="T15" s="171"/>
      <c r="U15" s="177">
        <f t="shared" si="8"/>
        <v>0.73605263157894729</v>
      </c>
      <c r="V15" s="172">
        <f t="shared" si="6"/>
        <v>0.60037981062870971</v>
      </c>
      <c r="W15" s="172"/>
      <c r="X15" s="173"/>
      <c r="Y15" s="168"/>
    </row>
    <row r="16" spans="1:25" x14ac:dyDescent="0.25">
      <c r="A16" s="26" t="s">
        <v>21</v>
      </c>
      <c r="B16" s="174">
        <f>qPCR!E17</f>
        <v>24.6</v>
      </c>
      <c r="C16" s="174">
        <f>qPCR!Q59</f>
        <v>30.75</v>
      </c>
      <c r="D16" s="174">
        <f t="shared" si="9"/>
        <v>6.1499999999999986</v>
      </c>
      <c r="E16" s="44"/>
      <c r="F16" s="1"/>
      <c r="G16" s="174">
        <f t="shared" si="10"/>
        <v>1.4082038478294234E-2</v>
      </c>
      <c r="H16" s="196"/>
      <c r="I16" s="197"/>
      <c r="J16" s="171"/>
      <c r="K16" s="177">
        <f t="shared" si="11"/>
        <v>0.94149999999999956</v>
      </c>
      <c r="L16" s="177">
        <f t="shared" si="12"/>
        <v>0.52069122540212442</v>
      </c>
      <c r="M16" s="198"/>
      <c r="N16" s="199"/>
      <c r="O16" s="1"/>
      <c r="P16" s="1"/>
      <c r="Q16" s="174">
        <f t="shared" si="7"/>
        <v>3.6271997324491254E-2</v>
      </c>
      <c r="R16" s="175"/>
      <c r="S16" s="176"/>
      <c r="T16" s="171"/>
      <c r="U16" s="177">
        <f t="shared" si="8"/>
        <v>-0.62894736842105115</v>
      </c>
      <c r="V16" s="172">
        <f t="shared" si="6"/>
        <v>1.5464362576746047</v>
      </c>
      <c r="W16" s="172"/>
      <c r="X16" s="173"/>
      <c r="Y16" s="168"/>
    </row>
    <row r="17" spans="1:25" x14ac:dyDescent="0.25">
      <c r="A17" s="26" t="s">
        <v>22</v>
      </c>
      <c r="B17" s="174">
        <f>qPCR!E18</f>
        <v>25.364999999999998</v>
      </c>
      <c r="C17" s="174">
        <f>qPCR!Q60</f>
        <v>30.15</v>
      </c>
      <c r="D17" s="174">
        <f t="shared" si="9"/>
        <v>4.7850000000000001</v>
      </c>
      <c r="E17" s="44"/>
      <c r="F17" s="1"/>
      <c r="G17" s="174">
        <f t="shared" si="10"/>
        <v>3.6271997324491254E-2</v>
      </c>
      <c r="H17" s="196"/>
      <c r="I17" s="197"/>
      <c r="J17" s="171"/>
      <c r="K17" s="177">
        <f t="shared" si="11"/>
        <v>-0.42349999999999888</v>
      </c>
      <c r="L17" s="177">
        <f t="shared" si="12"/>
        <v>1.3411773276847103</v>
      </c>
      <c r="M17" s="198"/>
      <c r="N17" s="199"/>
      <c r="O17" s="1"/>
      <c r="P17" s="1"/>
      <c r="Q17" s="174">
        <f t="shared" si="7"/>
        <v>7.976657232087455E-3</v>
      </c>
      <c r="R17" s="175"/>
      <c r="S17" s="176"/>
      <c r="T17" s="171"/>
      <c r="U17" s="177">
        <f t="shared" si="8"/>
        <v>1.5560526315789476</v>
      </c>
      <c r="V17" s="172">
        <f t="shared" si="6"/>
        <v>0.34008030625910424</v>
      </c>
      <c r="W17" s="172"/>
      <c r="X17" s="173"/>
      <c r="Y17" s="168"/>
    </row>
    <row r="18" spans="1:25" x14ac:dyDescent="0.25">
      <c r="A18" s="26" t="s">
        <v>23</v>
      </c>
      <c r="B18" s="174">
        <f>qPCR!E19</f>
        <v>23.83</v>
      </c>
      <c r="C18" s="174">
        <f>qPCR!Q61</f>
        <v>30.799999999999997</v>
      </c>
      <c r="D18" s="174">
        <f t="shared" si="9"/>
        <v>6.9699999999999989</v>
      </c>
      <c r="E18" s="44"/>
      <c r="F18" s="1"/>
      <c r="G18" s="174">
        <f t="shared" si="10"/>
        <v>7.976657232087455E-3</v>
      </c>
      <c r="H18" s="196"/>
      <c r="I18" s="197"/>
      <c r="J18" s="171"/>
      <c r="K18" s="177">
        <f t="shared" si="11"/>
        <v>1.7614999999999998</v>
      </c>
      <c r="L18" s="177">
        <f t="shared" si="12"/>
        <v>0.29494134923649462</v>
      </c>
      <c r="M18" s="198"/>
      <c r="N18" s="199"/>
      <c r="O18" s="1"/>
      <c r="P18" s="1"/>
      <c r="Q18" s="174">
        <f t="shared" si="7"/>
        <v>4.5436641166259673E-2</v>
      </c>
      <c r="R18" s="175"/>
      <c r="S18" s="176"/>
      <c r="T18" s="171"/>
      <c r="U18" s="177">
        <f t="shared" si="8"/>
        <v>-0.95394736842105043</v>
      </c>
      <c r="V18" s="172">
        <f t="shared" si="6"/>
        <v>1.9371657065879548</v>
      </c>
      <c r="W18" s="172"/>
      <c r="X18" s="173"/>
      <c r="Y18" s="168"/>
    </row>
    <row r="19" spans="1:25" x14ac:dyDescent="0.25">
      <c r="A19" s="26" t="s">
        <v>24</v>
      </c>
      <c r="B19" s="174">
        <f>qPCR!E20</f>
        <v>25.454999999999998</v>
      </c>
      <c r="C19" s="174">
        <f>qPCR!Q62</f>
        <v>29.914999999999999</v>
      </c>
      <c r="D19" s="174">
        <f t="shared" si="9"/>
        <v>4.4600000000000009</v>
      </c>
      <c r="E19" s="44"/>
      <c r="F19" s="1"/>
      <c r="G19" s="174">
        <f t="shared" si="10"/>
        <v>4.5436641166259673E-2</v>
      </c>
      <c r="H19" s="196"/>
      <c r="I19" s="197"/>
      <c r="J19" s="171"/>
      <c r="K19" s="177">
        <f t="shared" si="11"/>
        <v>-0.74849999999999817</v>
      </c>
      <c r="L19" s="177">
        <f t="shared" si="12"/>
        <v>1.680045144279575</v>
      </c>
      <c r="M19" s="198"/>
      <c r="N19" s="199"/>
      <c r="O19" s="1"/>
      <c r="P19" s="1"/>
      <c r="Q19" s="174">
        <f t="shared" si="7"/>
        <v>3.5772630018708909E-2</v>
      </c>
      <c r="R19" s="175"/>
      <c r="S19" s="176"/>
      <c r="T19" s="171"/>
      <c r="U19" s="177">
        <f t="shared" si="8"/>
        <v>-0.60894736842105157</v>
      </c>
      <c r="V19" s="172">
        <f t="shared" si="6"/>
        <v>1.525146012733015</v>
      </c>
      <c r="W19" s="172"/>
      <c r="X19" s="173"/>
      <c r="Y19" s="168"/>
    </row>
    <row r="20" spans="1:25" x14ac:dyDescent="0.25">
      <c r="A20" s="26" t="s">
        <v>25</v>
      </c>
      <c r="B20" s="174">
        <f>qPCR!E21</f>
        <v>24.82</v>
      </c>
      <c r="C20" s="174">
        <f>qPCR!Q63</f>
        <v>29.625</v>
      </c>
      <c r="D20" s="174">
        <f t="shared" si="9"/>
        <v>4.8049999999999997</v>
      </c>
      <c r="E20" s="44"/>
      <c r="F20" s="1"/>
      <c r="G20" s="174">
        <f t="shared" si="10"/>
        <v>3.5772630018708909E-2</v>
      </c>
      <c r="H20" s="196"/>
      <c r="I20" s="197"/>
      <c r="J20" s="171"/>
      <c r="K20" s="177">
        <f t="shared" si="11"/>
        <v>-0.4034999999999993</v>
      </c>
      <c r="L20" s="177">
        <f t="shared" si="12"/>
        <v>1.3227129430876685</v>
      </c>
      <c r="M20" s="198"/>
      <c r="N20" s="199"/>
      <c r="O20" s="1"/>
      <c r="P20" s="1"/>
      <c r="Q20" s="174">
        <f t="shared" si="7"/>
        <v>4.591151978994714E-2</v>
      </c>
      <c r="R20" s="175"/>
      <c r="S20" s="176"/>
      <c r="T20" s="171"/>
      <c r="U20" s="177">
        <f t="shared" si="8"/>
        <v>-0.968947368421051</v>
      </c>
      <c r="V20" s="172">
        <f t="shared" si="6"/>
        <v>1.9574118903063538</v>
      </c>
      <c r="W20" s="172"/>
      <c r="X20" s="173"/>
      <c r="Y20" s="168"/>
    </row>
    <row r="21" spans="1:25" x14ac:dyDescent="0.25">
      <c r="A21" s="26" t="s">
        <v>26</v>
      </c>
      <c r="B21" s="174">
        <f>qPCR!E22</f>
        <v>26.004999999999999</v>
      </c>
      <c r="C21" s="174">
        <f>qPCR!Q64</f>
        <v>30.45</v>
      </c>
      <c r="D21" s="174">
        <f t="shared" si="9"/>
        <v>4.4450000000000003</v>
      </c>
      <c r="E21" s="44"/>
      <c r="F21" s="1"/>
      <c r="G21" s="174">
        <f t="shared" si="10"/>
        <v>4.591151978994714E-2</v>
      </c>
      <c r="H21" s="196"/>
      <c r="I21" s="197"/>
      <c r="J21" s="171"/>
      <c r="K21" s="177">
        <f t="shared" si="11"/>
        <v>-0.76349999999999874</v>
      </c>
      <c r="L21" s="177">
        <f t="shared" si="12"/>
        <v>1.697604046200361</v>
      </c>
      <c r="M21" s="198"/>
      <c r="N21" s="199"/>
      <c r="O21" s="1"/>
      <c r="P21" s="1"/>
      <c r="Q21" s="174">
        <f t="shared" si="7"/>
        <v>2.0123150461091057E-2</v>
      </c>
      <c r="R21" s="175"/>
      <c r="S21" s="176"/>
      <c r="T21" s="171"/>
      <c r="U21" s="177">
        <f t="shared" si="8"/>
        <v>0.22105263157894672</v>
      </c>
      <c r="V21" s="172">
        <f t="shared" si="6"/>
        <v>0.85793923100729375</v>
      </c>
      <c r="W21" s="172"/>
      <c r="X21" s="173"/>
      <c r="Y21" s="168"/>
    </row>
    <row r="22" spans="1:25" x14ac:dyDescent="0.25">
      <c r="A22" s="85" t="s">
        <v>27</v>
      </c>
      <c r="B22" s="200">
        <f>qPCR!E23</f>
        <v>25.67</v>
      </c>
      <c r="C22" s="200">
        <f>qPCR!Q65</f>
        <v>31.305</v>
      </c>
      <c r="D22" s="200">
        <f t="shared" si="9"/>
        <v>5.634999999999998</v>
      </c>
      <c r="E22" s="44"/>
      <c r="F22" s="43"/>
      <c r="G22" s="174">
        <f t="shared" si="10"/>
        <v>2.0123150461091057E-2</v>
      </c>
      <c r="H22" s="201"/>
      <c r="I22" s="197"/>
      <c r="J22" s="202"/>
      <c r="K22" s="177">
        <f t="shared" si="11"/>
        <v>0.42649999999999899</v>
      </c>
      <c r="L22" s="203">
        <f t="shared" si="12"/>
        <v>0.74406470971424465</v>
      </c>
      <c r="M22" s="198"/>
      <c r="N22" s="199"/>
      <c r="O22" s="1"/>
      <c r="P22" s="1"/>
      <c r="Q22" s="204"/>
      <c r="R22" s="205"/>
      <c r="S22" s="206"/>
      <c r="T22" s="205"/>
      <c r="U22" s="207"/>
      <c r="V22" s="207"/>
      <c r="W22" s="207"/>
      <c r="X22" s="206"/>
      <c r="Y22" s="168"/>
    </row>
    <row r="23" spans="1:25" x14ac:dyDescent="0.25">
      <c r="A23" s="186" t="s">
        <v>144</v>
      </c>
      <c r="B23" s="187">
        <f>AVERAGE(B13:B22)</f>
        <v>25.082000000000001</v>
      </c>
      <c r="C23" s="187">
        <f>AVERAGE(C13:C22)</f>
        <v>30.290500000000002</v>
      </c>
      <c r="D23" s="187">
        <f>AVERAGE(D13:D22)</f>
        <v>5.208499999999999</v>
      </c>
      <c r="E23" s="43"/>
      <c r="F23" s="188" t="s">
        <v>145</v>
      </c>
      <c r="G23" s="189">
        <f>AVERAGE(G13:G22)</f>
        <v>3.2625401538093422E-2</v>
      </c>
      <c r="H23" s="190"/>
      <c r="I23" s="191"/>
      <c r="J23" s="192">
        <f>D23</f>
        <v>5.208499999999999</v>
      </c>
      <c r="K23" s="193"/>
      <c r="L23" s="193"/>
      <c r="M23" s="208"/>
      <c r="N23" s="209"/>
      <c r="O23" s="1"/>
      <c r="P23" s="188" t="s">
        <v>143</v>
      </c>
      <c r="Q23" s="189">
        <f>AVERAGE(Q3:Q21)</f>
        <v>2.9206901910807267E-2</v>
      </c>
      <c r="R23" s="210"/>
      <c r="S23" s="206"/>
      <c r="T23">
        <f>D24</f>
        <v>5.4139473684210513</v>
      </c>
      <c r="W23">
        <f>GEOMEAN(V3:V21)</f>
        <v>0.99999999999999967</v>
      </c>
      <c r="X23">
        <f>STDEV(V3:V21)/SQRT(COUNT(V3:V21))</f>
        <v>0.17845356285802944</v>
      </c>
      <c r="Y23" s="168"/>
    </row>
    <row r="24" spans="1:25" x14ac:dyDescent="0.25">
      <c r="A24" s="146" t="s">
        <v>146</v>
      </c>
      <c r="B24" s="189">
        <f>AVERAGE(B3:B11,B13:B22)</f>
        <v>25.297105263157892</v>
      </c>
      <c r="C24" s="189">
        <f>AVERAGE(C3:C11,C13:C22)</f>
        <v>30.711052631578948</v>
      </c>
      <c r="D24" s="189">
        <f>AVERAGE(D3:D11,D13:D22)</f>
        <v>5.4139473684210513</v>
      </c>
      <c r="E24" s="44"/>
      <c r="F24" s="216" t="s">
        <v>128</v>
      </c>
      <c r="G24">
        <f>G12/G23</f>
        <v>0.77879712719959537</v>
      </c>
      <c r="H24">
        <f>((C12-B12)-(C23-B23))</f>
        <v>0.43372222222222589</v>
      </c>
      <c r="I24">
        <f>POWER(2,((-1)*(H24)))</f>
        <v>0.74034918276353345</v>
      </c>
      <c r="J24" s="182"/>
      <c r="K24" s="183"/>
      <c r="L24" s="183"/>
      <c r="M24">
        <f>GEOMEAN(L13:L22)</f>
        <v>0.99999999999999956</v>
      </c>
      <c r="N24">
        <f>STDEV(L13:L22)/SQRT(COUNT(L13:L22))</f>
        <v>0.22520054635454595</v>
      </c>
      <c r="O24" s="1"/>
      <c r="P24" s="1"/>
      <c r="Q24" s="174">
        <f t="shared" ref="Q24:Q31" si="13">POWER(2,((-1)*(D25)))</f>
        <v>9.8073012237093984E-2</v>
      </c>
      <c r="R24" s="175"/>
      <c r="S24" s="176"/>
      <c r="T24" s="171"/>
      <c r="U24" s="177">
        <f t="shared" ref="U24:U31" si="14">D25-$T$23</f>
        <v>-2.0639473684210534</v>
      </c>
      <c r="V24" s="172">
        <f t="shared" ref="V24:V41" si="15">POWER(2,((-1)*(U24)))</f>
        <v>4.1812878586755513</v>
      </c>
      <c r="W24" s="172"/>
      <c r="X24" s="173"/>
      <c r="Y24" s="168"/>
    </row>
    <row r="25" spans="1:25" x14ac:dyDescent="0.25">
      <c r="A25" s="11" t="s">
        <v>28</v>
      </c>
      <c r="B25" s="157">
        <f>qPCR!E24</f>
        <v>26.66</v>
      </c>
      <c r="C25" s="157">
        <f>qPCR!Q66</f>
        <v>30.009999999999998</v>
      </c>
      <c r="D25" s="157">
        <f t="shared" ref="D25:D32" si="16">C25-B25</f>
        <v>3.3499999999999979</v>
      </c>
      <c r="E25" s="44"/>
      <c r="F25" s="143"/>
      <c r="G25" s="164"/>
      <c r="H25" s="161"/>
      <c r="I25" s="220"/>
      <c r="J25" s="161"/>
      <c r="K25" s="167">
        <f t="shared" ref="K25:K33" si="17">D3-$J$12</f>
        <v>-1.1822222222222187</v>
      </c>
      <c r="L25" s="167">
        <f t="shared" ref="L25:L33" si="18">POWER(2,((-1)*(K25)))</f>
        <v>2.2692604832876175</v>
      </c>
      <c r="O25" s="1"/>
      <c r="P25" s="1"/>
      <c r="Q25" s="174">
        <f t="shared" si="13"/>
        <v>3.8340155539181422E-2</v>
      </c>
      <c r="R25" s="175"/>
      <c r="S25" s="176"/>
      <c r="T25" s="171"/>
      <c r="U25" s="177">
        <f t="shared" si="14"/>
        <v>-0.70894736842105299</v>
      </c>
      <c r="V25" s="172">
        <f t="shared" si="15"/>
        <v>1.6346110229402866</v>
      </c>
      <c r="W25" s="172"/>
      <c r="X25" s="173"/>
      <c r="Y25" s="168"/>
    </row>
    <row r="26" spans="1:25" x14ac:dyDescent="0.25">
      <c r="A26" s="16" t="s">
        <v>29</v>
      </c>
      <c r="B26" s="158">
        <f>qPCR!E25</f>
        <v>26.340000000000003</v>
      </c>
      <c r="C26" s="158">
        <f>qPCR!Q67</f>
        <v>31.045000000000002</v>
      </c>
      <c r="D26" s="158">
        <f t="shared" si="16"/>
        <v>4.7049999999999983</v>
      </c>
      <c r="E26" s="44"/>
      <c r="F26" s="143"/>
      <c r="G26" s="174"/>
      <c r="H26" s="171"/>
      <c r="I26" s="223"/>
      <c r="J26" s="171"/>
      <c r="K26" s="177">
        <f t="shared" si="17"/>
        <v>7.2777777777780273E-2</v>
      </c>
      <c r="L26" s="177">
        <f t="shared" si="18"/>
        <v>0.95080554510269821</v>
      </c>
      <c r="N26" s="199"/>
      <c r="O26" s="1"/>
      <c r="P26" s="1"/>
      <c r="Q26" s="174">
        <f t="shared" si="13"/>
        <v>9.6183157292571448E-3</v>
      </c>
      <c r="R26" s="175"/>
      <c r="S26" s="176"/>
      <c r="T26" s="171"/>
      <c r="U26" s="177">
        <f t="shared" si="14"/>
        <v>1.2860526315789516</v>
      </c>
      <c r="V26" s="172">
        <f t="shared" si="15"/>
        <v>0.41007149533069781</v>
      </c>
      <c r="W26" s="172"/>
      <c r="X26" s="173"/>
      <c r="Y26" s="168"/>
    </row>
    <row r="27" spans="1:25" x14ac:dyDescent="0.25">
      <c r="A27" s="16" t="s">
        <v>30</v>
      </c>
      <c r="B27" s="158">
        <f>qPCR!E26</f>
        <v>24.439999999999998</v>
      </c>
      <c r="C27" s="158">
        <f>qPCR!Q68</f>
        <v>31.14</v>
      </c>
      <c r="D27" s="158">
        <f t="shared" si="16"/>
        <v>6.7000000000000028</v>
      </c>
      <c r="E27" s="44"/>
      <c r="F27" s="143"/>
      <c r="G27" s="174"/>
      <c r="H27" s="171"/>
      <c r="I27" s="223"/>
      <c r="J27" s="171"/>
      <c r="K27" s="177">
        <f t="shared" si="17"/>
        <v>-0.81222222222221774</v>
      </c>
      <c r="L27" s="177">
        <f t="shared" si="18"/>
        <v>1.7559140425825002</v>
      </c>
      <c r="N27" s="199"/>
      <c r="O27" s="1"/>
      <c r="P27" s="1"/>
      <c r="Q27" s="174">
        <f t="shared" si="13"/>
        <v>3.3492920704259119E-2</v>
      </c>
      <c r="R27" s="175"/>
      <c r="S27" s="176"/>
      <c r="T27" s="171"/>
      <c r="U27" s="177">
        <f t="shared" si="14"/>
        <v>-0.51394736842104916</v>
      </c>
      <c r="V27" s="172">
        <f t="shared" si="15"/>
        <v>1.4279518850072923</v>
      </c>
      <c r="W27" s="172"/>
      <c r="X27" s="173"/>
      <c r="Y27" s="168"/>
    </row>
    <row r="28" spans="1:25" x14ac:dyDescent="0.25">
      <c r="A28" s="16" t="s">
        <v>31</v>
      </c>
      <c r="B28" s="158">
        <f>qPCR!E27</f>
        <v>25.63</v>
      </c>
      <c r="C28" s="158">
        <f>qPCR!Q69</f>
        <v>30.53</v>
      </c>
      <c r="D28" s="158">
        <f t="shared" si="16"/>
        <v>4.9000000000000021</v>
      </c>
      <c r="E28" s="44"/>
      <c r="F28" s="143"/>
      <c r="G28" s="174"/>
      <c r="H28" s="171"/>
      <c r="I28" s="223"/>
      <c r="J28" s="171"/>
      <c r="K28" s="177">
        <f t="shared" si="17"/>
        <v>4.7777777777778141E-2</v>
      </c>
      <c r="L28" s="177">
        <f t="shared" si="18"/>
        <v>0.96742533328062152</v>
      </c>
      <c r="N28" s="199"/>
      <c r="O28" s="1"/>
      <c r="P28" s="1"/>
      <c r="Q28" s="174">
        <f t="shared" si="13"/>
        <v>1.5898120189104456E-2</v>
      </c>
      <c r="R28" s="175"/>
      <c r="S28" s="176"/>
      <c r="T28" s="171"/>
      <c r="U28" s="177">
        <f t="shared" si="14"/>
        <v>0.56105263157895013</v>
      </c>
      <c r="V28" s="172">
        <f t="shared" si="15"/>
        <v>0.67780743556405776</v>
      </c>
      <c r="W28" s="172"/>
      <c r="X28" s="173"/>
      <c r="Y28" s="168"/>
    </row>
    <row r="29" spans="1:25" x14ac:dyDescent="0.25">
      <c r="A29" s="16" t="s">
        <v>32</v>
      </c>
      <c r="B29" s="158">
        <f>qPCR!E28</f>
        <v>23.47</v>
      </c>
      <c r="C29" s="158">
        <f>qPCR!Q70</f>
        <v>29.445</v>
      </c>
      <c r="D29" s="158">
        <f t="shared" si="16"/>
        <v>5.9750000000000014</v>
      </c>
      <c r="E29" s="44"/>
      <c r="F29" s="143"/>
      <c r="G29" s="174"/>
      <c r="H29" s="171"/>
      <c r="I29" s="223"/>
      <c r="J29" s="171"/>
      <c r="K29" s="177">
        <f t="shared" si="17"/>
        <v>-2.7222222222221149E-2</v>
      </c>
      <c r="L29" s="177">
        <f t="shared" si="18"/>
        <v>1.0190481512734275</v>
      </c>
      <c r="N29" s="199"/>
      <c r="O29" s="1"/>
      <c r="P29" s="1"/>
      <c r="Q29" s="174">
        <f t="shared" si="13"/>
        <v>2.9769937438873122E-2</v>
      </c>
      <c r="R29" s="175"/>
      <c r="S29" s="176"/>
      <c r="T29" s="171"/>
      <c r="U29" s="177">
        <f t="shared" si="14"/>
        <v>-0.34394736842105456</v>
      </c>
      <c r="V29" s="172">
        <f t="shared" si="15"/>
        <v>1.2692245820467445</v>
      </c>
      <c r="W29" s="172"/>
      <c r="X29" s="173"/>
      <c r="Y29" s="168"/>
    </row>
    <row r="30" spans="1:25" x14ac:dyDescent="0.25">
      <c r="A30" s="16" t="s">
        <v>33</v>
      </c>
      <c r="B30" s="158">
        <f>qPCR!E29</f>
        <v>26.325000000000003</v>
      </c>
      <c r="C30" s="158">
        <f>qPCR!Q71</f>
        <v>31.395</v>
      </c>
      <c r="D30" s="158">
        <f t="shared" si="16"/>
        <v>5.0699999999999967</v>
      </c>
      <c r="E30" s="44"/>
      <c r="F30" s="143"/>
      <c r="G30" s="174"/>
      <c r="H30" s="171"/>
      <c r="I30" s="223"/>
      <c r="J30" s="171"/>
      <c r="K30" s="177">
        <f t="shared" si="17"/>
        <v>-1.5372222222222227</v>
      </c>
      <c r="L30" s="177">
        <f t="shared" si="18"/>
        <v>2.9023514382875204</v>
      </c>
      <c r="N30" s="199"/>
      <c r="O30" s="1"/>
      <c r="P30" s="1"/>
      <c r="Q30" s="174">
        <f t="shared" si="13"/>
        <v>1.8073252873520129E-2</v>
      </c>
      <c r="R30" s="175"/>
      <c r="S30" s="176"/>
      <c r="T30" s="171"/>
      <c r="U30" s="177">
        <f t="shared" si="14"/>
        <v>0.37605263157894786</v>
      </c>
      <c r="V30" s="172">
        <f t="shared" si="15"/>
        <v>0.77054299733479792</v>
      </c>
      <c r="W30" s="172"/>
      <c r="X30" s="173"/>
      <c r="Y30" s="168"/>
    </row>
    <row r="31" spans="1:25" x14ac:dyDescent="0.25">
      <c r="A31" s="16" t="s">
        <v>34</v>
      </c>
      <c r="B31" s="158">
        <f>qPCR!E30</f>
        <v>25.25</v>
      </c>
      <c r="C31" s="158">
        <f>qPCR!Q72</f>
        <v>31.04</v>
      </c>
      <c r="D31" s="158">
        <f t="shared" si="16"/>
        <v>5.7899999999999991</v>
      </c>
      <c r="E31" s="44"/>
      <c r="F31" s="143"/>
      <c r="G31" s="174"/>
      <c r="H31" s="171"/>
      <c r="I31" s="223"/>
      <c r="J31" s="171"/>
      <c r="K31" s="177">
        <f t="shared" si="17"/>
        <v>0.65277777777778212</v>
      </c>
      <c r="L31" s="177">
        <f t="shared" si="18"/>
        <v>0.63605446901816387</v>
      </c>
      <c r="N31" s="199"/>
      <c r="O31" s="1"/>
      <c r="P31" s="1"/>
      <c r="Q31" s="174">
        <f t="shared" si="13"/>
        <v>8.077205191484331E-2</v>
      </c>
      <c r="R31" s="175"/>
      <c r="S31" s="176"/>
      <c r="T31" s="171"/>
      <c r="U31" s="177">
        <f t="shared" si="14"/>
        <v>-1.7839473684210523</v>
      </c>
      <c r="V31" s="172">
        <f t="shared" si="15"/>
        <v>3.4436711210151469</v>
      </c>
      <c r="W31" s="172"/>
      <c r="X31" s="173"/>
      <c r="Y31" s="168"/>
    </row>
    <row r="32" spans="1:25" x14ac:dyDescent="0.25">
      <c r="A32" s="38" t="s">
        <v>35</v>
      </c>
      <c r="B32" s="178">
        <f>qPCR!E31</f>
        <v>26.55</v>
      </c>
      <c r="C32" s="178">
        <f>qPCR!Q73</f>
        <v>30.18</v>
      </c>
      <c r="D32" s="178">
        <f t="shared" si="16"/>
        <v>3.629999999999999</v>
      </c>
      <c r="E32" s="44"/>
      <c r="F32" s="143"/>
      <c r="G32" s="174"/>
      <c r="H32" s="171"/>
      <c r="I32" s="223"/>
      <c r="J32" s="171"/>
      <c r="K32" s="177">
        <f t="shared" si="17"/>
        <v>0.4777777777777743</v>
      </c>
      <c r="L32" s="177">
        <f t="shared" si="18"/>
        <v>0.71808285503937508</v>
      </c>
      <c r="N32" s="199"/>
      <c r="O32" s="1"/>
      <c r="P32" s="1"/>
      <c r="Q32" s="164">
        <f t="shared" ref="Q32:Q41" si="19">POWER(2,((-1)*(D34)))</f>
        <v>2.434889311439057E-2</v>
      </c>
      <c r="R32" s="165"/>
      <c r="S32" s="166"/>
      <c r="T32" s="161"/>
      <c r="U32" s="167">
        <f t="shared" ref="U32:U41" si="20">D34-$T$23</f>
        <v>-5.3947368421048303E-2</v>
      </c>
      <c r="V32" s="162">
        <f t="shared" si="15"/>
        <v>1.0381013984281671</v>
      </c>
      <c r="W32" s="162"/>
      <c r="X32" s="163"/>
      <c r="Y32" s="168"/>
    </row>
    <row r="33" spans="1:25" x14ac:dyDescent="0.25">
      <c r="A33" s="186" t="s">
        <v>147</v>
      </c>
      <c r="B33" s="187">
        <f>AVERAGE(B25:B32)</f>
        <v>25.583125000000003</v>
      </c>
      <c r="C33" s="187">
        <f>AVERAGE(C25:C32)</f>
        <v>30.598125</v>
      </c>
      <c r="D33" s="187">
        <f>AVERAGE(D25:D32)</f>
        <v>5.0149999999999988</v>
      </c>
      <c r="E33" s="44"/>
      <c r="F33" s="143"/>
      <c r="G33" s="174"/>
      <c r="H33" s="171"/>
      <c r="I33" s="223"/>
      <c r="J33" s="171"/>
      <c r="K33" s="177">
        <f t="shared" si="17"/>
        <v>2.3077777777777762</v>
      </c>
      <c r="L33" s="177">
        <f t="shared" si="18"/>
        <v>0.20197130219290307</v>
      </c>
      <c r="N33" s="199"/>
      <c r="O33" s="1"/>
      <c r="P33" s="1"/>
      <c r="Q33" s="174">
        <f t="shared" si="19"/>
        <v>9.1505355996601645E-2</v>
      </c>
      <c r="R33" s="175"/>
      <c r="S33" s="176"/>
      <c r="T33" s="171"/>
      <c r="U33" s="177">
        <f t="shared" si="20"/>
        <v>-1.963947368421052</v>
      </c>
      <c r="V33" s="172">
        <f t="shared" si="15"/>
        <v>3.9012795192565775</v>
      </c>
      <c r="W33" s="172"/>
      <c r="X33" s="173"/>
      <c r="Y33" s="168"/>
    </row>
    <row r="34" spans="1:25" x14ac:dyDescent="0.25">
      <c r="A34" s="21" t="s">
        <v>36</v>
      </c>
      <c r="B34" s="164">
        <f>qPCR!E32</f>
        <v>25.965</v>
      </c>
      <c r="C34" s="164">
        <f>qPCR!Q74</f>
        <v>31.325000000000003</v>
      </c>
      <c r="D34" s="164">
        <f t="shared" ref="D34:D43" si="21">C34-B34</f>
        <v>5.360000000000003</v>
      </c>
      <c r="E34" s="44"/>
      <c r="F34" s="143"/>
      <c r="G34" s="189"/>
      <c r="H34" s="225"/>
      <c r="I34" s="226"/>
      <c r="J34" s="225"/>
      <c r="K34" s="193"/>
      <c r="L34" s="193"/>
      <c r="M34">
        <f>(-1)*GEOMEAN(L25:L33)</f>
        <v>-0.99999999999999922</v>
      </c>
      <c r="N34" s="195">
        <f>STDEV(L25:L33)/SQRT(COUNT(L25:L33))</f>
        <v>0.2887423434429604</v>
      </c>
      <c r="O34" s="1"/>
      <c r="P34" s="1"/>
      <c r="Q34" s="174">
        <f t="shared" si="19"/>
        <v>3.5158077646525343E-2</v>
      </c>
      <c r="R34" s="175"/>
      <c r="S34" s="176"/>
      <c r="T34" s="171"/>
      <c r="U34" s="177">
        <f t="shared" si="20"/>
        <v>-0.58394736842105299</v>
      </c>
      <c r="V34" s="172">
        <f t="shared" si="15"/>
        <v>1.4989449171031666</v>
      </c>
      <c r="W34" s="172"/>
      <c r="X34" s="173"/>
      <c r="Y34" s="168"/>
    </row>
    <row r="35" spans="1:25" x14ac:dyDescent="0.25">
      <c r="A35" s="26" t="s">
        <v>37</v>
      </c>
      <c r="B35" s="174">
        <f>qPCR!E33</f>
        <v>26.225000000000001</v>
      </c>
      <c r="C35" s="174">
        <f>qPCR!Q75</f>
        <v>29.675000000000001</v>
      </c>
      <c r="D35" s="174">
        <f t="shared" si="21"/>
        <v>3.4499999999999993</v>
      </c>
      <c r="E35" s="44"/>
      <c r="F35" s="143"/>
      <c r="G35" s="174"/>
      <c r="H35" s="171"/>
      <c r="I35" s="223"/>
      <c r="J35" s="171"/>
      <c r="K35" s="177">
        <f t="shared" ref="K35:K44" si="22">D13-$J$12</f>
        <v>-1.8272222222222183</v>
      </c>
      <c r="L35" s="177">
        <f t="shared" ref="L35:L44" si="23">POWER(2,((-1)*(K35)))</f>
        <v>3.5485317684678175</v>
      </c>
      <c r="N35" s="199"/>
      <c r="O35" s="1"/>
      <c r="P35" s="1"/>
      <c r="Q35" s="174">
        <f t="shared" si="19"/>
        <v>7.9660039207453959E-2</v>
      </c>
      <c r="R35" s="175"/>
      <c r="S35" s="176"/>
      <c r="T35" s="171"/>
      <c r="U35" s="177">
        <f t="shared" si="20"/>
        <v>-1.7639473684210527</v>
      </c>
      <c r="V35" s="172">
        <f t="shared" si="15"/>
        <v>3.3962610830644473</v>
      </c>
      <c r="W35" s="172"/>
      <c r="X35" s="173"/>
      <c r="Y35" s="168"/>
    </row>
    <row r="36" spans="1:25" x14ac:dyDescent="0.25">
      <c r="A36" s="26" t="s">
        <v>38</v>
      </c>
      <c r="B36" s="174">
        <f>qPCR!E34</f>
        <v>24.625</v>
      </c>
      <c r="C36" s="174">
        <f>qPCR!Q76</f>
        <v>29.454999999999998</v>
      </c>
      <c r="D36" s="174">
        <f t="shared" si="21"/>
        <v>4.8299999999999983</v>
      </c>
      <c r="E36" s="44"/>
      <c r="F36" s="143"/>
      <c r="G36" s="174"/>
      <c r="H36" s="171"/>
      <c r="I36" s="223"/>
      <c r="J36" s="171"/>
      <c r="K36" s="177">
        <f t="shared" si="22"/>
        <v>0.5977777777777824</v>
      </c>
      <c r="L36" s="177">
        <f t="shared" si="23"/>
        <v>0.66077097533268159</v>
      </c>
      <c r="N36" s="199"/>
      <c r="O36" s="1"/>
      <c r="P36" s="1"/>
      <c r="Q36" s="174">
        <f t="shared" si="19"/>
        <v>4.2393885232739681E-2</v>
      </c>
      <c r="R36" s="175"/>
      <c r="S36" s="176"/>
      <c r="T36" s="171"/>
      <c r="U36" s="177">
        <f t="shared" si="20"/>
        <v>-0.85394736842104901</v>
      </c>
      <c r="V36" s="172">
        <f t="shared" si="15"/>
        <v>1.8074395143202711</v>
      </c>
      <c r="W36" s="172"/>
      <c r="X36" s="173"/>
      <c r="Y36" s="168"/>
    </row>
    <row r="37" spans="1:25" x14ac:dyDescent="0.25">
      <c r="A37" s="26" t="s">
        <v>39</v>
      </c>
      <c r="B37" s="174">
        <f>qPCR!E35</f>
        <v>25.685000000000002</v>
      </c>
      <c r="C37" s="174">
        <f>qPCR!Q77</f>
        <v>29.335000000000001</v>
      </c>
      <c r="D37" s="174">
        <f t="shared" si="21"/>
        <v>3.6499999999999986</v>
      </c>
      <c r="E37" s="44"/>
      <c r="F37" s="43"/>
      <c r="G37" s="174"/>
      <c r="H37" s="171"/>
      <c r="I37" s="223"/>
      <c r="J37" s="171"/>
      <c r="K37" s="177">
        <f t="shared" si="22"/>
        <v>-0.862222222222222</v>
      </c>
      <c r="L37" s="177">
        <f t="shared" si="23"/>
        <v>1.8178362175661826</v>
      </c>
      <c r="N37" s="199"/>
      <c r="O37" s="1"/>
      <c r="P37" s="1"/>
      <c r="Q37" s="174">
        <f t="shared" si="19"/>
        <v>2.164233543923318E-2</v>
      </c>
      <c r="R37" s="175"/>
      <c r="S37" s="176"/>
      <c r="T37" s="171"/>
      <c r="U37" s="177">
        <f t="shared" si="20"/>
        <v>0.11605263157894985</v>
      </c>
      <c r="V37" s="172">
        <f t="shared" si="15"/>
        <v>0.92270883030165918</v>
      </c>
      <c r="W37" s="172"/>
      <c r="X37" s="173"/>
      <c r="Y37" s="168"/>
    </row>
    <row r="38" spans="1:25" x14ac:dyDescent="0.25">
      <c r="A38" s="26" t="s">
        <v>40</v>
      </c>
      <c r="B38" s="174">
        <f>qPCR!E36</f>
        <v>25.945</v>
      </c>
      <c r="C38" s="174">
        <f>qPCR!Q78</f>
        <v>30.505000000000003</v>
      </c>
      <c r="D38" s="174">
        <f t="shared" si="21"/>
        <v>4.5600000000000023</v>
      </c>
      <c r="E38" s="44"/>
      <c r="F38" s="43"/>
      <c r="G38" s="174"/>
      <c r="H38" s="171"/>
      <c r="I38" s="223"/>
      <c r="J38" s="171"/>
      <c r="K38" s="177">
        <f t="shared" si="22"/>
        <v>0.50777777777777899</v>
      </c>
      <c r="L38" s="177">
        <f t="shared" si="23"/>
        <v>0.70330492357473251</v>
      </c>
      <c r="N38" s="199"/>
      <c r="O38" s="1"/>
      <c r="P38" s="1"/>
      <c r="Q38" s="174">
        <f t="shared" si="19"/>
        <v>3.1358492140922026E-2</v>
      </c>
      <c r="R38" s="175"/>
      <c r="S38" s="176"/>
      <c r="T38" s="171"/>
      <c r="U38" s="177">
        <f t="shared" si="20"/>
        <v>-0.41894736842105385</v>
      </c>
      <c r="V38" s="172">
        <f t="shared" si="15"/>
        <v>1.3369517206041017</v>
      </c>
      <c r="W38" s="172"/>
      <c r="X38" s="173"/>
      <c r="Y38" s="168"/>
    </row>
    <row r="39" spans="1:25" x14ac:dyDescent="0.25">
      <c r="A39" s="26" t="s">
        <v>41</v>
      </c>
      <c r="B39" s="174">
        <f>qPCR!E37</f>
        <v>24.685000000000002</v>
      </c>
      <c r="C39" s="174">
        <f>qPCR!Q79</f>
        <v>30.215000000000003</v>
      </c>
      <c r="D39" s="174">
        <f t="shared" si="21"/>
        <v>5.5300000000000011</v>
      </c>
      <c r="E39" s="44"/>
      <c r="F39" s="43"/>
      <c r="G39" s="174"/>
      <c r="H39" s="171"/>
      <c r="I39" s="223"/>
      <c r="J39" s="171"/>
      <c r="K39" s="177">
        <f t="shared" si="22"/>
        <v>-0.85722222222221944</v>
      </c>
      <c r="L39" s="177">
        <f t="shared" si="23"/>
        <v>1.8115469820314176</v>
      </c>
      <c r="N39" s="199"/>
      <c r="O39" s="1"/>
      <c r="P39" s="1"/>
      <c r="Q39" s="174">
        <f t="shared" si="19"/>
        <v>2.8164076956588482E-2</v>
      </c>
      <c r="R39" s="175"/>
      <c r="S39" s="176"/>
      <c r="T39" s="171"/>
      <c r="U39" s="177">
        <f t="shared" si="20"/>
        <v>-0.26394736842105271</v>
      </c>
      <c r="V39" s="172">
        <f t="shared" si="15"/>
        <v>1.2007596212574196</v>
      </c>
      <c r="W39" s="172"/>
      <c r="X39" s="173"/>
      <c r="Y39" s="168"/>
    </row>
    <row r="40" spans="1:25" x14ac:dyDescent="0.25">
      <c r="A40" s="26" t="s">
        <v>42</v>
      </c>
      <c r="B40" s="174">
        <f>qPCR!E38</f>
        <v>25.68</v>
      </c>
      <c r="C40" s="174">
        <f>qPCR!Q80</f>
        <v>30.674999999999997</v>
      </c>
      <c r="D40" s="174">
        <f t="shared" si="21"/>
        <v>4.9949999999999974</v>
      </c>
      <c r="E40" s="44"/>
      <c r="F40" s="43"/>
      <c r="G40" s="174"/>
      <c r="H40" s="171"/>
      <c r="I40" s="223"/>
      <c r="J40" s="202"/>
      <c r="K40" s="177">
        <f t="shared" si="22"/>
        <v>1.3277777777777793</v>
      </c>
      <c r="L40" s="177">
        <f t="shared" si="23"/>
        <v>0.39838140718350379</v>
      </c>
      <c r="N40" s="199"/>
      <c r="O40" s="1"/>
      <c r="P40" s="1"/>
      <c r="Q40" s="174">
        <f t="shared" si="19"/>
        <v>3.8606832410216528E-2</v>
      </c>
      <c r="R40" s="175"/>
      <c r="S40" s="176"/>
      <c r="T40" s="171"/>
      <c r="U40" s="177">
        <f t="shared" si="20"/>
        <v>-0.718947368421051</v>
      </c>
      <c r="V40" s="172">
        <f t="shared" si="15"/>
        <v>1.6459806417336098</v>
      </c>
      <c r="W40" s="172"/>
      <c r="X40" s="173"/>
      <c r="Y40" s="168"/>
    </row>
    <row r="41" spans="1:25" x14ac:dyDescent="0.25">
      <c r="A41" s="26" t="s">
        <v>43</v>
      </c>
      <c r="B41" s="174">
        <f>qPCR!E39</f>
        <v>25.945</v>
      </c>
      <c r="C41" s="174">
        <f>qPCR!Q81</f>
        <v>31.094999999999999</v>
      </c>
      <c r="D41" s="174">
        <f t="shared" si="21"/>
        <v>5.1499999999999986</v>
      </c>
      <c r="E41" s="44"/>
      <c r="F41" s="43"/>
      <c r="G41" s="174"/>
      <c r="H41" s="171"/>
      <c r="I41" s="223"/>
      <c r="J41" s="202"/>
      <c r="K41" s="177">
        <f t="shared" si="22"/>
        <v>-1.1822222222222187</v>
      </c>
      <c r="L41" s="177">
        <f t="shared" si="23"/>
        <v>2.2692604832876175</v>
      </c>
      <c r="N41" s="199"/>
      <c r="O41" s="1"/>
      <c r="P41" s="1"/>
      <c r="Q41" s="174">
        <f t="shared" si="19"/>
        <v>5.8517015464655681E-2</v>
      </c>
      <c r="R41" s="175"/>
      <c r="S41" s="176"/>
      <c r="T41" s="171"/>
      <c r="U41" s="177">
        <f t="shared" si="20"/>
        <v>-1.3189473684210489</v>
      </c>
      <c r="V41" s="172">
        <f t="shared" si="15"/>
        <v>2.4948401268310452</v>
      </c>
      <c r="W41" s="172"/>
      <c r="X41" s="173"/>
      <c r="Y41" s="168"/>
    </row>
    <row r="42" spans="1:25" x14ac:dyDescent="0.25">
      <c r="A42" s="26" t="s">
        <v>44</v>
      </c>
      <c r="B42" s="174">
        <f>qPCR!E40</f>
        <v>25.655000000000001</v>
      </c>
      <c r="C42" s="174">
        <f>qPCR!Q82</f>
        <v>30.35</v>
      </c>
      <c r="D42" s="174">
        <f t="shared" si="21"/>
        <v>4.6950000000000003</v>
      </c>
      <c r="E42" s="44"/>
      <c r="F42" s="228"/>
      <c r="G42" s="174"/>
      <c r="H42" s="171"/>
      <c r="I42" s="223"/>
      <c r="J42" s="202"/>
      <c r="K42" s="177">
        <f t="shared" si="22"/>
        <v>-0.83722222222221987</v>
      </c>
      <c r="L42" s="177">
        <f t="shared" si="23"/>
        <v>1.7866068794056282</v>
      </c>
      <c r="N42" s="199"/>
      <c r="O42" s="1"/>
      <c r="P42" s="1"/>
      <c r="Q42" s="49"/>
      <c r="R42" s="205"/>
      <c r="S42" s="206"/>
      <c r="T42" s="205"/>
      <c r="U42" s="207"/>
      <c r="V42" s="207"/>
      <c r="W42" s="207"/>
      <c r="X42" s="206"/>
      <c r="Y42" s="168"/>
    </row>
    <row r="43" spans="1:25" x14ac:dyDescent="0.25">
      <c r="A43" s="85" t="s">
        <v>45</v>
      </c>
      <c r="B43" s="200">
        <f>qPCR!E41</f>
        <v>26.189999999999998</v>
      </c>
      <c r="C43" s="200">
        <f>qPCR!Q83</f>
        <v>30.285</v>
      </c>
      <c r="D43" s="200">
        <f t="shared" si="21"/>
        <v>4.0950000000000024</v>
      </c>
      <c r="E43" s="44"/>
      <c r="F43" s="143"/>
      <c r="G43" s="174"/>
      <c r="H43" s="171"/>
      <c r="I43" s="223"/>
      <c r="J43" s="202"/>
      <c r="K43" s="177">
        <f t="shared" si="22"/>
        <v>-1.1972222222222193</v>
      </c>
      <c r="L43" s="177">
        <f t="shared" si="23"/>
        <v>2.2929775377932269</v>
      </c>
      <c r="N43" s="199"/>
      <c r="O43" s="1"/>
      <c r="P43" s="146" t="s">
        <v>145</v>
      </c>
      <c r="Q43" s="199">
        <f>AVERAGE(Q24:Q41)</f>
        <v>4.307737612419222E-2</v>
      </c>
      <c r="R43" s="175"/>
      <c r="S43" s="229"/>
      <c r="T43">
        <f>D45</f>
        <v>4.8019444444444446</v>
      </c>
      <c r="X43" s="173"/>
    </row>
    <row r="44" spans="1:25" x14ac:dyDescent="0.25">
      <c r="A44" s="186" t="s">
        <v>148</v>
      </c>
      <c r="B44" s="187">
        <f>AVERAGE(B34:B43)</f>
        <v>25.660000000000004</v>
      </c>
      <c r="C44" s="187">
        <f>AVERAGE(C34:C43)</f>
        <v>30.291500000000003</v>
      </c>
      <c r="D44" s="187">
        <f>AVERAGE(D34:D43)</f>
        <v>4.6315</v>
      </c>
      <c r="E44" s="44"/>
      <c r="F44" s="1"/>
      <c r="G44" s="174"/>
      <c r="H44" s="171"/>
      <c r="I44" s="223"/>
      <c r="J44" s="202"/>
      <c r="K44" s="177">
        <f t="shared" si="22"/>
        <v>-7.2222222222215748E-3</v>
      </c>
      <c r="L44" s="177">
        <f t="shared" si="23"/>
        <v>1.0050186142393505</v>
      </c>
      <c r="N44" s="199"/>
      <c r="O44" s="1"/>
      <c r="P44" s="216" t="s">
        <v>128</v>
      </c>
      <c r="Q44">
        <f>Q43/Q23</f>
        <v>1.4749039886442916</v>
      </c>
      <c r="R44">
        <f>((C45-B45)-(C24-B24))</f>
        <v>-0.61200292397661826</v>
      </c>
      <c r="S44">
        <f>POWER(2,((-1)*(R44)))</f>
        <v>1.5283796183995333</v>
      </c>
      <c r="W44">
        <f>GEOMEAN(V24:V41)</f>
        <v>1.5283796183995213</v>
      </c>
      <c r="X44">
        <f>STDEV(V24:V41)/SQRT(COUNT(V24:V41))</f>
        <v>0.2713490114795587</v>
      </c>
    </row>
    <row r="45" spans="1:25" x14ac:dyDescent="0.25">
      <c r="A45" s="146" t="s">
        <v>149</v>
      </c>
      <c r="B45" s="189">
        <f>AVERAGE(B25:B32,B34:B43)</f>
        <v>25.625833333333336</v>
      </c>
      <c r="C45" s="189">
        <f>AVERAGE(C25:C32,C34:C43)</f>
        <v>30.427777777777774</v>
      </c>
      <c r="D45" s="189">
        <f>AVERAGE(D25:D32,D34:D43)</f>
        <v>4.8019444444444446</v>
      </c>
      <c r="E45" s="44"/>
      <c r="F45" s="1"/>
      <c r="G45" s="189"/>
      <c r="H45" s="225"/>
      <c r="I45" s="226"/>
      <c r="J45" s="225"/>
      <c r="K45" s="193"/>
      <c r="L45" s="193"/>
      <c r="O45" s="1"/>
      <c r="P45" s="1"/>
      <c r="Q45" s="164"/>
      <c r="R45" s="165"/>
      <c r="S45" s="166"/>
      <c r="T45" s="161"/>
      <c r="U45" s="167">
        <f t="shared" ref="U45:U53" si="24">D3-$T$43</f>
        <v>-0.34194444444444372</v>
      </c>
      <c r="V45" s="162">
        <f t="shared" ref="V45:V63" si="25">POWER(2,((-1)*(U45)))</f>
        <v>1.2674637133780309</v>
      </c>
      <c r="W45" s="162"/>
      <c r="X45" s="163"/>
    </row>
    <row r="46" spans="1:25" x14ac:dyDescent="0.25">
      <c r="A46" s="43"/>
      <c r="B46" s="44"/>
      <c r="C46" s="44"/>
      <c r="D46" s="44"/>
      <c r="E46" s="44"/>
      <c r="F46" s="1"/>
      <c r="G46">
        <f>(-1)*G23/G12</f>
        <v>-1.2840314442296514</v>
      </c>
      <c r="H46">
        <f>((C23-B23)-(C12-B12))</f>
        <v>-0.43372222222222589</v>
      </c>
      <c r="I46">
        <f>(-1)*POWER(2,((-1)*(H46)))</f>
        <v>-1.3507139918318769</v>
      </c>
      <c r="J46" s="182"/>
      <c r="K46" s="183"/>
      <c r="L46" s="183"/>
      <c r="M46">
        <f>(-1)*GEOMEAN(L35:L44)</f>
        <v>-1.3507139918318711</v>
      </c>
      <c r="N46">
        <f>STDEV(L35:L44)/SQRT(COUNT(L35:L44))</f>
        <v>0.30418152892926731</v>
      </c>
      <c r="O46" s="1"/>
      <c r="P46" s="1"/>
      <c r="Q46" s="174"/>
      <c r="R46" s="175"/>
      <c r="S46" s="176"/>
      <c r="T46" s="171"/>
      <c r="U46" s="177">
        <f t="shared" si="24"/>
        <v>0.91305555555555529</v>
      </c>
      <c r="V46" s="172">
        <f t="shared" si="25"/>
        <v>0.53105914273462751</v>
      </c>
      <c r="W46" s="172"/>
      <c r="X46" s="173"/>
    </row>
    <row r="47" spans="1:25" x14ac:dyDescent="0.25">
      <c r="A47" s="43"/>
      <c r="B47" s="44"/>
      <c r="C47" s="44"/>
      <c r="D47" s="44"/>
      <c r="E47" s="44"/>
      <c r="F47" s="1"/>
      <c r="G47" s="44"/>
      <c r="H47" s="243"/>
      <c r="I47" s="243"/>
      <c r="J47" s="243"/>
      <c r="K47" s="168"/>
      <c r="L47" s="168"/>
      <c r="M47" s="168"/>
      <c r="N47" s="168"/>
      <c r="O47" s="1"/>
      <c r="P47" s="1"/>
      <c r="Q47" s="174"/>
      <c r="R47" s="175"/>
      <c r="S47" s="176"/>
      <c r="T47" s="171"/>
      <c r="U47" s="177">
        <f t="shared" si="24"/>
        <v>2.8055555555557277E-2</v>
      </c>
      <c r="V47" s="172">
        <f t="shared" si="25"/>
        <v>0.98074123670454239</v>
      </c>
      <c r="W47" s="172"/>
      <c r="X47" s="173"/>
    </row>
    <row r="48" spans="1:25" ht="15.75" x14ac:dyDescent="0.25">
      <c r="A48" s="244" t="s">
        <v>7</v>
      </c>
      <c r="B48" s="245"/>
      <c r="C48" s="148"/>
      <c r="D48" s="156"/>
      <c r="E48" s="14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74"/>
      <c r="R48" s="175"/>
      <c r="S48" s="176"/>
      <c r="T48" s="171"/>
      <c r="U48" s="177">
        <f t="shared" si="24"/>
        <v>0.88805555555555316</v>
      </c>
      <c r="V48" s="172">
        <f t="shared" si="25"/>
        <v>0.54034189303794622</v>
      </c>
      <c r="W48" s="172"/>
      <c r="X48" s="173"/>
    </row>
    <row r="49" spans="1:24" ht="15.75" x14ac:dyDescent="0.25">
      <c r="A49" s="43"/>
      <c r="B49" s="246"/>
      <c r="C49" s="148"/>
      <c r="D49" s="156"/>
      <c r="E49" s="148"/>
      <c r="F49" s="142"/>
      <c r="G49" s="291" t="s">
        <v>150</v>
      </c>
      <c r="H49" s="291"/>
      <c r="I49" s="291"/>
      <c r="J49" s="291"/>
      <c r="K49" s="291"/>
      <c r="L49" s="291"/>
      <c r="M49" s="291"/>
      <c r="N49" s="291"/>
      <c r="O49" s="1"/>
      <c r="Q49" s="174"/>
      <c r="R49" s="175"/>
      <c r="S49" s="176"/>
      <c r="T49" s="171"/>
      <c r="U49" s="177">
        <f t="shared" si="24"/>
        <v>0.81305555555555387</v>
      </c>
      <c r="V49" s="172">
        <f t="shared" si="25"/>
        <v>0.56917509622024787</v>
      </c>
      <c r="W49" s="172"/>
      <c r="X49" s="173"/>
    </row>
    <row r="50" spans="1:24" x14ac:dyDescent="0.25">
      <c r="A50" s="146" t="s">
        <v>134</v>
      </c>
      <c r="B50" s="7" t="s">
        <v>2</v>
      </c>
      <c r="C50" s="10" t="s">
        <v>156</v>
      </c>
      <c r="D50" s="147" t="s">
        <v>136</v>
      </c>
      <c r="E50" s="148"/>
      <c r="F50" s="1"/>
      <c r="G50" s="276" t="s">
        <v>137</v>
      </c>
      <c r="H50" s="277" t="s">
        <v>138</v>
      </c>
      <c r="I50" s="278" t="s">
        <v>139</v>
      </c>
      <c r="J50" s="152" t="s">
        <v>140</v>
      </c>
      <c r="K50" s="153" t="s">
        <v>138</v>
      </c>
      <c r="L50" s="154" t="s">
        <v>139</v>
      </c>
      <c r="M50" s="154" t="s">
        <v>141</v>
      </c>
      <c r="N50" s="155" t="s">
        <v>129</v>
      </c>
      <c r="O50" s="1"/>
      <c r="Q50" s="174"/>
      <c r="R50" s="175"/>
      <c r="S50" s="176"/>
      <c r="T50" s="171"/>
      <c r="U50" s="177">
        <f t="shared" si="24"/>
        <v>-0.6969444444444477</v>
      </c>
      <c r="V50" s="172">
        <f t="shared" si="25"/>
        <v>1.6210678142028538</v>
      </c>
      <c r="W50" s="172"/>
      <c r="X50" s="173"/>
    </row>
    <row r="51" spans="1:24" x14ac:dyDescent="0.25">
      <c r="A51" s="11" t="s">
        <v>8</v>
      </c>
      <c r="B51" s="157">
        <f t="shared" ref="B51:C59" si="26">B3</f>
        <v>25.965</v>
      </c>
      <c r="C51" s="157">
        <f t="shared" si="26"/>
        <v>30.425000000000001</v>
      </c>
      <c r="D51">
        <f t="shared" ref="D51:D59" si="27">C51-B51</f>
        <v>4.4600000000000009</v>
      </c>
      <c r="E51" s="44"/>
      <c r="F51" s="1"/>
      <c r="G51" s="158">
        <f t="shared" ref="G51:G59" si="28">POWER(2,((-1)*(D51)))</f>
        <v>4.5436641166259673E-2</v>
      </c>
      <c r="H51" s="159"/>
      <c r="I51" s="160"/>
      <c r="J51" s="161"/>
      <c r="K51" s="167">
        <f t="shared" ref="K51:K59" si="29">D51-$J$60</f>
        <v>-1.1822222222222187</v>
      </c>
      <c r="L51" s="162">
        <f t="shared" ref="L51:L59" si="30">POWER(2,((-1)*(K51)))</f>
        <v>2.2692604832876175</v>
      </c>
      <c r="M51" s="162"/>
      <c r="N51" s="163"/>
      <c r="O51" s="1"/>
      <c r="Q51" s="174"/>
      <c r="R51" s="175"/>
      <c r="S51" s="176"/>
      <c r="T51" s="171"/>
      <c r="U51" s="177">
        <f t="shared" si="24"/>
        <v>1.4930555555555571</v>
      </c>
      <c r="V51" s="172">
        <f t="shared" si="25"/>
        <v>0.35525933014287409</v>
      </c>
      <c r="W51" s="172"/>
      <c r="X51" s="173"/>
    </row>
    <row r="52" spans="1:24" x14ac:dyDescent="0.25">
      <c r="A52" s="16" t="s">
        <v>9</v>
      </c>
      <c r="B52" s="158">
        <f t="shared" si="26"/>
        <v>25.91</v>
      </c>
      <c r="C52" s="158">
        <f t="shared" si="26"/>
        <v>31.625</v>
      </c>
      <c r="D52">
        <f t="shared" si="27"/>
        <v>5.7149999999999999</v>
      </c>
      <c r="E52" s="44"/>
      <c r="F52" s="1"/>
      <c r="G52" s="158">
        <f t="shared" si="28"/>
        <v>1.9037660369924873E-2</v>
      </c>
      <c r="H52" s="169"/>
      <c r="I52" s="170"/>
      <c r="J52" s="171"/>
      <c r="K52" s="177">
        <f t="shared" si="29"/>
        <v>7.2777777777780273E-2</v>
      </c>
      <c r="L52" s="172">
        <f t="shared" si="30"/>
        <v>0.95080554510269821</v>
      </c>
      <c r="M52" s="172"/>
      <c r="N52" s="173"/>
      <c r="O52" s="1"/>
      <c r="P52" s="1"/>
      <c r="Q52" s="174"/>
      <c r="R52" s="175"/>
      <c r="S52" s="176"/>
      <c r="T52" s="171"/>
      <c r="U52" s="177">
        <f t="shared" si="24"/>
        <v>1.3180555555555493</v>
      </c>
      <c r="V52" s="172">
        <f t="shared" si="25"/>
        <v>0.40107513820657686</v>
      </c>
      <c r="W52" s="172"/>
      <c r="X52" s="173"/>
    </row>
    <row r="53" spans="1:24" x14ac:dyDescent="0.25">
      <c r="A53" s="16" t="s">
        <v>10</v>
      </c>
      <c r="B53" s="158">
        <f t="shared" si="26"/>
        <v>25.244999999999997</v>
      </c>
      <c r="C53" s="158">
        <f t="shared" si="26"/>
        <v>30.074999999999999</v>
      </c>
      <c r="D53">
        <f t="shared" si="27"/>
        <v>4.8300000000000018</v>
      </c>
      <c r="E53" s="44"/>
      <c r="F53" s="1"/>
      <c r="G53" s="158">
        <f t="shared" si="28"/>
        <v>3.5158077646525253E-2</v>
      </c>
      <c r="H53" s="169"/>
      <c r="I53" s="170"/>
      <c r="J53" s="171"/>
      <c r="K53" s="177">
        <f t="shared" si="29"/>
        <v>-0.81222222222221774</v>
      </c>
      <c r="L53" s="172">
        <f t="shared" si="30"/>
        <v>1.7559140425825002</v>
      </c>
      <c r="M53" s="172"/>
      <c r="N53" s="173"/>
      <c r="O53" s="1"/>
      <c r="P53" s="1"/>
      <c r="Q53" s="179"/>
      <c r="R53" s="180"/>
      <c r="S53" s="181"/>
      <c r="T53" s="182"/>
      <c r="U53" s="183">
        <f t="shared" si="24"/>
        <v>3.1480555555555512</v>
      </c>
      <c r="V53" s="184">
        <f t="shared" si="25"/>
        <v>0.11280824680926142</v>
      </c>
      <c r="W53" s="184"/>
      <c r="X53" s="185"/>
    </row>
    <row r="54" spans="1:24" x14ac:dyDescent="0.25">
      <c r="A54" s="16" t="s">
        <v>11</v>
      </c>
      <c r="B54" s="158">
        <f t="shared" si="26"/>
        <v>25.130000000000003</v>
      </c>
      <c r="C54" s="158">
        <f t="shared" si="26"/>
        <v>30.82</v>
      </c>
      <c r="D54">
        <f t="shared" si="27"/>
        <v>5.6899999999999977</v>
      </c>
      <c r="E54" s="44"/>
      <c r="F54" s="1"/>
      <c r="G54" s="158">
        <f t="shared" si="28"/>
        <v>1.9370432811546694E-2</v>
      </c>
      <c r="H54" s="169"/>
      <c r="I54" s="170"/>
      <c r="J54" s="171"/>
      <c r="K54" s="177">
        <f t="shared" si="29"/>
        <v>4.7777777777778141E-2</v>
      </c>
      <c r="L54" s="172">
        <f t="shared" si="30"/>
        <v>0.96742533328062152</v>
      </c>
      <c r="M54" s="172"/>
      <c r="N54" s="173"/>
      <c r="O54" s="156"/>
      <c r="P54" s="1"/>
      <c r="Q54" s="174"/>
      <c r="R54" s="175"/>
      <c r="S54" s="176"/>
      <c r="T54" s="171"/>
      <c r="U54">
        <f t="shared" ref="U54:U63" si="31">D13-$T$43</f>
        <v>-0.98694444444444329</v>
      </c>
      <c r="V54" s="172">
        <f t="shared" si="25"/>
        <v>1.9819828025146458</v>
      </c>
      <c r="W54" s="172"/>
      <c r="X54" s="173"/>
    </row>
    <row r="55" spans="1:24" x14ac:dyDescent="0.25">
      <c r="A55" s="16" t="s">
        <v>12</v>
      </c>
      <c r="B55" s="158">
        <f t="shared" si="26"/>
        <v>25.16</v>
      </c>
      <c r="C55" s="158">
        <f t="shared" si="26"/>
        <v>30.774999999999999</v>
      </c>
      <c r="D55">
        <f t="shared" si="27"/>
        <v>5.6149999999999984</v>
      </c>
      <c r="E55" s="44"/>
      <c r="F55" s="1"/>
      <c r="G55" s="158">
        <f t="shared" si="28"/>
        <v>2.0404059173264363E-2</v>
      </c>
      <c r="H55" s="169"/>
      <c r="I55" s="170"/>
      <c r="J55" s="171"/>
      <c r="K55" s="177">
        <f t="shared" si="29"/>
        <v>-2.7222222222221149E-2</v>
      </c>
      <c r="L55" s="172">
        <f t="shared" si="30"/>
        <v>1.0190481512734275</v>
      </c>
      <c r="M55" s="172"/>
      <c r="N55" s="173"/>
      <c r="O55" s="156"/>
      <c r="P55" s="1"/>
      <c r="Q55" s="174"/>
      <c r="R55" s="175"/>
      <c r="S55" s="176"/>
      <c r="T55" s="171"/>
      <c r="U55" s="177">
        <f t="shared" si="31"/>
        <v>1.4380555555555574</v>
      </c>
      <c r="V55" s="172">
        <f t="shared" si="25"/>
        <v>0.36906438915035494</v>
      </c>
      <c r="W55" s="172"/>
      <c r="X55" s="173"/>
    </row>
    <row r="56" spans="1:24" x14ac:dyDescent="0.25">
      <c r="A56" s="16" t="s">
        <v>13</v>
      </c>
      <c r="B56" s="158">
        <f t="shared" si="26"/>
        <v>25.92</v>
      </c>
      <c r="C56" s="158">
        <f t="shared" si="26"/>
        <v>30.024999999999999</v>
      </c>
      <c r="D56">
        <f t="shared" si="27"/>
        <v>4.1049999999999969</v>
      </c>
      <c r="E56" s="44"/>
      <c r="F56" s="1"/>
      <c r="G56" s="158">
        <f t="shared" si="28"/>
        <v>5.8112808913322739E-2</v>
      </c>
      <c r="H56" s="169"/>
      <c r="I56" s="170"/>
      <c r="J56" s="171"/>
      <c r="K56" s="177">
        <f t="shared" si="29"/>
        <v>-1.5372222222222227</v>
      </c>
      <c r="L56" s="172">
        <f t="shared" si="30"/>
        <v>2.9023514382875204</v>
      </c>
      <c r="M56" s="172"/>
      <c r="N56" s="173"/>
      <c r="O56" s="156"/>
      <c r="P56" s="1"/>
      <c r="Q56" s="174"/>
      <c r="R56" s="175"/>
      <c r="S56" s="176"/>
      <c r="T56" s="171"/>
      <c r="U56" s="177">
        <f t="shared" si="31"/>
        <v>-2.1944444444446987E-2</v>
      </c>
      <c r="V56" s="172">
        <f t="shared" si="25"/>
        <v>1.0153270017250295</v>
      </c>
      <c r="W56" s="172"/>
      <c r="X56" s="173"/>
    </row>
    <row r="57" spans="1:24" x14ac:dyDescent="0.25">
      <c r="A57" s="16" t="s">
        <v>14</v>
      </c>
      <c r="B57" s="158">
        <f t="shared" si="26"/>
        <v>25.725000000000001</v>
      </c>
      <c r="C57" s="158">
        <f t="shared" si="26"/>
        <v>32.020000000000003</v>
      </c>
      <c r="D57">
        <f t="shared" si="27"/>
        <v>6.2950000000000017</v>
      </c>
      <c r="E57" s="44"/>
      <c r="F57" s="1"/>
      <c r="G57" s="158">
        <f t="shared" si="28"/>
        <v>1.273550519379101E-2</v>
      </c>
      <c r="H57" s="169"/>
      <c r="I57" s="170"/>
      <c r="J57" s="171"/>
      <c r="K57" s="177">
        <f t="shared" si="29"/>
        <v>0.65277777777778212</v>
      </c>
      <c r="L57" s="172">
        <f t="shared" si="30"/>
        <v>0.63605446901816387</v>
      </c>
      <c r="M57" s="172"/>
      <c r="N57" s="173"/>
      <c r="O57" s="156"/>
      <c r="P57" s="1"/>
      <c r="Q57" s="174"/>
      <c r="R57" s="175"/>
      <c r="S57" s="176"/>
      <c r="T57" s="171"/>
      <c r="U57" s="177">
        <f t="shared" si="31"/>
        <v>1.348055555555554</v>
      </c>
      <c r="V57" s="172">
        <f t="shared" si="25"/>
        <v>0.39282113121700207</v>
      </c>
      <c r="W57" s="172"/>
      <c r="X57" s="173"/>
    </row>
    <row r="58" spans="1:24" x14ac:dyDescent="0.25">
      <c r="A58" s="16" t="s">
        <v>15</v>
      </c>
      <c r="B58" s="158">
        <f t="shared" si="26"/>
        <v>26.105</v>
      </c>
      <c r="C58" s="158">
        <f t="shared" si="26"/>
        <v>32.224999999999994</v>
      </c>
      <c r="D58">
        <f t="shared" si="27"/>
        <v>6.1199999999999939</v>
      </c>
      <c r="E58" s="44"/>
      <c r="F58" s="1"/>
      <c r="G58" s="158">
        <f t="shared" si="28"/>
        <v>1.4377932041013734E-2</v>
      </c>
      <c r="H58" s="169"/>
      <c r="I58" s="170"/>
      <c r="J58" s="171"/>
      <c r="K58" s="177">
        <f t="shared" si="29"/>
        <v>0.4777777777777743</v>
      </c>
      <c r="L58" s="172">
        <f t="shared" si="30"/>
        <v>0.71808285503937508</v>
      </c>
      <c r="M58" s="172"/>
      <c r="N58" s="173"/>
      <c r="O58" s="156"/>
      <c r="P58" s="1"/>
      <c r="Q58" s="174"/>
      <c r="R58" s="175"/>
      <c r="S58" s="176"/>
      <c r="T58" s="171"/>
      <c r="U58" s="177">
        <f t="shared" si="31"/>
        <v>-1.6944444444444429E-2</v>
      </c>
      <c r="V58" s="172">
        <f t="shared" si="25"/>
        <v>1.0118142371552901</v>
      </c>
      <c r="W58" s="172"/>
      <c r="X58" s="173"/>
    </row>
    <row r="59" spans="1:24" x14ac:dyDescent="0.25">
      <c r="A59" s="38" t="s">
        <v>16</v>
      </c>
      <c r="B59" s="178">
        <f t="shared" si="26"/>
        <v>24.664999999999999</v>
      </c>
      <c r="C59" s="178">
        <f t="shared" si="26"/>
        <v>32.614999999999995</v>
      </c>
      <c r="D59">
        <f t="shared" si="27"/>
        <v>7.9499999999999957</v>
      </c>
      <c r="E59" s="44"/>
      <c r="F59" s="1"/>
      <c r="G59" s="158">
        <f t="shared" si="28"/>
        <v>4.0440036087553942E-3</v>
      </c>
      <c r="H59" s="169"/>
      <c r="I59" s="170"/>
      <c r="J59" s="171"/>
      <c r="K59" s="177">
        <f t="shared" si="29"/>
        <v>2.3077777777777762</v>
      </c>
      <c r="L59" s="172">
        <f t="shared" si="30"/>
        <v>0.20197130219290307</v>
      </c>
      <c r="M59" s="172"/>
      <c r="N59" s="173"/>
      <c r="O59" s="243"/>
      <c r="P59" s="1"/>
      <c r="Q59" s="174"/>
      <c r="R59" s="175"/>
      <c r="S59" s="176"/>
      <c r="T59" s="171"/>
      <c r="U59" s="177">
        <f t="shared" si="31"/>
        <v>2.1680555555555543</v>
      </c>
      <c r="V59" s="172">
        <f t="shared" si="25"/>
        <v>0.22251036467970395</v>
      </c>
      <c r="W59" s="172"/>
      <c r="X59" s="173"/>
    </row>
    <row r="60" spans="1:24" x14ac:dyDescent="0.25">
      <c r="A60" s="251" t="s">
        <v>142</v>
      </c>
      <c r="B60" s="174">
        <f>AVERAGE(B51:B59)</f>
        <v>25.536111111111108</v>
      </c>
      <c r="C60" s="174">
        <f>AVERAGE(C51:C59)</f>
        <v>31.178333333333335</v>
      </c>
      <c r="D60" s="199">
        <f>AVERAGE(D51:D59)</f>
        <v>5.6422222222222196</v>
      </c>
      <c r="E60" s="44"/>
      <c r="F60" s="188" t="s">
        <v>143</v>
      </c>
      <c r="G60" s="189">
        <f>AVERAGE(G51:G59)</f>
        <v>2.5408568991600419E-2</v>
      </c>
      <c r="H60" s="190"/>
      <c r="I60" s="191"/>
      <c r="J60" s="192">
        <f>D60</f>
        <v>5.6422222222222196</v>
      </c>
      <c r="K60" s="193"/>
      <c r="L60" s="193"/>
      <c r="M60">
        <f>GEOMEAN(L51:L59)</f>
        <v>0.99999999999999922</v>
      </c>
      <c r="N60" s="195">
        <f>STDEV(L51:L59)/SQRT(COUNT(L51:L59))</f>
        <v>0.2887423434429604</v>
      </c>
      <c r="O60" s="243"/>
      <c r="P60" s="1"/>
      <c r="Q60" s="174"/>
      <c r="R60" s="175"/>
      <c r="S60" s="176"/>
      <c r="T60" s="171"/>
      <c r="U60" s="177">
        <f t="shared" si="31"/>
        <v>-0.34194444444444372</v>
      </c>
      <c r="V60" s="172">
        <f t="shared" si="25"/>
        <v>1.2674637133780309</v>
      </c>
      <c r="W60" s="172"/>
      <c r="X60" s="173"/>
    </row>
    <row r="61" spans="1:24" x14ac:dyDescent="0.25">
      <c r="A61" s="11" t="s">
        <v>28</v>
      </c>
      <c r="B61" s="157">
        <f t="shared" ref="B61:C68" si="32">B25</f>
        <v>26.66</v>
      </c>
      <c r="C61" s="157">
        <f t="shared" si="32"/>
        <v>30.009999999999998</v>
      </c>
      <c r="D61">
        <f t="shared" ref="D61:D68" si="33">C61-B61</f>
        <v>3.3499999999999979</v>
      </c>
      <c r="E61" s="44"/>
      <c r="F61" s="1"/>
      <c r="G61" s="158">
        <f t="shared" ref="G61:G68" si="34">POWER(2,((-1)*(D61)))</f>
        <v>9.8073012237093984E-2</v>
      </c>
      <c r="H61" s="196"/>
      <c r="I61" s="197"/>
      <c r="J61" s="171"/>
      <c r="K61" s="177">
        <f t="shared" ref="K61:K68" si="35">D61-$J$60</f>
        <v>-2.2922222222222217</v>
      </c>
      <c r="L61" s="177">
        <f t="shared" ref="L61:L68" si="36">POWER(2,((-1)*(K61)))</f>
        <v>4.8980999790953694</v>
      </c>
      <c r="M61" s="198"/>
      <c r="N61" s="199"/>
      <c r="O61" s="243"/>
      <c r="P61" s="1"/>
      <c r="Q61" s="174"/>
      <c r="R61" s="175"/>
      <c r="S61" s="176"/>
      <c r="T61" s="171"/>
      <c r="U61" s="177">
        <f t="shared" si="31"/>
        <v>3.055555555555145E-3</v>
      </c>
      <c r="V61" s="172">
        <f t="shared" si="25"/>
        <v>0.99788429155454716</v>
      </c>
      <c r="W61" s="172"/>
      <c r="X61" s="173"/>
    </row>
    <row r="62" spans="1:24" x14ac:dyDescent="0.25">
      <c r="A62" s="16" t="s">
        <v>29</v>
      </c>
      <c r="B62" s="158">
        <f t="shared" si="32"/>
        <v>26.340000000000003</v>
      </c>
      <c r="C62" s="158">
        <f t="shared" si="32"/>
        <v>31.045000000000002</v>
      </c>
      <c r="D62">
        <f t="shared" si="33"/>
        <v>4.7049999999999983</v>
      </c>
      <c r="E62" s="44"/>
      <c r="F62" s="1"/>
      <c r="G62" s="158">
        <f t="shared" si="34"/>
        <v>3.8340155539181422E-2</v>
      </c>
      <c r="H62" s="196"/>
      <c r="I62" s="197"/>
      <c r="J62" s="171"/>
      <c r="K62" s="177">
        <f t="shared" si="35"/>
        <v>-0.93722222222222129</v>
      </c>
      <c r="L62" s="177">
        <f t="shared" si="36"/>
        <v>1.9148378413317335</v>
      </c>
      <c r="M62" s="198"/>
      <c r="N62" s="199"/>
      <c r="O62" s="243"/>
      <c r="P62" s="156"/>
      <c r="Q62" s="174"/>
      <c r="R62" s="175"/>
      <c r="S62" s="176"/>
      <c r="T62" s="171"/>
      <c r="U62" s="177">
        <f t="shared" si="31"/>
        <v>-0.35694444444444429</v>
      </c>
      <c r="V62" s="172">
        <f t="shared" si="25"/>
        <v>1.2807105425523169</v>
      </c>
      <c r="W62" s="172"/>
      <c r="X62" s="173"/>
    </row>
    <row r="63" spans="1:24" x14ac:dyDescent="0.25">
      <c r="A63" s="16" t="s">
        <v>30</v>
      </c>
      <c r="B63" s="158">
        <f t="shared" si="32"/>
        <v>24.439999999999998</v>
      </c>
      <c r="C63" s="158">
        <f t="shared" si="32"/>
        <v>31.14</v>
      </c>
      <c r="D63">
        <f t="shared" si="33"/>
        <v>6.7000000000000028</v>
      </c>
      <c r="E63" s="44"/>
      <c r="F63" s="1"/>
      <c r="G63" s="158">
        <f t="shared" si="34"/>
        <v>9.6183157292571448E-3</v>
      </c>
      <c r="H63" s="196"/>
      <c r="I63" s="197"/>
      <c r="J63" s="171"/>
      <c r="K63" s="177">
        <f t="shared" si="35"/>
        <v>1.0577777777777833</v>
      </c>
      <c r="L63" s="177">
        <f t="shared" si="36"/>
        <v>0.4803714191883276</v>
      </c>
      <c r="M63" s="198"/>
      <c r="N63" s="199"/>
      <c r="O63" s="243"/>
      <c r="P63" s="1"/>
      <c r="Q63" s="174"/>
      <c r="R63" s="175"/>
      <c r="S63" s="176"/>
      <c r="T63" s="171"/>
      <c r="U63" s="177">
        <f t="shared" si="31"/>
        <v>0.83305555555555344</v>
      </c>
      <c r="V63" s="172">
        <f t="shared" si="25"/>
        <v>0.56133909447556318</v>
      </c>
      <c r="W63" s="172"/>
      <c r="X63" s="173"/>
    </row>
    <row r="64" spans="1:24" x14ac:dyDescent="0.25">
      <c r="A64" s="16" t="s">
        <v>31</v>
      </c>
      <c r="B64" s="158">
        <f t="shared" si="32"/>
        <v>25.63</v>
      </c>
      <c r="C64" s="158">
        <f t="shared" si="32"/>
        <v>30.53</v>
      </c>
      <c r="D64">
        <f t="shared" si="33"/>
        <v>4.9000000000000021</v>
      </c>
      <c r="E64" s="44"/>
      <c r="F64" s="1"/>
      <c r="G64" s="158">
        <f t="shared" si="34"/>
        <v>3.3492920704259119E-2</v>
      </c>
      <c r="H64" s="196"/>
      <c r="I64" s="197"/>
      <c r="J64" s="171"/>
      <c r="K64" s="177">
        <f t="shared" si="35"/>
        <v>-0.74222222222221745</v>
      </c>
      <c r="L64" s="177">
        <f t="shared" si="36"/>
        <v>1.6727504382630296</v>
      </c>
      <c r="M64" s="198"/>
      <c r="N64" s="199"/>
      <c r="O64" s="243"/>
      <c r="P64" s="1"/>
      <c r="Q64" s="49"/>
      <c r="R64" s="205"/>
      <c r="S64" s="206"/>
      <c r="T64" s="205"/>
      <c r="U64" s="207"/>
      <c r="V64" s="207"/>
      <c r="W64" s="207"/>
      <c r="X64" s="206"/>
    </row>
    <row r="65" spans="1:24" x14ac:dyDescent="0.25">
      <c r="A65" s="16" t="s">
        <v>32</v>
      </c>
      <c r="B65" s="158">
        <f t="shared" si="32"/>
        <v>23.47</v>
      </c>
      <c r="C65" s="158">
        <f t="shared" si="32"/>
        <v>29.445</v>
      </c>
      <c r="D65">
        <f t="shared" si="33"/>
        <v>5.9750000000000014</v>
      </c>
      <c r="E65" s="44"/>
      <c r="F65" s="1"/>
      <c r="G65" s="158">
        <f t="shared" si="34"/>
        <v>1.5898120189104456E-2</v>
      </c>
      <c r="H65" s="196"/>
      <c r="I65" s="197"/>
      <c r="J65" s="171"/>
      <c r="K65" s="177">
        <f t="shared" si="35"/>
        <v>0.33277777777778184</v>
      </c>
      <c r="L65" s="177">
        <f t="shared" si="36"/>
        <v>0.79400622444076807</v>
      </c>
      <c r="M65" s="198"/>
      <c r="N65" s="199"/>
      <c r="O65" s="243"/>
      <c r="P65" s="1"/>
      <c r="Q65" s="189"/>
      <c r="R65" s="210"/>
      <c r="S65" s="206"/>
      <c r="W65">
        <f>(-1)*GEOMEAN(V45:V63)</f>
        <v>-0.65428770965107053</v>
      </c>
      <c r="X65">
        <f>STDEV(V45:V63)/SQRT(COUNT(V45:V63))</f>
        <v>0.11675997292145351</v>
      </c>
    </row>
    <row r="66" spans="1:24" x14ac:dyDescent="0.25">
      <c r="A66" s="16" t="s">
        <v>33</v>
      </c>
      <c r="B66" s="158">
        <f t="shared" si="32"/>
        <v>26.325000000000003</v>
      </c>
      <c r="C66" s="158">
        <f t="shared" si="32"/>
        <v>31.395</v>
      </c>
      <c r="D66">
        <f t="shared" si="33"/>
        <v>5.0699999999999967</v>
      </c>
      <c r="E66" s="44"/>
      <c r="F66" s="1"/>
      <c r="G66" s="158">
        <f t="shared" si="34"/>
        <v>2.9769937438873122E-2</v>
      </c>
      <c r="H66" s="196"/>
      <c r="I66" s="197"/>
      <c r="J66" s="171"/>
      <c r="K66" s="177">
        <f t="shared" si="35"/>
        <v>-0.57222222222222285</v>
      </c>
      <c r="L66" s="177">
        <f t="shared" si="36"/>
        <v>1.4868119844682721</v>
      </c>
      <c r="M66" s="198"/>
      <c r="N66" s="199"/>
      <c r="O66" s="243"/>
      <c r="P66" s="1"/>
      <c r="Q66" s="174"/>
      <c r="R66" s="175"/>
      <c r="S66" s="176"/>
      <c r="T66" s="161"/>
      <c r="U66" s="167">
        <f t="shared" ref="U66:U73" si="37">D25-$T$43</f>
        <v>-1.4519444444444467</v>
      </c>
      <c r="V66" s="162">
        <f t="shared" ref="V66:V83" si="38">POWER(2,((-1)*(U66)))</f>
        <v>2.735765256444656</v>
      </c>
      <c r="W66" s="172"/>
      <c r="X66" s="173"/>
    </row>
    <row r="67" spans="1:24" x14ac:dyDescent="0.25">
      <c r="A67" s="16" t="s">
        <v>34</v>
      </c>
      <c r="B67" s="158">
        <f t="shared" si="32"/>
        <v>25.25</v>
      </c>
      <c r="C67" s="158">
        <f t="shared" si="32"/>
        <v>31.04</v>
      </c>
      <c r="D67">
        <f t="shared" si="33"/>
        <v>5.7899999999999991</v>
      </c>
      <c r="E67" s="44"/>
      <c r="F67" s="43"/>
      <c r="G67" s="158">
        <f t="shared" si="34"/>
        <v>1.8073252873520129E-2</v>
      </c>
      <c r="H67" s="201"/>
      <c r="I67" s="197"/>
      <c r="J67" s="202"/>
      <c r="K67" s="177">
        <f t="shared" si="35"/>
        <v>0.14777777777777956</v>
      </c>
      <c r="L67" s="203">
        <f t="shared" si="36"/>
        <v>0.90263975279931041</v>
      </c>
      <c r="M67" s="198"/>
      <c r="N67" s="199"/>
      <c r="O67" s="243"/>
      <c r="P67" s="1"/>
      <c r="Q67" s="174"/>
      <c r="R67" s="175"/>
      <c r="S67" s="176"/>
      <c r="T67" s="171"/>
      <c r="U67" s="177">
        <f t="shared" si="37"/>
        <v>-9.6944444444446276E-2</v>
      </c>
      <c r="V67" s="172">
        <f t="shared" si="38"/>
        <v>1.069505902369994</v>
      </c>
      <c r="W67" s="172"/>
      <c r="X67" s="173"/>
    </row>
    <row r="68" spans="1:24" x14ac:dyDescent="0.25">
      <c r="A68" s="38" t="s">
        <v>35</v>
      </c>
      <c r="B68" s="178">
        <f t="shared" si="32"/>
        <v>26.55</v>
      </c>
      <c r="C68" s="178">
        <f t="shared" si="32"/>
        <v>30.18</v>
      </c>
      <c r="D68">
        <f t="shared" si="33"/>
        <v>3.629999999999999</v>
      </c>
      <c r="E68" s="44"/>
      <c r="F68" s="1"/>
      <c r="G68" s="158">
        <f t="shared" si="34"/>
        <v>8.077205191484331E-2</v>
      </c>
      <c r="H68" s="201"/>
      <c r="I68" s="197"/>
      <c r="J68" s="202"/>
      <c r="K68" s="177">
        <f t="shared" si="35"/>
        <v>-2.0122222222222206</v>
      </c>
      <c r="L68" s="203">
        <f t="shared" si="36"/>
        <v>4.034031144461431</v>
      </c>
      <c r="M68" s="198"/>
      <c r="N68" s="199"/>
      <c r="O68" s="243"/>
      <c r="P68" s="1"/>
      <c r="Q68" s="174"/>
      <c r="R68" s="175"/>
      <c r="S68" s="176"/>
      <c r="T68" s="171"/>
      <c r="U68" s="177">
        <f t="shared" si="37"/>
        <v>1.8980555555555583</v>
      </c>
      <c r="V68" s="172">
        <f t="shared" si="38"/>
        <v>0.26830473947311201</v>
      </c>
      <c r="W68" s="172"/>
      <c r="X68" s="173"/>
    </row>
    <row r="69" spans="1:24" x14ac:dyDescent="0.25">
      <c r="A69" s="186" t="s">
        <v>147</v>
      </c>
      <c r="B69" s="179">
        <f>AVERAGE(B61:B68)</f>
        <v>25.583125000000003</v>
      </c>
      <c r="C69" s="179">
        <f>AVERAGE(C61:C68)</f>
        <v>30.598125</v>
      </c>
      <c r="D69">
        <f>AVERAGE(D61:D68)</f>
        <v>5.0149999999999988</v>
      </c>
      <c r="E69" s="44"/>
      <c r="F69" s="188" t="s">
        <v>145</v>
      </c>
      <c r="G69" s="189">
        <f>AVERAGE(G61:G68)</f>
        <v>4.0504720828266588E-2</v>
      </c>
      <c r="H69" s="190"/>
      <c r="I69" s="191"/>
      <c r="J69" s="192">
        <f>D69</f>
        <v>5.0149999999999988</v>
      </c>
      <c r="K69" s="193"/>
      <c r="L69" s="193"/>
      <c r="M69" s="208"/>
      <c r="N69" s="209"/>
      <c r="O69" s="243"/>
      <c r="P69" s="1"/>
      <c r="Q69" s="174"/>
      <c r="R69" s="175"/>
      <c r="S69" s="176"/>
      <c r="T69" s="171"/>
      <c r="U69" s="177">
        <f t="shared" si="37"/>
        <v>9.8055555555557561E-2</v>
      </c>
      <c r="V69" s="172">
        <f t="shared" si="38"/>
        <v>0.93429136833335036</v>
      </c>
      <c r="W69" s="172"/>
      <c r="X69" s="173"/>
    </row>
    <row r="70" spans="1:24" x14ac:dyDescent="0.25">
      <c r="A70" s="1"/>
      <c r="B70" s="1"/>
      <c r="C70" s="1"/>
      <c r="D70" s="1"/>
      <c r="E70" s="44"/>
      <c r="F70" s="216" t="s">
        <v>128</v>
      </c>
      <c r="G70">
        <f>G69/G60</f>
        <v>1.5941362475650109</v>
      </c>
      <c r="H70">
        <f>((C69-B69)-(C60-B60))</f>
        <v>-0.62722222222222968</v>
      </c>
      <c r="I70">
        <f>POWER(2,((-1)*(H70)))</f>
        <v>1.5445881649569373</v>
      </c>
      <c r="J70" s="182"/>
      <c r="K70" s="183"/>
      <c r="L70" s="183"/>
      <c r="M70">
        <f>GEOMEAN(L61:L68)</f>
        <v>1.5445881649569269</v>
      </c>
      <c r="N70">
        <f>STDEV(L61:L68)/SQRT(COUNT(L61:L68))</f>
        <v>0.56501664398068685</v>
      </c>
      <c r="O70" s="243"/>
      <c r="P70" s="1"/>
      <c r="Q70" s="174"/>
      <c r="R70" s="175"/>
      <c r="S70" s="176"/>
      <c r="T70" s="171"/>
      <c r="U70" s="177">
        <f t="shared" si="37"/>
        <v>1.1730555555555569</v>
      </c>
      <c r="V70" s="172">
        <f t="shared" si="38"/>
        <v>0.44348107459967306</v>
      </c>
      <c r="W70" s="172"/>
      <c r="X70" s="173"/>
    </row>
    <row r="71" spans="1:24" x14ac:dyDescent="0.25">
      <c r="A71" s="43"/>
      <c r="B71" s="44"/>
      <c r="C71" s="44"/>
      <c r="D71" s="44"/>
      <c r="E71" s="44"/>
      <c r="F71" s="143"/>
      <c r="G71" s="164"/>
      <c r="H71" s="161"/>
      <c r="I71" s="220"/>
      <c r="J71" s="161"/>
      <c r="K71" s="167">
        <f t="shared" ref="K71:K79" si="39">D51-$J$69</f>
        <v>-0.55499999999999794</v>
      </c>
      <c r="L71" s="167">
        <f t="shared" ref="L71:L79" si="40">POWER(2,((-1)*(K71)))</f>
        <v>1.4691686332783069</v>
      </c>
      <c r="O71" s="243"/>
      <c r="P71" s="1"/>
      <c r="Q71" s="174"/>
      <c r="R71" s="175"/>
      <c r="S71" s="176"/>
      <c r="T71" s="171"/>
      <c r="U71" s="177">
        <f t="shared" si="37"/>
        <v>0.26805555555555216</v>
      </c>
      <c r="V71" s="172">
        <f t="shared" si="38"/>
        <v>0.83043804482020189</v>
      </c>
      <c r="W71" s="172"/>
      <c r="X71" s="173"/>
    </row>
    <row r="72" spans="1:24" x14ac:dyDescent="0.25">
      <c r="A72" s="43"/>
      <c r="F72" s="143"/>
      <c r="G72" s="174"/>
      <c r="H72" s="171"/>
      <c r="I72" s="223"/>
      <c r="J72" s="171"/>
      <c r="K72" s="177">
        <f t="shared" si="39"/>
        <v>0.70000000000000107</v>
      </c>
      <c r="L72" s="177">
        <f t="shared" si="40"/>
        <v>0.61557220667245771</v>
      </c>
      <c r="N72" s="199"/>
      <c r="O72" s="243"/>
      <c r="P72" s="1"/>
      <c r="Q72" s="174"/>
      <c r="R72" s="175"/>
      <c r="S72" s="176"/>
      <c r="T72" s="171"/>
      <c r="U72" s="177">
        <f t="shared" si="37"/>
        <v>0.98805555555555458</v>
      </c>
      <c r="V72" s="172">
        <f t="shared" si="38"/>
        <v>0.50415681291385606</v>
      </c>
      <c r="W72" s="172"/>
      <c r="X72" s="173"/>
    </row>
    <row r="73" spans="1:24" x14ac:dyDescent="0.25">
      <c r="A73" s="143"/>
      <c r="B73" s="143"/>
      <c r="C73" s="143"/>
      <c r="F73" s="143"/>
      <c r="G73" s="174"/>
      <c r="H73" s="171"/>
      <c r="I73" s="223"/>
      <c r="J73" s="171"/>
      <c r="K73" s="177">
        <f t="shared" si="39"/>
        <v>-0.18499999999999694</v>
      </c>
      <c r="L73" s="177">
        <f t="shared" si="40"/>
        <v>1.1368169732360116</v>
      </c>
      <c r="N73" s="199"/>
      <c r="O73" s="243"/>
      <c r="P73" s="1"/>
      <c r="Q73" s="174"/>
      <c r="R73" s="175"/>
      <c r="S73" s="176"/>
      <c r="T73" s="171"/>
      <c r="U73" s="177">
        <f t="shared" si="37"/>
        <v>-1.1719444444444456</v>
      </c>
      <c r="V73" s="172">
        <f t="shared" si="38"/>
        <v>2.2531516905605353</v>
      </c>
      <c r="W73" s="172"/>
      <c r="X73" s="173"/>
    </row>
    <row r="74" spans="1:24" x14ac:dyDescent="0.25">
      <c r="A74" s="143"/>
      <c r="B74" s="143"/>
      <c r="C74" s="143"/>
      <c r="F74" s="143"/>
      <c r="G74" s="174"/>
      <c r="H74" s="171"/>
      <c r="I74" s="223"/>
      <c r="J74" s="171"/>
      <c r="K74" s="177">
        <f t="shared" si="39"/>
        <v>0.67499999999999893</v>
      </c>
      <c r="L74" s="177">
        <f t="shared" si="40"/>
        <v>0.6263322193120644</v>
      </c>
      <c r="N74" s="199"/>
      <c r="O74" s="243"/>
      <c r="P74" s="1"/>
      <c r="Q74" s="164"/>
      <c r="R74" s="165"/>
      <c r="S74" s="166"/>
      <c r="T74" s="161"/>
      <c r="U74" s="167">
        <f t="shared" ref="U74:U83" si="41">D34-$T$43</f>
        <v>0.55805555555555841</v>
      </c>
      <c r="V74" s="162">
        <f t="shared" si="38"/>
        <v>0.67921698636313899</v>
      </c>
      <c r="W74" s="162"/>
      <c r="X74" s="163"/>
    </row>
    <row r="75" spans="1:24" x14ac:dyDescent="0.25">
      <c r="A75" s="256"/>
      <c r="B75" s="256"/>
      <c r="C75" s="256"/>
      <c r="F75" s="143"/>
      <c r="G75" s="174"/>
      <c r="H75" s="171"/>
      <c r="I75" s="223"/>
      <c r="J75" s="171"/>
      <c r="K75" s="177">
        <f t="shared" si="39"/>
        <v>0.59999999999999964</v>
      </c>
      <c r="L75" s="177">
        <f t="shared" si="40"/>
        <v>0.65975395538644732</v>
      </c>
      <c r="N75" s="199"/>
      <c r="O75" s="243"/>
      <c r="P75" s="1"/>
      <c r="Q75" s="174"/>
      <c r="R75" s="175"/>
      <c r="S75" s="176"/>
      <c r="T75" s="171"/>
      <c r="U75" s="177">
        <f t="shared" si="41"/>
        <v>-1.3519444444444453</v>
      </c>
      <c r="V75" s="172">
        <f t="shared" si="38"/>
        <v>2.5525592413630158</v>
      </c>
      <c r="W75" s="172"/>
      <c r="X75" s="173"/>
    </row>
    <row r="76" spans="1:24" x14ac:dyDescent="0.25">
      <c r="A76" s="145"/>
      <c r="B76" s="145"/>
      <c r="C76" s="145"/>
      <c r="F76" s="143"/>
      <c r="G76" s="174"/>
      <c r="H76" s="171"/>
      <c r="I76" s="223"/>
      <c r="J76" s="171"/>
      <c r="K76" s="177">
        <f t="shared" si="39"/>
        <v>-0.91000000000000192</v>
      </c>
      <c r="L76" s="177">
        <f t="shared" si="40"/>
        <v>1.879045498428026</v>
      </c>
      <c r="N76" s="199"/>
      <c r="O76" s="243"/>
      <c r="P76" s="1"/>
      <c r="Q76" s="174"/>
      <c r="R76" s="175"/>
      <c r="S76" s="176"/>
      <c r="T76" s="171"/>
      <c r="U76" s="177">
        <f t="shared" si="41"/>
        <v>2.8055555555553724E-2</v>
      </c>
      <c r="V76" s="172">
        <f t="shared" si="38"/>
        <v>0.98074123670454472</v>
      </c>
      <c r="W76" s="172"/>
      <c r="X76" s="173"/>
    </row>
    <row r="77" spans="1:24" x14ac:dyDescent="0.25">
      <c r="A77" s="145"/>
      <c r="B77" s="145"/>
      <c r="C77" s="145"/>
      <c r="F77" s="143"/>
      <c r="G77" s="174"/>
      <c r="H77" s="171"/>
      <c r="I77" s="223"/>
      <c r="J77" s="171"/>
      <c r="K77" s="177">
        <f t="shared" si="39"/>
        <v>1.2800000000000029</v>
      </c>
      <c r="L77" s="177">
        <f t="shared" si="40"/>
        <v>0.41179550863378572</v>
      </c>
      <c r="N77" s="199"/>
      <c r="O77" s="243"/>
      <c r="P77" s="1"/>
      <c r="Q77" s="174"/>
      <c r="R77" s="175"/>
      <c r="S77" s="176"/>
      <c r="T77" s="171"/>
      <c r="U77" s="177">
        <f t="shared" si="41"/>
        <v>-1.151944444444446</v>
      </c>
      <c r="V77" s="172">
        <f t="shared" si="38"/>
        <v>2.222131885415302</v>
      </c>
      <c r="W77" s="172"/>
      <c r="X77" s="173"/>
    </row>
    <row r="78" spans="1:24" x14ac:dyDescent="0.25">
      <c r="A78" s="145"/>
      <c r="B78" s="145"/>
      <c r="C78" s="145"/>
      <c r="F78" s="143"/>
      <c r="G78" s="174"/>
      <c r="H78" s="171"/>
      <c r="I78" s="223"/>
      <c r="J78" s="171"/>
      <c r="K78" s="177">
        <f t="shared" si="39"/>
        <v>1.1049999999999951</v>
      </c>
      <c r="L78" s="177">
        <f t="shared" si="40"/>
        <v>0.46490247130658258</v>
      </c>
      <c r="N78" s="199"/>
      <c r="O78" s="243"/>
      <c r="P78" s="1"/>
      <c r="Q78" s="174"/>
      <c r="R78" s="175"/>
      <c r="S78" s="176"/>
      <c r="T78" s="171"/>
      <c r="U78" s="177">
        <f t="shared" si="41"/>
        <v>-0.2419444444444423</v>
      </c>
      <c r="V78" s="172">
        <f t="shared" si="38"/>
        <v>1.1825854601574537</v>
      </c>
      <c r="W78" s="172"/>
      <c r="X78" s="173"/>
    </row>
    <row r="79" spans="1:24" x14ac:dyDescent="0.25">
      <c r="A79" s="145"/>
      <c r="B79" s="145"/>
      <c r="C79" s="145"/>
      <c r="F79" s="143"/>
      <c r="G79" s="174"/>
      <c r="H79" s="171"/>
      <c r="I79" s="223"/>
      <c r="J79" s="171"/>
      <c r="K79" s="177">
        <f t="shared" si="39"/>
        <v>2.9349999999999969</v>
      </c>
      <c r="L79" s="177">
        <f t="shared" si="40"/>
        <v>0.13076061747406645</v>
      </c>
      <c r="N79" s="199"/>
      <c r="O79" s="243"/>
      <c r="P79" s="1"/>
      <c r="Q79" s="174"/>
      <c r="R79" s="175"/>
      <c r="S79" s="176"/>
      <c r="T79" s="171"/>
      <c r="U79" s="177">
        <f t="shared" si="41"/>
        <v>0.72805555555555657</v>
      </c>
      <c r="V79" s="172">
        <f t="shared" si="38"/>
        <v>0.60371704725289099</v>
      </c>
      <c r="W79" s="172"/>
      <c r="X79" s="173"/>
    </row>
    <row r="80" spans="1:24" x14ac:dyDescent="0.25">
      <c r="A80" s="145"/>
      <c r="B80" s="145"/>
      <c r="C80" s="145"/>
      <c r="F80" s="143"/>
      <c r="G80" s="189"/>
      <c r="H80" s="225"/>
      <c r="I80" s="226"/>
      <c r="J80" s="225"/>
      <c r="K80" s="193"/>
      <c r="L80" s="193"/>
      <c r="M80" s="279">
        <f>(-1)*GEOMEAN(L71:L79)</f>
        <v>-0.64742176761912784</v>
      </c>
      <c r="N80" s="195">
        <f>STDEV(L71:L79)/SQRT(COUNT(L71:L79))</f>
        <v>0.18693807837833112</v>
      </c>
      <c r="O80" s="243"/>
      <c r="P80" s="243"/>
      <c r="Q80" s="174"/>
      <c r="R80" s="175"/>
      <c r="S80" s="176"/>
      <c r="T80" s="171"/>
      <c r="U80" s="177">
        <f t="shared" si="41"/>
        <v>0.19305555555555287</v>
      </c>
      <c r="V80" s="172">
        <f t="shared" si="38"/>
        <v>0.87475107918811579</v>
      </c>
      <c r="W80" s="172"/>
      <c r="X80" s="173"/>
    </row>
    <row r="81" spans="1:24" x14ac:dyDescent="0.25">
      <c r="A81" s="145"/>
      <c r="B81" s="145"/>
      <c r="C81" s="145"/>
      <c r="F81" s="143"/>
      <c r="G81" s="174"/>
      <c r="H81" s="171"/>
      <c r="I81" s="223"/>
      <c r="J81" s="171"/>
      <c r="K81" s="177">
        <f t="shared" ref="K81:K88" si="42">D61-$J$69</f>
        <v>-1.6650000000000009</v>
      </c>
      <c r="L81" s="177">
        <f t="shared" ref="L81:L88" si="43">POWER(2,((-1)*(K81)))</f>
        <v>3.1711365464411396</v>
      </c>
      <c r="N81" s="199"/>
      <c r="O81" s="243"/>
      <c r="P81" s="243"/>
      <c r="Q81" s="174"/>
      <c r="R81" s="175"/>
      <c r="S81" s="176"/>
      <c r="T81" s="171"/>
      <c r="U81" s="177">
        <f t="shared" si="41"/>
        <v>0.34805555555555401</v>
      </c>
      <c r="V81" s="172">
        <f t="shared" si="38"/>
        <v>0.78564226243400415</v>
      </c>
      <c r="W81" s="172"/>
      <c r="X81" s="173"/>
    </row>
    <row r="82" spans="1:24" x14ac:dyDescent="0.25">
      <c r="A82" s="145"/>
      <c r="B82" s="145"/>
      <c r="C82" s="145"/>
      <c r="F82" s="143"/>
      <c r="G82" s="174"/>
      <c r="H82" s="171"/>
      <c r="I82" s="223"/>
      <c r="J82" s="171"/>
      <c r="K82" s="177">
        <f t="shared" si="42"/>
        <v>-0.3100000000000005</v>
      </c>
      <c r="L82" s="177">
        <f t="shared" si="43"/>
        <v>1.2397076999389869</v>
      </c>
      <c r="N82" s="199"/>
      <c r="O82" s="156"/>
      <c r="P82" s="243"/>
      <c r="Q82" s="174"/>
      <c r="R82" s="175"/>
      <c r="S82" s="176"/>
      <c r="T82" s="171"/>
      <c r="U82" s="177">
        <f t="shared" si="41"/>
        <v>-0.10694444444444429</v>
      </c>
      <c r="V82" s="172">
        <f t="shared" si="38"/>
        <v>1.0769449042098831</v>
      </c>
      <c r="W82" s="172"/>
      <c r="X82" s="173"/>
    </row>
    <row r="83" spans="1:24" x14ac:dyDescent="0.25">
      <c r="A83" s="145"/>
      <c r="B83" s="145"/>
      <c r="C83" s="145"/>
      <c r="F83" s="43"/>
      <c r="G83" s="174"/>
      <c r="H83" s="171"/>
      <c r="I83" s="223"/>
      <c r="J83" s="171"/>
      <c r="K83" s="177">
        <f t="shared" si="42"/>
        <v>1.6850000000000041</v>
      </c>
      <c r="L83" s="177">
        <f t="shared" si="43"/>
        <v>0.31100291332461633</v>
      </c>
      <c r="N83" s="199"/>
      <c r="O83" s="156"/>
      <c r="P83" s="243"/>
      <c r="Q83" s="179"/>
      <c r="R83" s="180"/>
      <c r="S83" s="181"/>
      <c r="T83" s="182"/>
      <c r="U83" s="183">
        <f t="shared" si="41"/>
        <v>-0.70694444444444215</v>
      </c>
      <c r="V83" s="183">
        <f t="shared" si="38"/>
        <v>1.6323432325298712</v>
      </c>
      <c r="W83" s="184"/>
      <c r="X83" s="185"/>
    </row>
    <row r="84" spans="1:24" x14ac:dyDescent="0.25">
      <c r="A84" s="145"/>
      <c r="B84" s="145"/>
      <c r="C84" s="145"/>
      <c r="F84" s="228"/>
      <c r="G84" s="174"/>
      <c r="H84" s="171"/>
      <c r="I84" s="223"/>
      <c r="J84" s="171"/>
      <c r="K84" s="177">
        <f t="shared" si="42"/>
        <v>-0.11499999999999666</v>
      </c>
      <c r="L84" s="177">
        <f t="shared" si="43"/>
        <v>1.0829750455259222</v>
      </c>
      <c r="N84" s="199"/>
      <c r="O84" s="156"/>
      <c r="P84" s="156"/>
      <c r="Q84" s="174"/>
      <c r="R84" s="175"/>
      <c r="S84" s="229"/>
      <c r="T84" s="171"/>
      <c r="U84" s="177"/>
      <c r="V84" s="172"/>
      <c r="W84" s="172"/>
      <c r="X84" s="173"/>
    </row>
    <row r="85" spans="1:24" x14ac:dyDescent="0.25">
      <c r="A85" s="145"/>
      <c r="B85" s="145"/>
      <c r="C85" s="145"/>
      <c r="F85" s="143"/>
      <c r="G85" s="174"/>
      <c r="H85" s="171"/>
      <c r="I85" s="223"/>
      <c r="J85" s="171"/>
      <c r="K85" s="177">
        <f t="shared" si="42"/>
        <v>0.96000000000000263</v>
      </c>
      <c r="L85" s="177">
        <f t="shared" si="43"/>
        <v>0.51405691332803227</v>
      </c>
      <c r="N85" s="199"/>
      <c r="O85" s="168"/>
      <c r="P85" s="168"/>
      <c r="Q85">
        <f>(-1)*Q23/Q43</f>
        <v>-0.67801023503854252</v>
      </c>
      <c r="R85">
        <f>((C24-B24)-(C45-B45))</f>
        <v>0.61200292397661826</v>
      </c>
      <c r="S85">
        <f>(-1)*POWER(2,((-1)*(R85)))</f>
        <v>-0.65428770965106542</v>
      </c>
      <c r="W85">
        <f>(-1)*GEOMEAN(V66:V83)</f>
        <v>-1.0000000000000002</v>
      </c>
      <c r="X85">
        <f>STDEV(V66:V83)/SQRT(COUNT(V66:V83))</f>
        <v>0.17754032323704239</v>
      </c>
    </row>
    <row r="86" spans="1:24" x14ac:dyDescent="0.25">
      <c r="A86" s="145"/>
      <c r="B86" s="145"/>
      <c r="C86" s="145"/>
      <c r="F86" s="1"/>
      <c r="G86" s="174"/>
      <c r="H86" s="171"/>
      <c r="I86" s="223"/>
      <c r="J86" s="202"/>
      <c r="K86" s="177">
        <f t="shared" si="42"/>
        <v>5.4999999999997939E-2</v>
      </c>
      <c r="L86" s="177">
        <f t="shared" si="43"/>
        <v>0.96259444310175279</v>
      </c>
      <c r="N86" s="199"/>
      <c r="O86" s="168"/>
      <c r="P86" s="168"/>
      <c r="Q86" s="168"/>
      <c r="R86" s="168"/>
      <c r="S86" s="243"/>
      <c r="T86" s="168"/>
      <c r="U86" s="243"/>
      <c r="V86" s="243"/>
      <c r="W86" s="243"/>
      <c r="X86" s="1"/>
    </row>
    <row r="87" spans="1:24" x14ac:dyDescent="0.25">
      <c r="A87" s="145"/>
      <c r="B87" s="145"/>
      <c r="C87" s="145"/>
      <c r="G87" s="174"/>
      <c r="H87" s="202"/>
      <c r="I87" s="199"/>
      <c r="J87" s="202"/>
      <c r="K87" s="177">
        <f t="shared" si="42"/>
        <v>0.77500000000000036</v>
      </c>
      <c r="L87" s="177">
        <f t="shared" si="43"/>
        <v>0.58438862428062266</v>
      </c>
      <c r="N87" s="199"/>
      <c r="O87" s="168"/>
      <c r="P87" s="168"/>
      <c r="Q87" s="168"/>
      <c r="R87" s="168"/>
      <c r="S87" s="243"/>
      <c r="T87" s="168"/>
      <c r="U87" s="243"/>
      <c r="V87" s="243"/>
      <c r="W87" s="243"/>
      <c r="X87" s="1"/>
    </row>
    <row r="88" spans="1:24" x14ac:dyDescent="0.25">
      <c r="A88" s="1"/>
      <c r="B88" s="1"/>
      <c r="C88" s="1"/>
      <c r="D88" s="1"/>
      <c r="E88" s="1"/>
      <c r="F88" s="1"/>
      <c r="G88" s="174"/>
      <c r="H88" s="202"/>
      <c r="I88" s="199"/>
      <c r="J88" s="202"/>
      <c r="K88" s="177">
        <f t="shared" si="42"/>
        <v>-1.3849999999999998</v>
      </c>
      <c r="L88" s="177">
        <f t="shared" si="43"/>
        <v>2.611719574177835</v>
      </c>
      <c r="N88" s="199"/>
      <c r="O88" s="168"/>
      <c r="P88" s="168"/>
      <c r="Q88" s="168"/>
      <c r="R88" s="168"/>
      <c r="S88" s="243"/>
      <c r="T88" s="168"/>
      <c r="U88" s="243"/>
      <c r="V88" s="243"/>
      <c r="W88" s="243"/>
      <c r="X88" s="1"/>
    </row>
    <row r="89" spans="1:24" x14ac:dyDescent="0.25">
      <c r="A89" s="1"/>
      <c r="B89" s="1"/>
      <c r="C89" s="1"/>
      <c r="D89" s="1"/>
      <c r="E89" s="1"/>
      <c r="F89" s="1"/>
      <c r="G89" s="189"/>
      <c r="H89" s="225"/>
      <c r="I89" s="226"/>
      <c r="J89" s="225"/>
      <c r="K89" s="193"/>
      <c r="L89" s="193"/>
      <c r="O89" s="168"/>
      <c r="P89" s="168"/>
      <c r="Q89" s="168"/>
      <c r="R89" s="168"/>
      <c r="S89" s="243"/>
      <c r="T89" s="168"/>
      <c r="U89" s="243"/>
      <c r="V89" s="243"/>
      <c r="W89" s="243"/>
      <c r="X89" s="1"/>
    </row>
    <row r="90" spans="1:24" x14ac:dyDescent="0.25">
      <c r="A90" s="1"/>
      <c r="B90" s="1"/>
      <c r="C90" s="1"/>
      <c r="D90" s="1"/>
      <c r="E90" s="1"/>
      <c r="F90" s="1"/>
      <c r="G90" s="279">
        <f>(-1)*(G60/G69)</f>
        <v>-0.62729895360416399</v>
      </c>
      <c r="H90">
        <f>((C60-B60)-(C69-B69))</f>
        <v>0.62722222222222968</v>
      </c>
      <c r="I90" s="279">
        <f>(-1)*POWER(2,((-1)*(H90)))</f>
        <v>-0.6474217676191244</v>
      </c>
      <c r="J90" s="182"/>
      <c r="K90" s="183"/>
      <c r="L90" s="183"/>
      <c r="M90">
        <f>(-1)*GEOMEAN(L81:L88)</f>
        <v>-0.99999999999999933</v>
      </c>
      <c r="N90">
        <f>STDEV(L81:L88)/SQRT(COUNT(L81:L88))</f>
        <v>0.36580407438020407</v>
      </c>
      <c r="O90" s="168"/>
      <c r="P90" s="168"/>
      <c r="Q90" s="168"/>
      <c r="R90" s="168"/>
      <c r="S90" s="43"/>
      <c r="T90" s="168"/>
      <c r="U90" s="243"/>
      <c r="V90" s="243"/>
      <c r="W90" s="243"/>
      <c r="X90" s="1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68"/>
      <c r="P91" s="168"/>
      <c r="Q91" s="168"/>
      <c r="R91" s="168"/>
      <c r="S91" s="243"/>
      <c r="T91" s="168"/>
      <c r="U91" s="243"/>
      <c r="V91" s="243"/>
      <c r="W91" s="243"/>
      <c r="X91" s="1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68"/>
      <c r="P92" s="168"/>
      <c r="Q92" s="168"/>
      <c r="R92" s="168"/>
      <c r="S92" s="243"/>
      <c r="T92" s="168"/>
      <c r="U92" s="243"/>
      <c r="V92" s="243"/>
      <c r="W92" s="243"/>
      <c r="X92" s="1"/>
    </row>
    <row r="93" spans="1:24" ht="15.75" x14ac:dyDescent="0.25">
      <c r="A93" s="244" t="s">
        <v>17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68"/>
      <c r="P93" s="168"/>
      <c r="Q93" s="168"/>
      <c r="R93" s="168"/>
      <c r="S93" s="243"/>
      <c r="T93" s="168"/>
      <c r="U93" s="243"/>
      <c r="V93" s="243"/>
      <c r="W93" s="243"/>
      <c r="X93" s="1"/>
    </row>
    <row r="94" spans="1:24" ht="15.75" x14ac:dyDescent="0.25">
      <c r="A94" s="1"/>
      <c r="B94" s="1"/>
      <c r="C94" s="1"/>
      <c r="D94" s="1"/>
      <c r="E94" s="1"/>
      <c r="F94" s="142"/>
      <c r="G94" s="291" t="s">
        <v>151</v>
      </c>
      <c r="H94" s="291"/>
      <c r="I94" s="291"/>
      <c r="J94" s="291"/>
      <c r="K94" s="291"/>
      <c r="L94" s="291"/>
      <c r="M94" s="291"/>
      <c r="N94" s="291"/>
      <c r="O94" s="168"/>
      <c r="P94" s="168"/>
      <c r="Q94" s="168"/>
      <c r="R94" s="168"/>
      <c r="S94" s="243"/>
      <c r="T94" s="168"/>
      <c r="U94" s="168"/>
      <c r="V94" s="168"/>
      <c r="W94" s="243"/>
      <c r="X94" s="1"/>
    </row>
    <row r="95" spans="1:24" x14ac:dyDescent="0.25">
      <c r="A95" s="146" t="s">
        <v>134</v>
      </c>
      <c r="B95" s="7" t="s">
        <v>2</v>
      </c>
      <c r="C95" s="10" t="s">
        <v>156</v>
      </c>
      <c r="D95" s="147" t="s">
        <v>136</v>
      </c>
      <c r="E95" s="1"/>
      <c r="F95" s="1"/>
      <c r="G95" s="276" t="s">
        <v>137</v>
      </c>
      <c r="H95" s="277" t="s">
        <v>138</v>
      </c>
      <c r="I95" s="278" t="s">
        <v>139</v>
      </c>
      <c r="J95" s="152" t="s">
        <v>140</v>
      </c>
      <c r="K95" s="153" t="s">
        <v>138</v>
      </c>
      <c r="L95" s="154" t="s">
        <v>139</v>
      </c>
      <c r="M95" s="154" t="s">
        <v>141</v>
      </c>
      <c r="N95" s="155" t="s">
        <v>129</v>
      </c>
      <c r="O95" s="168"/>
      <c r="P95" s="168"/>
      <c r="Q95" s="168"/>
      <c r="R95" s="168"/>
      <c r="S95" s="243"/>
      <c r="T95" s="168"/>
      <c r="U95" s="243"/>
      <c r="V95" s="243"/>
      <c r="W95" s="243"/>
      <c r="X95" s="1"/>
    </row>
    <row r="96" spans="1:24" x14ac:dyDescent="0.25">
      <c r="A96" s="21" t="s">
        <v>18</v>
      </c>
      <c r="B96" s="164">
        <f t="shared" ref="B96:C105" si="44">B13</f>
        <v>26.234999999999999</v>
      </c>
      <c r="C96" s="164">
        <f t="shared" si="44"/>
        <v>30.05</v>
      </c>
      <c r="D96">
        <f t="shared" ref="D96:D105" si="45">C96-B96</f>
        <v>3.8150000000000013</v>
      </c>
      <c r="E96" s="1"/>
      <c r="F96" s="1"/>
      <c r="G96" s="174">
        <f t="shared" ref="G96:G105" si="46">POWER(2,((-1)*(D96)))</f>
        <v>7.1051060827250823E-2</v>
      </c>
      <c r="H96" s="159"/>
      <c r="I96" s="160"/>
      <c r="J96" s="161"/>
      <c r="K96" s="167">
        <f t="shared" ref="K96:K105" si="47">D96-$J$106</f>
        <v>-1.3934999999999977</v>
      </c>
      <c r="L96" s="162">
        <f t="shared" ref="L96:L105" si="48">POWER(2,((-1)*(K96)))</f>
        <v>2.6271525947955947</v>
      </c>
      <c r="M96" s="162"/>
      <c r="N96" s="163"/>
      <c r="O96" s="168"/>
      <c r="P96" s="168"/>
      <c r="Q96" s="168"/>
      <c r="R96" s="168"/>
      <c r="S96" s="243"/>
      <c r="T96" s="168"/>
      <c r="U96" s="243"/>
      <c r="V96" s="243"/>
      <c r="W96" s="243"/>
      <c r="X96" s="1"/>
    </row>
    <row r="97" spans="1:27" x14ac:dyDescent="0.25">
      <c r="A97" s="26" t="s">
        <v>19</v>
      </c>
      <c r="B97" s="174">
        <f t="shared" si="44"/>
        <v>24.15</v>
      </c>
      <c r="C97" s="174">
        <f t="shared" si="44"/>
        <v>30.39</v>
      </c>
      <c r="D97" s="199">
        <f t="shared" si="45"/>
        <v>6.240000000000002</v>
      </c>
      <c r="E97" s="1"/>
      <c r="F97" s="1"/>
      <c r="G97" s="174">
        <f t="shared" si="46"/>
        <v>1.3230395505664466E-2</v>
      </c>
      <c r="H97" s="169"/>
      <c r="I97" s="170"/>
      <c r="J97" s="171"/>
      <c r="K97" s="177">
        <f t="shared" si="47"/>
        <v>1.031500000000003</v>
      </c>
      <c r="L97" s="172">
        <f t="shared" si="48"/>
        <v>0.48920125158141553</v>
      </c>
      <c r="M97" s="172"/>
      <c r="N97" s="173"/>
      <c r="O97" s="168"/>
      <c r="P97" s="168"/>
      <c r="Q97" s="168"/>
      <c r="R97" s="168"/>
      <c r="S97" s="243"/>
      <c r="T97" s="168"/>
      <c r="U97" s="243"/>
      <c r="V97" s="243"/>
      <c r="W97" s="243"/>
      <c r="X97" s="1"/>
      <c r="Y97" s="1"/>
      <c r="Z97" s="1"/>
      <c r="AA97" s="1"/>
    </row>
    <row r="98" spans="1:27" x14ac:dyDescent="0.25">
      <c r="A98" s="26" t="s">
        <v>20</v>
      </c>
      <c r="B98" s="174">
        <f t="shared" si="44"/>
        <v>24.69</v>
      </c>
      <c r="C98" s="174">
        <f t="shared" si="44"/>
        <v>29.47</v>
      </c>
      <c r="D98" s="199">
        <f t="shared" si="45"/>
        <v>4.7799999999999976</v>
      </c>
      <c r="E98" s="1"/>
      <c r="F98" s="1"/>
      <c r="G98" s="174">
        <f t="shared" si="46"/>
        <v>3.6397924577139314E-2</v>
      </c>
      <c r="H98" s="169"/>
      <c r="I98" s="170"/>
      <c r="J98" s="171"/>
      <c r="K98" s="177">
        <f t="shared" si="47"/>
        <v>-0.42850000000000144</v>
      </c>
      <c r="L98" s="172">
        <f t="shared" si="48"/>
        <v>1.3458335580730811</v>
      </c>
      <c r="M98" s="172"/>
      <c r="N98" s="173"/>
      <c r="O98" s="168"/>
      <c r="P98" s="168"/>
      <c r="Q98" s="168"/>
      <c r="R98" s="168"/>
      <c r="S98" s="243"/>
      <c r="T98" s="168"/>
      <c r="U98" s="243"/>
      <c r="V98" s="243"/>
      <c r="W98" s="243"/>
      <c r="X98" s="1"/>
      <c r="Y98" s="1"/>
      <c r="Z98" s="1"/>
      <c r="AA98" s="1"/>
    </row>
    <row r="99" spans="1:27" x14ac:dyDescent="0.25">
      <c r="A99" s="26" t="s">
        <v>21</v>
      </c>
      <c r="B99" s="174">
        <f t="shared" si="44"/>
        <v>24.6</v>
      </c>
      <c r="C99" s="174">
        <f t="shared" si="44"/>
        <v>30.75</v>
      </c>
      <c r="D99" s="199">
        <f t="shared" si="45"/>
        <v>6.1499999999999986</v>
      </c>
      <c r="E99" s="1"/>
      <c r="F99" s="1"/>
      <c r="G99" s="174">
        <f t="shared" si="46"/>
        <v>1.4082038478294234E-2</v>
      </c>
      <c r="H99" s="169"/>
      <c r="I99" s="170"/>
      <c r="J99" s="171"/>
      <c r="K99" s="177">
        <f t="shared" si="47"/>
        <v>0.94149999999999956</v>
      </c>
      <c r="L99" s="172">
        <f t="shared" si="48"/>
        <v>0.52069122540212442</v>
      </c>
      <c r="M99" s="172"/>
      <c r="N99" s="173"/>
      <c r="O99" s="168"/>
      <c r="P99" s="168"/>
      <c r="Q99" s="168"/>
      <c r="R99" s="168"/>
      <c r="S99" s="243"/>
      <c r="T99" s="168"/>
      <c r="U99" s="243"/>
      <c r="V99" s="243"/>
      <c r="W99" s="243"/>
      <c r="X99" s="1"/>
      <c r="Y99" s="1"/>
      <c r="Z99" s="1"/>
      <c r="AA99" s="1"/>
    </row>
    <row r="100" spans="1:27" x14ac:dyDescent="0.25">
      <c r="A100" s="26" t="s">
        <v>22</v>
      </c>
      <c r="B100" s="174">
        <f t="shared" si="44"/>
        <v>25.364999999999998</v>
      </c>
      <c r="C100" s="174">
        <f t="shared" si="44"/>
        <v>30.15</v>
      </c>
      <c r="D100" s="199">
        <f t="shared" si="45"/>
        <v>4.7850000000000001</v>
      </c>
      <c r="E100" s="1"/>
      <c r="F100" s="1"/>
      <c r="G100" s="174">
        <f t="shared" si="46"/>
        <v>3.6271997324491254E-2</v>
      </c>
      <c r="H100" s="169"/>
      <c r="I100" s="170"/>
      <c r="J100" s="171"/>
      <c r="K100" s="177">
        <f t="shared" si="47"/>
        <v>-0.42349999999999888</v>
      </c>
      <c r="L100" s="172">
        <f t="shared" si="48"/>
        <v>1.3411773276847103</v>
      </c>
      <c r="M100" s="172"/>
      <c r="N100" s="173"/>
      <c r="O100" s="168"/>
      <c r="P100" s="168"/>
      <c r="Q100" s="168"/>
      <c r="R100" s="168"/>
      <c r="S100" s="243"/>
      <c r="T100" s="168"/>
      <c r="U100" s="243"/>
      <c r="V100" s="243"/>
      <c r="W100" s="243"/>
      <c r="X100" s="1"/>
      <c r="Y100" s="1"/>
      <c r="Z100" s="1"/>
      <c r="AA100" s="1"/>
    </row>
    <row r="101" spans="1:27" x14ac:dyDescent="0.25">
      <c r="A101" s="26" t="s">
        <v>23</v>
      </c>
      <c r="B101" s="174">
        <f t="shared" si="44"/>
        <v>23.83</v>
      </c>
      <c r="C101" s="174">
        <f t="shared" si="44"/>
        <v>30.799999999999997</v>
      </c>
      <c r="D101" s="199">
        <f t="shared" si="45"/>
        <v>6.9699999999999989</v>
      </c>
      <c r="E101" s="1"/>
      <c r="F101" s="1"/>
      <c r="G101" s="174">
        <f t="shared" si="46"/>
        <v>7.976657232087455E-3</v>
      </c>
      <c r="H101" s="169"/>
      <c r="I101" s="170"/>
      <c r="J101" s="171"/>
      <c r="K101" s="177">
        <f t="shared" si="47"/>
        <v>1.7614999999999998</v>
      </c>
      <c r="L101" s="172">
        <f t="shared" si="48"/>
        <v>0.29494134923649462</v>
      </c>
      <c r="M101" s="172"/>
      <c r="N101" s="173"/>
      <c r="O101" s="168"/>
      <c r="P101" s="168"/>
      <c r="Q101" s="168"/>
      <c r="R101" s="168"/>
      <c r="S101" s="243"/>
      <c r="T101" s="168"/>
      <c r="U101" s="243"/>
      <c r="V101" s="243"/>
      <c r="W101" s="243"/>
      <c r="X101" s="1"/>
      <c r="Y101" s="1"/>
      <c r="Z101" s="1"/>
      <c r="AA101" s="1"/>
    </row>
    <row r="102" spans="1:27" x14ac:dyDescent="0.25">
      <c r="A102" s="26" t="s">
        <v>24</v>
      </c>
      <c r="B102" s="174">
        <f t="shared" si="44"/>
        <v>25.454999999999998</v>
      </c>
      <c r="C102" s="174">
        <f t="shared" si="44"/>
        <v>29.914999999999999</v>
      </c>
      <c r="D102" s="199">
        <f t="shared" si="45"/>
        <v>4.4600000000000009</v>
      </c>
      <c r="E102" s="1"/>
      <c r="F102" s="1"/>
      <c r="G102" s="174">
        <f t="shared" si="46"/>
        <v>4.5436641166259673E-2</v>
      </c>
      <c r="H102" s="169"/>
      <c r="I102" s="170"/>
      <c r="J102" s="171"/>
      <c r="K102" s="177">
        <f t="shared" si="47"/>
        <v>-0.74849999999999817</v>
      </c>
      <c r="L102" s="172">
        <f t="shared" si="48"/>
        <v>1.680045144279575</v>
      </c>
      <c r="M102" s="172"/>
      <c r="N102" s="173"/>
      <c r="O102" s="168"/>
      <c r="P102" s="168"/>
      <c r="Q102" s="168"/>
      <c r="R102" s="168"/>
      <c r="S102" s="243"/>
      <c r="T102" s="168"/>
      <c r="U102" s="243"/>
      <c r="V102" s="243"/>
      <c r="W102" s="243"/>
      <c r="X102" s="1"/>
      <c r="Y102" s="1"/>
      <c r="Z102" s="1"/>
      <c r="AA102" s="1"/>
    </row>
    <row r="103" spans="1:27" x14ac:dyDescent="0.25">
      <c r="A103" s="26" t="s">
        <v>25</v>
      </c>
      <c r="B103" s="174">
        <f t="shared" si="44"/>
        <v>24.82</v>
      </c>
      <c r="C103" s="174">
        <f t="shared" si="44"/>
        <v>29.625</v>
      </c>
      <c r="D103" s="199">
        <f t="shared" si="45"/>
        <v>4.8049999999999997</v>
      </c>
      <c r="E103" s="1"/>
      <c r="F103" s="1"/>
      <c r="G103" s="174">
        <f t="shared" si="46"/>
        <v>3.5772630018708909E-2</v>
      </c>
      <c r="H103" s="169"/>
      <c r="I103" s="170"/>
      <c r="J103" s="171"/>
      <c r="K103" s="177">
        <f t="shared" si="47"/>
        <v>-0.4034999999999993</v>
      </c>
      <c r="L103" s="172">
        <f t="shared" si="48"/>
        <v>1.3227129430876685</v>
      </c>
      <c r="M103" s="172"/>
      <c r="N103" s="173"/>
      <c r="O103" s="168"/>
      <c r="P103" s="168"/>
      <c r="Q103" s="168"/>
      <c r="R103" s="168"/>
      <c r="S103" s="243"/>
      <c r="T103" s="168"/>
      <c r="U103" s="243"/>
      <c r="V103" s="243"/>
      <c r="W103" s="243"/>
      <c r="X103" s="1"/>
      <c r="Y103" s="1"/>
      <c r="Z103" s="1"/>
      <c r="AA103" s="1"/>
    </row>
    <row r="104" spans="1:27" x14ac:dyDescent="0.25">
      <c r="A104" s="26" t="s">
        <v>26</v>
      </c>
      <c r="B104" s="174">
        <f t="shared" si="44"/>
        <v>26.004999999999999</v>
      </c>
      <c r="C104" s="174">
        <f t="shared" si="44"/>
        <v>30.45</v>
      </c>
      <c r="D104" s="199">
        <f t="shared" si="45"/>
        <v>4.4450000000000003</v>
      </c>
      <c r="E104" s="1"/>
      <c r="F104" s="1"/>
      <c r="G104" s="174">
        <f t="shared" si="46"/>
        <v>4.591151978994714E-2</v>
      </c>
      <c r="H104" s="169"/>
      <c r="I104" s="170"/>
      <c r="J104" s="171"/>
      <c r="K104" s="177">
        <f t="shared" si="47"/>
        <v>-0.76349999999999874</v>
      </c>
      <c r="L104" s="172">
        <f t="shared" si="48"/>
        <v>1.697604046200361</v>
      </c>
      <c r="M104" s="172"/>
      <c r="N104" s="173"/>
      <c r="O104" s="168"/>
      <c r="P104" s="168"/>
      <c r="Q104" s="168"/>
      <c r="R104" s="168"/>
      <c r="S104" s="243"/>
      <c r="T104" s="168"/>
      <c r="U104" s="243"/>
      <c r="V104" s="243"/>
      <c r="W104" s="243"/>
      <c r="X104" s="1"/>
      <c r="Y104" s="1"/>
      <c r="Z104" s="1"/>
      <c r="AA104" s="1"/>
    </row>
    <row r="105" spans="1:27" x14ac:dyDescent="0.25">
      <c r="A105" s="85" t="s">
        <v>27</v>
      </c>
      <c r="B105" s="200">
        <f t="shared" si="44"/>
        <v>25.67</v>
      </c>
      <c r="C105" s="200">
        <f t="shared" si="44"/>
        <v>31.305</v>
      </c>
      <c r="D105">
        <f t="shared" si="45"/>
        <v>5.634999999999998</v>
      </c>
      <c r="E105" s="1"/>
      <c r="F105" s="1"/>
      <c r="G105" s="174">
        <f t="shared" si="46"/>
        <v>2.0123150461091057E-2</v>
      </c>
      <c r="H105" s="175"/>
      <c r="I105" s="176"/>
      <c r="J105" s="175"/>
      <c r="K105" s="172">
        <f t="shared" si="47"/>
        <v>0.42649999999999899</v>
      </c>
      <c r="L105" s="172">
        <f t="shared" si="48"/>
        <v>0.74406470971424465</v>
      </c>
      <c r="M105" s="260"/>
      <c r="N105" s="176"/>
      <c r="O105" s="168"/>
      <c r="P105" s="168"/>
      <c r="Q105" s="168"/>
      <c r="R105" s="168"/>
      <c r="S105" s="243"/>
      <c r="T105" s="168"/>
      <c r="U105" s="243"/>
      <c r="V105" s="243"/>
      <c r="W105" s="243"/>
      <c r="X105" s="1"/>
      <c r="Y105" s="1"/>
      <c r="Z105" s="1"/>
      <c r="AA105" s="1"/>
    </row>
    <row r="106" spans="1:27" x14ac:dyDescent="0.25">
      <c r="A106" s="186" t="s">
        <v>144</v>
      </c>
      <c r="B106" s="187">
        <f>AVERAGE(B96:B105)</f>
        <v>25.082000000000001</v>
      </c>
      <c r="C106" s="187">
        <f>AVERAGE(C96:C105)</f>
        <v>30.290500000000002</v>
      </c>
      <c r="D106" s="187">
        <f>AVERAGE(D96:D105)</f>
        <v>5.208499999999999</v>
      </c>
      <c r="E106" s="1"/>
      <c r="F106" s="188" t="s">
        <v>143</v>
      </c>
      <c r="G106" s="189">
        <f>AVERAGE(G96:G105)</f>
        <v>3.2625401538093422E-2</v>
      </c>
      <c r="H106" s="190"/>
      <c r="I106" s="191"/>
      <c r="J106" s="192">
        <f>D106</f>
        <v>5.208499999999999</v>
      </c>
      <c r="K106" s="193"/>
      <c r="L106" s="193"/>
      <c r="M106">
        <f>GEOMEAN(L96:L105)</f>
        <v>0.99999999999999956</v>
      </c>
      <c r="N106" s="195">
        <f>STDEV(L96:L105)/SQRT(COUNT(L96:L105))</f>
        <v>0.22520054635454595</v>
      </c>
      <c r="O106" s="168"/>
      <c r="P106" s="168"/>
      <c r="Q106" s="168"/>
      <c r="R106" s="168"/>
      <c r="S106" s="243"/>
      <c r="T106" s="168"/>
      <c r="U106" s="168"/>
      <c r="V106" s="168"/>
      <c r="W106" s="168"/>
      <c r="X106" s="1"/>
      <c r="Y106" s="1"/>
      <c r="Z106" s="1"/>
      <c r="AA106" s="261"/>
    </row>
    <row r="107" spans="1:27" x14ac:dyDescent="0.25">
      <c r="A107" s="21" t="s">
        <v>36</v>
      </c>
      <c r="B107" s="164">
        <f t="shared" ref="B107:C116" si="49">B34</f>
        <v>25.965</v>
      </c>
      <c r="C107" s="164">
        <f t="shared" si="49"/>
        <v>31.325000000000003</v>
      </c>
      <c r="D107">
        <f t="shared" ref="D107:D116" si="50">C107-B107</f>
        <v>5.360000000000003</v>
      </c>
      <c r="E107" s="1"/>
      <c r="F107" s="1"/>
      <c r="G107" s="174">
        <f t="shared" ref="G107:G116" si="51">POWER(2,((-1)*(D107)))</f>
        <v>2.434889311439057E-2</v>
      </c>
      <c r="H107" s="196"/>
      <c r="I107" s="197"/>
      <c r="J107" s="171"/>
      <c r="K107" s="177">
        <f t="shared" ref="K107:K116" si="52">D107-$J$106</f>
        <v>0.15150000000000396</v>
      </c>
      <c r="L107" s="177">
        <f t="shared" ref="L107:L116" si="53">POWER(2,((-1)*(K107)))</f>
        <v>0.9003139007509019</v>
      </c>
      <c r="M107" s="198"/>
      <c r="N107" s="199"/>
      <c r="O107" s="1"/>
      <c r="P107" s="1"/>
      <c r="Q107" s="1"/>
      <c r="R107" s="1"/>
      <c r="S107" s="243"/>
      <c r="T107" s="1"/>
      <c r="U107" s="1"/>
      <c r="V107" s="1"/>
      <c r="W107" s="1"/>
      <c r="X107" s="243"/>
      <c r="Y107" s="243"/>
      <c r="Z107" s="243"/>
      <c r="AA107" s="243"/>
    </row>
    <row r="108" spans="1:27" x14ac:dyDescent="0.25">
      <c r="A108" s="26" t="s">
        <v>37</v>
      </c>
      <c r="B108" s="174">
        <f t="shared" si="49"/>
        <v>26.225000000000001</v>
      </c>
      <c r="C108" s="174">
        <f t="shared" si="49"/>
        <v>29.675000000000001</v>
      </c>
      <c r="D108" s="199">
        <f t="shared" si="50"/>
        <v>3.4499999999999993</v>
      </c>
      <c r="E108" s="1"/>
      <c r="F108" s="1"/>
      <c r="G108" s="174">
        <f t="shared" si="51"/>
        <v>9.1505355996601645E-2</v>
      </c>
      <c r="H108" s="196"/>
      <c r="I108" s="197"/>
      <c r="J108" s="171"/>
      <c r="K108" s="177">
        <f t="shared" si="52"/>
        <v>-1.7584999999999997</v>
      </c>
      <c r="L108" s="177">
        <f t="shared" si="53"/>
        <v>3.3834615647563213</v>
      </c>
      <c r="M108" s="198"/>
      <c r="N108" s="199"/>
      <c r="O108" s="1"/>
      <c r="P108" s="1"/>
      <c r="Q108" s="1"/>
      <c r="R108" s="1"/>
      <c r="S108" s="243"/>
      <c r="T108" s="1"/>
      <c r="U108" s="1"/>
      <c r="V108" s="1"/>
      <c r="W108" s="1"/>
      <c r="X108" s="243"/>
      <c r="Y108" s="243"/>
      <c r="Z108" s="243"/>
      <c r="AA108" s="243"/>
    </row>
    <row r="109" spans="1:27" x14ac:dyDescent="0.25">
      <c r="A109" s="26" t="s">
        <v>38</v>
      </c>
      <c r="B109" s="174">
        <f t="shared" si="49"/>
        <v>24.625</v>
      </c>
      <c r="C109" s="174">
        <f t="shared" si="49"/>
        <v>29.454999999999998</v>
      </c>
      <c r="D109" s="199">
        <f t="shared" si="50"/>
        <v>4.8299999999999983</v>
      </c>
      <c r="E109" s="1"/>
      <c r="F109" s="1"/>
      <c r="G109" s="174">
        <f t="shared" si="51"/>
        <v>3.5158077646525343E-2</v>
      </c>
      <c r="H109" s="196"/>
      <c r="I109" s="197"/>
      <c r="J109" s="171"/>
      <c r="K109" s="177">
        <f t="shared" si="52"/>
        <v>-0.37850000000000072</v>
      </c>
      <c r="L109" s="177">
        <f t="shared" si="53"/>
        <v>1.2999895264289743</v>
      </c>
      <c r="M109" s="198"/>
      <c r="N109" s="199"/>
      <c r="O109" s="168"/>
      <c r="P109" s="168"/>
      <c r="S109" s="243"/>
      <c r="T109" s="168"/>
      <c r="U109" s="243"/>
      <c r="V109" s="243"/>
      <c r="W109" s="243"/>
      <c r="X109" s="243"/>
      <c r="Y109" s="243"/>
      <c r="Z109" s="243"/>
      <c r="AA109" s="243"/>
    </row>
    <row r="110" spans="1:27" x14ac:dyDescent="0.25">
      <c r="A110" s="26" t="s">
        <v>39</v>
      </c>
      <c r="B110" s="174">
        <f t="shared" si="49"/>
        <v>25.685000000000002</v>
      </c>
      <c r="C110" s="174">
        <f t="shared" si="49"/>
        <v>29.335000000000001</v>
      </c>
      <c r="D110" s="199">
        <f t="shared" si="50"/>
        <v>3.6499999999999986</v>
      </c>
      <c r="E110" s="1"/>
      <c r="F110" s="1"/>
      <c r="G110" s="174">
        <f t="shared" si="51"/>
        <v>7.9660039207453959E-2</v>
      </c>
      <c r="H110" s="196"/>
      <c r="I110" s="197"/>
      <c r="J110" s="171"/>
      <c r="K110" s="177">
        <f t="shared" si="52"/>
        <v>-1.5585000000000004</v>
      </c>
      <c r="L110" s="177">
        <f t="shared" si="53"/>
        <v>2.9454743710894022</v>
      </c>
      <c r="M110" s="198"/>
      <c r="N110" s="199"/>
      <c r="O110" s="168"/>
      <c r="P110" s="168"/>
      <c r="S110" s="243"/>
      <c r="T110" s="168"/>
      <c r="U110" s="243"/>
      <c r="V110" s="243"/>
      <c r="W110" s="243"/>
      <c r="X110" s="243"/>
      <c r="Y110" s="243"/>
      <c r="Z110" s="243"/>
      <c r="AA110" s="243"/>
    </row>
    <row r="111" spans="1:27" x14ac:dyDescent="0.25">
      <c r="A111" s="26" t="s">
        <v>40</v>
      </c>
      <c r="B111" s="174">
        <f t="shared" si="49"/>
        <v>25.945</v>
      </c>
      <c r="C111" s="174">
        <f t="shared" si="49"/>
        <v>30.505000000000003</v>
      </c>
      <c r="D111" s="199">
        <f t="shared" si="50"/>
        <v>4.5600000000000023</v>
      </c>
      <c r="E111" s="1"/>
      <c r="F111" s="1"/>
      <c r="G111" s="174">
        <f t="shared" si="51"/>
        <v>4.2393885232739681E-2</v>
      </c>
      <c r="H111" s="196"/>
      <c r="I111" s="197"/>
      <c r="J111" s="171"/>
      <c r="K111" s="177">
        <f t="shared" si="52"/>
        <v>-0.64849999999999675</v>
      </c>
      <c r="L111" s="177">
        <f t="shared" si="53"/>
        <v>1.5675375468840576</v>
      </c>
      <c r="M111" s="198"/>
      <c r="N111" s="199"/>
      <c r="O111" s="168"/>
      <c r="P111" s="168"/>
      <c r="S111" s="243"/>
      <c r="T111" s="168"/>
      <c r="U111" s="243"/>
      <c r="V111" s="243"/>
      <c r="W111" s="243"/>
      <c r="X111" s="243"/>
      <c r="Y111" s="243"/>
      <c r="Z111" s="243"/>
      <c r="AA111" s="243"/>
    </row>
    <row r="112" spans="1:27" x14ac:dyDescent="0.25">
      <c r="A112" s="26" t="s">
        <v>41</v>
      </c>
      <c r="B112" s="174">
        <f t="shared" si="49"/>
        <v>24.685000000000002</v>
      </c>
      <c r="C112" s="174">
        <f t="shared" si="49"/>
        <v>30.215000000000003</v>
      </c>
      <c r="D112" s="199">
        <f t="shared" si="50"/>
        <v>5.5300000000000011</v>
      </c>
      <c r="E112" s="1"/>
      <c r="F112" s="1"/>
      <c r="G112" s="174">
        <f t="shared" si="51"/>
        <v>2.164233543923318E-2</v>
      </c>
      <c r="H112" s="196"/>
      <c r="I112" s="197"/>
      <c r="J112" s="171"/>
      <c r="K112" s="177">
        <f t="shared" si="52"/>
        <v>0.32150000000000212</v>
      </c>
      <c r="L112" s="177">
        <f t="shared" si="53"/>
        <v>0.8002374214349659</v>
      </c>
      <c r="M112" s="198"/>
      <c r="N112" s="199"/>
      <c r="O112" s="168"/>
      <c r="P112" s="168"/>
      <c r="S112" s="243"/>
      <c r="T112" s="168"/>
      <c r="U112" s="243"/>
      <c r="V112" s="243"/>
      <c r="W112" s="243"/>
      <c r="X112" s="243"/>
      <c r="Y112" s="243"/>
      <c r="Z112" s="243"/>
      <c r="AA112" s="243"/>
    </row>
    <row r="113" spans="1:27" x14ac:dyDescent="0.25">
      <c r="A113" s="26" t="s">
        <v>42</v>
      </c>
      <c r="B113" s="174">
        <f t="shared" si="49"/>
        <v>25.68</v>
      </c>
      <c r="C113" s="174">
        <f t="shared" si="49"/>
        <v>30.674999999999997</v>
      </c>
      <c r="D113" s="199">
        <f t="shared" si="50"/>
        <v>4.9949999999999974</v>
      </c>
      <c r="E113" s="1"/>
      <c r="F113" s="1"/>
      <c r="G113" s="174">
        <f t="shared" si="51"/>
        <v>3.1358492140922026E-2</v>
      </c>
      <c r="H113" s="196"/>
      <c r="I113" s="197"/>
      <c r="J113" s="171"/>
      <c r="K113" s="177">
        <f t="shared" si="52"/>
        <v>-0.21350000000000158</v>
      </c>
      <c r="L113" s="177">
        <f t="shared" si="53"/>
        <v>1.1594977335694232</v>
      </c>
      <c r="M113" s="198"/>
      <c r="N113" s="199"/>
      <c r="O113" s="168"/>
      <c r="P113" s="168"/>
      <c r="S113" s="243"/>
      <c r="T113" s="168"/>
      <c r="U113" s="243"/>
      <c r="V113" s="243"/>
      <c r="W113" s="243"/>
      <c r="X113" s="243"/>
      <c r="Y113" s="243"/>
      <c r="Z113" s="243"/>
      <c r="AA113" s="243"/>
    </row>
    <row r="114" spans="1:27" x14ac:dyDescent="0.25">
      <c r="A114" s="26" t="s">
        <v>43</v>
      </c>
      <c r="B114" s="174">
        <f t="shared" si="49"/>
        <v>25.945</v>
      </c>
      <c r="C114" s="174">
        <f t="shared" si="49"/>
        <v>31.094999999999999</v>
      </c>
      <c r="D114" s="199">
        <f t="shared" si="50"/>
        <v>5.1499999999999986</v>
      </c>
      <c r="E114" s="1"/>
      <c r="F114" s="1"/>
      <c r="G114" s="174">
        <f t="shared" si="51"/>
        <v>2.8164076956588482E-2</v>
      </c>
      <c r="H114" s="196"/>
      <c r="I114" s="197"/>
      <c r="J114" s="171"/>
      <c r="K114" s="177">
        <f t="shared" si="52"/>
        <v>-5.8500000000000441E-2</v>
      </c>
      <c r="L114" s="177">
        <f t="shared" si="53"/>
        <v>1.0413824508042491</v>
      </c>
      <c r="M114" s="198"/>
      <c r="N114" s="199"/>
      <c r="O114" s="168"/>
      <c r="P114" s="168"/>
      <c r="S114" s="243"/>
      <c r="T114" s="168"/>
      <c r="U114" s="243"/>
      <c r="V114" s="243"/>
      <c r="W114" s="243"/>
      <c r="X114" s="243"/>
      <c r="Y114" s="243"/>
      <c r="Z114" s="243"/>
      <c r="AA114" s="243"/>
    </row>
    <row r="115" spans="1:27" x14ac:dyDescent="0.25">
      <c r="A115" s="26" t="s">
        <v>44</v>
      </c>
      <c r="B115" s="174">
        <f t="shared" si="49"/>
        <v>25.655000000000001</v>
      </c>
      <c r="C115" s="174">
        <f t="shared" si="49"/>
        <v>30.35</v>
      </c>
      <c r="D115" s="199">
        <f t="shared" si="50"/>
        <v>4.6950000000000003</v>
      </c>
      <c r="E115" s="1"/>
      <c r="F115" s="1"/>
      <c r="G115" s="174">
        <f t="shared" si="51"/>
        <v>3.8606832410216528E-2</v>
      </c>
      <c r="H115" s="196"/>
      <c r="I115" s="197"/>
      <c r="J115" s="171"/>
      <c r="K115" s="177">
        <f t="shared" si="52"/>
        <v>-0.51349999999999874</v>
      </c>
      <c r="L115" s="177">
        <f t="shared" si="53"/>
        <v>1.4275091569700846</v>
      </c>
      <c r="M115" s="198"/>
      <c r="N115" s="199"/>
      <c r="O115" s="168"/>
      <c r="P115" s="168"/>
      <c r="S115" s="243"/>
      <c r="T115" s="168"/>
      <c r="U115" s="243"/>
      <c r="V115" s="243"/>
      <c r="W115" s="243"/>
      <c r="X115" s="243"/>
      <c r="Y115" s="243"/>
      <c r="Z115" s="243"/>
      <c r="AA115" s="243"/>
    </row>
    <row r="116" spans="1:27" x14ac:dyDescent="0.25">
      <c r="A116" s="85" t="s">
        <v>45</v>
      </c>
      <c r="B116" s="200">
        <f t="shared" si="49"/>
        <v>26.189999999999998</v>
      </c>
      <c r="C116" s="200">
        <f t="shared" si="49"/>
        <v>30.285</v>
      </c>
      <c r="D116">
        <f t="shared" si="50"/>
        <v>4.0950000000000024</v>
      </c>
      <c r="E116" s="1"/>
      <c r="F116" s="1"/>
      <c r="G116" s="174">
        <f t="shared" si="51"/>
        <v>5.8517015464655681E-2</v>
      </c>
      <c r="H116" s="196"/>
      <c r="I116" s="197"/>
      <c r="J116" s="171"/>
      <c r="K116" s="177">
        <f t="shared" si="52"/>
        <v>-1.1134999999999966</v>
      </c>
      <c r="L116" s="177">
        <f t="shared" si="53"/>
        <v>2.1636992780648465</v>
      </c>
      <c r="M116" s="198"/>
      <c r="N116" s="199"/>
      <c r="O116" s="168"/>
      <c r="P116" s="168"/>
      <c r="R116" s="168"/>
      <c r="S116" s="243"/>
      <c r="T116" s="168"/>
      <c r="U116" s="243"/>
      <c r="V116" s="243"/>
      <c r="W116" s="243"/>
      <c r="X116" s="243"/>
      <c r="Y116" s="243"/>
      <c r="Z116" s="243"/>
      <c r="AA116" s="243"/>
    </row>
    <row r="117" spans="1:27" x14ac:dyDescent="0.25">
      <c r="A117" s="186" t="s">
        <v>148</v>
      </c>
      <c r="B117" s="187">
        <f>AVERAGE(B107:B116)</f>
        <v>25.660000000000004</v>
      </c>
      <c r="C117" s="187">
        <f>AVERAGE(C107:C116)</f>
        <v>30.291500000000003</v>
      </c>
      <c r="D117" s="187">
        <f>AVERAGE(D107:D116)</f>
        <v>4.6315</v>
      </c>
      <c r="E117" s="1"/>
      <c r="F117" s="188" t="s">
        <v>145</v>
      </c>
      <c r="G117" s="189">
        <f>AVERAGE(G107:G116)</f>
        <v>4.5135500360932702E-2</v>
      </c>
      <c r="H117" s="190"/>
      <c r="I117" s="191"/>
      <c r="J117" s="192">
        <f>D117</f>
        <v>4.6315</v>
      </c>
      <c r="K117" s="193"/>
      <c r="L117" s="193"/>
      <c r="M117" s="208"/>
      <c r="N117" s="209"/>
      <c r="O117" s="168"/>
      <c r="P117" s="168"/>
      <c r="S117" s="243"/>
      <c r="T117" s="168"/>
      <c r="U117" s="243"/>
      <c r="V117" s="243"/>
      <c r="W117" s="243"/>
      <c r="X117" s="243"/>
      <c r="Y117" s="243"/>
      <c r="Z117" s="243"/>
      <c r="AA117" s="243"/>
    </row>
    <row r="118" spans="1:27" x14ac:dyDescent="0.25">
      <c r="A118" s="1"/>
      <c r="B118" s="1"/>
      <c r="C118" s="1"/>
      <c r="D118" s="1"/>
      <c r="E118" s="1"/>
      <c r="F118" s="263" t="s">
        <v>128</v>
      </c>
      <c r="G118">
        <f>G117/G106</f>
        <v>1.3834465855763487</v>
      </c>
      <c r="H118">
        <f>((C117-B117)-(C106-B106))</f>
        <v>-0.57700000000000173</v>
      </c>
      <c r="I118">
        <f>POWER(2,((-1)*(H118)))</f>
        <v>1.4917440266914674</v>
      </c>
      <c r="J118" s="182"/>
      <c r="K118" s="183"/>
      <c r="L118" s="183"/>
      <c r="M118">
        <f>GEOMEAN(L107:L116)</f>
        <v>1.4917440266914646</v>
      </c>
      <c r="N118">
        <f>STDEV(L107:L116)/SQRT(COUNT(L107:L116))</f>
        <v>0.27923301387188326</v>
      </c>
      <c r="O118" s="168"/>
      <c r="P118" s="168"/>
      <c r="S118" s="243"/>
      <c r="T118" s="168"/>
      <c r="U118" s="243"/>
      <c r="V118" s="243"/>
      <c r="W118" s="243"/>
      <c r="X118" s="243"/>
      <c r="Y118" s="243"/>
      <c r="Z118" s="243"/>
      <c r="AA118" s="243"/>
    </row>
    <row r="119" spans="1:27" x14ac:dyDescent="0.25">
      <c r="A119" s="1"/>
      <c r="B119" s="1"/>
      <c r="C119" s="1"/>
      <c r="D119" s="1"/>
      <c r="E119" s="1"/>
      <c r="F119" s="143"/>
      <c r="G119" s="164"/>
      <c r="H119" s="161"/>
      <c r="I119" s="220"/>
      <c r="J119" s="265"/>
      <c r="K119" s="167">
        <f t="shared" ref="K119:K128" si="54">D96-$J$117</f>
        <v>-0.81649999999999867</v>
      </c>
      <c r="L119" s="167">
        <f t="shared" ref="L119:L128" si="55">POWER(2,((-1)*(K119)))</f>
        <v>1.7611282819227034</v>
      </c>
      <c r="O119" s="168"/>
      <c r="P119" s="168"/>
      <c r="S119" s="243"/>
      <c r="T119" s="168"/>
      <c r="U119" s="243"/>
      <c r="V119" s="243"/>
      <c r="W119" s="243"/>
      <c r="X119" s="243"/>
      <c r="Y119" s="243"/>
      <c r="Z119" s="243"/>
      <c r="AA119" s="243"/>
    </row>
    <row r="120" spans="1:27" x14ac:dyDescent="0.25">
      <c r="A120" s="1"/>
      <c r="B120" s="1"/>
      <c r="C120" s="1"/>
      <c r="D120" s="1"/>
      <c r="E120" s="1"/>
      <c r="F120" s="143"/>
      <c r="G120" s="174"/>
      <c r="H120" s="171"/>
      <c r="I120" s="223"/>
      <c r="J120" s="267"/>
      <c r="K120" s="177">
        <f t="shared" si="54"/>
        <v>1.608500000000002</v>
      </c>
      <c r="L120" s="177">
        <f t="shared" si="55"/>
        <v>0.32793913890603194</v>
      </c>
      <c r="M120" s="198"/>
      <c r="N120" s="199"/>
      <c r="O120" s="168"/>
      <c r="P120" s="168"/>
      <c r="S120" s="243"/>
      <c r="T120" s="168"/>
      <c r="U120" s="243"/>
      <c r="V120" s="243"/>
      <c r="W120" s="243"/>
    </row>
    <row r="121" spans="1:27" x14ac:dyDescent="0.25">
      <c r="A121" s="1"/>
      <c r="B121" s="1"/>
      <c r="C121" s="1"/>
      <c r="D121" s="1"/>
      <c r="E121" s="1"/>
      <c r="F121" s="143"/>
      <c r="G121" s="174"/>
      <c r="H121" s="171"/>
      <c r="I121" s="223"/>
      <c r="J121" s="267"/>
      <c r="K121" s="177">
        <f t="shared" si="54"/>
        <v>0.14849999999999763</v>
      </c>
      <c r="L121" s="177">
        <f t="shared" si="55"/>
        <v>0.9021879987399728</v>
      </c>
      <c r="M121" s="198"/>
      <c r="N121" s="199"/>
      <c r="O121" s="168"/>
      <c r="P121" s="168"/>
      <c r="S121" s="243"/>
      <c r="T121" s="168"/>
      <c r="U121" s="243"/>
      <c r="V121" s="243"/>
      <c r="W121" s="243"/>
    </row>
    <row r="122" spans="1:27" x14ac:dyDescent="0.25">
      <c r="A122" s="1"/>
      <c r="B122" s="1"/>
      <c r="C122" s="1"/>
      <c r="D122" s="1"/>
      <c r="E122" s="1"/>
      <c r="F122" s="143"/>
      <c r="G122" s="174"/>
      <c r="H122" s="171"/>
      <c r="I122" s="223"/>
      <c r="J122" s="267"/>
      <c r="K122" s="177">
        <f t="shared" si="54"/>
        <v>1.5184999999999986</v>
      </c>
      <c r="L122" s="177">
        <f t="shared" si="55"/>
        <v>0.34904864111101169</v>
      </c>
      <c r="M122" s="198"/>
      <c r="N122" s="199"/>
      <c r="O122" s="168"/>
      <c r="P122" s="168"/>
      <c r="S122" s="243"/>
      <c r="T122" s="168"/>
      <c r="U122" s="243"/>
      <c r="V122" s="243"/>
      <c r="W122" s="243"/>
    </row>
    <row r="123" spans="1:27" x14ac:dyDescent="0.25">
      <c r="A123" s="1"/>
      <c r="B123" s="1"/>
      <c r="C123" s="1"/>
      <c r="D123" s="1"/>
      <c r="E123" s="1"/>
      <c r="F123" s="143"/>
      <c r="G123" s="174"/>
      <c r="H123" s="171"/>
      <c r="I123" s="223"/>
      <c r="J123" s="267"/>
      <c r="K123" s="177">
        <f t="shared" si="54"/>
        <v>0.15350000000000019</v>
      </c>
      <c r="L123" s="177">
        <f t="shared" si="55"/>
        <v>0.8990666653844791</v>
      </c>
      <c r="M123" s="198"/>
      <c r="N123" s="199"/>
      <c r="O123" s="168"/>
      <c r="P123" s="168"/>
      <c r="S123" s="243"/>
      <c r="T123" s="168"/>
      <c r="U123" s="243"/>
      <c r="V123" s="243"/>
      <c r="W123" s="243"/>
    </row>
    <row r="124" spans="1:27" x14ac:dyDescent="0.25">
      <c r="A124" s="1"/>
      <c r="B124" s="1"/>
      <c r="C124" s="1"/>
      <c r="D124" s="1"/>
      <c r="E124" s="1"/>
      <c r="F124" s="143"/>
      <c r="G124" s="174"/>
      <c r="H124" s="171"/>
      <c r="I124" s="223"/>
      <c r="J124" s="267"/>
      <c r="K124" s="177">
        <f t="shared" si="54"/>
        <v>2.3384999999999989</v>
      </c>
      <c r="L124" s="177">
        <f t="shared" si="55"/>
        <v>0.19771579034953082</v>
      </c>
      <c r="M124" s="198"/>
      <c r="N124" s="199"/>
      <c r="O124" s="168"/>
      <c r="P124" s="168"/>
      <c r="S124" s="243"/>
      <c r="T124" s="168"/>
      <c r="U124" s="243"/>
      <c r="V124" s="243"/>
      <c r="W124" s="243"/>
    </row>
    <row r="125" spans="1:27" x14ac:dyDescent="0.25">
      <c r="A125" s="1"/>
      <c r="B125" s="1"/>
      <c r="C125" s="1"/>
      <c r="D125" s="1"/>
      <c r="E125" s="1"/>
      <c r="F125" s="143"/>
      <c r="G125" s="174"/>
      <c r="H125" s="171"/>
      <c r="I125" s="223"/>
      <c r="J125" s="267"/>
      <c r="K125" s="177">
        <f t="shared" si="54"/>
        <v>-0.1714999999999991</v>
      </c>
      <c r="L125" s="177">
        <f t="shared" si="55"/>
        <v>1.1262288396795146</v>
      </c>
      <c r="M125" s="198"/>
      <c r="N125" s="199"/>
      <c r="O125" s="168"/>
      <c r="P125" s="168"/>
      <c r="S125" s="243"/>
      <c r="T125" s="168"/>
      <c r="U125" s="243"/>
      <c r="V125" s="243"/>
      <c r="W125" s="243"/>
    </row>
    <row r="126" spans="1:27" x14ac:dyDescent="0.25">
      <c r="A126" s="1"/>
      <c r="B126" s="1"/>
      <c r="C126" s="1"/>
      <c r="D126" s="1"/>
      <c r="E126" s="1"/>
      <c r="F126" s="143"/>
      <c r="G126" s="174"/>
      <c r="H126" s="171"/>
      <c r="I126" s="223"/>
      <c r="J126" s="267"/>
      <c r="K126" s="177">
        <f t="shared" si="54"/>
        <v>0.17349999999999977</v>
      </c>
      <c r="L126" s="177">
        <f t="shared" si="55"/>
        <v>0.88668894892196104</v>
      </c>
      <c r="M126" s="198"/>
      <c r="N126" s="199"/>
      <c r="O126" s="168"/>
      <c r="P126" s="168"/>
      <c r="S126" s="243"/>
      <c r="T126" s="168"/>
      <c r="U126" s="243"/>
      <c r="V126" s="243"/>
      <c r="W126" s="243"/>
    </row>
    <row r="127" spans="1:27" x14ac:dyDescent="0.25">
      <c r="A127" s="1"/>
      <c r="B127" s="1"/>
      <c r="C127" s="1"/>
      <c r="D127" s="1"/>
      <c r="E127" s="1"/>
      <c r="F127" s="143"/>
      <c r="G127" s="174"/>
      <c r="H127" s="171"/>
      <c r="I127" s="223"/>
      <c r="J127" s="267"/>
      <c r="K127" s="177">
        <f t="shared" si="54"/>
        <v>-0.18649999999999967</v>
      </c>
      <c r="L127" s="177">
        <f t="shared" si="55"/>
        <v>1.1379995601292754</v>
      </c>
      <c r="M127" s="198"/>
      <c r="N127" s="199"/>
      <c r="O127" s="168"/>
      <c r="P127" s="168"/>
      <c r="S127" s="243"/>
      <c r="T127" s="168"/>
      <c r="U127" s="243"/>
      <c r="V127" s="243"/>
      <c r="W127" s="243"/>
    </row>
    <row r="128" spans="1:27" x14ac:dyDescent="0.25">
      <c r="A128" s="145"/>
      <c r="B128" s="145"/>
      <c r="C128" s="145"/>
      <c r="F128" s="143"/>
      <c r="G128" s="186"/>
      <c r="H128" s="180"/>
      <c r="I128" s="181"/>
      <c r="J128" s="268"/>
      <c r="K128" s="183">
        <f t="shared" si="54"/>
        <v>1.0034999999999981</v>
      </c>
      <c r="L128" s="183">
        <f t="shared" si="55"/>
        <v>0.49878846263222792</v>
      </c>
      <c r="M128" s="269"/>
      <c r="N128" s="181"/>
      <c r="O128" s="168"/>
      <c r="P128" s="168"/>
      <c r="S128" s="243"/>
      <c r="T128" s="168"/>
      <c r="U128" s="243"/>
      <c r="V128" s="243"/>
      <c r="W128" s="243"/>
    </row>
    <row r="129" spans="1:27" x14ac:dyDescent="0.25">
      <c r="A129" s="145"/>
      <c r="B129" s="145"/>
      <c r="C129" s="145"/>
      <c r="F129" s="143"/>
      <c r="G129" s="189"/>
      <c r="H129" s="225"/>
      <c r="I129" s="226"/>
      <c r="J129" s="270"/>
      <c r="K129" s="193"/>
      <c r="L129" s="193"/>
      <c r="M129">
        <f>(-1)*GEOMEAN(L119:L128)</f>
        <v>-0.67035629579016787</v>
      </c>
      <c r="N129" s="195">
        <f>STDEV(L119:L128)/SQRT(COUNT(L119:L128))</f>
        <v>0.15096460406415543</v>
      </c>
      <c r="O129" s="168"/>
      <c r="P129" s="168"/>
      <c r="S129" s="243"/>
      <c r="T129" s="168"/>
      <c r="U129" s="243"/>
      <c r="V129" s="243"/>
      <c r="W129" s="243"/>
    </row>
    <row r="130" spans="1:27" x14ac:dyDescent="0.25">
      <c r="A130" s="145"/>
      <c r="B130" s="145"/>
      <c r="C130" s="145"/>
      <c r="F130" s="43"/>
      <c r="G130" s="174"/>
      <c r="H130" s="171"/>
      <c r="I130" s="223"/>
      <c r="J130" s="267"/>
      <c r="K130" s="177">
        <f t="shared" ref="K130:K139" si="56">D107-$J$117</f>
        <v>0.72850000000000303</v>
      </c>
      <c r="L130" s="177">
        <f t="shared" ref="L130:L139" si="57">POWER(2,((-1)*(K130)))</f>
        <v>0.60353109155577167</v>
      </c>
      <c r="M130" s="198"/>
      <c r="N130" s="199"/>
      <c r="O130" s="168"/>
      <c r="P130" s="168"/>
      <c r="S130" s="243"/>
      <c r="T130" s="168"/>
      <c r="U130" s="243"/>
      <c r="V130" s="243"/>
      <c r="W130" s="243"/>
    </row>
    <row r="131" spans="1:27" x14ac:dyDescent="0.25">
      <c r="A131" s="145"/>
      <c r="B131" s="145"/>
      <c r="C131" s="145"/>
      <c r="F131" s="228"/>
      <c r="G131" s="174"/>
      <c r="H131" s="171"/>
      <c r="I131" s="223"/>
      <c r="J131" s="267"/>
      <c r="K131" s="177">
        <f t="shared" si="56"/>
        <v>-1.1815000000000007</v>
      </c>
      <c r="L131" s="177">
        <f t="shared" si="57"/>
        <v>2.2681247614984539</v>
      </c>
      <c r="M131" s="198"/>
      <c r="N131" s="199"/>
      <c r="O131" s="168"/>
      <c r="P131" s="168"/>
      <c r="S131" s="243"/>
      <c r="T131" s="168"/>
      <c r="U131" s="243"/>
      <c r="V131" s="243"/>
      <c r="W131" s="243"/>
    </row>
    <row r="132" spans="1:27" x14ac:dyDescent="0.25">
      <c r="A132" s="145"/>
      <c r="B132" s="145"/>
      <c r="C132" s="145"/>
      <c r="F132" s="143"/>
      <c r="G132" s="174"/>
      <c r="H132" s="171"/>
      <c r="I132" s="223"/>
      <c r="J132" s="267"/>
      <c r="K132" s="177">
        <f t="shared" si="56"/>
        <v>0.19849999999999834</v>
      </c>
      <c r="L132" s="177">
        <f t="shared" si="57"/>
        <v>0.87145616350294208</v>
      </c>
      <c r="M132" s="198"/>
      <c r="N132" s="199"/>
      <c r="O132" s="168"/>
      <c r="P132" s="168"/>
      <c r="S132" s="243"/>
      <c r="T132" s="168"/>
      <c r="U132" s="243"/>
      <c r="V132" s="243"/>
      <c r="W132" s="243"/>
    </row>
    <row r="133" spans="1:27" x14ac:dyDescent="0.25">
      <c r="A133" s="145"/>
      <c r="B133" s="145"/>
      <c r="C133" s="145"/>
      <c r="F133" s="1"/>
      <c r="G133" s="174"/>
      <c r="H133" s="171"/>
      <c r="I133" s="223"/>
      <c r="J133" s="267"/>
      <c r="K133" s="177">
        <f t="shared" si="56"/>
        <v>-0.98150000000000137</v>
      </c>
      <c r="L133" s="177">
        <f t="shared" si="57"/>
        <v>1.9745172887483671</v>
      </c>
      <c r="M133" s="198"/>
      <c r="N133" s="199"/>
      <c r="O133" s="168"/>
      <c r="P133" s="168"/>
      <c r="S133" s="243"/>
      <c r="T133" s="168"/>
      <c r="U133" s="243"/>
      <c r="V133" s="243"/>
      <c r="W133" s="243"/>
    </row>
    <row r="134" spans="1:27" x14ac:dyDescent="0.25">
      <c r="A134" s="145"/>
      <c r="B134" s="145"/>
      <c r="C134" s="145"/>
      <c r="G134" s="174"/>
      <c r="H134" s="171"/>
      <c r="I134" s="223"/>
      <c r="K134" s="177">
        <f t="shared" si="56"/>
        <v>-7.1499999999997677E-2</v>
      </c>
      <c r="L134" s="177">
        <f t="shared" si="57"/>
        <v>1.0508086634412039</v>
      </c>
      <c r="M134" s="198"/>
      <c r="N134" s="199"/>
      <c r="O134" s="168"/>
      <c r="P134" s="168"/>
      <c r="S134" s="243"/>
      <c r="T134" s="168"/>
      <c r="U134" s="243"/>
      <c r="V134" s="243"/>
      <c r="W134" s="243"/>
    </row>
    <row r="135" spans="1:27" x14ac:dyDescent="0.25">
      <c r="A135" s="43"/>
      <c r="B135" s="243"/>
      <c r="E135" s="168"/>
      <c r="F135" s="1"/>
      <c r="G135" s="174"/>
      <c r="H135" s="171"/>
      <c r="I135" s="223"/>
      <c r="K135" s="177">
        <f t="shared" si="56"/>
        <v>0.89850000000000119</v>
      </c>
      <c r="L135" s="177">
        <f t="shared" si="57"/>
        <v>0.53644419358581952</v>
      </c>
      <c r="M135" s="198"/>
      <c r="N135" s="199"/>
      <c r="O135" s="168"/>
      <c r="P135" s="168"/>
      <c r="Q135" s="168"/>
      <c r="R135" s="168"/>
      <c r="S135" s="243"/>
      <c r="T135" s="168"/>
      <c r="U135" s="243"/>
      <c r="V135" s="243"/>
      <c r="W135" s="243"/>
      <c r="X135" s="1"/>
      <c r="Y135" s="1"/>
      <c r="Z135" s="1"/>
      <c r="AA135" s="1"/>
    </row>
    <row r="136" spans="1:27" x14ac:dyDescent="0.25">
      <c r="A136" s="1"/>
      <c r="E136" s="168"/>
      <c r="F136" s="1"/>
      <c r="G136" s="174"/>
      <c r="H136" s="171"/>
      <c r="I136" s="223"/>
      <c r="K136" s="177">
        <f t="shared" si="56"/>
        <v>0.36349999999999749</v>
      </c>
      <c r="L136" s="177">
        <f t="shared" si="57"/>
        <v>0.77727660565269374</v>
      </c>
      <c r="M136" s="198"/>
      <c r="N136" s="199"/>
      <c r="O136" s="168"/>
      <c r="P136" s="168"/>
      <c r="Q136" s="168"/>
      <c r="R136" s="168"/>
      <c r="S136" s="243"/>
      <c r="T136" s="168"/>
      <c r="U136" s="243"/>
      <c r="V136" s="243"/>
      <c r="W136" s="243"/>
      <c r="X136" s="1"/>
      <c r="Y136" s="1"/>
      <c r="Z136" s="1"/>
      <c r="AA136" s="1"/>
    </row>
    <row r="137" spans="1:27" x14ac:dyDescent="0.25">
      <c r="A137" s="43"/>
      <c r="B137" s="168"/>
      <c r="E137" s="168"/>
      <c r="F137" s="168"/>
      <c r="G137" s="174"/>
      <c r="H137" s="171"/>
      <c r="I137" s="223"/>
      <c r="K137" s="177">
        <f t="shared" si="56"/>
        <v>0.51849999999999863</v>
      </c>
      <c r="L137" s="177">
        <f t="shared" si="57"/>
        <v>0.6980972822220235</v>
      </c>
      <c r="M137" s="198"/>
      <c r="N137" s="199"/>
      <c r="O137" s="168"/>
      <c r="P137" s="168"/>
      <c r="Q137" s="168"/>
      <c r="R137" s="168"/>
      <c r="S137" s="243"/>
      <c r="T137" s="168"/>
      <c r="U137" s="243"/>
      <c r="V137" s="243"/>
      <c r="W137" s="243"/>
      <c r="X137" s="1"/>
      <c r="Y137" s="1"/>
      <c r="Z137" s="1"/>
      <c r="AA137" s="1"/>
    </row>
    <row r="138" spans="1:27" x14ac:dyDescent="0.25">
      <c r="A138" s="43"/>
      <c r="B138" s="156"/>
      <c r="C138" s="148"/>
      <c r="D138" s="156"/>
      <c r="E138" s="148"/>
      <c r="F138" s="148"/>
      <c r="G138" s="174"/>
      <c r="H138" s="171"/>
      <c r="I138" s="223"/>
      <c r="K138" s="177">
        <f t="shared" si="56"/>
        <v>6.3500000000000334E-2</v>
      </c>
      <c r="L138" s="177">
        <f t="shared" si="57"/>
        <v>0.95693975067301174</v>
      </c>
      <c r="M138" s="198"/>
      <c r="N138" s="199"/>
      <c r="O138" s="156"/>
      <c r="P138" s="156"/>
      <c r="Q138" s="156"/>
      <c r="R138" s="156"/>
      <c r="S138" s="243"/>
      <c r="T138" s="156"/>
      <c r="U138" s="156"/>
      <c r="V138" s="156"/>
      <c r="W138" s="156"/>
      <c r="X138" s="243"/>
      <c r="Y138" s="243"/>
      <c r="Z138" s="243"/>
      <c r="AA138" s="243"/>
    </row>
    <row r="139" spans="1:27" x14ac:dyDescent="0.25">
      <c r="A139" s="43"/>
      <c r="B139" s="44"/>
      <c r="C139" s="44"/>
      <c r="D139" s="44"/>
      <c r="E139" s="44"/>
      <c r="F139" s="44"/>
      <c r="G139" s="179"/>
      <c r="K139" s="177">
        <f t="shared" si="56"/>
        <v>-0.53649999999999753</v>
      </c>
      <c r="L139" s="177">
        <f t="shared" si="57"/>
        <v>1.4504494332474116</v>
      </c>
      <c r="M139" s="198"/>
      <c r="N139" s="199"/>
      <c r="O139" s="168"/>
      <c r="P139" s="168"/>
      <c r="Q139" s="168"/>
      <c r="R139" s="168"/>
      <c r="S139" s="243"/>
      <c r="T139" s="168"/>
      <c r="U139" s="243"/>
      <c r="V139" s="243"/>
      <c r="W139" s="243"/>
      <c r="X139" s="243"/>
      <c r="Y139" s="243"/>
      <c r="Z139" s="243"/>
      <c r="AA139" s="243"/>
    </row>
    <row r="140" spans="1:27" x14ac:dyDescent="0.25">
      <c r="A140" s="43"/>
      <c r="B140" s="44"/>
      <c r="C140" s="44"/>
      <c r="D140" s="44"/>
      <c r="E140" s="44"/>
      <c r="F140" s="44"/>
      <c r="G140" s="189"/>
      <c r="H140" s="225"/>
      <c r="I140" s="226"/>
      <c r="J140" s="225"/>
      <c r="K140" s="193"/>
      <c r="L140" s="193"/>
      <c r="O140" s="168"/>
      <c r="P140" s="168"/>
      <c r="Q140" s="168"/>
      <c r="R140" s="168"/>
      <c r="S140" s="243"/>
      <c r="T140" s="168"/>
      <c r="U140" s="243"/>
      <c r="V140" s="243"/>
      <c r="W140" s="243"/>
      <c r="X140" s="243"/>
      <c r="Y140" s="243"/>
      <c r="Z140" s="243"/>
      <c r="AA140" s="243"/>
    </row>
    <row r="141" spans="1:27" x14ac:dyDescent="0.25">
      <c r="A141" s="43"/>
      <c r="B141" s="44"/>
      <c r="C141" s="44"/>
      <c r="D141" s="44"/>
      <c r="E141" s="44"/>
      <c r="F141" s="44"/>
      <c r="G141">
        <f>(-1)*(G106/G117)</f>
        <v>-0.72283238863421417</v>
      </c>
      <c r="H141">
        <f>((C106-B106)-(C117-B117))</f>
        <v>0.57700000000000173</v>
      </c>
      <c r="I141">
        <f>(-1)*POWER(2,((-1)*(H141)))</f>
        <v>-0.67035629579016687</v>
      </c>
      <c r="J141" s="182"/>
      <c r="K141" s="183"/>
      <c r="L141" s="183"/>
      <c r="M141">
        <f>(-1)*GEOMEAN(L130:L139)</f>
        <v>-0.99999999999999989</v>
      </c>
      <c r="N141">
        <f>STDEV(L130:L139)/SQRT(COUNT(L130:L139))</f>
        <v>0.18718560884148014</v>
      </c>
      <c r="O141" s="168"/>
      <c r="P141" s="168"/>
      <c r="Q141" s="168"/>
      <c r="R141" s="168"/>
      <c r="S141" s="243"/>
      <c r="T141" s="168"/>
      <c r="U141" s="243"/>
      <c r="V141" s="243"/>
      <c r="W141" s="243"/>
      <c r="X141" s="243"/>
      <c r="Y141" s="243"/>
      <c r="Z141" s="243"/>
      <c r="AA141" s="243"/>
    </row>
    <row r="142" spans="1:27" x14ac:dyDescent="0.25">
      <c r="A142" s="43"/>
      <c r="B142" s="44"/>
      <c r="C142" s="44"/>
      <c r="D142" s="44"/>
      <c r="E142" s="44"/>
      <c r="F142" s="44"/>
      <c r="G142" s="44"/>
      <c r="H142" s="44"/>
      <c r="I142" s="168"/>
      <c r="K142" s="243"/>
      <c r="L142" s="243"/>
      <c r="M142" s="243"/>
      <c r="N142" s="243"/>
      <c r="O142" s="168"/>
      <c r="P142" s="168"/>
      <c r="Q142" s="168"/>
      <c r="R142" s="168"/>
      <c r="S142" s="243"/>
      <c r="T142" s="168"/>
      <c r="U142" s="243"/>
      <c r="V142" s="243"/>
      <c r="W142" s="243"/>
      <c r="X142" s="243"/>
      <c r="Y142" s="243"/>
      <c r="Z142" s="243"/>
      <c r="AA142" s="243"/>
    </row>
    <row r="143" spans="1:27" x14ac:dyDescent="0.25">
      <c r="A143" s="43"/>
      <c r="B143" s="44"/>
      <c r="C143" s="44"/>
      <c r="D143" s="44"/>
      <c r="E143" s="44"/>
      <c r="F143" s="44"/>
      <c r="G143" s="44"/>
      <c r="H143" s="44"/>
      <c r="I143" s="168"/>
      <c r="K143" s="243"/>
      <c r="L143" s="243"/>
      <c r="M143" s="243"/>
      <c r="N143" s="243"/>
      <c r="O143" s="168"/>
      <c r="P143" s="168"/>
      <c r="Q143" s="168"/>
      <c r="R143" s="168"/>
      <c r="S143" s="243"/>
      <c r="T143" s="168"/>
      <c r="U143" s="243"/>
      <c r="V143" s="243"/>
      <c r="W143" s="243"/>
      <c r="X143" s="243"/>
      <c r="Y143" s="243"/>
      <c r="Z143" s="243"/>
      <c r="AA143" s="243"/>
    </row>
    <row r="144" spans="1:27" x14ac:dyDescent="0.25">
      <c r="A144" s="43"/>
      <c r="B144" s="44"/>
      <c r="C144" s="44"/>
      <c r="D144" s="44"/>
      <c r="E144" s="44"/>
      <c r="F144" s="44"/>
      <c r="G144" s="44"/>
      <c r="H144" s="44"/>
      <c r="I144" s="168"/>
      <c r="K144" s="243"/>
      <c r="L144" s="243"/>
      <c r="M144" s="243"/>
      <c r="N144" s="243"/>
      <c r="O144" s="168"/>
      <c r="P144" s="168"/>
      <c r="Q144" s="168"/>
      <c r="R144" s="168"/>
      <c r="S144" s="243"/>
      <c r="T144" s="168"/>
      <c r="U144" s="243"/>
      <c r="V144" s="243"/>
      <c r="W144" s="243"/>
      <c r="X144" s="243"/>
      <c r="Y144" s="243"/>
      <c r="Z144" s="243"/>
      <c r="AA144" s="243"/>
    </row>
    <row r="145" spans="1:27" x14ac:dyDescent="0.25">
      <c r="A145" s="43"/>
      <c r="B145" s="44"/>
      <c r="C145" s="44"/>
      <c r="D145" s="44"/>
      <c r="E145" s="44"/>
      <c r="F145" s="44"/>
      <c r="G145" s="44"/>
      <c r="H145" s="44"/>
      <c r="I145" s="243"/>
      <c r="J145" s="243"/>
      <c r="K145" s="243"/>
      <c r="L145" s="243"/>
      <c r="M145" s="243"/>
      <c r="N145" s="243"/>
      <c r="O145" s="168"/>
      <c r="P145" s="168"/>
      <c r="Q145" s="243"/>
      <c r="R145" s="243"/>
      <c r="S145" s="243"/>
      <c r="T145" s="168"/>
      <c r="U145" s="168"/>
      <c r="V145" s="168"/>
      <c r="W145" s="243"/>
      <c r="X145" s="243"/>
      <c r="Y145" s="243"/>
      <c r="Z145" s="243"/>
      <c r="AA145" s="243"/>
    </row>
    <row r="146" spans="1:27" x14ac:dyDescent="0.25">
      <c r="A146" s="43"/>
      <c r="B146" s="44"/>
      <c r="C146" s="44"/>
      <c r="D146" s="44"/>
      <c r="E146" s="44"/>
      <c r="F146" s="44"/>
      <c r="G146" s="44"/>
      <c r="H146" s="44"/>
      <c r="I146" s="168"/>
      <c r="K146" s="243"/>
      <c r="L146" s="243"/>
      <c r="M146" s="168"/>
      <c r="N146" s="168"/>
      <c r="O146" s="168"/>
      <c r="P146" s="168"/>
      <c r="Q146" s="168"/>
      <c r="R146" s="168"/>
      <c r="S146" s="243"/>
      <c r="T146" s="168"/>
      <c r="U146" s="168"/>
      <c r="V146" s="168"/>
      <c r="W146" s="243"/>
      <c r="X146" s="243"/>
      <c r="Y146" s="243"/>
      <c r="Z146" s="243"/>
      <c r="AA146" s="243"/>
    </row>
    <row r="147" spans="1:27" x14ac:dyDescent="0.25">
      <c r="A147" s="43"/>
      <c r="B147" s="44"/>
      <c r="C147" s="44"/>
      <c r="D147" s="44"/>
      <c r="E147" s="44"/>
      <c r="F147" s="44"/>
      <c r="G147" s="44"/>
      <c r="H147" s="44"/>
      <c r="I147" s="168"/>
      <c r="K147" s="243"/>
      <c r="L147" s="243"/>
      <c r="M147" s="243"/>
      <c r="N147" s="243"/>
      <c r="O147" s="168"/>
      <c r="P147" s="168"/>
      <c r="Q147" s="168"/>
      <c r="R147" s="168"/>
      <c r="S147" s="243"/>
      <c r="T147" s="168"/>
      <c r="U147" s="243"/>
      <c r="V147" s="243"/>
      <c r="W147" s="243"/>
      <c r="X147" s="243"/>
      <c r="Y147" s="243"/>
      <c r="Z147" s="243"/>
      <c r="AA147" s="243"/>
    </row>
    <row r="148" spans="1:27" x14ac:dyDescent="0.25">
      <c r="A148" s="43"/>
      <c r="B148" s="44"/>
      <c r="C148" s="44"/>
      <c r="D148" s="44"/>
      <c r="E148" s="44"/>
      <c r="F148" s="44"/>
      <c r="G148" s="44"/>
      <c r="H148" s="44"/>
      <c r="I148" s="168"/>
      <c r="J148" s="168"/>
      <c r="K148" s="243"/>
      <c r="L148" s="243"/>
      <c r="M148" s="243"/>
      <c r="N148" s="243"/>
      <c r="O148" s="168"/>
      <c r="P148" s="168"/>
      <c r="Q148" s="168"/>
      <c r="R148" s="168"/>
      <c r="S148" s="243"/>
      <c r="T148" s="168"/>
      <c r="U148" s="243"/>
      <c r="V148" s="243"/>
      <c r="W148" s="243"/>
      <c r="X148" s="243"/>
      <c r="Y148" s="243"/>
      <c r="Z148" s="243"/>
      <c r="AA148" s="243"/>
    </row>
    <row r="149" spans="1:27" x14ac:dyDescent="0.25">
      <c r="A149" s="43"/>
      <c r="B149" s="44"/>
      <c r="C149" s="44"/>
      <c r="D149" s="44"/>
      <c r="E149" s="44"/>
      <c r="F149" s="44"/>
      <c r="G149" s="44"/>
      <c r="H149" s="44"/>
      <c r="I149" s="168"/>
      <c r="J149" s="168"/>
      <c r="K149" s="243"/>
      <c r="L149" s="243"/>
      <c r="M149" s="243"/>
      <c r="N149" s="243"/>
      <c r="O149" s="168"/>
      <c r="P149" s="168"/>
      <c r="Q149" s="168"/>
      <c r="R149" s="168"/>
      <c r="S149" s="243"/>
      <c r="T149" s="168"/>
      <c r="U149" s="243"/>
      <c r="V149" s="243"/>
      <c r="W149" s="243"/>
      <c r="X149" s="243"/>
      <c r="Y149" s="243"/>
      <c r="Z149" s="243"/>
      <c r="AA149" s="243"/>
    </row>
    <row r="150" spans="1:27" x14ac:dyDescent="0.25">
      <c r="A150" s="43"/>
      <c r="B150" s="44"/>
      <c r="C150" s="44"/>
      <c r="D150" s="44"/>
      <c r="E150" s="44"/>
      <c r="F150" s="44"/>
      <c r="G150" s="44"/>
      <c r="H150" s="44"/>
      <c r="I150" s="168"/>
      <c r="K150" s="243"/>
      <c r="L150" s="243"/>
      <c r="M150" s="243"/>
      <c r="N150" s="243"/>
      <c r="O150" s="168"/>
      <c r="P150" s="168"/>
      <c r="Q150" s="168"/>
      <c r="R150" s="168"/>
      <c r="S150" s="243"/>
      <c r="T150" s="168"/>
      <c r="U150" s="243"/>
      <c r="V150" s="243"/>
      <c r="W150" s="243"/>
      <c r="X150" s="243"/>
      <c r="Y150" s="243"/>
      <c r="Z150" s="243"/>
      <c r="AA150" s="243"/>
    </row>
    <row r="151" spans="1:27" x14ac:dyDescent="0.25">
      <c r="A151" s="43"/>
      <c r="B151" s="44"/>
      <c r="C151" s="44"/>
      <c r="D151" s="44"/>
      <c r="E151" s="44"/>
      <c r="F151" s="44"/>
      <c r="G151" s="44"/>
      <c r="H151" s="44"/>
      <c r="I151" s="168"/>
      <c r="K151" s="243"/>
      <c r="L151" s="243"/>
      <c r="M151" s="243"/>
      <c r="N151" s="243"/>
      <c r="O151" s="168"/>
      <c r="P151" s="168"/>
      <c r="Q151" s="168"/>
      <c r="R151" s="168"/>
      <c r="S151" s="243"/>
      <c r="T151" s="168"/>
      <c r="U151" s="243"/>
      <c r="V151" s="243"/>
      <c r="W151" s="243"/>
      <c r="X151" s="243"/>
      <c r="Y151" s="243"/>
      <c r="Z151" s="243"/>
      <c r="AA151" s="243"/>
    </row>
    <row r="152" spans="1:27" x14ac:dyDescent="0.25">
      <c r="A152" s="43"/>
      <c r="B152" s="44"/>
      <c r="C152" s="44"/>
      <c r="D152" s="44"/>
      <c r="E152" s="44"/>
      <c r="F152" s="44"/>
      <c r="G152" s="44"/>
      <c r="H152" s="44"/>
      <c r="I152" s="168"/>
      <c r="K152" s="243"/>
      <c r="L152" s="243"/>
      <c r="M152" s="243"/>
      <c r="N152" s="243"/>
      <c r="O152" s="168"/>
      <c r="P152" s="168"/>
      <c r="Q152" s="168"/>
      <c r="R152" s="168"/>
      <c r="S152" s="243"/>
      <c r="T152" s="168"/>
      <c r="U152" s="243"/>
      <c r="V152" s="243"/>
      <c r="W152" s="243"/>
      <c r="X152" s="243"/>
      <c r="Y152" s="243"/>
      <c r="Z152" s="243"/>
      <c r="AA152" s="243"/>
    </row>
    <row r="153" spans="1:27" x14ac:dyDescent="0.25">
      <c r="A153" s="43"/>
      <c r="B153" s="44"/>
      <c r="C153" s="44"/>
      <c r="D153" s="44"/>
      <c r="E153" s="44"/>
      <c r="F153" s="44"/>
      <c r="G153" s="44"/>
      <c r="H153" s="44"/>
      <c r="I153" s="168"/>
      <c r="K153" s="243"/>
      <c r="L153" s="243"/>
      <c r="M153" s="243"/>
      <c r="N153" s="243"/>
      <c r="O153" s="168"/>
      <c r="P153" s="168"/>
      <c r="Q153" s="168"/>
      <c r="R153" s="168"/>
      <c r="S153" s="243"/>
      <c r="T153" s="168"/>
      <c r="U153" s="168"/>
      <c r="V153" s="168"/>
      <c r="W153" s="168"/>
      <c r="X153" s="243"/>
      <c r="Y153" s="243"/>
      <c r="Z153" s="243"/>
      <c r="AA153" s="243"/>
    </row>
    <row r="154" spans="1:27" x14ac:dyDescent="0.25">
      <c r="A154" s="43"/>
      <c r="B154" s="47"/>
      <c r="I154" s="168"/>
      <c r="J154" s="168"/>
      <c r="K154" s="168"/>
      <c r="L154" s="243"/>
      <c r="M154" s="243"/>
      <c r="N154" s="243"/>
      <c r="O154" s="168"/>
      <c r="P154" s="168"/>
      <c r="Q154" s="168"/>
      <c r="R154" s="168"/>
      <c r="S154" s="243"/>
      <c r="T154" s="168"/>
      <c r="U154" s="168"/>
      <c r="V154" s="168"/>
      <c r="W154" s="168"/>
      <c r="X154" s="243"/>
      <c r="Y154" s="243"/>
      <c r="Z154" s="243"/>
      <c r="AA154" s="243"/>
    </row>
    <row r="155" spans="1:27" x14ac:dyDescent="0.25">
      <c r="A155" s="243"/>
      <c r="B155" s="243"/>
      <c r="C155" s="243"/>
      <c r="D155" s="243"/>
      <c r="E155" s="243"/>
      <c r="F155" s="243"/>
      <c r="G155" s="243"/>
      <c r="H155" s="243"/>
      <c r="I155" s="243"/>
      <c r="J155" s="168"/>
      <c r="K155" s="168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</row>
    <row r="156" spans="1:27" x14ac:dyDescent="0.25">
      <c r="A156" s="243"/>
      <c r="B156" s="243"/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</row>
    <row r="157" spans="1:27" x14ac:dyDescent="0.25">
      <c r="A157" s="243"/>
      <c r="B157" s="243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</row>
    <row r="158" spans="1:27" x14ac:dyDescent="0.25">
      <c r="A158" s="256"/>
      <c r="B158" s="256"/>
      <c r="C158" s="256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</row>
    <row r="159" spans="1:27" x14ac:dyDescent="0.25">
      <c r="A159" s="145"/>
      <c r="B159" s="145"/>
      <c r="C159" s="145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</row>
    <row r="160" spans="1:27" x14ac:dyDescent="0.25">
      <c r="A160" s="145"/>
      <c r="B160" s="145"/>
      <c r="C160" s="145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</row>
    <row r="161" spans="1:27" x14ac:dyDescent="0.25">
      <c r="A161" s="145"/>
      <c r="B161" s="145"/>
      <c r="C161" s="145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</row>
    <row r="162" spans="1:27" x14ac:dyDescent="0.25">
      <c r="A162" s="145"/>
      <c r="B162" s="145"/>
      <c r="C162" s="145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</row>
    <row r="163" spans="1:27" x14ac:dyDescent="0.25">
      <c r="A163" s="145"/>
      <c r="B163" s="145"/>
      <c r="C163" s="145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</row>
    <row r="164" spans="1:27" x14ac:dyDescent="0.25">
      <c r="A164" s="145"/>
      <c r="B164" s="145"/>
      <c r="C164" s="145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</row>
    <row r="165" spans="1:27" x14ac:dyDescent="0.25">
      <c r="A165" s="145"/>
      <c r="B165" s="145"/>
      <c r="C165" s="145"/>
      <c r="D165" s="243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</row>
    <row r="166" spans="1:27" x14ac:dyDescent="0.25">
      <c r="A166" s="145"/>
      <c r="B166" s="145"/>
      <c r="C166" s="145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</row>
    <row r="167" spans="1:27" x14ac:dyDescent="0.25">
      <c r="A167" s="145"/>
      <c r="B167" s="145"/>
      <c r="C167" s="145"/>
      <c r="D167" s="243"/>
      <c r="E167" s="243"/>
      <c r="F167" s="243"/>
      <c r="G167" s="243"/>
      <c r="H167" s="243"/>
      <c r="I167" s="24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45"/>
      <c r="B168" s="145"/>
      <c r="C168" s="145"/>
      <c r="D168" s="243"/>
      <c r="E168" s="243"/>
      <c r="F168" s="243"/>
      <c r="G168" s="243"/>
      <c r="H168" s="243"/>
      <c r="I168" s="24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275"/>
      <c r="B169" s="275"/>
      <c r="C169" s="275"/>
      <c r="D169" s="243"/>
      <c r="E169" s="243"/>
      <c r="F169" s="243"/>
      <c r="G169" s="243"/>
      <c r="H169" s="243"/>
      <c r="I169" s="24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</sheetData>
  <sheetProtection selectLockedCells="1" selectUnlockedCells="1"/>
  <mergeCells count="4">
    <mergeCell ref="G1:N1"/>
    <mergeCell ref="Q1:X1"/>
    <mergeCell ref="G49:N49"/>
    <mergeCell ref="G94:N9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qPCR</vt:lpstr>
      <vt:lpstr>Estadistica</vt:lpstr>
      <vt:lpstr>Resultados T3-x S1</vt:lpstr>
      <vt:lpstr>Modelo</vt:lpstr>
      <vt:lpstr>ASIP</vt:lpstr>
      <vt:lpstr>dct</vt:lpstr>
      <vt:lpstr>foxd3</vt:lpstr>
      <vt:lpstr>Kita</vt:lpstr>
      <vt:lpstr>Kitb</vt:lpstr>
      <vt:lpstr>MC1R</vt:lpstr>
      <vt:lpstr>MITFa</vt:lpstr>
      <vt:lpstr>Slc24a5</vt:lpstr>
      <vt:lpstr>Sox10</vt:lpstr>
      <vt:lpstr>TYR</vt:lpstr>
      <vt:lpstr>TYRP1a</vt:lpstr>
      <vt:lpstr>TYRP1b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</dc:creator>
  <cp:lastModifiedBy>josemiguel</cp:lastModifiedBy>
  <cp:revision>13</cp:revision>
  <cp:lastPrinted>1601-01-01T00:00:00Z</cp:lastPrinted>
  <dcterms:created xsi:type="dcterms:W3CDTF">2015-02-16T06:32:42Z</dcterms:created>
  <dcterms:modified xsi:type="dcterms:W3CDTF">2016-11-01T11:11:21Z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