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011"/>
  <workbookPr filterPrivacy="1"/>
  <mc:AlternateContent xmlns:mc="http://schemas.openxmlformats.org/markup-compatibility/2006">
    <mc:Choice Requires="x15">
      <x15ac:absPath xmlns:x15ac="http://schemas.microsoft.com/office/spreadsheetml/2010/11/ac" url="/Volumes/SChung/DOCS/papers/perfusion/PLOSone/revise/final/"/>
    </mc:Choice>
  </mc:AlternateContent>
  <bookViews>
    <workbookView xWindow="900" yWindow="460" windowWidth="22720" windowHeight="12700"/>
  </bookViews>
  <sheets>
    <sheet name="MBF" sheetId="2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12" i="2" l="1"/>
  <c r="AG3" i="2"/>
  <c r="AF3" i="2"/>
  <c r="AE3" i="2"/>
  <c r="AK27" i="2"/>
  <c r="AM27" i="2"/>
  <c r="AL27" i="2"/>
  <c r="AJ27" i="2"/>
  <c r="AI27" i="2"/>
  <c r="AH27" i="2"/>
  <c r="AD27" i="2"/>
  <c r="AC27" i="2"/>
  <c r="AB27" i="2"/>
  <c r="AA27" i="2"/>
  <c r="Z27" i="2"/>
  <c r="Y27" i="2"/>
  <c r="AM26" i="2"/>
  <c r="AL26" i="2"/>
  <c r="AK26" i="2"/>
  <c r="AJ26" i="2"/>
  <c r="AI26" i="2"/>
  <c r="AH26" i="2"/>
  <c r="AD26" i="2"/>
  <c r="AC26" i="2"/>
  <c r="AB26" i="2"/>
  <c r="AA26" i="2"/>
  <c r="Z26" i="2"/>
  <c r="Y26" i="2"/>
  <c r="X23" i="2"/>
  <c r="X24" i="2"/>
  <c r="W24" i="2"/>
  <c r="V24" i="2"/>
  <c r="W23" i="2"/>
  <c r="V23" i="2"/>
  <c r="X22" i="2"/>
  <c r="W22" i="2"/>
  <c r="V22" i="2"/>
  <c r="X21" i="2"/>
  <c r="W21" i="2"/>
  <c r="V21" i="2"/>
  <c r="X20" i="2"/>
  <c r="W20" i="2"/>
  <c r="V20" i="2"/>
  <c r="X19" i="2"/>
  <c r="W19" i="2"/>
  <c r="V19" i="2"/>
  <c r="X18" i="2"/>
  <c r="W18" i="2"/>
  <c r="V18" i="2"/>
  <c r="X17" i="2"/>
  <c r="W17" i="2"/>
  <c r="V17" i="2"/>
  <c r="V4" i="2"/>
  <c r="W4" i="2"/>
  <c r="X4" i="2"/>
  <c r="V5" i="2"/>
  <c r="W5" i="2"/>
  <c r="X5" i="2"/>
  <c r="V6" i="2"/>
  <c r="W6" i="2"/>
  <c r="X6" i="2"/>
  <c r="V7" i="2"/>
  <c r="W7" i="2"/>
  <c r="X7" i="2"/>
  <c r="V8" i="2"/>
  <c r="W8" i="2"/>
  <c r="X8" i="2"/>
  <c r="V9" i="2"/>
  <c r="W9" i="2"/>
  <c r="X9" i="2"/>
  <c r="V10" i="2"/>
  <c r="W10" i="2"/>
  <c r="X10" i="2"/>
  <c r="W3" i="2"/>
  <c r="X3" i="2"/>
  <c r="AG10" i="2"/>
  <c r="AF10" i="2"/>
  <c r="AE10" i="2"/>
  <c r="AG9" i="2"/>
  <c r="AF9" i="2"/>
  <c r="AE9" i="2"/>
  <c r="AG8" i="2"/>
  <c r="AF8" i="2"/>
  <c r="AE8" i="2"/>
  <c r="AG7" i="2"/>
  <c r="AF7" i="2"/>
  <c r="AE7" i="2"/>
  <c r="AG6" i="2"/>
  <c r="AF6" i="2"/>
  <c r="AE6" i="2"/>
  <c r="AG5" i="2"/>
  <c r="AF5" i="2"/>
  <c r="AE5" i="2"/>
  <c r="AG4" i="2"/>
  <c r="AF4" i="2"/>
  <c r="AE4" i="2"/>
  <c r="AE18" i="2"/>
  <c r="AF18" i="2"/>
  <c r="AG18" i="2"/>
  <c r="AE19" i="2"/>
  <c r="AF19" i="2"/>
  <c r="AG19" i="2"/>
  <c r="AE20" i="2"/>
  <c r="AF20" i="2"/>
  <c r="AG20" i="2"/>
  <c r="AE21" i="2"/>
  <c r="AF21" i="2"/>
  <c r="AG21" i="2"/>
  <c r="AE22" i="2"/>
  <c r="AF22" i="2"/>
  <c r="AG22" i="2"/>
  <c r="AE23" i="2"/>
  <c r="AF23" i="2"/>
  <c r="AG23" i="2"/>
  <c r="AE24" i="2"/>
  <c r="AF24" i="2"/>
  <c r="AG24" i="2"/>
  <c r="AF17" i="2"/>
  <c r="AG17" i="2"/>
  <c r="W27" i="2"/>
  <c r="AG26" i="2"/>
  <c r="AG27" i="2"/>
  <c r="AF27" i="2"/>
  <c r="X12" i="2"/>
  <c r="W12" i="2"/>
  <c r="AF26" i="2"/>
  <c r="X27" i="2"/>
  <c r="X26" i="2"/>
  <c r="V27" i="2"/>
  <c r="V26" i="2"/>
  <c r="W26" i="2"/>
  <c r="AP24" i="2"/>
  <c r="AO24" i="2"/>
  <c r="AN24" i="2"/>
  <c r="AP23" i="2"/>
  <c r="AO23" i="2"/>
  <c r="AN23" i="2"/>
  <c r="AP22" i="2"/>
  <c r="AO22" i="2"/>
  <c r="AN22" i="2"/>
  <c r="AP19" i="2"/>
  <c r="AO19" i="2"/>
  <c r="AN19" i="2"/>
  <c r="AP18" i="2"/>
  <c r="AO18" i="2"/>
  <c r="AN18" i="2"/>
  <c r="AP17" i="2"/>
  <c r="AO17" i="2"/>
  <c r="AP10" i="2"/>
  <c r="AN10" i="2"/>
  <c r="AN9" i="2"/>
  <c r="AO10" i="2"/>
  <c r="AO9" i="2"/>
  <c r="AP9" i="2"/>
  <c r="AP8" i="2"/>
  <c r="AN8" i="2"/>
  <c r="AO8" i="2"/>
  <c r="AP5" i="2"/>
  <c r="AO5" i="2"/>
  <c r="AN5" i="2"/>
  <c r="AN4" i="2"/>
  <c r="AO4" i="2"/>
  <c r="AP4" i="2"/>
  <c r="AO3" i="2"/>
  <c r="AP3" i="2"/>
  <c r="AP6" i="2"/>
  <c r="AN6" i="2"/>
  <c r="AO12" i="2"/>
  <c r="AN20" i="2"/>
  <c r="AP20" i="2"/>
  <c r="AO27" i="2"/>
  <c r="AO20" i="2"/>
  <c r="AP27" i="2"/>
  <c r="AP26" i="2"/>
  <c r="AN21" i="2"/>
  <c r="AO21" i="2"/>
  <c r="AP21" i="2"/>
  <c r="AO6" i="2"/>
  <c r="AN7" i="2"/>
  <c r="AO7" i="2"/>
  <c r="AP7" i="2"/>
  <c r="AO26" i="2"/>
  <c r="AV24" i="2"/>
  <c r="AU24" i="2"/>
  <c r="AT24" i="2"/>
  <c r="AS24" i="2"/>
  <c r="AR24" i="2"/>
  <c r="AQ24" i="2"/>
  <c r="AV23" i="2"/>
  <c r="AU23" i="2"/>
  <c r="AT23" i="2"/>
  <c r="AS23" i="2"/>
  <c r="AR23" i="2"/>
  <c r="AQ23" i="2"/>
  <c r="AV22" i="2"/>
  <c r="AU22" i="2"/>
  <c r="AT22" i="2"/>
  <c r="AS22" i="2"/>
  <c r="AR22" i="2"/>
  <c r="AQ22" i="2"/>
  <c r="AV21" i="2"/>
  <c r="AU21" i="2"/>
  <c r="AT21" i="2"/>
  <c r="AS21" i="2"/>
  <c r="AR21" i="2"/>
  <c r="AQ21" i="2"/>
  <c r="AV20" i="2"/>
  <c r="AU20" i="2"/>
  <c r="AT20" i="2"/>
  <c r="AS20" i="2"/>
  <c r="AR20" i="2"/>
  <c r="AQ20" i="2"/>
  <c r="AV19" i="2"/>
  <c r="AU19" i="2"/>
  <c r="AT19" i="2"/>
  <c r="AS19" i="2"/>
  <c r="AR19" i="2"/>
  <c r="AQ19" i="2"/>
  <c r="AV18" i="2"/>
  <c r="AU18" i="2"/>
  <c r="AT18" i="2"/>
  <c r="AS18" i="2"/>
  <c r="AR18" i="2"/>
  <c r="AQ18" i="2"/>
  <c r="AV17" i="2"/>
  <c r="AU17" i="2"/>
  <c r="AT17" i="2"/>
  <c r="AS17" i="2"/>
  <c r="AR17" i="2"/>
  <c r="AQ17" i="2"/>
  <c r="V3" i="2"/>
  <c r="V12" i="2"/>
  <c r="AE17" i="2"/>
  <c r="O24" i="2"/>
  <c r="O23" i="2"/>
  <c r="O22" i="2"/>
  <c r="O21" i="2"/>
  <c r="O20" i="2"/>
  <c r="O19" i="2"/>
  <c r="O18" i="2"/>
  <c r="O17" i="2"/>
  <c r="AQ4" i="2"/>
  <c r="AR4" i="2"/>
  <c r="AS4" i="2"/>
  <c r="AT4" i="2"/>
  <c r="AU4" i="2"/>
  <c r="AV4" i="2"/>
  <c r="AQ5" i="2"/>
  <c r="AR5" i="2"/>
  <c r="AS5" i="2"/>
  <c r="AT5" i="2"/>
  <c r="AU5" i="2"/>
  <c r="AV5" i="2"/>
  <c r="AQ6" i="2"/>
  <c r="AR6" i="2"/>
  <c r="AS6" i="2"/>
  <c r="AT6" i="2"/>
  <c r="AU6" i="2"/>
  <c r="AV6" i="2"/>
  <c r="AQ7" i="2"/>
  <c r="AR7" i="2"/>
  <c r="AS7" i="2"/>
  <c r="AT7" i="2"/>
  <c r="AU7" i="2"/>
  <c r="AV7" i="2"/>
  <c r="AQ8" i="2"/>
  <c r="AR8" i="2"/>
  <c r="AS8" i="2"/>
  <c r="AT8" i="2"/>
  <c r="AU8" i="2"/>
  <c r="AV8" i="2"/>
  <c r="AQ9" i="2"/>
  <c r="AR9" i="2"/>
  <c r="AS9" i="2"/>
  <c r="AT9" i="2"/>
  <c r="AU9" i="2"/>
  <c r="AV9" i="2"/>
  <c r="AQ10" i="2"/>
  <c r="AR10" i="2"/>
  <c r="AS10" i="2"/>
  <c r="AT10" i="2"/>
  <c r="AU10" i="2"/>
  <c r="AV10" i="2"/>
  <c r="AQ3" i="2"/>
  <c r="AR3" i="2"/>
  <c r="AS3" i="2"/>
  <c r="AT3" i="2"/>
  <c r="AU3" i="2"/>
  <c r="AV3" i="2"/>
  <c r="AN3" i="2"/>
  <c r="AN12" i="2"/>
  <c r="AE26" i="2"/>
  <c r="AE27" i="2"/>
  <c r="AN17" i="2"/>
  <c r="AU26" i="2"/>
  <c r="AQ26" i="2"/>
  <c r="AQ27" i="2"/>
  <c r="AS27" i="2"/>
  <c r="AS26" i="2"/>
  <c r="AU27" i="2"/>
  <c r="AT26" i="2"/>
  <c r="AT27" i="2"/>
  <c r="AV26" i="2"/>
  <c r="AV27" i="2"/>
  <c r="AR26" i="2"/>
  <c r="AR27" i="2"/>
  <c r="AN27" i="2"/>
  <c r="AN26" i="2"/>
  <c r="O4" i="2"/>
  <c r="O5" i="2"/>
  <c r="O6" i="2"/>
  <c r="O7" i="2"/>
  <c r="O8" i="2"/>
  <c r="O9" i="2"/>
  <c r="O10" i="2"/>
  <c r="O3" i="2"/>
  <c r="AV13" i="2"/>
  <c r="AU13" i="2"/>
  <c r="AV12" i="2"/>
  <c r="AU12" i="2"/>
  <c r="AS13" i="2"/>
  <c r="AR13" i="2"/>
  <c r="AS12" i="2"/>
  <c r="AR12" i="2"/>
  <c r="AP13" i="2"/>
  <c r="AO13" i="2"/>
  <c r="AP12" i="2"/>
  <c r="AM13" i="2"/>
  <c r="AL13" i="2"/>
  <c r="AM12" i="2"/>
  <c r="AL12" i="2"/>
  <c r="AJ13" i="2"/>
  <c r="AI13" i="2"/>
  <c r="AJ12" i="2"/>
  <c r="AI12" i="2"/>
  <c r="AG13" i="2"/>
  <c r="AF13" i="2"/>
  <c r="AG12" i="2"/>
  <c r="AF12" i="2"/>
  <c r="AD13" i="2"/>
  <c r="AC13" i="2"/>
  <c r="AD12" i="2"/>
  <c r="AC12" i="2"/>
  <c r="AA13" i="2"/>
  <c r="Z13" i="2"/>
  <c r="AA12" i="2"/>
  <c r="Z12" i="2"/>
  <c r="W13" i="2"/>
  <c r="X13" i="2"/>
  <c r="AQ12" i="2"/>
  <c r="AT13" i="2"/>
  <c r="AT12" i="2"/>
  <c r="AQ13" i="2"/>
  <c r="AN13" i="2"/>
  <c r="AK13" i="2"/>
  <c r="AK12" i="2"/>
  <c r="AH13" i="2"/>
  <c r="AH12" i="2"/>
  <c r="AE13" i="2"/>
  <c r="AE12" i="2"/>
  <c r="AB13" i="2"/>
  <c r="AB12" i="2"/>
  <c r="Y13" i="2"/>
  <c r="V13" i="2"/>
</calcChain>
</file>

<file path=xl/sharedStrings.xml><?xml version="1.0" encoding="utf-8"?>
<sst xmlns="http://schemas.openxmlformats.org/spreadsheetml/2006/main" count="244" uniqueCount="73">
  <si>
    <t>Age</t>
  </si>
  <si>
    <t>Sex</t>
  </si>
  <si>
    <t>F</t>
  </si>
  <si>
    <t>M</t>
  </si>
  <si>
    <t>Body weight [kg]</t>
  </si>
  <si>
    <t>smoker</t>
  </si>
  <si>
    <t>N</t>
  </si>
  <si>
    <t>Y</t>
  </si>
  <si>
    <t>FOV</t>
  </si>
  <si>
    <t>in-plane resolution</t>
  </si>
  <si>
    <t>temporal resolution</t>
  </si>
  <si>
    <t>TE</t>
  </si>
  <si>
    <t>1.1x1.1</t>
  </si>
  <si>
    <t>1.25x1.25</t>
  </si>
  <si>
    <t>1.23x1.23</t>
  </si>
  <si>
    <t>1.06x1.06</t>
  </si>
  <si>
    <t>350x315</t>
  </si>
  <si>
    <t>400x340</t>
  </si>
  <si>
    <t>340x289</t>
  </si>
  <si>
    <t>390x331</t>
  </si>
  <si>
    <t>350x297</t>
  </si>
  <si>
    <t>Stenosis [%]</t>
  </si>
  <si>
    <t>30 (mid), 100 (tubular proximal, RT PAV)</t>
  </si>
  <si>
    <t>30 (mid)</t>
  </si>
  <si>
    <t>70 (right PDA)</t>
  </si>
  <si>
    <t>75 (mid)</t>
  </si>
  <si>
    <t>75 (ostial)</t>
  </si>
  <si>
    <t>70 (proximal), 75 (distal), 70 (ostial, RT PDA)</t>
  </si>
  <si>
    <t>40 (distal), 30 (mid)</t>
  </si>
  <si>
    <t>25 (mid), 20 (proximal, diag1)</t>
  </si>
  <si>
    <t>20 (proximal, marg1)</t>
  </si>
  <si>
    <t>20 (ostial)</t>
  </si>
  <si>
    <t>90 (ostial), 70 (mid)</t>
  </si>
  <si>
    <t>70 (mid), 40 (distal)</t>
  </si>
  <si>
    <t>luminal irregularities</t>
  </si>
  <si>
    <t>Left Main</t>
  </si>
  <si>
    <t>85 (ostial)</t>
  </si>
  <si>
    <t>30 (proximal), 30 (mid), 100 (proximal, Diag 1)</t>
  </si>
  <si>
    <t>80 (mid)</t>
  </si>
  <si>
    <t>LAD (sector 1,2)</t>
  </si>
  <si>
    <t>RCA (sector 3,4)</t>
  </si>
  <si>
    <t>LCX (sector 5,6)</t>
  </si>
  <si>
    <t>MPRI</t>
  </si>
  <si>
    <t>Fb stress</t>
  </si>
  <si>
    <t>rest HR [beats/min]</t>
  </si>
  <si>
    <t>stress HR</t>
  </si>
  <si>
    <t>Rest Systolic BP [mm Hg]</t>
  </si>
  <si>
    <t>Diastolic BP</t>
  </si>
  <si>
    <t>Fb rest (average)</t>
  </si>
  <si>
    <t>Fb rest (epi)</t>
  </si>
  <si>
    <t>Fb rest (endo)</t>
  </si>
  <si>
    <t>Fb stress (endo)</t>
  </si>
  <si>
    <t>Fb stress (epi)</t>
  </si>
  <si>
    <t>MPRI (endo)</t>
  </si>
  <si>
    <t>MPRI (epi)</t>
  </si>
  <si>
    <t># seg (LAD/RCA/LCX)</t>
  </si>
  <si>
    <t>6,6,8</t>
  </si>
  <si>
    <t>10,8,10</t>
  </si>
  <si>
    <t>12,10,10</t>
  </si>
  <si>
    <t>10,6,8</t>
  </si>
  <si>
    <t>rate-pressure product</t>
  </si>
  <si>
    <t>AATH</t>
  </si>
  <si>
    <t>hct</t>
  </si>
  <si>
    <t>BMI</t>
  </si>
  <si>
    <t>Patient 1</t>
  </si>
  <si>
    <t>Patient 2</t>
  </si>
  <si>
    <t>Patient 3</t>
  </si>
  <si>
    <t>Patient 4</t>
  </si>
  <si>
    <t>Patient 5</t>
  </si>
  <si>
    <t>Patient 6</t>
  </si>
  <si>
    <t>Patient 7</t>
  </si>
  <si>
    <t>Patient 8</t>
  </si>
  <si>
    <t>NTHf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</si>
</sst>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Tahoma"/>
      <family val="2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name val="Calibri"/>
      <family val="2"/>
      <scheme val="minor"/>
    </font>
    <font>
      <sz val="11"/>
      <color theme="5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rgb="FFFFC7CE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</borders>
  <cellStyleXfs count="9">
    <xf numFmtId="0" fontId="0" fillId="0" borderId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1" applyNumberFormat="0" applyAlignment="0" applyProtection="0"/>
    <xf numFmtId="0" fontId="6" fillId="5" borderId="1" applyNumberFormat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9" fillId="8" borderId="0" applyNumberFormat="0" applyBorder="0" applyAlignment="0" applyProtection="0"/>
    <xf numFmtId="0" fontId="10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left"/>
    </xf>
    <xf numFmtId="0" fontId="6" fillId="5" borderId="1" xfId="4"/>
    <xf numFmtId="0" fontId="3" fillId="2" borderId="1" xfId="1" applyBorder="1"/>
    <xf numFmtId="0" fontId="5" fillId="4" borderId="1" xfId="3"/>
    <xf numFmtId="0" fontId="4" fillId="3" borderId="1" xfId="2" applyBorder="1"/>
    <xf numFmtId="0" fontId="7" fillId="7" borderId="0" xfId="6" applyAlignment="1">
      <alignment horizontal="left"/>
    </xf>
    <xf numFmtId="0" fontId="7" fillId="6" borderId="0" xfId="5" applyAlignment="1">
      <alignment horizontal="left"/>
    </xf>
    <xf numFmtId="0" fontId="9" fillId="8" borderId="0" xfId="7" applyAlignment="1">
      <alignment horizontal="left"/>
    </xf>
    <xf numFmtId="0" fontId="11" fillId="2" borderId="1" xfId="1" applyFont="1" applyBorder="1"/>
    <xf numFmtId="0" fontId="12" fillId="0" borderId="0" xfId="4" applyFont="1" applyFill="1" applyBorder="1"/>
    <xf numFmtId="0" fontId="10" fillId="0" borderId="0" xfId="8"/>
    <xf numFmtId="0" fontId="0" fillId="0" borderId="0" xfId="0" applyFill="1"/>
    <xf numFmtId="0" fontId="9" fillId="0" borderId="0" xfId="7" applyFill="1"/>
    <xf numFmtId="0" fontId="7" fillId="0" borderId="0" xfId="5" applyFill="1"/>
    <xf numFmtId="0" fontId="13" fillId="0" borderId="0" xfId="0" applyFont="1" applyFill="1" applyBorder="1"/>
    <xf numFmtId="2" fontId="0" fillId="0" borderId="0" xfId="0" applyNumberFormat="1"/>
    <xf numFmtId="0" fontId="12" fillId="0" borderId="0" xfId="0" applyFont="1" applyFill="1" applyBorder="1"/>
    <xf numFmtId="0" fontId="11" fillId="0" borderId="0" xfId="0" applyFont="1" applyFill="1" applyBorder="1"/>
    <xf numFmtId="0" fontId="2" fillId="0" borderId="0" xfId="0" applyFont="1" applyFill="1"/>
    <xf numFmtId="0" fontId="10" fillId="0" borderId="0" xfId="8" applyFill="1"/>
    <xf numFmtId="0" fontId="6" fillId="5" borderId="2" xfId="4" applyBorder="1"/>
    <xf numFmtId="0" fontId="1" fillId="0" borderId="0" xfId="0" applyFont="1" applyFill="1" applyBorder="1"/>
    <xf numFmtId="0" fontId="14" fillId="0" borderId="0" xfId="0" applyFont="1" applyFill="1" applyBorder="1"/>
    <xf numFmtId="0" fontId="8" fillId="0" borderId="0" xfId="0" applyFont="1" applyFill="1" applyBorder="1"/>
    <xf numFmtId="0" fontId="2" fillId="0" borderId="0" xfId="0" applyFont="1" applyFill="1" applyBorder="1"/>
    <xf numFmtId="0" fontId="0" fillId="0" borderId="0" xfId="0" applyFill="1" applyBorder="1"/>
    <xf numFmtId="0" fontId="15" fillId="0" borderId="0" xfId="6" applyFont="1" applyFill="1"/>
    <xf numFmtId="0" fontId="15" fillId="0" borderId="0" xfId="0" applyFont="1" applyFill="1"/>
    <xf numFmtId="0" fontId="15" fillId="0" borderId="0" xfId="5" applyFont="1" applyFill="1"/>
    <xf numFmtId="0" fontId="15" fillId="0" borderId="0" xfId="7" applyFont="1" applyFill="1"/>
    <xf numFmtId="0" fontId="0" fillId="0" borderId="0" xfId="0" applyFont="1" applyFill="1"/>
    <xf numFmtId="0" fontId="0" fillId="0" borderId="0" xfId="6" applyFont="1" applyFill="1"/>
    <xf numFmtId="0" fontId="0" fillId="0" borderId="0" xfId="5" applyFont="1" applyFill="1"/>
    <xf numFmtId="0" fontId="0" fillId="0" borderId="0" xfId="7" applyFont="1" applyFill="1"/>
  </cellXfs>
  <cellStyles count="9">
    <cellStyle name="60% - Accent1" xfId="6" builtinId="32"/>
    <cellStyle name="Accent1" xfId="5" builtinId="29"/>
    <cellStyle name="Bad" xfId="7" builtinId="27"/>
    <cellStyle name="Calculation" xfId="4" builtinId="22"/>
    <cellStyle name="Explanatory Text" xfId="8" builtinId="53"/>
    <cellStyle name="Good" xfId="1" builtinId="26"/>
    <cellStyle name="Input" xfId="3" builtinId="20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56"/>
  <sheetViews>
    <sheetView tabSelected="1" topLeftCell="B1" zoomScale="70" zoomScaleNormal="70" zoomScalePageLayoutView="70" workbookViewId="0">
      <selection activeCell="F17" sqref="F17:F24"/>
    </sheetView>
  </sheetViews>
  <sheetFormatPr baseColWidth="10" defaultColWidth="8.83203125" defaultRowHeight="15" x14ac:dyDescent="0.2"/>
  <cols>
    <col min="1" max="1" width="12" customWidth="1"/>
    <col min="2" max="2" width="12.1640625" style="14" customWidth="1"/>
    <col min="3" max="3" width="8.6640625" customWidth="1"/>
    <col min="4" max="4" width="9.5" customWidth="1"/>
    <col min="5" max="5" width="15.5" customWidth="1"/>
    <col min="6" max="6" width="14.33203125" customWidth="1"/>
    <col min="7" max="7" width="8.1640625" customWidth="1"/>
    <col min="8" max="8" width="9.1640625" customWidth="1"/>
    <col min="9" max="9" width="14" customWidth="1"/>
    <col min="10" max="11" width="9.1640625" customWidth="1"/>
    <col min="12" max="12" width="11.5" customWidth="1"/>
    <col min="13" max="13" width="9" customWidth="1"/>
    <col min="14" max="14" width="22.6640625" customWidth="1"/>
    <col min="15" max="15" width="11.5" customWidth="1"/>
    <col min="16" max="16" width="11.33203125" customWidth="1"/>
    <col min="17" max="17" width="21.33203125" customWidth="1"/>
    <col min="18" max="18" width="17.33203125" customWidth="1"/>
    <col min="19" max="19" width="42.1640625" customWidth="1"/>
    <col min="20" max="20" width="37" customWidth="1"/>
    <col min="21" max="21" width="16.1640625" customWidth="1"/>
    <col min="22" max="22" width="28.5" customWidth="1"/>
    <col min="23" max="23" width="14.6640625" customWidth="1"/>
    <col min="24" max="24" width="26" customWidth="1"/>
    <col min="25" max="25" width="21.33203125" customWidth="1"/>
    <col min="26" max="26" width="14.5" customWidth="1"/>
    <col min="27" max="27" width="14.33203125" customWidth="1"/>
    <col min="28" max="30" width="14.5" customWidth="1"/>
    <col min="31" max="31" width="15" customWidth="1"/>
    <col min="32" max="32" width="15.33203125" customWidth="1"/>
    <col min="33" max="39" width="15.5" customWidth="1"/>
    <col min="40" max="40" width="14.6640625" customWidth="1"/>
    <col min="41" max="41" width="17.1640625" customWidth="1"/>
    <col min="42" max="42" width="15.6640625" customWidth="1"/>
    <col min="43" max="43" width="14.5" customWidth="1"/>
    <col min="44" max="44" width="14.83203125" customWidth="1"/>
    <col min="45" max="46" width="14.5" customWidth="1"/>
    <col min="47" max="47" width="15" customWidth="1"/>
    <col min="48" max="48" width="14.1640625" customWidth="1"/>
  </cols>
  <sheetData>
    <row r="1" spans="1:48" x14ac:dyDescent="0.2">
      <c r="B1" s="14" t="s">
        <v>62</v>
      </c>
      <c r="C1" t="s">
        <v>0</v>
      </c>
      <c r="D1" t="s">
        <v>1</v>
      </c>
      <c r="E1" t="s">
        <v>4</v>
      </c>
      <c r="F1" t="s">
        <v>63</v>
      </c>
      <c r="G1" t="s">
        <v>5</v>
      </c>
      <c r="H1" t="s">
        <v>8</v>
      </c>
      <c r="I1" t="s">
        <v>9</v>
      </c>
      <c r="J1" t="s">
        <v>11</v>
      </c>
      <c r="K1" t="s">
        <v>10</v>
      </c>
      <c r="L1" t="s">
        <v>44</v>
      </c>
      <c r="M1" t="s">
        <v>45</v>
      </c>
      <c r="N1" t="s">
        <v>46</v>
      </c>
      <c r="O1" t="s">
        <v>60</v>
      </c>
      <c r="P1" t="s">
        <v>47</v>
      </c>
      <c r="R1" t="s">
        <v>21</v>
      </c>
      <c r="V1" s="1" t="s">
        <v>48</v>
      </c>
      <c r="W1" s="1"/>
      <c r="X1" s="1"/>
      <c r="Y1" s="1" t="s">
        <v>50</v>
      </c>
      <c r="Z1" s="1"/>
      <c r="AA1" s="1"/>
      <c r="AB1" s="1" t="s">
        <v>49</v>
      </c>
      <c r="AC1" s="1"/>
      <c r="AD1" s="1"/>
      <c r="AE1" s="1" t="s">
        <v>43</v>
      </c>
      <c r="AF1" s="1"/>
      <c r="AG1" s="1"/>
      <c r="AH1" s="1" t="s">
        <v>51</v>
      </c>
      <c r="AI1" s="1"/>
      <c r="AJ1" s="1"/>
      <c r="AK1" s="1" t="s">
        <v>52</v>
      </c>
      <c r="AL1" s="1"/>
      <c r="AM1" s="1"/>
      <c r="AN1" s="1" t="s">
        <v>42</v>
      </c>
      <c r="AQ1" t="s">
        <v>53</v>
      </c>
      <c r="AT1" t="s">
        <v>54</v>
      </c>
    </row>
    <row r="2" spans="1:48" x14ac:dyDescent="0.2">
      <c r="A2" s="1" t="s">
        <v>72</v>
      </c>
      <c r="Q2" t="s">
        <v>55</v>
      </c>
      <c r="R2" s="4" t="s">
        <v>35</v>
      </c>
      <c r="S2" s="4" t="s">
        <v>39</v>
      </c>
      <c r="T2" s="4" t="s">
        <v>40</v>
      </c>
      <c r="U2" s="4" t="s">
        <v>41</v>
      </c>
      <c r="V2" s="5" t="s">
        <v>39</v>
      </c>
      <c r="W2" s="5" t="s">
        <v>40</v>
      </c>
      <c r="X2" s="5" t="s">
        <v>41</v>
      </c>
      <c r="Y2" s="11" t="s">
        <v>39</v>
      </c>
      <c r="Z2" s="11" t="s">
        <v>40</v>
      </c>
      <c r="AA2" s="11" t="s">
        <v>41</v>
      </c>
      <c r="AB2" s="5" t="s">
        <v>39</v>
      </c>
      <c r="AC2" s="5" t="s">
        <v>40</v>
      </c>
      <c r="AD2" s="5" t="s">
        <v>41</v>
      </c>
      <c r="AE2" s="6" t="s">
        <v>39</v>
      </c>
      <c r="AF2" s="6" t="s">
        <v>40</v>
      </c>
      <c r="AG2" s="6" t="s">
        <v>41</v>
      </c>
      <c r="AH2" s="6" t="s">
        <v>39</v>
      </c>
      <c r="AI2" s="6" t="s">
        <v>40</v>
      </c>
      <c r="AJ2" s="6" t="s">
        <v>41</v>
      </c>
      <c r="AK2" s="6" t="s">
        <v>39</v>
      </c>
      <c r="AL2" s="6" t="s">
        <v>40</v>
      </c>
      <c r="AM2" s="6" t="s">
        <v>41</v>
      </c>
      <c r="AN2" s="7" t="s">
        <v>39</v>
      </c>
      <c r="AO2" s="7" t="s">
        <v>40</v>
      </c>
      <c r="AP2" s="7" t="s">
        <v>41</v>
      </c>
      <c r="AQ2" s="7" t="s">
        <v>39</v>
      </c>
      <c r="AR2" s="7" t="s">
        <v>40</v>
      </c>
      <c r="AS2" s="7" t="s">
        <v>41</v>
      </c>
      <c r="AT2" s="7" t="s">
        <v>39</v>
      </c>
      <c r="AU2" s="7" t="s">
        <v>40</v>
      </c>
      <c r="AV2" s="7" t="s">
        <v>41</v>
      </c>
    </row>
    <row r="3" spans="1:48" x14ac:dyDescent="0.2">
      <c r="A3" s="21" t="s">
        <v>64</v>
      </c>
      <c r="B3" s="21">
        <v>0.372</v>
      </c>
      <c r="C3">
        <v>72</v>
      </c>
      <c r="D3" t="s">
        <v>3</v>
      </c>
      <c r="E3">
        <v>78.900000000000006</v>
      </c>
      <c r="F3">
        <v>31</v>
      </c>
      <c r="G3" t="s">
        <v>6</v>
      </c>
      <c r="H3" t="s">
        <v>16</v>
      </c>
      <c r="I3" t="s">
        <v>12</v>
      </c>
      <c r="J3">
        <v>1.23</v>
      </c>
      <c r="K3">
        <v>138.5</v>
      </c>
      <c r="L3">
        <v>58</v>
      </c>
      <c r="M3">
        <v>75</v>
      </c>
      <c r="N3">
        <v>149</v>
      </c>
      <c r="O3">
        <f>L3*N3</f>
        <v>8642</v>
      </c>
      <c r="P3">
        <v>70</v>
      </c>
      <c r="Q3" s="18" t="s">
        <v>56</v>
      </c>
      <c r="R3" s="3">
        <v>0</v>
      </c>
      <c r="S3" s="8" t="s">
        <v>29</v>
      </c>
      <c r="T3" s="8" t="s">
        <v>31</v>
      </c>
      <c r="U3" s="8" t="s">
        <v>30</v>
      </c>
      <c r="V3">
        <f>AVERAGE(Y3,AB3)</f>
        <v>1.345712911925308</v>
      </c>
      <c r="W3">
        <f>AVERAGE(Z3,AC3)</f>
        <v>1.1165226352967041</v>
      </c>
      <c r="X3">
        <f>AVERAGE(AA3,AD3)</f>
        <v>1.3221434565854084</v>
      </c>
      <c r="Y3">
        <v>1.3036446041974232</v>
      </c>
      <c r="Z3">
        <v>1.23583862614594</v>
      </c>
      <c r="AA3">
        <v>1.2592540037446667</v>
      </c>
      <c r="AB3">
        <v>1.3877812196531927</v>
      </c>
      <c r="AC3">
        <v>0.99720664444746843</v>
      </c>
      <c r="AD3">
        <v>1.3850329094261502</v>
      </c>
      <c r="AE3">
        <f>AVERAGE(AH3,AK3)</f>
        <v>1.9586691137066465</v>
      </c>
      <c r="AF3">
        <f t="shared" ref="AF3:AF10" si="0">AVERAGE(AI3,AL3)</f>
        <v>1.732574581839025</v>
      </c>
      <c r="AG3">
        <f t="shared" ref="AG3:AG10" si="1">AVERAGE(AJ3,AM3)</f>
        <v>1.9282075846097062</v>
      </c>
      <c r="AH3">
        <v>1.8366251403984766</v>
      </c>
      <c r="AI3">
        <v>1.5877617701761499</v>
      </c>
      <c r="AJ3">
        <v>1.6930508189007676</v>
      </c>
      <c r="AK3">
        <v>2.0807130870148165</v>
      </c>
      <c r="AL3">
        <v>1.8773873935019001</v>
      </c>
      <c r="AM3">
        <v>2.1633643503186448</v>
      </c>
      <c r="AN3" s="29">
        <f t="shared" ref="AN3:AV3" si="2">AE3/V3</f>
        <v>1.4554880883950083</v>
      </c>
      <c r="AO3" s="29">
        <f t="shared" si="2"/>
        <v>1.5517594781037392</v>
      </c>
      <c r="AP3" s="29">
        <f t="shared" si="2"/>
        <v>1.4583951348135322</v>
      </c>
      <c r="AQ3" s="30">
        <f t="shared" si="2"/>
        <v>1.4088388311392412</v>
      </c>
      <c r="AR3">
        <f t="shared" si="2"/>
        <v>1.28476464206958</v>
      </c>
      <c r="AS3">
        <f t="shared" si="2"/>
        <v>1.3444871438693953</v>
      </c>
      <c r="AT3">
        <f t="shared" si="2"/>
        <v>1.4993091544608075</v>
      </c>
      <c r="AU3">
        <f t="shared" si="2"/>
        <v>1.8826462939806439</v>
      </c>
      <c r="AV3">
        <f t="shared" si="2"/>
        <v>1.561958806606967</v>
      </c>
    </row>
    <row r="4" spans="1:48" x14ac:dyDescent="0.2">
      <c r="A4" s="21" t="s">
        <v>65</v>
      </c>
      <c r="B4" s="21">
        <v>0.40899999999999997</v>
      </c>
      <c r="C4">
        <v>47</v>
      </c>
      <c r="D4" t="s">
        <v>3</v>
      </c>
      <c r="E4">
        <v>97.9</v>
      </c>
      <c r="F4">
        <v>34</v>
      </c>
      <c r="G4" t="s">
        <v>7</v>
      </c>
      <c r="H4" t="s">
        <v>16</v>
      </c>
      <c r="I4" t="s">
        <v>12</v>
      </c>
      <c r="J4">
        <v>1.23</v>
      </c>
      <c r="K4">
        <v>149.9</v>
      </c>
      <c r="L4">
        <v>50</v>
      </c>
      <c r="M4">
        <v>60</v>
      </c>
      <c r="N4">
        <v>112</v>
      </c>
      <c r="O4">
        <f t="shared" ref="O4:O10" si="3">L4*N4</f>
        <v>5600</v>
      </c>
      <c r="P4">
        <v>64</v>
      </c>
      <c r="Q4" t="s">
        <v>57</v>
      </c>
      <c r="R4" s="3">
        <v>0</v>
      </c>
      <c r="S4" s="9">
        <v>0</v>
      </c>
      <c r="T4" s="9">
        <v>0</v>
      </c>
      <c r="U4" s="9">
        <v>0</v>
      </c>
      <c r="V4">
        <f t="shared" ref="V4:V10" si="4">AVERAGE(Y4,AB4)</f>
        <v>0.75312543627510453</v>
      </c>
      <c r="W4">
        <f t="shared" ref="W4:W10" si="5">AVERAGE(Z4,AC4)</f>
        <v>0.72348481656833763</v>
      </c>
      <c r="X4">
        <f t="shared" ref="X4:X10" si="6">AVERAGE(AA4,AD4)</f>
        <v>0.71355790064058722</v>
      </c>
      <c r="Y4">
        <v>0.82826307355064854</v>
      </c>
      <c r="Z4">
        <v>0.89025928387439757</v>
      </c>
      <c r="AA4">
        <v>0.9082573324416543</v>
      </c>
      <c r="AB4">
        <v>0.67798779899956041</v>
      </c>
      <c r="AC4">
        <v>0.55671034926227758</v>
      </c>
      <c r="AD4">
        <v>0.51885846883952014</v>
      </c>
      <c r="AE4">
        <f t="shared" ref="AE4:AE10" si="7">AVERAGE(AH4,AK4)</f>
        <v>1.1094730251377753</v>
      </c>
      <c r="AF4">
        <f t="shared" si="0"/>
        <v>1.0305142993736436</v>
      </c>
      <c r="AG4">
        <f t="shared" si="1"/>
        <v>0.97758039058483226</v>
      </c>
      <c r="AH4">
        <v>1.1527693030700255</v>
      </c>
      <c r="AI4">
        <v>1.1379220943734236</v>
      </c>
      <c r="AJ4">
        <v>1.0415280686665445</v>
      </c>
      <c r="AK4">
        <v>1.066176747205525</v>
      </c>
      <c r="AL4">
        <v>0.92310650437386366</v>
      </c>
      <c r="AM4">
        <v>0.91363271250312006</v>
      </c>
      <c r="AN4" s="31">
        <f t="shared" ref="AN4:AN10" si="8">AE4/V4</f>
        <v>1.4731583501217755</v>
      </c>
      <c r="AO4" s="31">
        <f t="shared" ref="AO4:AP10" si="9">AF4/W4</f>
        <v>1.4243758483579803</v>
      </c>
      <c r="AP4" s="31">
        <f t="shared" si="9"/>
        <v>1.3700085020531934</v>
      </c>
      <c r="AQ4" s="30">
        <f t="shared" ref="AQ4:AQ10" si="10">AH4/Y4</f>
        <v>1.391791255558773</v>
      </c>
      <c r="AR4">
        <f t="shared" ref="AR4:AR10" si="11">AI4/Z4</f>
        <v>1.2781917751210641</v>
      </c>
      <c r="AS4">
        <f t="shared" ref="AS4:AS10" si="12">AJ4/AA4</f>
        <v>1.1467323537775582</v>
      </c>
      <c r="AT4">
        <f t="shared" ref="AT4:AT10" si="13">AK4/AB4</f>
        <v>1.5725603746539047</v>
      </c>
      <c r="AU4">
        <f t="shared" ref="AU4:AU10" si="14">AL4/AC4</f>
        <v>1.6581450400502065</v>
      </c>
      <c r="AV4">
        <f t="shared" ref="AV4:AV10" si="15">AM4/AD4</f>
        <v>1.7608514987652659</v>
      </c>
    </row>
    <row r="5" spans="1:48" x14ac:dyDescent="0.2">
      <c r="A5" s="21" t="s">
        <v>66</v>
      </c>
      <c r="B5" s="21">
        <v>0.46200000000000002</v>
      </c>
      <c r="C5">
        <v>65</v>
      </c>
      <c r="D5" t="s">
        <v>3</v>
      </c>
      <c r="E5">
        <v>70</v>
      </c>
      <c r="F5">
        <v>24</v>
      </c>
      <c r="G5" t="s">
        <v>6</v>
      </c>
      <c r="H5" t="s">
        <v>16</v>
      </c>
      <c r="I5" t="s">
        <v>12</v>
      </c>
      <c r="J5">
        <v>1.23</v>
      </c>
      <c r="K5">
        <v>114.2</v>
      </c>
      <c r="L5">
        <v>66</v>
      </c>
      <c r="M5">
        <v>80</v>
      </c>
      <c r="N5">
        <v>173</v>
      </c>
      <c r="O5">
        <f t="shared" si="3"/>
        <v>11418</v>
      </c>
      <c r="P5">
        <v>83</v>
      </c>
      <c r="Q5" t="s">
        <v>58</v>
      </c>
      <c r="R5" s="3" t="s">
        <v>36</v>
      </c>
      <c r="S5" s="10" t="s">
        <v>32</v>
      </c>
      <c r="T5" s="3" t="s">
        <v>33</v>
      </c>
      <c r="U5" s="3" t="s">
        <v>34</v>
      </c>
      <c r="V5">
        <f t="shared" si="4"/>
        <v>1.0039584788767884</v>
      </c>
      <c r="W5">
        <f t="shared" si="5"/>
        <v>0.90653448617529375</v>
      </c>
      <c r="X5">
        <f t="shared" si="6"/>
        <v>1.0232104306767649</v>
      </c>
      <c r="Y5">
        <v>1.08920087344897</v>
      </c>
      <c r="Z5">
        <v>0.94232988729285361</v>
      </c>
      <c r="AA5">
        <v>1.1890910401121999</v>
      </c>
      <c r="AB5">
        <v>0.91871608430460683</v>
      </c>
      <c r="AC5">
        <v>0.8707390850577339</v>
      </c>
      <c r="AD5">
        <v>0.85732982124132984</v>
      </c>
      <c r="AE5">
        <f t="shared" si="7"/>
        <v>0.72800581703117051</v>
      </c>
      <c r="AF5">
        <f t="shared" si="0"/>
        <v>0.95265022893975004</v>
      </c>
      <c r="AG5">
        <f t="shared" si="1"/>
        <v>1.250323744771995</v>
      </c>
      <c r="AH5">
        <v>0.51491261590424253</v>
      </c>
      <c r="AI5">
        <v>0.71157143467711659</v>
      </c>
      <c r="AJ5">
        <v>1.0576690830993738</v>
      </c>
      <c r="AK5">
        <v>0.94109901815809849</v>
      </c>
      <c r="AL5">
        <v>1.1937290232023836</v>
      </c>
      <c r="AM5">
        <v>1.4429784064446163</v>
      </c>
      <c r="AN5" s="32">
        <f t="shared" si="8"/>
        <v>0.72513538393106758</v>
      </c>
      <c r="AO5" s="30">
        <f t="shared" si="9"/>
        <v>1.0508703678323597</v>
      </c>
      <c r="AP5" s="30">
        <f t="shared" si="9"/>
        <v>1.2219614922660771</v>
      </c>
      <c r="AQ5" s="30">
        <f t="shared" si="10"/>
        <v>0.47274348419659679</v>
      </c>
      <c r="AR5">
        <f t="shared" si="11"/>
        <v>0.75511924674418951</v>
      </c>
      <c r="AS5">
        <f t="shared" si="12"/>
        <v>0.88947695964438056</v>
      </c>
      <c r="AT5">
        <f t="shared" si="13"/>
        <v>1.024363276354777</v>
      </c>
      <c r="AU5">
        <f t="shared" si="14"/>
        <v>1.3709376823520378</v>
      </c>
      <c r="AV5">
        <f t="shared" si="15"/>
        <v>1.6831076800236862</v>
      </c>
    </row>
    <row r="6" spans="1:48" x14ac:dyDescent="0.2">
      <c r="A6" s="21" t="s">
        <v>67</v>
      </c>
      <c r="B6" s="21">
        <v>0.41099999999999998</v>
      </c>
      <c r="C6">
        <v>66</v>
      </c>
      <c r="D6" t="s">
        <v>3</v>
      </c>
      <c r="E6">
        <v>103</v>
      </c>
      <c r="F6">
        <v>32</v>
      </c>
      <c r="G6" t="s">
        <v>6</v>
      </c>
      <c r="H6" t="s">
        <v>17</v>
      </c>
      <c r="I6" t="s">
        <v>13</v>
      </c>
      <c r="J6">
        <v>1.23</v>
      </c>
      <c r="K6">
        <v>144.6</v>
      </c>
      <c r="L6">
        <v>62</v>
      </c>
      <c r="M6">
        <v>86</v>
      </c>
      <c r="N6">
        <v>117</v>
      </c>
      <c r="O6">
        <f t="shared" si="3"/>
        <v>7254</v>
      </c>
      <c r="P6">
        <v>69</v>
      </c>
      <c r="Q6" t="s">
        <v>58</v>
      </c>
      <c r="R6" s="3">
        <v>0</v>
      </c>
      <c r="S6" s="3" t="s">
        <v>37</v>
      </c>
      <c r="T6" s="10" t="s">
        <v>22</v>
      </c>
      <c r="U6" t="s">
        <v>38</v>
      </c>
      <c r="V6">
        <f t="shared" si="4"/>
        <v>0.60024197563472526</v>
      </c>
      <c r="W6">
        <f t="shared" si="5"/>
        <v>0.53964613150717955</v>
      </c>
      <c r="X6">
        <f t="shared" si="6"/>
        <v>0.59526582492857083</v>
      </c>
      <c r="Y6" s="12">
        <v>0.67088509991553558</v>
      </c>
      <c r="Z6">
        <v>0.54768785339979609</v>
      </c>
      <c r="AA6">
        <v>0.58669767756245861</v>
      </c>
      <c r="AB6">
        <v>0.52959885135391505</v>
      </c>
      <c r="AC6">
        <v>0.53160440961456301</v>
      </c>
      <c r="AD6">
        <v>0.60383397229468305</v>
      </c>
      <c r="AE6">
        <f t="shared" si="7"/>
        <v>0.84984640350619389</v>
      </c>
      <c r="AF6">
        <f t="shared" si="0"/>
        <v>0.51902516111360908</v>
      </c>
      <c r="AG6">
        <f t="shared" si="1"/>
        <v>0.80974694597169561</v>
      </c>
      <c r="AH6">
        <v>0.89030077253800144</v>
      </c>
      <c r="AI6">
        <v>0.50160111110236638</v>
      </c>
      <c r="AJ6">
        <v>0.77647742089459237</v>
      </c>
      <c r="AK6">
        <v>0.80939203447438623</v>
      </c>
      <c r="AL6">
        <v>0.53644921112485178</v>
      </c>
      <c r="AM6">
        <v>0.84301647104879884</v>
      </c>
      <c r="AN6" s="30">
        <f t="shared" si="8"/>
        <v>1.4158396746704105</v>
      </c>
      <c r="AO6" s="32">
        <f t="shared" si="9"/>
        <v>0.96178797699155538</v>
      </c>
      <c r="AP6" s="30">
        <f t="shared" si="9"/>
        <v>1.360311497924245</v>
      </c>
      <c r="AQ6" s="30">
        <f t="shared" si="10"/>
        <v>1.3270540255702359</v>
      </c>
      <c r="AR6">
        <f t="shared" si="11"/>
        <v>0.91585217380421302</v>
      </c>
      <c r="AS6">
        <f t="shared" si="12"/>
        <v>1.3234711003469588</v>
      </c>
      <c r="AT6">
        <f t="shared" si="13"/>
        <v>1.5283115369400486</v>
      </c>
      <c r="AU6">
        <f t="shared" si="14"/>
        <v>1.0091135465068874</v>
      </c>
      <c r="AV6">
        <f t="shared" si="15"/>
        <v>1.3961063963413274</v>
      </c>
    </row>
    <row r="7" spans="1:48" x14ac:dyDescent="0.2">
      <c r="A7" s="21" t="s">
        <v>68</v>
      </c>
      <c r="B7" s="21">
        <v>0.35199999999999998</v>
      </c>
      <c r="C7">
        <v>83</v>
      </c>
      <c r="D7" t="s">
        <v>2</v>
      </c>
      <c r="E7">
        <v>80.2</v>
      </c>
      <c r="F7">
        <v>25</v>
      </c>
      <c r="G7" t="s">
        <v>6</v>
      </c>
      <c r="H7" t="s">
        <v>18</v>
      </c>
      <c r="I7" t="s">
        <v>15</v>
      </c>
      <c r="J7">
        <v>1.25</v>
      </c>
      <c r="K7">
        <v>145.80000000000001</v>
      </c>
      <c r="L7">
        <v>75</v>
      </c>
      <c r="M7">
        <v>87</v>
      </c>
      <c r="N7">
        <v>163</v>
      </c>
      <c r="O7">
        <f t="shared" si="3"/>
        <v>12225</v>
      </c>
      <c r="P7">
        <v>83</v>
      </c>
      <c r="Q7" t="s">
        <v>57</v>
      </c>
      <c r="R7" s="3">
        <v>0</v>
      </c>
      <c r="S7" s="9">
        <v>0</v>
      </c>
      <c r="T7" s="9">
        <v>0</v>
      </c>
      <c r="U7" s="9">
        <v>0</v>
      </c>
      <c r="V7">
        <f t="shared" si="4"/>
        <v>0.98363121787728991</v>
      </c>
      <c r="W7">
        <f t="shared" si="5"/>
        <v>1.0157119951070874</v>
      </c>
      <c r="X7">
        <f t="shared" si="6"/>
        <v>0.90737605808151833</v>
      </c>
      <c r="Y7">
        <v>1.065968818533203</v>
      </c>
      <c r="Z7">
        <v>1.0688814122991679</v>
      </c>
      <c r="AA7">
        <v>0.93536336904354456</v>
      </c>
      <c r="AB7">
        <v>0.90129361722137669</v>
      </c>
      <c r="AC7">
        <v>0.96254257791500686</v>
      </c>
      <c r="AD7">
        <v>0.87938874711949211</v>
      </c>
      <c r="AE7">
        <f t="shared" si="7"/>
        <v>1.6343865726847557</v>
      </c>
      <c r="AF7">
        <f t="shared" si="0"/>
        <v>1.6724866905862252</v>
      </c>
      <c r="AG7">
        <f t="shared" si="1"/>
        <v>1.2690040276679571</v>
      </c>
      <c r="AH7">
        <v>1.7469360496102881</v>
      </c>
      <c r="AI7">
        <v>1.7763400417169302</v>
      </c>
      <c r="AJ7">
        <v>1.3733140416123422</v>
      </c>
      <c r="AK7">
        <v>1.5218370957592235</v>
      </c>
      <c r="AL7">
        <v>1.5686333394555201</v>
      </c>
      <c r="AM7">
        <v>1.164694013723572</v>
      </c>
      <c r="AN7" s="31">
        <f t="shared" si="8"/>
        <v>1.6615846904613483</v>
      </c>
      <c r="AO7" s="31">
        <f t="shared" si="9"/>
        <v>1.6466150824672436</v>
      </c>
      <c r="AP7" s="31">
        <f t="shared" si="9"/>
        <v>1.3985425517519554</v>
      </c>
      <c r="AQ7" s="30">
        <f t="shared" si="10"/>
        <v>1.6388247191077421</v>
      </c>
      <c r="AR7">
        <f t="shared" si="11"/>
        <v>1.6618682122051465</v>
      </c>
      <c r="AS7">
        <f t="shared" si="12"/>
        <v>1.4682144790602865</v>
      </c>
      <c r="AT7">
        <f t="shared" si="13"/>
        <v>1.6885031322544342</v>
      </c>
      <c r="AU7">
        <f t="shared" si="14"/>
        <v>1.6296768324299846</v>
      </c>
      <c r="AV7">
        <f t="shared" si="15"/>
        <v>1.3244358851970985</v>
      </c>
    </row>
    <row r="8" spans="1:48" x14ac:dyDescent="0.2">
      <c r="A8" s="21" t="s">
        <v>69</v>
      </c>
      <c r="B8" s="21">
        <v>0.46400000000000002</v>
      </c>
      <c r="C8">
        <v>65</v>
      </c>
      <c r="D8" t="s">
        <v>3</v>
      </c>
      <c r="E8">
        <v>90</v>
      </c>
      <c r="F8">
        <v>29</v>
      </c>
      <c r="G8" t="s">
        <v>6</v>
      </c>
      <c r="H8" t="s">
        <v>19</v>
      </c>
      <c r="I8" t="s">
        <v>14</v>
      </c>
      <c r="J8">
        <v>1.2</v>
      </c>
      <c r="K8">
        <v>141.5</v>
      </c>
      <c r="L8">
        <v>63</v>
      </c>
      <c r="M8">
        <v>85</v>
      </c>
      <c r="N8">
        <v>114</v>
      </c>
      <c r="O8">
        <f t="shared" si="3"/>
        <v>7182</v>
      </c>
      <c r="P8">
        <v>64</v>
      </c>
      <c r="Q8" t="s">
        <v>59</v>
      </c>
      <c r="R8" s="3">
        <v>0</v>
      </c>
      <c r="S8" s="8" t="s">
        <v>28</v>
      </c>
      <c r="T8" s="9">
        <v>0</v>
      </c>
      <c r="U8" s="8" t="s">
        <v>23</v>
      </c>
      <c r="V8">
        <f t="shared" si="4"/>
        <v>0.55529273898395137</v>
      </c>
      <c r="W8">
        <f t="shared" si="5"/>
        <v>0.55225985054330007</v>
      </c>
      <c r="X8">
        <f t="shared" si="6"/>
        <v>0.6670194434984793</v>
      </c>
      <c r="Y8">
        <v>0.518970016089362</v>
      </c>
      <c r="Z8">
        <v>0.54914361407036005</v>
      </c>
      <c r="AA8">
        <v>0.67065888732042767</v>
      </c>
      <c r="AB8">
        <v>0.59161546187854075</v>
      </c>
      <c r="AC8">
        <v>0.55537608701623997</v>
      </c>
      <c r="AD8">
        <v>0.66337999967653105</v>
      </c>
      <c r="AE8">
        <f t="shared" si="7"/>
        <v>1.0529151359828477</v>
      </c>
      <c r="AF8">
        <f t="shared" si="0"/>
        <v>1.0520757172318158</v>
      </c>
      <c r="AG8">
        <f t="shared" si="1"/>
        <v>0.99526452925478992</v>
      </c>
      <c r="AH8">
        <v>1.0971360989468109</v>
      </c>
      <c r="AI8">
        <v>1.1266641792865066</v>
      </c>
      <c r="AJ8">
        <v>1.0804434828401361</v>
      </c>
      <c r="AK8">
        <v>1.0086941730188843</v>
      </c>
      <c r="AL8">
        <v>0.97748725517712509</v>
      </c>
      <c r="AM8">
        <v>0.91008557566944381</v>
      </c>
      <c r="AN8" s="29">
        <f t="shared" si="8"/>
        <v>1.8961442534066311</v>
      </c>
      <c r="AO8" s="31">
        <f t="shared" si="9"/>
        <v>1.9050374858806209</v>
      </c>
      <c r="AP8" s="29">
        <f t="shared" si="9"/>
        <v>1.4921072225941177</v>
      </c>
      <c r="AQ8" s="30">
        <f t="shared" si="10"/>
        <v>2.1140645219046603</v>
      </c>
      <c r="AR8">
        <f t="shared" si="11"/>
        <v>2.0516749178515452</v>
      </c>
      <c r="AS8">
        <f t="shared" si="12"/>
        <v>1.611017915764861</v>
      </c>
      <c r="AT8">
        <f t="shared" si="13"/>
        <v>1.7049827768463059</v>
      </c>
      <c r="AU8">
        <f t="shared" si="14"/>
        <v>1.7600456303919725</v>
      </c>
      <c r="AV8">
        <f t="shared" si="15"/>
        <v>1.3718917906979533</v>
      </c>
    </row>
    <row r="9" spans="1:48" x14ac:dyDescent="0.2">
      <c r="A9" s="21" t="s">
        <v>70</v>
      </c>
      <c r="B9" s="21">
        <v>0.441</v>
      </c>
      <c r="C9">
        <v>50</v>
      </c>
      <c r="D9" t="s">
        <v>2</v>
      </c>
      <c r="E9">
        <v>64</v>
      </c>
      <c r="F9">
        <v>25</v>
      </c>
      <c r="G9" t="s">
        <v>6</v>
      </c>
      <c r="H9" t="s">
        <v>20</v>
      </c>
      <c r="I9" t="s">
        <v>12</v>
      </c>
      <c r="J9">
        <v>1.23</v>
      </c>
      <c r="K9">
        <v>144</v>
      </c>
      <c r="L9">
        <v>61</v>
      </c>
      <c r="M9">
        <v>75</v>
      </c>
      <c r="N9">
        <v>159</v>
      </c>
      <c r="O9">
        <f t="shared" si="3"/>
        <v>9699</v>
      </c>
      <c r="P9">
        <v>96</v>
      </c>
      <c r="Q9" t="s">
        <v>58</v>
      </c>
      <c r="R9" s="3">
        <v>0</v>
      </c>
      <c r="S9" s="3" t="s">
        <v>25</v>
      </c>
      <c r="T9" s="3" t="s">
        <v>27</v>
      </c>
      <c r="U9" s="3" t="s">
        <v>26</v>
      </c>
      <c r="V9">
        <f t="shared" si="4"/>
        <v>0.75563790534848929</v>
      </c>
      <c r="W9">
        <f t="shared" si="5"/>
        <v>0.68105008837906844</v>
      </c>
      <c r="X9">
        <f t="shared" si="6"/>
        <v>0.72130214840442064</v>
      </c>
      <c r="Y9">
        <v>0.80970414050320294</v>
      </c>
      <c r="Z9">
        <v>0.70253398982822779</v>
      </c>
      <c r="AA9">
        <v>0.7673315256333898</v>
      </c>
      <c r="AB9">
        <v>0.70157167019377564</v>
      </c>
      <c r="AC9">
        <v>0.65956618692990898</v>
      </c>
      <c r="AD9">
        <v>0.67527277117545148</v>
      </c>
      <c r="AE9">
        <f t="shared" si="7"/>
        <v>1.2534877616890336</v>
      </c>
      <c r="AF9">
        <f t="shared" si="0"/>
        <v>1.1417904207638574</v>
      </c>
      <c r="AG9">
        <f t="shared" si="1"/>
        <v>1.1055975936813034</v>
      </c>
      <c r="AH9">
        <v>1.3378591782606832</v>
      </c>
      <c r="AI9">
        <v>1.1481954779832217</v>
      </c>
      <c r="AJ9">
        <v>1.1234775740798919</v>
      </c>
      <c r="AK9">
        <v>1.169116345117384</v>
      </c>
      <c r="AL9">
        <v>1.135385363544493</v>
      </c>
      <c r="AM9">
        <v>1.0877176132827149</v>
      </c>
      <c r="AN9" s="30">
        <f t="shared" si="8"/>
        <v>1.658847118198687</v>
      </c>
      <c r="AO9" s="30">
        <f t="shared" si="9"/>
        <v>1.6765146062624745</v>
      </c>
      <c r="AP9" s="30">
        <f t="shared" si="9"/>
        <v>1.5327801201299285</v>
      </c>
      <c r="AQ9" s="30">
        <f t="shared" si="10"/>
        <v>1.652281507945915</v>
      </c>
      <c r="AR9">
        <f t="shared" si="11"/>
        <v>1.6343628843694238</v>
      </c>
      <c r="AS9">
        <f t="shared" si="12"/>
        <v>1.4641358220653364</v>
      </c>
      <c r="AT9">
        <f t="shared" si="13"/>
        <v>1.6664246787423322</v>
      </c>
      <c r="AU9">
        <f t="shared" si="14"/>
        <v>1.7214123253185334</v>
      </c>
      <c r="AV9">
        <f t="shared" si="15"/>
        <v>1.6107825751500657</v>
      </c>
    </row>
    <row r="10" spans="1:48" x14ac:dyDescent="0.2">
      <c r="A10" s="21" t="s">
        <v>71</v>
      </c>
      <c r="B10" s="21">
        <v>0.41</v>
      </c>
      <c r="C10">
        <v>46</v>
      </c>
      <c r="D10" t="s">
        <v>3</v>
      </c>
      <c r="E10">
        <v>120.7</v>
      </c>
      <c r="F10">
        <v>35</v>
      </c>
      <c r="G10" t="s">
        <v>6</v>
      </c>
      <c r="H10" t="s">
        <v>20</v>
      </c>
      <c r="I10" t="s">
        <v>12</v>
      </c>
      <c r="J10">
        <v>1.23</v>
      </c>
      <c r="K10">
        <v>188.8</v>
      </c>
      <c r="L10">
        <v>43</v>
      </c>
      <c r="M10">
        <v>75</v>
      </c>
      <c r="N10">
        <v>120</v>
      </c>
      <c r="O10">
        <f t="shared" si="3"/>
        <v>5160</v>
      </c>
      <c r="P10">
        <v>81</v>
      </c>
      <c r="Q10" t="s">
        <v>58</v>
      </c>
      <c r="R10" s="3">
        <v>0</v>
      </c>
      <c r="S10" s="8" t="s">
        <v>23</v>
      </c>
      <c r="T10" s="3" t="s">
        <v>24</v>
      </c>
      <c r="U10" s="9">
        <v>0</v>
      </c>
      <c r="V10">
        <f t="shared" si="4"/>
        <v>0.39836816639423733</v>
      </c>
      <c r="W10">
        <f t="shared" si="5"/>
        <v>0.5275698574869403</v>
      </c>
      <c r="X10">
        <f t="shared" si="6"/>
        <v>0.47874631092400816</v>
      </c>
      <c r="Y10">
        <v>0.43804173087758347</v>
      </c>
      <c r="Z10">
        <v>0.55649703181181887</v>
      </c>
      <c r="AA10">
        <v>0.46220067508780305</v>
      </c>
      <c r="AB10">
        <v>0.35869460191089114</v>
      </c>
      <c r="AC10">
        <v>0.49864268316206184</v>
      </c>
      <c r="AD10">
        <v>0.49529194676021326</v>
      </c>
      <c r="AE10">
        <f t="shared" si="7"/>
        <v>0.88280475951721127</v>
      </c>
      <c r="AF10">
        <f t="shared" si="0"/>
        <v>0.95596268436488496</v>
      </c>
      <c r="AG10">
        <f t="shared" si="1"/>
        <v>0.74854718499914163</v>
      </c>
      <c r="AH10">
        <v>0.88038470911289624</v>
      </c>
      <c r="AI10">
        <v>0.99025388917116497</v>
      </c>
      <c r="AJ10">
        <v>0.79605272388987536</v>
      </c>
      <c r="AK10">
        <v>0.88522480992152619</v>
      </c>
      <c r="AL10">
        <v>0.92167147955860484</v>
      </c>
      <c r="AM10">
        <v>0.70104164610840802</v>
      </c>
      <c r="AN10" s="29">
        <f t="shared" si="8"/>
        <v>2.2160524710289242</v>
      </c>
      <c r="AO10" s="30">
        <f t="shared" si="9"/>
        <v>1.8120115673753201</v>
      </c>
      <c r="AP10" s="31">
        <f t="shared" si="9"/>
        <v>1.5635570821515097</v>
      </c>
      <c r="AQ10" s="30">
        <f t="shared" si="10"/>
        <v>2.0098192639069161</v>
      </c>
      <c r="AR10">
        <f t="shared" si="11"/>
        <v>1.7794414571217736</v>
      </c>
      <c r="AS10">
        <f t="shared" si="12"/>
        <v>1.722309738597096</v>
      </c>
      <c r="AT10">
        <f t="shared" si="13"/>
        <v>2.4679066961298695</v>
      </c>
      <c r="AU10">
        <f t="shared" si="14"/>
        <v>1.8483605809955426</v>
      </c>
      <c r="AV10">
        <f t="shared" si="15"/>
        <v>1.4154109524575105</v>
      </c>
    </row>
    <row r="12" spans="1:48" x14ac:dyDescent="0.2">
      <c r="A12" s="2"/>
      <c r="B12" s="21"/>
      <c r="V12" s="4">
        <f>AVERAGE(V3:X4,V7:X8,V10,X10)</f>
        <v>0.82378235276438005</v>
      </c>
      <c r="W12" s="4">
        <f>AVERAGE(X6,W5,X5,V6,V9:X9,W10)</f>
        <v>0.72635158962928426</v>
      </c>
      <c r="X12" s="4">
        <f>AVERAGE(V5,W6)</f>
        <v>0.77180230519198401</v>
      </c>
      <c r="Y12" s="4">
        <f>AVERAGE(Y3:AA4,Y7:AA8,Y10,AA10)</f>
        <v>0.86676753194829892</v>
      </c>
      <c r="Z12" s="4">
        <f>AVERAGE(AA6,Z5,AA5,Y6,Y9:AA9,Z10)</f>
        <v>0.77813379908246094</v>
      </c>
      <c r="AA12" s="4">
        <f>AVERAGE(Y5,Z6)</f>
        <v>0.81844436342438298</v>
      </c>
      <c r="AB12" s="4">
        <f>AVERAGE(AB3:AD4,AB7:AD8,AB10,AD10)</f>
        <v>0.78079717358046141</v>
      </c>
      <c r="AC12" s="4">
        <f>AVERAGE(AD6,AC5,AD5,AB6,AB9:AD9,AC10)</f>
        <v>0.67456938017610746</v>
      </c>
      <c r="AD12" s="4">
        <f>AVERAGE(AB5,AC6)</f>
        <v>0.72516024695958492</v>
      </c>
      <c r="AE12" s="4">
        <f>AVERAGE(AE3:AG4,AE7:AG8,AE10,AG10)</f>
        <v>1.2888931152268839</v>
      </c>
      <c r="AF12" s="4">
        <f>AVERAGE(AG6,AF5,AG5,AE6,AE9:AG9,AF10)</f>
        <v>1.0399257229610892</v>
      </c>
      <c r="AG12" s="4">
        <f>AVERAGE(AE5,AF6)</f>
        <v>0.62351548907238974</v>
      </c>
      <c r="AH12" s="4">
        <f>AVERAGE(AH3:AJ4,AH7:AJ8,AH10,AJ10)</f>
        <v>1.3090663230429409</v>
      </c>
      <c r="AI12" s="4">
        <f>AVERAGE(AJ6,AI5,AJ5,AH6,AH9:AJ9,AI10)</f>
        <v>1.0044756038380058</v>
      </c>
      <c r="AJ12" s="4">
        <f>AVERAGE(AH5,AI6)</f>
        <v>0.50825686350330446</v>
      </c>
      <c r="AK12" s="4">
        <f>AVERAGE(AK3:AM4,AK7:AM8,AK10,AM10)</f>
        <v>1.2687199074108266</v>
      </c>
      <c r="AL12" s="4">
        <f>AVERAGE(AM6,AL5,AM5,AK6,AK9:AM9,AL10)</f>
        <v>1.0753758420841726</v>
      </c>
      <c r="AM12" s="4">
        <f>AVERAGE(AK5,AL6)</f>
        <v>0.73877411464147513</v>
      </c>
      <c r="AN12" s="4">
        <f>AVERAGE(AN3:AP4,AN7:AP8,AN10,AP10)</f>
        <v>1.6080590172562557</v>
      </c>
      <c r="AO12" s="4">
        <f>AVERAGE(AP6,AO5,AP5,AN6,AN9:AP9,AO10)</f>
        <v>1.4661420555824378</v>
      </c>
      <c r="AP12" s="4">
        <f>AVERAGE(AN5,AO6)</f>
        <v>0.84346168046131154</v>
      </c>
      <c r="AQ12" s="4">
        <f>AVERAGE(AQ3:AS4,AQ7:AS8,AQ10,AS10)</f>
        <v>1.5808999835667048</v>
      </c>
      <c r="AR12" s="4">
        <f>AVERAGE(AS6,AR5,AS5,AQ6,AQ9:AS9,AR10)</f>
        <v>1.3531678754760268</v>
      </c>
      <c r="AS12" s="4">
        <f>AVERAGE(AQ5,AR6)</f>
        <v>0.69429782900040493</v>
      </c>
      <c r="AT12" s="4">
        <f>AVERAGE(AT3:AV4,AT7:AV8,AT10,AV10)</f>
        <v>1.664166061780209</v>
      </c>
      <c r="AU12" s="4">
        <f>AVERAGE(AV6,AU5,AV5,AT6,AT9:AV9,AU10)</f>
        <v>1.6031804319829468</v>
      </c>
      <c r="AV12" s="4">
        <f>AVERAGE(AT5,AU6)</f>
        <v>1.0167384114308322</v>
      </c>
    </row>
    <row r="13" spans="1:48" x14ac:dyDescent="0.2">
      <c r="A13" s="2"/>
      <c r="B13" s="21"/>
      <c r="V13" s="4">
        <f>STDEV(V3:X4,V7:X8,V10,X10)</f>
        <v>0.30044364676996493</v>
      </c>
      <c r="W13" s="4">
        <f>STDEV(W5:X5,V6,V9:X9,W10,X6)</f>
        <v>0.16738652802886769</v>
      </c>
      <c r="X13" s="4">
        <f>STDEV(V5,W6)</f>
        <v>0.32831840941369406</v>
      </c>
      <c r="Y13" s="4">
        <f>STDEV(Y3:AA4,Y7:AA8,Y10,AA10)</f>
        <v>0.30101110644396151</v>
      </c>
      <c r="Z13" s="4">
        <f>STDEV(Z5:AA5,Y6,Y9:AA9,Z10,AA6)</f>
        <v>0.20700167175602965</v>
      </c>
      <c r="AA13" s="4">
        <f>STDEV(Y5,Z6)</f>
        <v>0.38290752857757793</v>
      </c>
      <c r="AB13" s="4">
        <f>STDEV(AB3:AD4,AB7:AD8,AB10,AD10)</f>
        <v>0.31950757195868729</v>
      </c>
      <c r="AC13" s="4">
        <f>STDEV(AC5:AD5,AB6,AB9:AD9,AC10,AD6)</f>
        <v>0.13617677641412002</v>
      </c>
      <c r="AD13" s="4">
        <f>STDEV(AB5,AC6)</f>
        <v>0.27372929024981085</v>
      </c>
      <c r="AE13" s="4">
        <f>STDEV(AE3:AG4,AE7:AG8,AE10,AG10)</f>
        <v>0.40873308599163932</v>
      </c>
      <c r="AF13" s="4">
        <f>STDEV(AF5:AG5,AE6,AE9:AG9,AF10,AG6)</f>
        <v>0.17252101486802929</v>
      </c>
      <c r="AG13" s="4">
        <f>STDEV(AE5,AF6)</f>
        <v>0.14777163893612094</v>
      </c>
      <c r="AH13" s="4">
        <f>STDEV(AH3:AJ4,AH7:AJ8,AH10,AJ10)</f>
        <v>0.35304565112057906</v>
      </c>
      <c r="AI13" s="4">
        <f>STDEV(AI5:AJ5,AH6,AH9:AJ9,AI10,AJ6)</f>
        <v>0.20695244384168351</v>
      </c>
      <c r="AJ13" s="4">
        <f>STDEV(AH5,AI6)</f>
        <v>9.4126553132039149E-3</v>
      </c>
      <c r="AK13" s="4">
        <f>STDEV(AK3:AM4,AK7:AM8,AK10,AM10)</f>
        <v>0.4829373482468336</v>
      </c>
      <c r="AL13" s="4">
        <f>STDEV(AL5:AM5,AK6,AK9:AM9,AL10,AM6)</f>
        <v>0.21045636092421791</v>
      </c>
      <c r="AM13" s="4">
        <f>STDEV(AK5,AL6)</f>
        <v>0.28613062255903682</v>
      </c>
      <c r="AN13" s="4">
        <f>STDEV(AN3:AP4,AN7:AP8,AN10,AP10)</f>
        <v>0.24210167293621118</v>
      </c>
      <c r="AO13" s="4">
        <f>STDEV(AO5:AP5,AN6,AN9:AP9,AO10,AP6)</f>
        <v>0.2539019385173259</v>
      </c>
      <c r="AP13" s="4">
        <f>STDEV(AN5,AO6)</f>
        <v>0.16733865333845091</v>
      </c>
      <c r="AQ13" s="4">
        <f>STDEV(AQ3:AS4,AQ7:AS8,AQ10,AS10)</f>
        <v>0.30665268326753686</v>
      </c>
      <c r="AR13" s="4">
        <f>STDEV(AR5:AS5,AQ6,AQ9:AS9,AR10,AS6)</f>
        <v>0.3658254675774899</v>
      </c>
      <c r="AS13" s="4">
        <f>STDEV(AQ5,AR6)</f>
        <v>0.31332515922423038</v>
      </c>
      <c r="AT13" s="4">
        <f>STDEV(AT3:AV4,AT7:AV8,AT10,AV10)</f>
        <v>0.28072616181939863</v>
      </c>
      <c r="AU13" s="4">
        <f>STDEV(AU5:AV5,AT6,AT9:AV9,AU10,AV6)</f>
        <v>0.16342747662748658</v>
      </c>
      <c r="AV13" s="4">
        <f>STDEV(AT5,AU6)</f>
        <v>1.0783187386705582E-2</v>
      </c>
    </row>
    <row r="14" spans="1:48" x14ac:dyDescent="0.2">
      <c r="A14" s="13"/>
      <c r="B14" s="22"/>
      <c r="Y14" s="13"/>
      <c r="Z14" s="13"/>
      <c r="AA14" s="13"/>
      <c r="AE14" s="13"/>
      <c r="AF14" s="13"/>
      <c r="AG14" s="13"/>
      <c r="AH14" s="13"/>
      <c r="AI14" s="13"/>
      <c r="AJ14" s="13"/>
      <c r="AQ14" s="13"/>
      <c r="AR14" s="13"/>
      <c r="AS14" s="13"/>
    </row>
    <row r="15" spans="1:48" x14ac:dyDescent="0.2">
      <c r="C15" t="s">
        <v>0</v>
      </c>
      <c r="D15" t="s">
        <v>1</v>
      </c>
      <c r="E15" t="s">
        <v>4</v>
      </c>
      <c r="G15" t="s">
        <v>5</v>
      </c>
      <c r="H15" t="s">
        <v>8</v>
      </c>
      <c r="I15" t="s">
        <v>9</v>
      </c>
      <c r="J15" t="s">
        <v>11</v>
      </c>
      <c r="K15" t="s">
        <v>10</v>
      </c>
      <c r="L15" t="s">
        <v>44</v>
      </c>
      <c r="M15" t="s">
        <v>45</v>
      </c>
      <c r="N15" t="s">
        <v>46</v>
      </c>
      <c r="O15" t="s">
        <v>60</v>
      </c>
      <c r="P15" t="s">
        <v>47</v>
      </c>
      <c r="R15" t="s">
        <v>21</v>
      </c>
      <c r="V15" s="1" t="s">
        <v>48</v>
      </c>
      <c r="W15" s="1"/>
      <c r="X15" s="1"/>
      <c r="Y15" s="1" t="s">
        <v>50</v>
      </c>
      <c r="Z15" s="1"/>
      <c r="AA15" s="1"/>
      <c r="AB15" s="1" t="s">
        <v>49</v>
      </c>
      <c r="AC15" s="1"/>
      <c r="AD15" s="1"/>
      <c r="AE15" s="1" t="s">
        <v>43</v>
      </c>
      <c r="AF15" s="1"/>
      <c r="AG15" s="1"/>
      <c r="AH15" s="1" t="s">
        <v>51</v>
      </c>
      <c r="AI15" s="1"/>
      <c r="AJ15" s="1"/>
      <c r="AK15" s="1" t="s">
        <v>52</v>
      </c>
      <c r="AL15" s="1"/>
      <c r="AM15" s="1"/>
      <c r="AN15" s="1" t="s">
        <v>42</v>
      </c>
      <c r="AQ15" t="s">
        <v>53</v>
      </c>
      <c r="AT15" t="s">
        <v>54</v>
      </c>
    </row>
    <row r="16" spans="1:48" x14ac:dyDescent="0.2">
      <c r="A16" s="1" t="s">
        <v>61</v>
      </c>
      <c r="Q16" t="s">
        <v>55</v>
      </c>
      <c r="R16" s="4" t="s">
        <v>35</v>
      </c>
      <c r="S16" s="4" t="s">
        <v>39</v>
      </c>
      <c r="T16" s="4" t="s">
        <v>40</v>
      </c>
      <c r="U16" s="4" t="s">
        <v>41</v>
      </c>
      <c r="V16" s="5" t="s">
        <v>39</v>
      </c>
      <c r="W16" s="5" t="s">
        <v>40</v>
      </c>
      <c r="X16" s="5" t="s">
        <v>41</v>
      </c>
      <c r="Y16" s="11" t="s">
        <v>39</v>
      </c>
      <c r="Z16" s="11" t="s">
        <v>40</v>
      </c>
      <c r="AA16" s="11" t="s">
        <v>41</v>
      </c>
      <c r="AB16" s="5" t="s">
        <v>39</v>
      </c>
      <c r="AC16" s="5" t="s">
        <v>40</v>
      </c>
      <c r="AD16" s="5" t="s">
        <v>41</v>
      </c>
      <c r="AE16" s="6" t="s">
        <v>39</v>
      </c>
      <c r="AF16" s="6" t="s">
        <v>40</v>
      </c>
      <c r="AG16" s="6" t="s">
        <v>41</v>
      </c>
      <c r="AH16" s="6" t="s">
        <v>39</v>
      </c>
      <c r="AI16" s="6" t="s">
        <v>40</v>
      </c>
      <c r="AJ16" s="6" t="s">
        <v>41</v>
      </c>
      <c r="AK16" s="6" t="s">
        <v>39</v>
      </c>
      <c r="AL16" s="6" t="s">
        <v>40</v>
      </c>
      <c r="AM16" s="6" t="s">
        <v>41</v>
      </c>
      <c r="AN16" s="7" t="s">
        <v>39</v>
      </c>
      <c r="AO16" s="7" t="s">
        <v>40</v>
      </c>
      <c r="AP16" s="7" t="s">
        <v>41</v>
      </c>
      <c r="AQ16" s="7" t="s">
        <v>39</v>
      </c>
      <c r="AR16" s="7" t="s">
        <v>40</v>
      </c>
      <c r="AS16" s="7" t="s">
        <v>41</v>
      </c>
      <c r="AT16" s="7" t="s">
        <v>39</v>
      </c>
      <c r="AU16" s="7" t="s">
        <v>40</v>
      </c>
      <c r="AV16" s="7" t="s">
        <v>41</v>
      </c>
    </row>
    <row r="17" spans="1:50" x14ac:dyDescent="0.2">
      <c r="A17" s="21" t="s">
        <v>64</v>
      </c>
      <c r="B17" s="21">
        <v>0.372</v>
      </c>
      <c r="C17">
        <v>72</v>
      </c>
      <c r="D17" t="s">
        <v>3</v>
      </c>
      <c r="E17">
        <v>78.900000000000006</v>
      </c>
      <c r="F17">
        <v>31</v>
      </c>
      <c r="G17" t="s">
        <v>6</v>
      </c>
      <c r="H17" t="s">
        <v>16</v>
      </c>
      <c r="I17" t="s">
        <v>12</v>
      </c>
      <c r="J17">
        <v>1.23</v>
      </c>
      <c r="K17">
        <v>138.5</v>
      </c>
      <c r="L17">
        <v>58</v>
      </c>
      <c r="M17">
        <v>75</v>
      </c>
      <c r="N17">
        <v>149</v>
      </c>
      <c r="O17">
        <f>L17*N17</f>
        <v>8642</v>
      </c>
      <c r="P17">
        <v>70</v>
      </c>
      <c r="Q17" s="18" t="s">
        <v>56</v>
      </c>
      <c r="R17" s="3">
        <v>0</v>
      </c>
      <c r="S17" s="8" t="s">
        <v>29</v>
      </c>
      <c r="T17" s="8" t="s">
        <v>31</v>
      </c>
      <c r="U17" s="8" t="s">
        <v>30</v>
      </c>
      <c r="V17">
        <f>AVERAGE(Y17,AB17)</f>
        <v>1.2301030996256916</v>
      </c>
      <c r="W17">
        <f t="shared" ref="W17:W24" si="16">AVERAGE(Z17,AC17)</f>
        <v>1.1105879303818116</v>
      </c>
      <c r="X17">
        <f t="shared" ref="X17:X24" si="17">AVERAGE(AA17,AD17)</f>
        <v>1.1966792615267674</v>
      </c>
      <c r="Y17">
        <v>1.2359226827102801</v>
      </c>
      <c r="Z17">
        <v>1.1576528235327699</v>
      </c>
      <c r="AA17">
        <v>1.1706061270494199</v>
      </c>
      <c r="AB17">
        <v>1.2242835165411032</v>
      </c>
      <c r="AC17">
        <v>1.0635230372308533</v>
      </c>
      <c r="AD17">
        <v>1.2227523960041149</v>
      </c>
      <c r="AE17">
        <f>AVERAGE(AH17,AK17)</f>
        <v>1.6784223878637916</v>
      </c>
      <c r="AF17">
        <f>AVERAGE(AI17,AL17)</f>
        <v>1.4637123320361098</v>
      </c>
      <c r="AG17">
        <f>AVERAGE(AJ17,AM17)</f>
        <v>1.6500095303093487</v>
      </c>
      <c r="AH17">
        <v>1.6796090389374001</v>
      </c>
      <c r="AI17">
        <v>1.45150570224994</v>
      </c>
      <c r="AJ17">
        <v>1.5326438830584375</v>
      </c>
      <c r="AK17">
        <v>1.6772357367901833</v>
      </c>
      <c r="AL17">
        <v>1.4759189618222799</v>
      </c>
      <c r="AM17" s="33">
        <v>1.76737517756026</v>
      </c>
      <c r="AN17" s="34">
        <f t="shared" ref="AN17:AN24" si="18">AE17/V17</f>
        <v>1.3644566771472399</v>
      </c>
      <c r="AO17" s="34">
        <f t="shared" ref="AO17:AO24" si="19">AF17/W17</f>
        <v>1.3179616777690866</v>
      </c>
      <c r="AP17" s="34">
        <f t="shared" ref="AP17:AP24" si="20">AG17/X17</f>
        <v>1.3788235355597338</v>
      </c>
      <c r="AQ17" s="33">
        <f t="shared" ref="AQ17:AQ24" si="21">AH17/Y17</f>
        <v>1.3589920004171712</v>
      </c>
      <c r="AR17">
        <f t="shared" ref="AR17:AR24" si="22">AI17/Z17</f>
        <v>1.2538350641433493</v>
      </c>
      <c r="AS17">
        <f t="shared" ref="AS17:AS24" si="23">AJ17/AA17</f>
        <v>1.3092737579646492</v>
      </c>
      <c r="AT17">
        <f t="shared" ref="AT17:AT24" si="24">AK17/AB17</f>
        <v>1.3699733061250221</v>
      </c>
      <c r="AU17">
        <f t="shared" ref="AU17:AU24" si="25">AL17/AC17</f>
        <v>1.3877639789216056</v>
      </c>
      <c r="AV17">
        <f t="shared" ref="AV17:AV24" si="26">AM17/AD17</f>
        <v>1.4454072495265118</v>
      </c>
    </row>
    <row r="18" spans="1:50" x14ac:dyDescent="0.2">
      <c r="A18" s="21" t="s">
        <v>65</v>
      </c>
      <c r="B18" s="21">
        <v>0.40899999999999997</v>
      </c>
      <c r="C18">
        <v>47</v>
      </c>
      <c r="D18" t="s">
        <v>3</v>
      </c>
      <c r="E18">
        <v>97.9</v>
      </c>
      <c r="F18">
        <v>34</v>
      </c>
      <c r="G18" t="s">
        <v>7</v>
      </c>
      <c r="H18" t="s">
        <v>16</v>
      </c>
      <c r="I18" t="s">
        <v>12</v>
      </c>
      <c r="J18">
        <v>1.23</v>
      </c>
      <c r="K18">
        <v>149.9</v>
      </c>
      <c r="L18">
        <v>50</v>
      </c>
      <c r="M18">
        <v>60</v>
      </c>
      <c r="N18">
        <v>112</v>
      </c>
      <c r="O18">
        <f t="shared" ref="O18:O24" si="27">L18*N18</f>
        <v>5600</v>
      </c>
      <c r="P18">
        <v>64</v>
      </c>
      <c r="Q18" t="s">
        <v>57</v>
      </c>
      <c r="R18" s="3">
        <v>0</v>
      </c>
      <c r="S18" s="9">
        <v>0</v>
      </c>
      <c r="T18" s="9">
        <v>0</v>
      </c>
      <c r="U18" s="9">
        <v>0</v>
      </c>
      <c r="V18">
        <f t="shared" ref="V18:V24" si="28">AVERAGE(Y18,AB18)</f>
        <v>0.72413165062412221</v>
      </c>
      <c r="W18">
        <f t="shared" si="16"/>
        <v>0.77410182979022912</v>
      </c>
      <c r="X18">
        <f t="shared" si="17"/>
        <v>0.74660279291412857</v>
      </c>
      <c r="Y18">
        <v>0.76816335650516177</v>
      </c>
      <c r="Z18">
        <v>0.86537340485789016</v>
      </c>
      <c r="AA18">
        <v>0.86657193603329186</v>
      </c>
      <c r="AB18">
        <v>0.68009994474308255</v>
      </c>
      <c r="AC18">
        <v>0.68283025472256798</v>
      </c>
      <c r="AD18">
        <v>0.62663364979496516</v>
      </c>
      <c r="AE18">
        <f t="shared" ref="AE18:AE24" si="29">AVERAGE(AH18,AK18)</f>
        <v>1.1178363685912602</v>
      </c>
      <c r="AF18">
        <f t="shared" ref="AF18:AF24" si="30">AVERAGE(AI18,AL18)</f>
        <v>1.0828232266508837</v>
      </c>
      <c r="AG18">
        <f t="shared" ref="AG18:AG24" si="31">AVERAGE(AJ18,AM18)</f>
        <v>0.9587912815537315</v>
      </c>
      <c r="AH18">
        <v>1.179106402544388</v>
      </c>
      <c r="AI18">
        <v>1.1560865331936401</v>
      </c>
      <c r="AJ18">
        <v>1.0281427218163139</v>
      </c>
      <c r="AK18">
        <v>1.0565663346381324</v>
      </c>
      <c r="AL18">
        <v>1.0095599201081273</v>
      </c>
      <c r="AM18" s="33">
        <v>0.88943984129114906</v>
      </c>
      <c r="AN18" s="35">
        <f t="shared" si="18"/>
        <v>1.5436921830827415</v>
      </c>
      <c r="AO18" s="35">
        <f t="shared" si="19"/>
        <v>1.3988123848568008</v>
      </c>
      <c r="AP18" s="35">
        <f t="shared" si="20"/>
        <v>1.284205323973397</v>
      </c>
      <c r="AQ18" s="33">
        <f t="shared" si="21"/>
        <v>1.53496830141554</v>
      </c>
      <c r="AR18">
        <f t="shared" si="22"/>
        <v>1.3359395224117041</v>
      </c>
      <c r="AS18">
        <f t="shared" si="23"/>
        <v>1.1864482093922954</v>
      </c>
      <c r="AT18">
        <f t="shared" si="24"/>
        <v>1.5535456851672962</v>
      </c>
      <c r="AU18">
        <f t="shared" si="25"/>
        <v>1.4784932464925835</v>
      </c>
      <c r="AV18">
        <f t="shared" si="26"/>
        <v>1.4193936785587149</v>
      </c>
    </row>
    <row r="19" spans="1:50" x14ac:dyDescent="0.2">
      <c r="A19" s="21" t="s">
        <v>66</v>
      </c>
      <c r="B19" s="21">
        <v>0.46200000000000002</v>
      </c>
      <c r="C19">
        <v>65</v>
      </c>
      <c r="D19" t="s">
        <v>3</v>
      </c>
      <c r="E19">
        <v>70</v>
      </c>
      <c r="F19">
        <v>24</v>
      </c>
      <c r="G19" t="s">
        <v>6</v>
      </c>
      <c r="H19" t="s">
        <v>16</v>
      </c>
      <c r="I19" t="s">
        <v>12</v>
      </c>
      <c r="J19">
        <v>1.23</v>
      </c>
      <c r="K19">
        <v>114.2</v>
      </c>
      <c r="L19">
        <v>66</v>
      </c>
      <c r="M19">
        <v>80</v>
      </c>
      <c r="N19">
        <v>173</v>
      </c>
      <c r="O19">
        <f t="shared" si="27"/>
        <v>11418</v>
      </c>
      <c r="P19">
        <v>83</v>
      </c>
      <c r="Q19" t="s">
        <v>58</v>
      </c>
      <c r="R19" s="3" t="s">
        <v>36</v>
      </c>
      <c r="S19" s="10" t="s">
        <v>32</v>
      </c>
      <c r="T19" s="3" t="s">
        <v>33</v>
      </c>
      <c r="U19" s="3" t="s">
        <v>34</v>
      </c>
      <c r="V19">
        <f t="shared" si="28"/>
        <v>0.94870060446956384</v>
      </c>
      <c r="W19">
        <f t="shared" si="16"/>
        <v>0.86713889705465319</v>
      </c>
      <c r="X19">
        <f t="shared" si="17"/>
        <v>1.0117692458546652</v>
      </c>
      <c r="Y19">
        <v>1.000288927713286</v>
      </c>
      <c r="Z19">
        <v>0.88542308507449619</v>
      </c>
      <c r="AA19">
        <v>1.0859269504101499</v>
      </c>
      <c r="AB19">
        <v>0.89711228122584152</v>
      </c>
      <c r="AC19">
        <v>0.84885470903481031</v>
      </c>
      <c r="AD19">
        <v>0.93761154129918034</v>
      </c>
      <c r="AE19">
        <f t="shared" si="29"/>
        <v>0.76251002915558153</v>
      </c>
      <c r="AF19">
        <f t="shared" si="30"/>
        <v>0.95129875682720244</v>
      </c>
      <c r="AG19">
        <f t="shared" si="31"/>
        <v>1.1541347726771032</v>
      </c>
      <c r="AH19">
        <v>0.58250169772565852</v>
      </c>
      <c r="AI19">
        <v>0.74839127817192119</v>
      </c>
      <c r="AJ19">
        <v>1.0639511576434966</v>
      </c>
      <c r="AK19">
        <v>0.94251836058550442</v>
      </c>
      <c r="AL19">
        <v>1.1542062354824836</v>
      </c>
      <c r="AM19" s="33">
        <v>1.24431838771071</v>
      </c>
      <c r="AN19" s="36">
        <f t="shared" si="18"/>
        <v>0.80374148130949608</v>
      </c>
      <c r="AO19" s="33">
        <f t="shared" si="19"/>
        <v>1.097054647252486</v>
      </c>
      <c r="AP19" s="33">
        <f t="shared" si="20"/>
        <v>1.1407094823308042</v>
      </c>
      <c r="AQ19" s="33">
        <f t="shared" si="21"/>
        <v>0.58233344545489329</v>
      </c>
      <c r="AR19">
        <f t="shared" si="22"/>
        <v>0.84523578703502444</v>
      </c>
      <c r="AS19">
        <f t="shared" si="23"/>
        <v>0.9797631021512514</v>
      </c>
      <c r="AT19">
        <f t="shared" si="24"/>
        <v>1.0506135968817847</v>
      </c>
      <c r="AU19">
        <f t="shared" si="25"/>
        <v>1.3597217794725709</v>
      </c>
      <c r="AV19">
        <f t="shared" si="26"/>
        <v>1.3271150502121041</v>
      </c>
    </row>
    <row r="20" spans="1:50" x14ac:dyDescent="0.2">
      <c r="A20" s="21" t="s">
        <v>67</v>
      </c>
      <c r="B20" s="21">
        <v>0.41099999999999998</v>
      </c>
      <c r="C20">
        <v>66</v>
      </c>
      <c r="D20" t="s">
        <v>3</v>
      </c>
      <c r="E20">
        <v>103</v>
      </c>
      <c r="F20">
        <v>32</v>
      </c>
      <c r="G20" t="s">
        <v>6</v>
      </c>
      <c r="H20" t="s">
        <v>17</v>
      </c>
      <c r="I20" t="s">
        <v>13</v>
      </c>
      <c r="J20">
        <v>1.23</v>
      </c>
      <c r="K20">
        <v>144.6</v>
      </c>
      <c r="L20">
        <v>62</v>
      </c>
      <c r="M20">
        <v>86</v>
      </c>
      <c r="N20">
        <v>117</v>
      </c>
      <c r="O20">
        <f t="shared" si="27"/>
        <v>7254</v>
      </c>
      <c r="P20">
        <v>69</v>
      </c>
      <c r="Q20" t="s">
        <v>58</v>
      </c>
      <c r="R20" s="3">
        <v>0</v>
      </c>
      <c r="S20" s="3" t="s">
        <v>37</v>
      </c>
      <c r="T20" s="10" t="s">
        <v>22</v>
      </c>
      <c r="U20" t="s">
        <v>38</v>
      </c>
      <c r="V20">
        <f t="shared" si="28"/>
        <v>0.6770401530206982</v>
      </c>
      <c r="W20">
        <f t="shared" si="16"/>
        <v>0.59687930364658182</v>
      </c>
      <c r="X20">
        <f t="shared" si="17"/>
        <v>0.6736099154529398</v>
      </c>
      <c r="Y20" s="12">
        <v>0.72023891490912939</v>
      </c>
      <c r="Z20">
        <v>0.61567178190938454</v>
      </c>
      <c r="AA20">
        <v>0.67395476832648038</v>
      </c>
      <c r="AB20">
        <v>0.63384139113226701</v>
      </c>
      <c r="AC20">
        <v>0.57808682538377909</v>
      </c>
      <c r="AD20">
        <v>0.67326506257939922</v>
      </c>
      <c r="AE20">
        <f t="shared" si="29"/>
        <v>0.83819800008117151</v>
      </c>
      <c r="AF20">
        <f t="shared" si="30"/>
        <v>0.51763236837640569</v>
      </c>
      <c r="AG20">
        <f t="shared" si="31"/>
        <v>0.77110942194622489</v>
      </c>
      <c r="AH20">
        <v>0.86456885348406098</v>
      </c>
      <c r="AI20">
        <v>0.4940340331305032</v>
      </c>
      <c r="AJ20">
        <v>0.75456943921255304</v>
      </c>
      <c r="AK20">
        <v>0.81182714667828204</v>
      </c>
      <c r="AL20">
        <v>0.54123070362230807</v>
      </c>
      <c r="AM20" s="33">
        <v>0.78764940467989675</v>
      </c>
      <c r="AN20" s="33">
        <f t="shared" si="18"/>
        <v>1.238032923662574</v>
      </c>
      <c r="AO20" s="36">
        <f t="shared" si="19"/>
        <v>0.86723122281837561</v>
      </c>
      <c r="AP20" s="33">
        <f t="shared" si="20"/>
        <v>1.1447417923290599</v>
      </c>
      <c r="AQ20" s="33">
        <f t="shared" si="21"/>
        <v>1.2003917527743433</v>
      </c>
      <c r="AR20">
        <f t="shared" si="22"/>
        <v>0.80243085300800066</v>
      </c>
      <c r="AS20">
        <f t="shared" si="23"/>
        <v>1.1196143638633935</v>
      </c>
      <c r="AT20">
        <f t="shared" si="24"/>
        <v>1.2808048796372684</v>
      </c>
      <c r="AU20">
        <f t="shared" si="25"/>
        <v>0.93624466058882583</v>
      </c>
      <c r="AV20">
        <f t="shared" si="26"/>
        <v>1.169894961818263</v>
      </c>
    </row>
    <row r="21" spans="1:50" x14ac:dyDescent="0.2">
      <c r="A21" s="21" t="s">
        <v>68</v>
      </c>
      <c r="B21" s="21">
        <v>0.35199999999999998</v>
      </c>
      <c r="C21">
        <v>83</v>
      </c>
      <c r="D21" t="s">
        <v>2</v>
      </c>
      <c r="E21">
        <v>80.2</v>
      </c>
      <c r="F21">
        <v>25</v>
      </c>
      <c r="G21" t="s">
        <v>6</v>
      </c>
      <c r="H21" t="s">
        <v>18</v>
      </c>
      <c r="I21" t="s">
        <v>15</v>
      </c>
      <c r="J21">
        <v>1.25</v>
      </c>
      <c r="K21">
        <v>145.80000000000001</v>
      </c>
      <c r="L21">
        <v>75</v>
      </c>
      <c r="M21">
        <v>87</v>
      </c>
      <c r="N21">
        <v>163</v>
      </c>
      <c r="O21">
        <f t="shared" si="27"/>
        <v>12225</v>
      </c>
      <c r="P21">
        <v>83</v>
      </c>
      <c r="Q21" t="s">
        <v>57</v>
      </c>
      <c r="R21" s="3">
        <v>0</v>
      </c>
      <c r="S21" s="9">
        <v>0</v>
      </c>
      <c r="T21" s="9">
        <v>0</v>
      </c>
      <c r="U21" s="9">
        <v>0</v>
      </c>
      <c r="V21">
        <f t="shared" si="28"/>
        <v>0.9232788276421886</v>
      </c>
      <c r="W21">
        <f t="shared" si="16"/>
        <v>0.94333534461274715</v>
      </c>
      <c r="X21">
        <f t="shared" si="17"/>
        <v>0.84061186642876184</v>
      </c>
      <c r="Y21">
        <v>0.97819976540778042</v>
      </c>
      <c r="Z21">
        <v>0.9973932061906936</v>
      </c>
      <c r="AA21">
        <v>0.88774309938254026</v>
      </c>
      <c r="AB21">
        <v>0.8683578898765969</v>
      </c>
      <c r="AC21">
        <v>0.8892774830348007</v>
      </c>
      <c r="AD21">
        <v>0.79348063347498343</v>
      </c>
      <c r="AE21">
        <f t="shared" si="29"/>
        <v>1.179197441511775</v>
      </c>
      <c r="AF21">
        <f t="shared" si="30"/>
        <v>1.2254466319148141</v>
      </c>
      <c r="AG21">
        <f t="shared" si="31"/>
        <v>1.02125989246481</v>
      </c>
      <c r="AH21">
        <v>1.2139925979962434</v>
      </c>
      <c r="AI21">
        <v>1.2519278761103318</v>
      </c>
      <c r="AJ21">
        <v>1.0725652424338366</v>
      </c>
      <c r="AK21">
        <v>1.1444022850273063</v>
      </c>
      <c r="AL21">
        <v>1.1989653877192961</v>
      </c>
      <c r="AM21" s="33">
        <v>0.96995454249578328</v>
      </c>
      <c r="AN21" s="35">
        <f t="shared" si="18"/>
        <v>1.2771845364667738</v>
      </c>
      <c r="AO21" s="35">
        <f t="shared" si="19"/>
        <v>1.2990572641141498</v>
      </c>
      <c r="AP21" s="35">
        <f t="shared" si="20"/>
        <v>1.2149006375600067</v>
      </c>
      <c r="AQ21" s="33">
        <f t="shared" si="21"/>
        <v>1.2410477296425935</v>
      </c>
      <c r="AR21">
        <f t="shared" si="22"/>
        <v>1.2551999235003544</v>
      </c>
      <c r="AS21">
        <f t="shared" si="23"/>
        <v>1.2081932748109754</v>
      </c>
      <c r="AT21">
        <f t="shared" si="24"/>
        <v>1.3178924247350805</v>
      </c>
      <c r="AU21">
        <f t="shared" si="25"/>
        <v>1.3482466503341974</v>
      </c>
      <c r="AV21">
        <f t="shared" si="26"/>
        <v>1.2224048093624502</v>
      </c>
    </row>
    <row r="22" spans="1:50" x14ac:dyDescent="0.2">
      <c r="A22" s="21" t="s">
        <v>69</v>
      </c>
      <c r="B22" s="21">
        <v>0.46400000000000002</v>
      </c>
      <c r="C22">
        <v>65</v>
      </c>
      <c r="D22" t="s">
        <v>3</v>
      </c>
      <c r="E22">
        <v>90</v>
      </c>
      <c r="F22">
        <v>29</v>
      </c>
      <c r="G22" t="s">
        <v>6</v>
      </c>
      <c r="H22" t="s">
        <v>19</v>
      </c>
      <c r="I22" t="s">
        <v>14</v>
      </c>
      <c r="J22">
        <v>1.2</v>
      </c>
      <c r="K22">
        <v>141.5</v>
      </c>
      <c r="L22">
        <v>63</v>
      </c>
      <c r="M22">
        <v>85</v>
      </c>
      <c r="N22">
        <v>114</v>
      </c>
      <c r="O22">
        <f t="shared" si="27"/>
        <v>7182</v>
      </c>
      <c r="P22">
        <v>64</v>
      </c>
      <c r="Q22" t="s">
        <v>59</v>
      </c>
      <c r="R22" s="3">
        <v>0</v>
      </c>
      <c r="S22" s="8" t="s">
        <v>28</v>
      </c>
      <c r="T22" s="9">
        <v>0</v>
      </c>
      <c r="U22" s="8" t="s">
        <v>23</v>
      </c>
      <c r="V22">
        <f t="shared" si="28"/>
        <v>0.60618353978631334</v>
      </c>
      <c r="W22">
        <f t="shared" si="16"/>
        <v>0.56025219040174923</v>
      </c>
      <c r="X22">
        <f t="shared" si="17"/>
        <v>0.71950521077779483</v>
      </c>
      <c r="Y22">
        <v>0.5887937210264369</v>
      </c>
      <c r="Z22">
        <v>0.56803182228533033</v>
      </c>
      <c r="AA22">
        <v>0.74627895168752834</v>
      </c>
      <c r="AB22">
        <v>0.62357335854618978</v>
      </c>
      <c r="AC22">
        <v>0.55247255851816801</v>
      </c>
      <c r="AD22">
        <v>0.69273146986806122</v>
      </c>
      <c r="AE22">
        <f t="shared" si="29"/>
        <v>1.0011928441192954</v>
      </c>
      <c r="AF22">
        <f t="shared" si="30"/>
        <v>0.97906127078137439</v>
      </c>
      <c r="AG22">
        <f t="shared" si="31"/>
        <v>0.89168439798275401</v>
      </c>
      <c r="AH22">
        <v>1.0355764776362624</v>
      </c>
      <c r="AI22">
        <v>1.0220602609902001</v>
      </c>
      <c r="AJ22">
        <v>0.93530038818662176</v>
      </c>
      <c r="AK22">
        <v>0.96680921060232838</v>
      </c>
      <c r="AL22">
        <v>0.93606228057254859</v>
      </c>
      <c r="AM22" s="33">
        <v>0.84806840777888626</v>
      </c>
      <c r="AN22" s="34">
        <f t="shared" si="18"/>
        <v>1.6516331744544357</v>
      </c>
      <c r="AO22" s="35">
        <f t="shared" si="19"/>
        <v>1.747536712135481</v>
      </c>
      <c r="AP22" s="34">
        <f t="shared" si="20"/>
        <v>1.2393022102214259</v>
      </c>
      <c r="AQ22" s="33">
        <f t="shared" si="21"/>
        <v>1.7588103280567506</v>
      </c>
      <c r="AR22">
        <f t="shared" si="22"/>
        <v>1.7993010618281962</v>
      </c>
      <c r="AS22">
        <f t="shared" si="23"/>
        <v>1.2532852307728464</v>
      </c>
      <c r="AT22">
        <f t="shared" si="24"/>
        <v>1.5504337979678364</v>
      </c>
      <c r="AU22">
        <f t="shared" si="25"/>
        <v>1.6943145250204608</v>
      </c>
      <c r="AV22">
        <f t="shared" si="26"/>
        <v>1.2242383155198806</v>
      </c>
    </row>
    <row r="23" spans="1:50" x14ac:dyDescent="0.2">
      <c r="A23" s="21" t="s">
        <v>70</v>
      </c>
      <c r="B23" s="21">
        <v>0.441</v>
      </c>
      <c r="C23">
        <v>50</v>
      </c>
      <c r="D23" t="s">
        <v>2</v>
      </c>
      <c r="E23">
        <v>64</v>
      </c>
      <c r="F23">
        <v>25</v>
      </c>
      <c r="G23" t="s">
        <v>6</v>
      </c>
      <c r="H23" t="s">
        <v>20</v>
      </c>
      <c r="I23" t="s">
        <v>12</v>
      </c>
      <c r="J23">
        <v>1.23</v>
      </c>
      <c r="K23">
        <v>144</v>
      </c>
      <c r="L23">
        <v>61</v>
      </c>
      <c r="M23">
        <v>75</v>
      </c>
      <c r="N23">
        <v>159</v>
      </c>
      <c r="O23">
        <f t="shared" si="27"/>
        <v>9699</v>
      </c>
      <c r="P23">
        <v>96</v>
      </c>
      <c r="Q23" t="s">
        <v>58</v>
      </c>
      <c r="R23" s="3">
        <v>0</v>
      </c>
      <c r="S23" s="3" t="s">
        <v>25</v>
      </c>
      <c r="T23" s="3" t="s">
        <v>27</v>
      </c>
      <c r="U23" s="3" t="s">
        <v>26</v>
      </c>
      <c r="V23">
        <f t="shared" si="28"/>
        <v>0.74465730855487444</v>
      </c>
      <c r="W23">
        <f t="shared" si="16"/>
        <v>0.69547800041951757</v>
      </c>
      <c r="X23">
        <f>AVERAGE(AA23,AD23)</f>
        <v>0.69748093046147353</v>
      </c>
      <c r="Y23">
        <v>0.78157711838892086</v>
      </c>
      <c r="Z23">
        <v>0.71398922284245858</v>
      </c>
      <c r="AA23">
        <v>0.74669285802948171</v>
      </c>
      <c r="AB23">
        <v>0.70773749872082814</v>
      </c>
      <c r="AC23">
        <v>0.67696677799657645</v>
      </c>
      <c r="AD23">
        <v>0.64826900289346523</v>
      </c>
      <c r="AE23">
        <f t="shared" si="29"/>
        <v>1.0974626215705046</v>
      </c>
      <c r="AF23">
        <f t="shared" si="30"/>
        <v>1.0393593871759237</v>
      </c>
      <c r="AG23">
        <f t="shared" si="31"/>
        <v>0.97975071909823819</v>
      </c>
      <c r="AH23">
        <v>1.1615761589800524</v>
      </c>
      <c r="AI23">
        <v>1.0549780131921342</v>
      </c>
      <c r="AJ23">
        <v>0.99698789308779556</v>
      </c>
      <c r="AK23">
        <v>1.0333490841609569</v>
      </c>
      <c r="AL23">
        <v>1.0237407611597131</v>
      </c>
      <c r="AM23" s="33">
        <v>0.96251354510868092</v>
      </c>
      <c r="AN23" s="33">
        <f t="shared" si="18"/>
        <v>1.4737821128759279</v>
      </c>
      <c r="AO23" s="33">
        <f t="shared" si="19"/>
        <v>1.4944532919071118</v>
      </c>
      <c r="AP23" s="33">
        <f t="shared" si="20"/>
        <v>1.4046989334174438</v>
      </c>
      <c r="AQ23" s="33">
        <f t="shared" si="21"/>
        <v>1.486195196418276</v>
      </c>
      <c r="AR23">
        <f t="shared" si="22"/>
        <v>1.4775825452829205</v>
      </c>
      <c r="AS23">
        <f t="shared" si="23"/>
        <v>1.3352048065905453</v>
      </c>
      <c r="AT23">
        <f t="shared" si="24"/>
        <v>1.4600739483617053</v>
      </c>
      <c r="AU23">
        <f t="shared" si="25"/>
        <v>1.5122466780266288</v>
      </c>
      <c r="AV23">
        <f t="shared" si="26"/>
        <v>1.4847440504059668</v>
      </c>
    </row>
    <row r="24" spans="1:50" x14ac:dyDescent="0.2">
      <c r="A24" s="21" t="s">
        <v>71</v>
      </c>
      <c r="B24" s="21">
        <v>0.41</v>
      </c>
      <c r="C24">
        <v>46</v>
      </c>
      <c r="D24" t="s">
        <v>3</v>
      </c>
      <c r="E24">
        <v>120.7</v>
      </c>
      <c r="F24">
        <v>35</v>
      </c>
      <c r="G24" t="s">
        <v>6</v>
      </c>
      <c r="H24" t="s">
        <v>20</v>
      </c>
      <c r="I24" t="s">
        <v>12</v>
      </c>
      <c r="J24">
        <v>1.23</v>
      </c>
      <c r="K24">
        <v>188.8</v>
      </c>
      <c r="L24">
        <v>43</v>
      </c>
      <c r="M24">
        <v>75</v>
      </c>
      <c r="N24">
        <v>120</v>
      </c>
      <c r="O24">
        <f t="shared" si="27"/>
        <v>5160</v>
      </c>
      <c r="P24">
        <v>81</v>
      </c>
      <c r="Q24" t="s">
        <v>58</v>
      </c>
      <c r="R24" s="3">
        <v>0</v>
      </c>
      <c r="S24" s="8" t="s">
        <v>23</v>
      </c>
      <c r="T24" s="3" t="s">
        <v>24</v>
      </c>
      <c r="U24" s="9">
        <v>0</v>
      </c>
      <c r="V24">
        <f t="shared" si="28"/>
        <v>0.44331770375939678</v>
      </c>
      <c r="W24">
        <f t="shared" si="16"/>
        <v>0.58435331841328297</v>
      </c>
      <c r="X24">
        <f t="shared" si="17"/>
        <v>0.50444448235654649</v>
      </c>
      <c r="Y24">
        <v>0.4599471334314707</v>
      </c>
      <c r="Z24">
        <v>0.60242032668032564</v>
      </c>
      <c r="AA24">
        <v>0.51739768727964419</v>
      </c>
      <c r="AB24">
        <v>0.42668827408732285</v>
      </c>
      <c r="AC24">
        <v>0.5662863101462402</v>
      </c>
      <c r="AD24">
        <v>0.49149127743344884</v>
      </c>
      <c r="AE24">
        <f t="shared" si="29"/>
        <v>0.79907611356446329</v>
      </c>
      <c r="AF24">
        <f t="shared" si="30"/>
        <v>0.89434581614134312</v>
      </c>
      <c r="AG24">
        <f t="shared" si="31"/>
        <v>0.70819001077354105</v>
      </c>
      <c r="AH24">
        <v>0.78670065264073985</v>
      </c>
      <c r="AI24">
        <v>0.94631569984915198</v>
      </c>
      <c r="AJ24">
        <v>0.7522638876246821</v>
      </c>
      <c r="AK24">
        <v>0.81145157448818661</v>
      </c>
      <c r="AL24">
        <v>0.84237593243353415</v>
      </c>
      <c r="AM24" s="33">
        <v>0.66411613392239988</v>
      </c>
      <c r="AN24" s="34">
        <f t="shared" si="18"/>
        <v>1.8024908700649329</v>
      </c>
      <c r="AO24" s="33">
        <f t="shared" si="19"/>
        <v>1.5304881275763005</v>
      </c>
      <c r="AP24" s="35">
        <f t="shared" si="20"/>
        <v>1.4039007969027306</v>
      </c>
      <c r="AQ24" s="33">
        <f t="shared" si="21"/>
        <v>1.7104153835496259</v>
      </c>
      <c r="AR24">
        <f t="shared" si="22"/>
        <v>1.5708561911645362</v>
      </c>
      <c r="AS24">
        <f t="shared" si="23"/>
        <v>1.4539374761798982</v>
      </c>
      <c r="AT24">
        <f t="shared" si="24"/>
        <v>1.9017433188757396</v>
      </c>
      <c r="AU24">
        <f t="shared" si="25"/>
        <v>1.4875442286711742</v>
      </c>
      <c r="AV24">
        <f t="shared" si="26"/>
        <v>1.3512266939718489</v>
      </c>
    </row>
    <row r="25" spans="1:50" x14ac:dyDescent="0.2">
      <c r="Y25" s="13"/>
      <c r="Z25" s="13"/>
      <c r="AA25" s="13"/>
      <c r="AE25" s="13"/>
      <c r="AF25" s="13"/>
      <c r="AG25" s="13"/>
      <c r="AH25" s="13"/>
      <c r="AI25" s="13"/>
      <c r="AJ25" s="13"/>
      <c r="AN25" s="14"/>
      <c r="AO25" s="15"/>
      <c r="AQ25" s="13"/>
      <c r="AR25" s="13"/>
      <c r="AS25" s="13"/>
    </row>
    <row r="26" spans="1:50" x14ac:dyDescent="0.2">
      <c r="A26" s="2"/>
      <c r="B26" s="21"/>
      <c r="V26" s="4">
        <f>AVERAGE(V17:X18,V21:X22,V24,X24)</f>
        <v>0.80879540933058924</v>
      </c>
      <c r="W26" s="4">
        <f>AVERAGE(X20,W19,X19,V20,V23:X23,W24)</f>
        <v>0.74394097115401303</v>
      </c>
      <c r="X26" s="4">
        <f>AVERAGE(V19,W20)</f>
        <v>0.77278995405807283</v>
      </c>
      <c r="Y26" s="4">
        <f>AVERAGE(Y17:AA18,Y21:AA22,Y24,AA24)</f>
        <v>0.84343397981287427</v>
      </c>
      <c r="Z26" s="4">
        <f>AVERAGE(AA20,Z19,AA19,Y20,Y23:AA23,Z24)</f>
        <v>0.77627790558268039</v>
      </c>
      <c r="AA26" s="4">
        <f>AVERAGE(Y19,Z20)</f>
        <v>0.80798035481133534</v>
      </c>
      <c r="AB26" s="4">
        <f>AVERAGE(AB17:AD18,AB21:AD22,AB24,AD24)</f>
        <v>0.77415683884830422</v>
      </c>
      <c r="AC26" s="4">
        <f>AVERAGE(AD20,AC19,AD19,AB20,AB23:AD23,AC24)</f>
        <v>0.71160403672534578</v>
      </c>
      <c r="AD26" s="4">
        <f>AVERAGE(AB19,AC20)</f>
        <v>0.73759955330481031</v>
      </c>
      <c r="AE26" s="4">
        <f>AVERAGE(AE17:AG18,AE21:AG22,AE24,AG24)</f>
        <v>1.125478837865568</v>
      </c>
      <c r="AF26" s="4">
        <f>AVERAGE(AG20,AF19,AG19,AE20,AE23:AG23,AF24)</f>
        <v>0.96570743693971395</v>
      </c>
      <c r="AG26" s="4">
        <f>AVERAGE(AE19,AF20)</f>
        <v>0.64007119876599361</v>
      </c>
      <c r="AH26" s="4">
        <f>AVERAGE(AH17:AJ18,AH21:AJ22,AH24,AJ24)</f>
        <v>1.1498201189585024</v>
      </c>
      <c r="AI26" s="4">
        <f>AVERAGE(AJ20,AI19,AJ19,AH20,AH23:AJ23,AI24)</f>
        <v>0.9489173117026457</v>
      </c>
      <c r="AJ26" s="4">
        <f>AVERAGE(AH19,AI20)</f>
        <v>0.53826786542808081</v>
      </c>
      <c r="AK26" s="4">
        <f>AVERAGE(AK17:AM18,AK21:AM22,AK24,AM24)</f>
        <v>1.1011375567726334</v>
      </c>
      <c r="AL26" s="4">
        <f>AVERAGE(AM20,AL19,AM19,AK20,AK23:AM23,AL24)</f>
        <v>0.9824975621767823</v>
      </c>
      <c r="AM26" s="4">
        <f>AVERAGE(AK19,AL20)</f>
        <v>0.74187453210390619</v>
      </c>
      <c r="AN26" s="4">
        <f>AVERAGE(AN17:AP18,AN21:AP22,AN24,AP24)</f>
        <v>1.4231398560220667</v>
      </c>
      <c r="AO26" s="4">
        <f>AVERAGE(AP20,AO19,AP19,AN20,AN23:AP23,AO24)</f>
        <v>1.3154951639189634</v>
      </c>
      <c r="AP26" s="4">
        <f>AVERAGE(AN19,AO20)</f>
        <v>0.83548635206393584</v>
      </c>
      <c r="AQ26" s="4">
        <f>AVERAGE(AQ17:AS18,AQ21:AS22,AQ24,AS24)</f>
        <v>1.4042605188632822</v>
      </c>
      <c r="AR26" s="4">
        <f>AVERAGE(AS20,AR19,AS19,AQ20,AQ23:AS23,AR24)</f>
        <v>1.2518554681600362</v>
      </c>
      <c r="AS26" s="4">
        <f>AVERAGE(AQ19,AR20)</f>
        <v>0.69238214923144703</v>
      </c>
      <c r="AT26" s="4">
        <f>AVERAGE(AT17:AV18,AT21:AV22,AT24,AV24)</f>
        <v>1.4475055486128021</v>
      </c>
      <c r="AU26" s="4">
        <f>AVERAGE(AV20,AU19,AV19,AT20,AT23:AV23,AU24)</f>
        <v>1.3852681970757101</v>
      </c>
      <c r="AV26" s="4">
        <f>AVERAGE(AT19,AU20)</f>
        <v>0.9934291287353052</v>
      </c>
    </row>
    <row r="27" spans="1:50" x14ac:dyDescent="0.2">
      <c r="A27" s="2"/>
      <c r="B27" s="21"/>
      <c r="V27" s="4">
        <f>STDEV(V17:X18,V21:X22,V24,X24)</f>
        <v>0.24814597311079417</v>
      </c>
      <c r="W27" s="4">
        <f>STDEV(W19:X19,V20,V23:X23,W24,X20)</f>
        <v>0.13432785983683698</v>
      </c>
      <c r="X27" s="4">
        <f>STDEV(V19,W20)</f>
        <v>0.24877522757780268</v>
      </c>
      <c r="Y27" s="4">
        <f>STDEV(Y17:AA18,Y21:AA22,Y24,AA24)</f>
        <v>0.25020335433765567</v>
      </c>
      <c r="Z27" s="4">
        <f>STDEV(Z19:AA19,Y20,Y23:AA23,Z24,AA20)</f>
        <v>0.14948257829541636</v>
      </c>
      <c r="AA27" s="4">
        <f>STDEV(Y19,Z20)</f>
        <v>0.27196539195855329</v>
      </c>
      <c r="AB27" s="4">
        <f>STDEV(AB17:AD18,AB21:AD22,AB24,AD24)</f>
        <v>0.252391448184978</v>
      </c>
      <c r="AC27" s="4">
        <f>STDEV(AC19:AD19,AB20,AB23:AD23,AC24,AD20)</f>
        <v>0.12175930773355435</v>
      </c>
      <c r="AD27" s="4">
        <f>STDEV(AB19,AC20)</f>
        <v>0.22558506319705168</v>
      </c>
      <c r="AE27" s="4">
        <f>STDEV(AE17:AG18,AE21:AG22,AE24,AG24)</f>
        <v>0.29363740802320698</v>
      </c>
      <c r="AF27" s="4">
        <f>STDEV(AF19:AG19,AE20,AE23:AG23,AF24,AG20)</f>
        <v>0.12978732493171261</v>
      </c>
      <c r="AG27" s="4">
        <f>STDEV(AE19,AF20)</f>
        <v>0.17315465449805417</v>
      </c>
      <c r="AH27" s="4">
        <f>STDEV(AH17:AJ18,AH21:AJ22,AH24,AJ24)</f>
        <v>0.26599000781441834</v>
      </c>
      <c r="AI27" s="4">
        <f>STDEV(AI19:AJ19,AH20,AH23:AJ23,AI24,AJ20)</f>
        <v>0.14981867167895566</v>
      </c>
      <c r="AJ27" s="4">
        <f>STDEV(AH19,AI20)</f>
        <v>6.2556085550971377E-2</v>
      </c>
      <c r="AK27" s="4">
        <f>STDEV(AK17:AM18,AK21:AM22,AK24,AM24)</f>
        <v>0.32632057202511389</v>
      </c>
      <c r="AL27" s="4">
        <f>STDEV(AL19:AM19,AK20,AK23:AM23,AL24,AM20)</f>
        <v>0.16451162320576343</v>
      </c>
      <c r="AM27" s="4">
        <f>STDEV(AK19,AL20)</f>
        <v>0.28375322344513765</v>
      </c>
      <c r="AN27" s="4">
        <f>STDEV(AN17:AP18,AN21:AP22,AN24,AP24)</f>
        <v>0.18942762808145505</v>
      </c>
      <c r="AO27" s="4">
        <f>STDEV(AO19:AP19,AN20,AN23:AP23,AO24,AP20)</f>
        <v>0.17915813568809671</v>
      </c>
      <c r="AP27" s="4">
        <f>STDEV(AN19,AO20)</f>
        <v>4.4894026756709747E-2</v>
      </c>
      <c r="AQ27" s="4">
        <f>STDEV(AQ17:AS18,AQ21:AS22,AQ24,AS24)</f>
        <v>0.21320784416455413</v>
      </c>
      <c r="AR27" s="4">
        <f>STDEV(AR19:AS19,AQ20,AQ23:AS23,AR24,AS20)</f>
        <v>0.26024341338341067</v>
      </c>
      <c r="AS27" s="4">
        <f>STDEV(AQ19,AR20)</f>
        <v>0.15563236940238129</v>
      </c>
      <c r="AT27" s="4">
        <f>STDEV(AT17:AV18,AT21:AV22,AT24,AV24)</f>
        <v>0.18331576119650131</v>
      </c>
      <c r="AU27" s="4">
        <f>STDEV(AU19:AV19,AT20,AT23:AV23,AU24,AV20)</f>
        <v>0.12154240305504348</v>
      </c>
      <c r="AV27" s="4">
        <f>STDEV(AT19,AU20)</f>
        <v>8.0871050409843451E-2</v>
      </c>
    </row>
    <row r="28" spans="1:50" x14ac:dyDescent="0.2">
      <c r="Y28" s="23"/>
      <c r="Z28" s="23"/>
      <c r="AA28" s="23"/>
      <c r="AH28" s="23"/>
      <c r="AI28" s="23"/>
      <c r="AJ28" s="23"/>
      <c r="AN28" s="16"/>
      <c r="AO28" s="14"/>
      <c r="AQ28" s="23"/>
      <c r="AR28" s="23"/>
      <c r="AS28" s="23"/>
    </row>
    <row r="29" spans="1:50" s="24" customFormat="1" x14ac:dyDescent="0.2">
      <c r="U29" s="25"/>
      <c r="V29" s="25"/>
      <c r="W29" s="25"/>
      <c r="X29" s="26"/>
      <c r="Y29" s="26"/>
      <c r="Z29" s="26"/>
      <c r="AE29" s="25"/>
      <c r="AF29" s="25"/>
      <c r="AG29" s="25"/>
      <c r="AH29" s="26"/>
      <c r="AI29" s="26"/>
      <c r="AJ29" s="26"/>
      <c r="AO29" s="25"/>
      <c r="AP29" s="25"/>
      <c r="AQ29" s="25"/>
      <c r="AR29" s="26"/>
      <c r="AS29" s="26"/>
      <c r="AT29" s="26"/>
      <c r="AU29" s="25"/>
      <c r="AV29" s="26"/>
      <c r="AW29" s="26"/>
      <c r="AX29" s="26"/>
    </row>
    <row r="30" spans="1:50" s="28" customFormat="1" x14ac:dyDescent="0.2">
      <c r="A30" s="27"/>
      <c r="B30" s="27"/>
      <c r="R30" s="20"/>
      <c r="S30" s="20"/>
      <c r="T30" s="20"/>
      <c r="U30" s="20"/>
      <c r="V30" s="20"/>
      <c r="W30" s="20"/>
      <c r="X30" s="20"/>
      <c r="Y30" s="20"/>
      <c r="AB30" s="20"/>
      <c r="AC30" s="20"/>
      <c r="AD30" s="20"/>
      <c r="AE30" s="20"/>
      <c r="AF30" s="20"/>
      <c r="AG30" s="20"/>
      <c r="AH30" s="20"/>
      <c r="AI30" s="20"/>
      <c r="AK30" s="17"/>
      <c r="AL30" s="20"/>
      <c r="AM30" s="20"/>
      <c r="AN30" s="20"/>
      <c r="AO30" s="20"/>
      <c r="AP30" s="20"/>
      <c r="AQ30" s="20"/>
      <c r="AR30" s="20"/>
      <c r="AS30" s="20"/>
    </row>
    <row r="31" spans="1:50" s="28" customFormat="1" x14ac:dyDescent="0.2">
      <c r="A31" s="27"/>
      <c r="B31" s="27"/>
      <c r="R31" s="20"/>
      <c r="S31" s="20"/>
      <c r="T31" s="20"/>
      <c r="U31" s="20"/>
      <c r="V31" s="20"/>
      <c r="W31" s="20"/>
      <c r="X31" s="20"/>
      <c r="Y31" s="20"/>
      <c r="AB31" s="20"/>
      <c r="AC31" s="20"/>
      <c r="AD31" s="20"/>
      <c r="AE31" s="20"/>
      <c r="AF31" s="20"/>
      <c r="AG31" s="20"/>
      <c r="AH31" s="20"/>
      <c r="AI31" s="20"/>
      <c r="AL31" s="20"/>
      <c r="AM31" s="20"/>
      <c r="AN31" s="20"/>
      <c r="AO31" s="20"/>
      <c r="AP31" s="20"/>
      <c r="AQ31" s="20"/>
      <c r="AR31" s="20"/>
      <c r="AS31" s="20"/>
    </row>
    <row r="32" spans="1:50" s="28" customFormat="1" x14ac:dyDescent="0.2">
      <c r="A32" s="27"/>
      <c r="B32" s="27"/>
      <c r="R32" s="20"/>
      <c r="S32" s="20"/>
      <c r="T32" s="20"/>
      <c r="U32" s="20"/>
      <c r="V32" s="20"/>
      <c r="W32" s="20"/>
      <c r="X32" s="20"/>
      <c r="Y32" s="20"/>
      <c r="AB32" s="20"/>
      <c r="AC32" s="20"/>
      <c r="AD32" s="20"/>
      <c r="AE32" s="20"/>
      <c r="AF32" s="20"/>
      <c r="AG32" s="20"/>
      <c r="AH32" s="20"/>
      <c r="AI32" s="20"/>
      <c r="AL32" s="20"/>
      <c r="AM32" s="20"/>
      <c r="AN32" s="20"/>
      <c r="AO32" s="20"/>
      <c r="AP32" s="20"/>
      <c r="AQ32" s="20"/>
      <c r="AR32" s="20"/>
      <c r="AS32" s="20"/>
    </row>
    <row r="33" spans="1:45" s="28" customFormat="1" x14ac:dyDescent="0.2">
      <c r="A33" s="27"/>
      <c r="B33" s="27"/>
      <c r="R33" s="20"/>
      <c r="S33" s="20"/>
      <c r="T33" s="20"/>
      <c r="U33" s="20"/>
      <c r="V33" s="20"/>
      <c r="W33" s="20"/>
      <c r="X33" s="20"/>
      <c r="Y33" s="20"/>
      <c r="AB33" s="20"/>
      <c r="AC33" s="20"/>
      <c r="AD33" s="20"/>
      <c r="AE33" s="20"/>
      <c r="AF33" s="20"/>
      <c r="AG33" s="20"/>
      <c r="AH33" s="20"/>
      <c r="AI33" s="20"/>
      <c r="AL33" s="20"/>
      <c r="AM33" s="20"/>
      <c r="AN33" s="20"/>
      <c r="AO33" s="20"/>
      <c r="AP33" s="20"/>
      <c r="AQ33" s="20"/>
      <c r="AR33" s="20"/>
      <c r="AS33" s="20"/>
    </row>
    <row r="34" spans="1:45" s="28" customFormat="1" x14ac:dyDescent="0.2">
      <c r="A34" s="27"/>
      <c r="B34" s="27"/>
      <c r="R34" s="20"/>
      <c r="S34" s="20"/>
      <c r="T34" s="20"/>
      <c r="U34" s="20"/>
      <c r="V34" s="20"/>
      <c r="W34" s="20"/>
      <c r="X34" s="20"/>
      <c r="Y34" s="20"/>
      <c r="AB34" s="20"/>
      <c r="AC34" s="20"/>
      <c r="AD34" s="20"/>
      <c r="AE34" s="20"/>
      <c r="AF34" s="20"/>
      <c r="AG34" s="20"/>
      <c r="AH34" s="20"/>
      <c r="AI34" s="20"/>
      <c r="AL34" s="20"/>
      <c r="AM34" s="20"/>
      <c r="AN34" s="20"/>
      <c r="AO34" s="20"/>
      <c r="AP34" s="20"/>
      <c r="AQ34" s="20"/>
      <c r="AR34" s="20"/>
      <c r="AS34" s="20"/>
    </row>
    <row r="35" spans="1:45" s="28" customFormat="1" x14ac:dyDescent="0.2">
      <c r="A35" s="27"/>
      <c r="B35" s="27"/>
      <c r="R35" s="20"/>
      <c r="S35" s="20"/>
      <c r="T35" s="20"/>
      <c r="U35" s="20"/>
      <c r="V35" s="20"/>
      <c r="W35" s="20"/>
      <c r="X35" s="20"/>
      <c r="Y35" s="20"/>
      <c r="AB35" s="20"/>
      <c r="AC35" s="20"/>
      <c r="AD35" s="20"/>
      <c r="AE35" s="20"/>
      <c r="AF35" s="20"/>
      <c r="AG35" s="20"/>
      <c r="AH35" s="20"/>
      <c r="AI35" s="20"/>
      <c r="AL35" s="20"/>
      <c r="AM35" s="20"/>
      <c r="AN35" s="20"/>
      <c r="AO35" s="20"/>
      <c r="AP35" s="20"/>
      <c r="AQ35" s="20"/>
      <c r="AR35" s="20"/>
      <c r="AS35" s="20"/>
    </row>
    <row r="36" spans="1:45" s="28" customFormat="1" x14ac:dyDescent="0.2">
      <c r="A36" s="27"/>
      <c r="B36" s="27"/>
      <c r="R36" s="20"/>
      <c r="S36" s="20"/>
      <c r="T36" s="20"/>
      <c r="U36" s="20"/>
      <c r="V36" s="20"/>
      <c r="W36" s="20"/>
      <c r="X36" s="20"/>
      <c r="Y36" s="20"/>
      <c r="AB36" s="20"/>
      <c r="AC36" s="20"/>
      <c r="AD36" s="20"/>
      <c r="AE36" s="20"/>
      <c r="AF36" s="20"/>
      <c r="AG36" s="20"/>
      <c r="AH36" s="20"/>
      <c r="AI36" s="20"/>
      <c r="AL36" s="19"/>
      <c r="AM36" s="20"/>
      <c r="AN36" s="20"/>
      <c r="AO36" s="20"/>
      <c r="AP36" s="20"/>
      <c r="AQ36" s="20"/>
      <c r="AR36" s="20"/>
      <c r="AS36" s="20"/>
    </row>
    <row r="37" spans="1:45" s="28" customFormat="1" x14ac:dyDescent="0.2">
      <c r="A37" s="27"/>
      <c r="B37" s="27"/>
      <c r="R37" s="20"/>
      <c r="S37" s="20"/>
      <c r="T37" s="20"/>
      <c r="U37" s="20"/>
      <c r="V37" s="20"/>
      <c r="W37" s="20"/>
      <c r="X37" s="20"/>
      <c r="Y37" s="20"/>
      <c r="AB37" s="20"/>
      <c r="AC37" s="20"/>
      <c r="AD37" s="20"/>
      <c r="AE37" s="20"/>
      <c r="AF37" s="20"/>
      <c r="AG37" s="20"/>
      <c r="AH37" s="20"/>
      <c r="AI37" s="20"/>
      <c r="AL37" s="19"/>
      <c r="AM37" s="20"/>
      <c r="AN37" s="20"/>
      <c r="AO37" s="20"/>
      <c r="AP37" s="20"/>
      <c r="AQ37" s="20"/>
      <c r="AR37" s="20"/>
      <c r="AS37" s="20"/>
    </row>
    <row r="38" spans="1:45" s="28" customFormat="1" x14ac:dyDescent="0.2">
      <c r="R38" s="20"/>
      <c r="S38" s="20"/>
      <c r="T38" s="20"/>
      <c r="U38" s="20"/>
      <c r="V38" s="20"/>
      <c r="W38" s="20"/>
      <c r="X38" s="20"/>
      <c r="Y38" s="20"/>
      <c r="AB38" s="20"/>
      <c r="AC38" s="20"/>
      <c r="AD38" s="20"/>
      <c r="AE38" s="20"/>
      <c r="AF38" s="20"/>
      <c r="AG38" s="20"/>
      <c r="AH38" s="20"/>
      <c r="AI38" s="20"/>
      <c r="AL38" s="19"/>
      <c r="AM38" s="20"/>
      <c r="AN38" s="20"/>
      <c r="AO38" s="20"/>
      <c r="AP38" s="20"/>
      <c r="AQ38" s="20"/>
      <c r="AR38" s="20"/>
      <c r="AS38" s="20"/>
    </row>
    <row r="39" spans="1:45" s="28" customFormat="1" x14ac:dyDescent="0.2">
      <c r="R39" s="20"/>
      <c r="S39" s="20"/>
      <c r="T39" s="20"/>
      <c r="U39" s="20"/>
      <c r="V39" s="20"/>
      <c r="W39" s="20"/>
      <c r="X39" s="20"/>
      <c r="Y39" s="20"/>
      <c r="AB39" s="20"/>
      <c r="AC39" s="20"/>
      <c r="AD39" s="20"/>
      <c r="AE39" s="20"/>
      <c r="AF39" s="20"/>
      <c r="AG39" s="20"/>
      <c r="AH39" s="20"/>
      <c r="AI39" s="20"/>
      <c r="AL39" s="19"/>
      <c r="AM39" s="20"/>
      <c r="AN39" s="20"/>
      <c r="AO39" s="20"/>
      <c r="AP39" s="20"/>
      <c r="AQ39" s="20"/>
      <c r="AR39" s="20"/>
      <c r="AS39" s="20"/>
    </row>
    <row r="40" spans="1:45" s="28" customFormat="1" x14ac:dyDescent="0.2">
      <c r="R40" s="20"/>
      <c r="S40" s="20"/>
      <c r="T40" s="20"/>
      <c r="U40" s="20"/>
      <c r="V40" s="20"/>
      <c r="X40" s="20"/>
      <c r="Y40" s="20"/>
      <c r="AB40" s="20"/>
      <c r="AC40" s="20"/>
      <c r="AD40" s="20"/>
      <c r="AE40" s="20"/>
      <c r="AF40" s="20"/>
      <c r="AH40" s="20"/>
      <c r="AI40" s="20"/>
      <c r="AL40" s="19"/>
      <c r="AM40" s="20"/>
      <c r="AN40" s="20"/>
      <c r="AO40" s="20"/>
      <c r="AP40" s="20"/>
      <c r="AR40" s="20"/>
      <c r="AS40" s="20"/>
    </row>
    <row r="41" spans="1:45" s="28" customFormat="1" x14ac:dyDescent="0.2">
      <c r="R41" s="20"/>
      <c r="S41" s="20"/>
      <c r="T41" s="20"/>
      <c r="U41" s="20"/>
      <c r="V41" s="20"/>
      <c r="X41" s="20"/>
      <c r="Y41" s="20"/>
      <c r="AB41" s="20"/>
      <c r="AC41" s="20"/>
      <c r="AD41" s="20"/>
      <c r="AE41" s="20"/>
      <c r="AF41" s="20"/>
      <c r="AH41" s="20"/>
      <c r="AI41" s="20"/>
      <c r="AL41" s="19"/>
      <c r="AM41" s="20"/>
      <c r="AN41" s="20"/>
      <c r="AO41" s="20"/>
      <c r="AP41" s="20"/>
      <c r="AR41" s="20"/>
      <c r="AS41" s="20"/>
    </row>
    <row r="42" spans="1:45" s="28" customFormat="1" x14ac:dyDescent="0.2">
      <c r="R42" s="20"/>
      <c r="S42" s="20"/>
      <c r="U42" s="20"/>
      <c r="V42" s="20"/>
      <c r="X42" s="20"/>
      <c r="Y42" s="20"/>
      <c r="AB42" s="20"/>
      <c r="AC42" s="20"/>
      <c r="AE42" s="20"/>
      <c r="AF42" s="20"/>
      <c r="AH42" s="20"/>
      <c r="AI42" s="20"/>
      <c r="AL42" s="19"/>
      <c r="AM42" s="20"/>
      <c r="AO42" s="20"/>
      <c r="AP42" s="20"/>
      <c r="AR42" s="20"/>
      <c r="AS42" s="20"/>
    </row>
    <row r="43" spans="1:45" s="28" customFormat="1" x14ac:dyDescent="0.2">
      <c r="R43" s="20"/>
      <c r="S43" s="20"/>
      <c r="U43" s="20"/>
      <c r="V43" s="20"/>
      <c r="X43" s="20"/>
      <c r="Y43" s="20"/>
      <c r="AB43" s="20"/>
      <c r="AC43" s="20"/>
      <c r="AE43" s="20"/>
      <c r="AF43" s="20"/>
      <c r="AH43" s="20"/>
      <c r="AI43" s="20"/>
      <c r="AL43" s="19"/>
      <c r="AM43" s="20"/>
      <c r="AO43" s="20"/>
      <c r="AP43" s="20"/>
      <c r="AR43" s="20"/>
      <c r="AS43" s="20"/>
    </row>
    <row r="44" spans="1:45" s="28" customFormat="1" x14ac:dyDescent="0.2">
      <c r="R44" s="20"/>
      <c r="S44" s="20"/>
      <c r="U44" s="20"/>
      <c r="V44" s="20"/>
      <c r="X44" s="20"/>
      <c r="Y44" s="20"/>
      <c r="AB44" s="20"/>
      <c r="AC44" s="20"/>
      <c r="AE44" s="20"/>
      <c r="AF44" s="20"/>
      <c r="AH44" s="20"/>
      <c r="AI44" s="20"/>
      <c r="AL44" s="19"/>
      <c r="AM44" s="20"/>
      <c r="AO44" s="20"/>
      <c r="AP44" s="20"/>
      <c r="AR44" s="20"/>
      <c r="AS44" s="20"/>
    </row>
    <row r="45" spans="1:45" s="28" customFormat="1" x14ac:dyDescent="0.2">
      <c r="R45" s="20"/>
      <c r="S45" s="20"/>
      <c r="U45" s="20"/>
      <c r="V45" s="20"/>
      <c r="X45" s="20"/>
      <c r="Y45" s="20"/>
      <c r="AB45" s="20"/>
      <c r="AC45" s="20"/>
      <c r="AE45" s="20"/>
      <c r="AF45" s="20"/>
      <c r="AH45" s="20"/>
      <c r="AI45" s="20"/>
      <c r="AL45" s="19"/>
      <c r="AM45" s="20"/>
      <c r="AO45" s="20"/>
      <c r="AP45" s="20"/>
      <c r="AR45" s="20"/>
      <c r="AS45" s="20"/>
    </row>
    <row r="46" spans="1:45" s="28" customFormat="1" x14ac:dyDescent="0.2">
      <c r="R46" s="20"/>
      <c r="S46" s="20"/>
      <c r="U46" s="20"/>
      <c r="V46" s="20"/>
      <c r="X46" s="20"/>
      <c r="Y46" s="20"/>
      <c r="AB46" s="20"/>
      <c r="AC46" s="20"/>
      <c r="AE46" s="20"/>
      <c r="AF46" s="20"/>
      <c r="AH46" s="20"/>
      <c r="AI46" s="20"/>
      <c r="AL46" s="20"/>
      <c r="AM46" s="20"/>
      <c r="AO46" s="20"/>
      <c r="AP46" s="20"/>
      <c r="AR46" s="20"/>
      <c r="AS46" s="20"/>
    </row>
    <row r="47" spans="1:45" s="28" customFormat="1" x14ac:dyDescent="0.2">
      <c r="R47" s="20"/>
      <c r="S47" s="20"/>
      <c r="U47" s="20"/>
      <c r="V47" s="20"/>
      <c r="X47" s="20"/>
      <c r="Y47" s="20"/>
      <c r="AB47" s="20"/>
      <c r="AC47" s="20"/>
      <c r="AE47" s="20"/>
      <c r="AF47" s="20"/>
      <c r="AH47" s="20"/>
      <c r="AI47" s="20"/>
      <c r="AL47" s="20"/>
      <c r="AM47" s="20"/>
      <c r="AO47" s="20"/>
      <c r="AP47" s="20"/>
      <c r="AR47" s="20"/>
      <c r="AS47" s="20"/>
    </row>
    <row r="48" spans="1:45" s="28" customFormat="1" x14ac:dyDescent="0.2">
      <c r="R48" s="20"/>
      <c r="S48" s="20"/>
      <c r="U48" s="20"/>
      <c r="V48" s="20"/>
      <c r="X48" s="20"/>
      <c r="Y48" s="20"/>
      <c r="AB48" s="20"/>
      <c r="AC48" s="20"/>
      <c r="AE48" s="20"/>
      <c r="AF48" s="20"/>
      <c r="AH48" s="20"/>
      <c r="AI48" s="20"/>
      <c r="AL48" s="20"/>
      <c r="AM48" s="20"/>
      <c r="AO48" s="20"/>
      <c r="AP48" s="20"/>
      <c r="AR48" s="20"/>
      <c r="AS48" s="20"/>
    </row>
    <row r="49" spans="18:45" s="28" customFormat="1" x14ac:dyDescent="0.2">
      <c r="R49" s="20"/>
      <c r="S49" s="20"/>
      <c r="U49" s="20"/>
      <c r="V49" s="20"/>
      <c r="X49" s="20"/>
      <c r="Y49" s="20"/>
      <c r="AB49" s="20"/>
      <c r="AC49" s="20"/>
      <c r="AE49" s="20"/>
      <c r="AF49" s="20"/>
      <c r="AH49" s="20"/>
      <c r="AI49" s="20"/>
      <c r="AL49" s="20"/>
      <c r="AM49" s="20"/>
      <c r="AO49" s="20"/>
      <c r="AP49" s="20"/>
      <c r="AR49" s="20"/>
      <c r="AS49" s="20"/>
    </row>
    <row r="50" spans="18:45" s="28" customFormat="1" x14ac:dyDescent="0.2">
      <c r="R50" s="20"/>
      <c r="S50" s="20"/>
      <c r="U50" s="20"/>
      <c r="V50" s="20"/>
      <c r="X50" s="20"/>
      <c r="Y50" s="20"/>
      <c r="AB50" s="20"/>
      <c r="AC50" s="20"/>
      <c r="AE50" s="20"/>
      <c r="AF50" s="20"/>
      <c r="AH50" s="20"/>
      <c r="AI50" s="20"/>
      <c r="AL50" s="20"/>
      <c r="AM50" s="20"/>
      <c r="AO50" s="20"/>
      <c r="AP50" s="20"/>
      <c r="AR50" s="20"/>
      <c r="AS50" s="20"/>
    </row>
    <row r="51" spans="18:45" s="28" customFormat="1" x14ac:dyDescent="0.2">
      <c r="R51" s="20"/>
      <c r="S51" s="20"/>
      <c r="U51" s="20"/>
      <c r="V51" s="20"/>
      <c r="X51" s="20"/>
      <c r="Y51" s="20"/>
      <c r="AB51" s="20"/>
      <c r="AC51" s="20"/>
      <c r="AE51" s="20"/>
      <c r="AF51" s="20"/>
      <c r="AH51" s="20"/>
      <c r="AI51" s="20"/>
      <c r="AL51" s="20"/>
      <c r="AM51" s="20"/>
      <c r="AO51" s="20"/>
      <c r="AP51" s="20"/>
      <c r="AR51" s="20"/>
      <c r="AS51" s="20"/>
    </row>
    <row r="52" spans="18:45" s="28" customFormat="1" x14ac:dyDescent="0.2">
      <c r="R52" s="20"/>
      <c r="S52" s="20"/>
      <c r="U52" s="20"/>
      <c r="V52" s="20"/>
      <c r="X52" s="20"/>
      <c r="Y52" s="20"/>
      <c r="AB52" s="20"/>
      <c r="AC52" s="20"/>
      <c r="AE52" s="20"/>
      <c r="AF52" s="20"/>
      <c r="AH52" s="20"/>
      <c r="AI52" s="20"/>
      <c r="AL52" s="20"/>
      <c r="AM52" s="20"/>
      <c r="AO52" s="20"/>
      <c r="AP52" s="20"/>
      <c r="AR52" s="20"/>
      <c r="AS52" s="20"/>
    </row>
    <row r="53" spans="18:45" s="28" customFormat="1" x14ac:dyDescent="0.2">
      <c r="R53" s="20"/>
      <c r="S53" s="20"/>
      <c r="U53" s="20"/>
      <c r="V53" s="20"/>
      <c r="X53" s="20"/>
      <c r="Y53" s="20"/>
      <c r="AB53" s="20"/>
      <c r="AC53" s="20"/>
      <c r="AE53" s="20"/>
      <c r="AF53" s="20"/>
      <c r="AH53" s="20"/>
      <c r="AI53" s="20"/>
      <c r="AL53" s="20"/>
      <c r="AM53" s="20"/>
      <c r="AO53" s="20"/>
      <c r="AP53" s="20"/>
      <c r="AR53" s="20"/>
      <c r="AS53" s="20"/>
    </row>
    <row r="54" spans="18:45" s="28" customFormat="1" x14ac:dyDescent="0.2">
      <c r="R54" s="20"/>
      <c r="U54" s="20"/>
      <c r="V54" s="20"/>
      <c r="X54" s="20"/>
      <c r="Y54" s="20"/>
      <c r="AB54" s="20"/>
      <c r="AE54" s="20"/>
      <c r="AF54" s="20"/>
      <c r="AH54" s="20"/>
      <c r="AI54" s="20"/>
      <c r="AL54" s="20"/>
      <c r="AO54" s="20"/>
      <c r="AP54" s="20"/>
      <c r="AR54" s="20"/>
      <c r="AS54" s="20"/>
    </row>
    <row r="55" spans="18:45" s="28" customFormat="1" x14ac:dyDescent="0.2">
      <c r="R55" s="20"/>
      <c r="U55" s="20"/>
      <c r="V55" s="20"/>
      <c r="X55" s="20"/>
      <c r="Y55" s="20"/>
      <c r="AB55" s="20"/>
      <c r="AE55" s="20"/>
      <c r="AF55" s="20"/>
      <c r="AH55" s="20"/>
      <c r="AI55" s="20"/>
      <c r="AL55" s="20"/>
      <c r="AO55" s="20"/>
      <c r="AP55" s="20"/>
      <c r="AR55" s="20"/>
      <c r="AS55" s="20"/>
    </row>
    <row r="56" spans="18:45" s="28" customFormat="1" x14ac:dyDescent="0.2">
      <c r="R56" s="20"/>
      <c r="U56" s="20"/>
      <c r="V56" s="20"/>
      <c r="X56" s="20"/>
      <c r="Y56" s="20"/>
      <c r="AB56" s="20"/>
      <c r="AE56" s="20"/>
      <c r="AF56" s="20"/>
      <c r="AH56" s="20"/>
      <c r="AI56" s="20"/>
      <c r="AL56" s="20"/>
      <c r="AO56" s="20"/>
      <c r="AP56" s="20"/>
      <c r="AR56" s="20"/>
      <c r="AS56" s="20"/>
    </row>
    <row r="57" spans="18:45" s="28" customFormat="1" x14ac:dyDescent="0.2">
      <c r="R57" s="20"/>
      <c r="U57" s="20"/>
      <c r="V57" s="20"/>
      <c r="X57" s="20"/>
      <c r="Y57" s="20"/>
      <c r="AB57" s="20"/>
      <c r="AE57" s="20"/>
      <c r="AF57" s="20"/>
      <c r="AH57" s="20"/>
      <c r="AI57" s="20"/>
      <c r="AL57" s="20"/>
      <c r="AO57" s="20"/>
      <c r="AP57" s="20"/>
      <c r="AR57" s="20"/>
      <c r="AS57" s="20"/>
    </row>
    <row r="58" spans="18:45" s="28" customFormat="1" x14ac:dyDescent="0.2">
      <c r="R58" s="20"/>
      <c r="U58" s="20"/>
      <c r="V58" s="20"/>
      <c r="X58" s="20"/>
      <c r="Y58" s="20"/>
      <c r="AB58" s="20"/>
      <c r="AE58" s="20"/>
      <c r="AF58" s="20"/>
      <c r="AH58" s="20"/>
      <c r="AI58" s="20"/>
      <c r="AL58" s="20"/>
      <c r="AO58" s="20"/>
      <c r="AP58" s="20"/>
      <c r="AR58" s="20"/>
      <c r="AS58" s="20"/>
    </row>
    <row r="59" spans="18:45" s="28" customFormat="1" x14ac:dyDescent="0.2">
      <c r="R59" s="20"/>
      <c r="U59" s="20"/>
      <c r="V59" s="20"/>
      <c r="X59" s="20"/>
      <c r="Y59" s="20"/>
      <c r="AB59" s="20"/>
      <c r="AE59" s="20"/>
      <c r="AF59" s="20"/>
      <c r="AH59" s="20"/>
      <c r="AI59" s="20"/>
      <c r="AL59" s="20"/>
      <c r="AO59" s="20"/>
      <c r="AP59" s="20"/>
      <c r="AR59" s="20"/>
      <c r="AS59" s="20"/>
    </row>
    <row r="60" spans="18:45" s="28" customFormat="1" x14ac:dyDescent="0.2">
      <c r="R60" s="20"/>
      <c r="X60" s="20"/>
      <c r="AB60" s="20"/>
      <c r="AH60" s="20"/>
      <c r="AL60" s="20"/>
      <c r="AR60" s="20"/>
    </row>
    <row r="61" spans="18:45" s="28" customFormat="1" x14ac:dyDescent="0.2">
      <c r="R61" s="20"/>
      <c r="X61" s="20"/>
      <c r="AB61" s="20"/>
      <c r="AH61" s="20"/>
      <c r="AL61" s="20"/>
      <c r="AR61" s="20"/>
    </row>
    <row r="62" spans="18:45" s="28" customFormat="1" x14ac:dyDescent="0.2">
      <c r="R62" s="20"/>
      <c r="X62" s="20"/>
      <c r="AB62" s="20"/>
      <c r="AH62" s="20"/>
      <c r="AL62" s="20"/>
      <c r="AR62" s="20"/>
    </row>
    <row r="63" spans="18:45" s="28" customFormat="1" x14ac:dyDescent="0.2">
      <c r="R63" s="20"/>
      <c r="X63" s="20"/>
      <c r="AB63" s="20"/>
      <c r="AH63" s="20"/>
      <c r="AL63" s="20"/>
      <c r="AR63" s="20"/>
    </row>
    <row r="64" spans="18:45" s="28" customFormat="1" x14ac:dyDescent="0.2">
      <c r="R64" s="20"/>
      <c r="X64" s="20"/>
      <c r="AB64" s="20"/>
      <c r="AH64" s="20"/>
      <c r="AL64" s="20"/>
      <c r="AR64" s="20"/>
    </row>
    <row r="65" spans="18:50" s="28" customFormat="1" x14ac:dyDescent="0.2">
      <c r="R65" s="20"/>
      <c r="X65" s="20"/>
      <c r="AB65" s="20"/>
      <c r="AH65" s="20"/>
      <c r="AL65" s="20"/>
      <c r="AR65" s="20"/>
    </row>
    <row r="66" spans="18:50" s="28" customFormat="1" x14ac:dyDescent="0.2">
      <c r="R66" s="20"/>
      <c r="X66" s="20"/>
      <c r="AB66" s="20"/>
      <c r="AH66" s="20"/>
      <c r="AL66" s="20"/>
      <c r="AR66" s="20"/>
    </row>
    <row r="67" spans="18:50" s="28" customFormat="1" x14ac:dyDescent="0.2">
      <c r="R67" s="20"/>
      <c r="X67" s="20"/>
      <c r="AB67" s="20"/>
      <c r="AH67" s="20"/>
      <c r="AL67" s="20"/>
      <c r="AR67" s="20"/>
    </row>
    <row r="68" spans="18:50" s="28" customFormat="1" x14ac:dyDescent="0.2">
      <c r="R68" s="20"/>
      <c r="X68" s="20"/>
      <c r="AB68" s="20"/>
      <c r="AH68" s="20"/>
      <c r="AL68" s="20"/>
      <c r="AR68" s="20"/>
    </row>
    <row r="69" spans="18:50" s="28" customFormat="1" x14ac:dyDescent="0.2">
      <c r="R69" s="20"/>
      <c r="X69" s="20"/>
      <c r="AB69" s="20"/>
      <c r="AH69" s="20"/>
      <c r="AL69" s="20"/>
      <c r="AR69" s="20"/>
    </row>
    <row r="70" spans="18:50" s="28" customFormat="1" x14ac:dyDescent="0.2">
      <c r="R70" s="20"/>
      <c r="X70" s="20"/>
      <c r="AB70" s="20"/>
      <c r="AH70" s="20"/>
      <c r="AL70" s="20"/>
      <c r="AR70" s="20"/>
    </row>
    <row r="71" spans="18:50" s="28" customFormat="1" x14ac:dyDescent="0.2">
      <c r="R71" s="20"/>
      <c r="X71" s="20"/>
      <c r="AB71" s="20"/>
      <c r="AH71" s="20"/>
      <c r="AL71" s="20"/>
      <c r="AR71" s="20"/>
    </row>
    <row r="72" spans="18:50" s="28" customFormat="1" x14ac:dyDescent="0.2">
      <c r="R72" s="20"/>
      <c r="X72" s="20"/>
      <c r="AB72" s="20"/>
      <c r="AH72" s="20"/>
      <c r="AL72" s="20"/>
      <c r="AR72" s="20"/>
    </row>
    <row r="73" spans="18:50" s="28" customFormat="1" x14ac:dyDescent="0.2">
      <c r="R73" s="20"/>
      <c r="X73" s="20"/>
      <c r="AB73" s="20"/>
      <c r="AH73" s="20"/>
      <c r="AL73" s="20"/>
      <c r="AR73" s="20"/>
    </row>
    <row r="74" spans="18:50" s="28" customFormat="1" x14ac:dyDescent="0.2">
      <c r="R74" s="20"/>
      <c r="X74" s="20"/>
      <c r="AB74" s="20"/>
      <c r="AH74" s="20"/>
      <c r="AL74" s="20"/>
      <c r="AR74" s="20"/>
    </row>
    <row r="75" spans="18:50" s="28" customFormat="1" x14ac:dyDescent="0.2">
      <c r="R75" s="20"/>
      <c r="X75" s="20"/>
      <c r="AB75" s="20"/>
      <c r="AH75" s="20"/>
      <c r="AL75" s="20"/>
      <c r="AR75" s="20"/>
    </row>
    <row r="76" spans="18:50" s="28" customFormat="1" x14ac:dyDescent="0.2">
      <c r="R76" s="20"/>
      <c r="AB76" s="20"/>
      <c r="AL76" s="20"/>
      <c r="AR76" s="20"/>
    </row>
    <row r="77" spans="18:50" s="28" customFormat="1" x14ac:dyDescent="0.2">
      <c r="R77" s="20"/>
      <c r="AB77" s="20"/>
      <c r="AL77" s="20"/>
      <c r="AR77" s="20"/>
    </row>
    <row r="78" spans="18:50" s="28" customFormat="1" x14ac:dyDescent="0.2">
      <c r="R78" s="20"/>
      <c r="AB78" s="20"/>
      <c r="AL78" s="20"/>
    </row>
    <row r="79" spans="18:50" s="28" customFormat="1" x14ac:dyDescent="0.2">
      <c r="R79" s="20"/>
      <c r="AB79" s="20"/>
      <c r="AL79" s="20"/>
    </row>
    <row r="80" spans="18:50" s="24" customFormat="1" x14ac:dyDescent="0.2">
      <c r="R80" s="28"/>
      <c r="U80" s="28"/>
      <c r="V80" s="25"/>
      <c r="W80" s="25"/>
      <c r="X80" s="26"/>
      <c r="Y80" s="26"/>
      <c r="Z80" s="26"/>
      <c r="AB80" s="28"/>
      <c r="AE80" s="28"/>
      <c r="AF80" s="25"/>
      <c r="AG80" s="25"/>
      <c r="AH80" s="26"/>
      <c r="AI80" s="26"/>
      <c r="AJ80" s="26"/>
      <c r="AO80" s="25"/>
      <c r="AP80" s="25"/>
      <c r="AQ80" s="25"/>
      <c r="AR80" s="26"/>
      <c r="AS80" s="26"/>
      <c r="AT80" s="26"/>
      <c r="AU80" s="25"/>
      <c r="AV80" s="26"/>
      <c r="AW80" s="26"/>
      <c r="AX80" s="26"/>
    </row>
    <row r="81" spans="1:45" s="28" customFormat="1" x14ac:dyDescent="0.2">
      <c r="A81" s="27"/>
      <c r="B81" s="27"/>
      <c r="T81" s="19"/>
      <c r="V81" s="19"/>
      <c r="Y81" s="19"/>
      <c r="AD81" s="19"/>
      <c r="AF81" s="19"/>
      <c r="AI81" s="19"/>
      <c r="AK81" s="17"/>
      <c r="AN81" s="19"/>
      <c r="AP81" s="19"/>
      <c r="AS81" s="19"/>
    </row>
    <row r="82" spans="1:45" s="28" customFormat="1" x14ac:dyDescent="0.2">
      <c r="A82" s="27"/>
      <c r="B82" s="27"/>
      <c r="R82" s="24"/>
      <c r="T82" s="19"/>
      <c r="U82" s="25"/>
      <c r="V82" s="19"/>
      <c r="Y82" s="19"/>
      <c r="AB82" s="24"/>
      <c r="AD82" s="19"/>
      <c r="AE82" s="25"/>
      <c r="AF82" s="19"/>
      <c r="AI82" s="19"/>
      <c r="AN82" s="19"/>
      <c r="AP82" s="19"/>
      <c r="AS82" s="19"/>
    </row>
    <row r="83" spans="1:45" s="28" customFormat="1" x14ac:dyDescent="0.2">
      <c r="A83" s="27"/>
      <c r="B83" s="27"/>
      <c r="T83" s="19"/>
      <c r="V83" s="19"/>
      <c r="Y83" s="19"/>
      <c r="AD83" s="19"/>
      <c r="AF83" s="19"/>
      <c r="AI83" s="19"/>
      <c r="AN83" s="19"/>
      <c r="AP83" s="19"/>
      <c r="AS83" s="19"/>
    </row>
    <row r="84" spans="1:45" s="28" customFormat="1" x14ac:dyDescent="0.2">
      <c r="A84" s="27"/>
      <c r="B84" s="27"/>
      <c r="T84" s="19"/>
      <c r="V84" s="19"/>
      <c r="Y84" s="19"/>
      <c r="AD84" s="19"/>
      <c r="AF84" s="19"/>
      <c r="AI84" s="19"/>
      <c r="AN84" s="19"/>
      <c r="AP84" s="19"/>
      <c r="AS84" s="19"/>
    </row>
    <row r="85" spans="1:45" s="28" customFormat="1" x14ac:dyDescent="0.2">
      <c r="A85" s="27"/>
      <c r="B85" s="27"/>
      <c r="T85" s="19"/>
      <c r="V85" s="19"/>
      <c r="Y85" s="19"/>
      <c r="AD85" s="19"/>
      <c r="AF85" s="19"/>
      <c r="AI85" s="19"/>
      <c r="AN85" s="19"/>
      <c r="AP85" s="19"/>
      <c r="AS85" s="19"/>
    </row>
    <row r="86" spans="1:45" s="28" customFormat="1" x14ac:dyDescent="0.2">
      <c r="A86" s="27"/>
      <c r="B86" s="27"/>
      <c r="T86" s="19"/>
      <c r="V86" s="19"/>
      <c r="Y86" s="19"/>
      <c r="AD86" s="19"/>
      <c r="AF86" s="19"/>
      <c r="AI86" s="19"/>
      <c r="AN86" s="19"/>
      <c r="AP86" s="19"/>
      <c r="AS86" s="19"/>
    </row>
    <row r="87" spans="1:45" s="28" customFormat="1" x14ac:dyDescent="0.2">
      <c r="A87" s="27"/>
      <c r="B87" s="27"/>
      <c r="T87" s="19"/>
      <c r="V87" s="19"/>
      <c r="Y87" s="19"/>
      <c r="AD87" s="19"/>
      <c r="AF87" s="19"/>
      <c r="AI87" s="19"/>
      <c r="AL87" s="19"/>
      <c r="AN87" s="19"/>
      <c r="AO87" s="19"/>
      <c r="AP87" s="19"/>
      <c r="AS87" s="19"/>
    </row>
    <row r="88" spans="1:45" s="28" customFormat="1" x14ac:dyDescent="0.2">
      <c r="A88" s="27"/>
      <c r="B88" s="27"/>
      <c r="T88" s="19"/>
      <c r="V88" s="19"/>
      <c r="Y88" s="19"/>
      <c r="AD88" s="19"/>
      <c r="AF88" s="19"/>
      <c r="AI88" s="19"/>
      <c r="AL88" s="19"/>
      <c r="AN88" s="19"/>
      <c r="AO88" s="19"/>
      <c r="AP88" s="19"/>
      <c r="AS88" s="19"/>
    </row>
    <row r="89" spans="1:45" s="28" customFormat="1" x14ac:dyDescent="0.2">
      <c r="T89" s="19"/>
      <c r="V89" s="19"/>
      <c r="Y89" s="19"/>
      <c r="AB89" s="19"/>
      <c r="AD89" s="19"/>
      <c r="AE89" s="19"/>
      <c r="AF89" s="19"/>
      <c r="AH89" s="19"/>
      <c r="AI89" s="19"/>
      <c r="AL89" s="19"/>
      <c r="AN89" s="19"/>
      <c r="AO89" s="19"/>
      <c r="AP89" s="19"/>
      <c r="AR89" s="19"/>
      <c r="AS89" s="19"/>
    </row>
    <row r="90" spans="1:45" s="28" customFormat="1" x14ac:dyDescent="0.2">
      <c r="T90" s="19"/>
      <c r="V90" s="19"/>
      <c r="Y90" s="19"/>
      <c r="AB90" s="19"/>
      <c r="AD90" s="19"/>
      <c r="AE90" s="19"/>
      <c r="AF90" s="19"/>
      <c r="AH90" s="19"/>
      <c r="AI90" s="19"/>
      <c r="AL90" s="19"/>
      <c r="AN90" s="19"/>
      <c r="AO90" s="19"/>
      <c r="AP90" s="19"/>
      <c r="AR90" s="19"/>
      <c r="AS90" s="19"/>
    </row>
    <row r="91" spans="1:45" s="28" customFormat="1" x14ac:dyDescent="0.2">
      <c r="T91" s="19"/>
      <c r="AB91" s="19"/>
      <c r="AD91" s="19"/>
      <c r="AE91" s="19"/>
      <c r="AH91" s="19"/>
      <c r="AL91" s="19"/>
      <c r="AN91" s="19"/>
      <c r="AO91" s="19"/>
      <c r="AR91" s="19"/>
    </row>
    <row r="92" spans="1:45" s="28" customFormat="1" x14ac:dyDescent="0.2">
      <c r="T92" s="19"/>
      <c r="AB92" s="19"/>
      <c r="AD92" s="19"/>
      <c r="AE92" s="19"/>
      <c r="AH92" s="19"/>
      <c r="AL92" s="19"/>
      <c r="AN92" s="19"/>
      <c r="AO92" s="19"/>
      <c r="AR92" s="19"/>
    </row>
    <row r="93" spans="1:45" s="28" customFormat="1" x14ac:dyDescent="0.2">
      <c r="AB93" s="19"/>
      <c r="AE93" s="19"/>
      <c r="AH93" s="19"/>
      <c r="AL93" s="19"/>
      <c r="AO93" s="19"/>
      <c r="AR93" s="19"/>
    </row>
    <row r="94" spans="1:45" s="28" customFormat="1" x14ac:dyDescent="0.2">
      <c r="AB94" s="19"/>
      <c r="AE94" s="19"/>
      <c r="AH94" s="19"/>
      <c r="AL94" s="19"/>
      <c r="AO94" s="19"/>
      <c r="AR94" s="19"/>
    </row>
    <row r="95" spans="1:45" s="28" customFormat="1" x14ac:dyDescent="0.2">
      <c r="AB95" s="19"/>
      <c r="AE95" s="19"/>
      <c r="AH95" s="19"/>
      <c r="AL95" s="19"/>
      <c r="AR95" s="19"/>
    </row>
    <row r="96" spans="1:45" s="28" customFormat="1" x14ac:dyDescent="0.2">
      <c r="AB96" s="19"/>
      <c r="AE96" s="19"/>
      <c r="AH96" s="19"/>
      <c r="AL96" s="19"/>
      <c r="AR96" s="19"/>
    </row>
    <row r="97" spans="28:44" s="28" customFormat="1" x14ac:dyDescent="0.2">
      <c r="AB97" s="19"/>
      <c r="AH97" s="19"/>
      <c r="AR97" s="19"/>
    </row>
    <row r="98" spans="28:44" s="28" customFormat="1" x14ac:dyDescent="0.2">
      <c r="AB98" s="19"/>
      <c r="AH98" s="19"/>
      <c r="AR98" s="19"/>
    </row>
    <row r="99" spans="28:44" s="28" customFormat="1" x14ac:dyDescent="0.2"/>
    <row r="100" spans="28:44" s="28" customFormat="1" x14ac:dyDescent="0.2"/>
    <row r="101" spans="28:44" s="28" customFormat="1" x14ac:dyDescent="0.2"/>
    <row r="102" spans="28:44" s="28" customFormat="1" x14ac:dyDescent="0.2"/>
    <row r="103" spans="28:44" s="28" customFormat="1" x14ac:dyDescent="0.2"/>
    <row r="104" spans="28:44" s="28" customFormat="1" x14ac:dyDescent="0.2"/>
    <row r="105" spans="28:44" s="28" customFormat="1" x14ac:dyDescent="0.2"/>
    <row r="106" spans="28:44" s="28" customFormat="1" x14ac:dyDescent="0.2"/>
    <row r="107" spans="28:44" s="28" customFormat="1" x14ac:dyDescent="0.2"/>
    <row r="108" spans="28:44" s="28" customFormat="1" x14ac:dyDescent="0.2"/>
    <row r="109" spans="28:44" s="28" customFormat="1" x14ac:dyDescent="0.2"/>
    <row r="110" spans="28:44" s="28" customFormat="1" x14ac:dyDescent="0.2"/>
    <row r="111" spans="28:44" s="28" customFormat="1" x14ac:dyDescent="0.2"/>
    <row r="112" spans="28:44" s="28" customFormat="1" x14ac:dyDescent="0.2"/>
    <row r="113" s="28" customFormat="1" x14ac:dyDescent="0.2"/>
    <row r="114" s="28" customFormat="1" x14ac:dyDescent="0.2"/>
    <row r="115" s="28" customFormat="1" x14ac:dyDescent="0.2"/>
    <row r="116" s="28" customFormat="1" x14ac:dyDescent="0.2"/>
    <row r="117" s="28" customFormat="1" x14ac:dyDescent="0.2"/>
    <row r="118" s="28" customFormat="1" x14ac:dyDescent="0.2"/>
    <row r="119" s="28" customFormat="1" x14ac:dyDescent="0.2"/>
    <row r="120" s="28" customFormat="1" x14ac:dyDescent="0.2"/>
    <row r="121" s="28" customFormat="1" x14ac:dyDescent="0.2"/>
    <row r="122" s="28" customFormat="1" x14ac:dyDescent="0.2"/>
    <row r="123" s="28" customFormat="1" x14ac:dyDescent="0.2"/>
    <row r="124" s="28" customFormat="1" x14ac:dyDescent="0.2"/>
    <row r="125" s="28" customFormat="1" x14ac:dyDescent="0.2"/>
    <row r="126" s="28" customFormat="1" x14ac:dyDescent="0.2"/>
    <row r="127" s="28" customFormat="1" x14ac:dyDescent="0.2"/>
    <row r="128" s="28" customFormat="1" x14ac:dyDescent="0.2"/>
    <row r="129" s="28" customFormat="1" x14ac:dyDescent="0.2"/>
    <row r="130" s="28" customFormat="1" x14ac:dyDescent="0.2"/>
    <row r="131" s="28" customFormat="1" x14ac:dyDescent="0.2"/>
    <row r="132" s="28" customFormat="1" x14ac:dyDescent="0.2"/>
    <row r="133" s="28" customFormat="1" x14ac:dyDescent="0.2"/>
    <row r="134" s="28" customFormat="1" x14ac:dyDescent="0.2"/>
    <row r="135" s="28" customFormat="1" x14ac:dyDescent="0.2"/>
    <row r="136" s="28" customFormat="1" x14ac:dyDescent="0.2"/>
    <row r="137" s="28" customFormat="1" x14ac:dyDescent="0.2"/>
    <row r="138" s="28" customFormat="1" x14ac:dyDescent="0.2"/>
    <row r="139" s="28" customFormat="1" x14ac:dyDescent="0.2"/>
    <row r="140" s="28" customFormat="1" x14ac:dyDescent="0.2"/>
    <row r="141" s="28" customFormat="1" x14ac:dyDescent="0.2"/>
    <row r="142" s="28" customFormat="1" x14ac:dyDescent="0.2"/>
    <row r="143" s="28" customFormat="1" x14ac:dyDescent="0.2"/>
    <row r="144" s="28" customFormat="1" x14ac:dyDescent="0.2"/>
    <row r="145" spans="1:26" s="28" customFormat="1" x14ac:dyDescent="0.2"/>
    <row r="146" spans="1:26" s="28" customFormat="1" x14ac:dyDescent="0.2"/>
    <row r="147" spans="1:26" s="28" customFormat="1" x14ac:dyDescent="0.2"/>
    <row r="148" spans="1:26" s="28" customFormat="1" x14ac:dyDescent="0.2"/>
    <row r="149" spans="1:26" s="28" customFormat="1" x14ac:dyDescent="0.2"/>
    <row r="150" spans="1:26" s="28" customFormat="1" x14ac:dyDescent="0.2"/>
    <row r="151" spans="1:26" s="28" customFormat="1" x14ac:dyDescent="0.2"/>
    <row r="152" spans="1:26" s="28" customFormat="1" x14ac:dyDescent="0.2"/>
    <row r="153" spans="1:26" s="28" customFormat="1" x14ac:dyDescent="0.2"/>
    <row r="154" spans="1:26" s="28" customFormat="1" x14ac:dyDescent="0.2"/>
    <row r="155" spans="1:26" x14ac:dyDescent="0.2">
      <c r="A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spans="1:26" x14ac:dyDescent="0.2">
      <c r="A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MBF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2016-08-22T04:46:41Z</dcterms:modified>
</cp:coreProperties>
</file>