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416" windowHeight="10572" tabRatio="787" activeTab="5"/>
  </bookViews>
  <sheets>
    <sheet name="Q92" sheetId="9" r:id="rId1"/>
    <sheet name="R6-1" sheetId="10" r:id="rId2"/>
    <sheet name="CV8M+18M" sheetId="11" r:id="rId3"/>
    <sheet name="YAC128" sheetId="6" r:id="rId4"/>
    <sheet name="oldQ150" sheetId="7" r:id="rId5"/>
    <sheet name="NewcolQ150" sheetId="8" r:id="rId6"/>
  </sheets>
  <calcPr calcId="152511"/>
</workbook>
</file>

<file path=xl/calcChain.xml><?xml version="1.0" encoding="utf-8"?>
<calcChain xmlns="http://schemas.openxmlformats.org/spreadsheetml/2006/main">
  <c r="O16" i="10" l="1"/>
  <c r="P16" i="10" s="1"/>
  <c r="N16" i="10"/>
  <c r="O15" i="10"/>
  <c r="P15" i="10" s="1"/>
  <c r="N15" i="10"/>
  <c r="P11" i="10"/>
  <c r="O11" i="10"/>
  <c r="N11" i="10"/>
  <c r="O10" i="10"/>
  <c r="P10" i="10" s="1"/>
  <c r="N10" i="10"/>
  <c r="O7" i="10"/>
  <c r="P7" i="10" s="1"/>
  <c r="N7" i="10"/>
  <c r="O6" i="10"/>
  <c r="P6" i="10" s="1"/>
  <c r="N6" i="10"/>
  <c r="O16" i="9"/>
  <c r="P16" i="9" s="1"/>
  <c r="N16" i="9"/>
  <c r="O15" i="9"/>
  <c r="P15" i="9" s="1"/>
  <c r="N15" i="9"/>
  <c r="O11" i="9"/>
  <c r="P11" i="9" s="1"/>
  <c r="N11" i="9"/>
  <c r="O10" i="9"/>
  <c r="P10" i="9" s="1"/>
  <c r="N10" i="9"/>
  <c r="O7" i="9"/>
  <c r="P7" i="9" s="1"/>
  <c r="N7" i="9"/>
  <c r="O6" i="9"/>
  <c r="P6" i="9" s="1"/>
  <c r="N6" i="9"/>
  <c r="O16" i="8"/>
  <c r="P16" i="8" s="1"/>
  <c r="N16" i="8"/>
  <c r="O15" i="8"/>
  <c r="P15" i="8" s="1"/>
  <c r="N15" i="8"/>
  <c r="O11" i="8"/>
  <c r="P11" i="8" s="1"/>
  <c r="N11" i="8"/>
  <c r="O10" i="8"/>
  <c r="P10" i="8" s="1"/>
  <c r="N10" i="8"/>
  <c r="O7" i="8"/>
  <c r="P7" i="8" s="1"/>
  <c r="N7" i="8"/>
  <c r="O6" i="8"/>
  <c r="P6" i="8" s="1"/>
  <c r="N6" i="8"/>
  <c r="N16" i="7"/>
  <c r="O16" i="7" s="1"/>
  <c r="M16" i="7"/>
  <c r="O15" i="7"/>
  <c r="N15" i="7"/>
  <c r="M15" i="7"/>
  <c r="N11" i="7"/>
  <c r="O11" i="7" s="1"/>
  <c r="M11" i="7"/>
  <c r="N10" i="7"/>
  <c r="O10" i="7" s="1"/>
  <c r="M10" i="7"/>
  <c r="N7" i="7"/>
  <c r="O7" i="7" s="1"/>
  <c r="M7" i="7"/>
  <c r="O6" i="7"/>
  <c r="N6" i="7"/>
  <c r="M6" i="7"/>
  <c r="N15" i="6"/>
  <c r="O15" i="6" s="1"/>
  <c r="M15" i="6"/>
  <c r="N14" i="6"/>
  <c r="O14" i="6" s="1"/>
  <c r="M14" i="6"/>
  <c r="N10" i="6"/>
  <c r="O10" i="6" s="1"/>
  <c r="M10" i="6"/>
  <c r="N9" i="6"/>
  <c r="O9" i="6" s="1"/>
  <c r="M9" i="6"/>
  <c r="N6" i="6"/>
  <c r="O6" i="6" s="1"/>
  <c r="M6" i="6"/>
  <c r="N5" i="6"/>
  <c r="O5" i="6" s="1"/>
  <c r="M5" i="6"/>
  <c r="P42" i="11"/>
  <c r="Q42" i="11" s="1"/>
  <c r="O42" i="11"/>
  <c r="P41" i="11"/>
  <c r="Q41" i="11" s="1"/>
  <c r="O41" i="11"/>
  <c r="P38" i="11"/>
  <c r="Q38" i="11" s="1"/>
  <c r="O38" i="11"/>
  <c r="P37" i="11"/>
  <c r="Q37" i="11" s="1"/>
  <c r="O37" i="11"/>
  <c r="P34" i="11"/>
  <c r="Q34" i="11" s="1"/>
  <c r="O34" i="11"/>
  <c r="P33" i="11"/>
  <c r="Q33" i="11" s="1"/>
  <c r="O33" i="11"/>
  <c r="P30" i="11"/>
  <c r="Q30" i="11" s="1"/>
  <c r="O30" i="11"/>
  <c r="P29" i="11"/>
  <c r="Q29" i="11" s="1"/>
  <c r="O29" i="11"/>
  <c r="O12" i="11"/>
  <c r="O2" i="11"/>
  <c r="P25" i="11"/>
  <c r="Q25" i="11" s="1"/>
  <c r="O25" i="11"/>
  <c r="P24" i="11"/>
  <c r="Q24" i="11" s="1"/>
  <c r="O24" i="11"/>
  <c r="O21" i="11"/>
  <c r="P22" i="11"/>
  <c r="Q22" i="11" s="1"/>
  <c r="O22" i="11"/>
  <c r="P21" i="11"/>
  <c r="Q21" i="11" s="1"/>
  <c r="O17" i="11"/>
  <c r="O16" i="11"/>
  <c r="O13" i="11"/>
  <c r="P17" i="11"/>
  <c r="Q17" i="11" s="1"/>
  <c r="P16" i="11"/>
  <c r="Q16" i="11" s="1"/>
  <c r="P13" i="11"/>
  <c r="Q13" i="11" s="1"/>
  <c r="P12" i="11"/>
  <c r="Q12" i="11" s="1"/>
  <c r="P7" i="11"/>
  <c r="Q7" i="11" s="1"/>
  <c r="O7" i="11"/>
  <c r="P6" i="11"/>
  <c r="Q6" i="11" s="1"/>
  <c r="O6" i="11"/>
  <c r="P3" i="11"/>
  <c r="Q3" i="11" s="1"/>
  <c r="O3" i="11"/>
  <c r="P2" i="11"/>
  <c r="Q2" i="11" s="1"/>
  <c r="O110" i="10"/>
  <c r="P110" i="10" s="1"/>
  <c r="N110" i="10"/>
  <c r="O109" i="10"/>
  <c r="P109" i="10" s="1"/>
  <c r="N109" i="10"/>
  <c r="O105" i="10"/>
  <c r="P105" i="10" s="1"/>
  <c r="N105" i="10"/>
  <c r="O104" i="10"/>
  <c r="P104" i="10" s="1"/>
  <c r="N104" i="10"/>
  <c r="O100" i="10"/>
  <c r="P100" i="10" s="1"/>
  <c r="N100" i="10"/>
  <c r="O99" i="10"/>
  <c r="P99" i="10" s="1"/>
  <c r="N99" i="10"/>
  <c r="O90" i="10"/>
  <c r="P90" i="10" s="1"/>
  <c r="N90" i="10"/>
  <c r="O89" i="10"/>
  <c r="P89" i="10" s="1"/>
  <c r="N89" i="10"/>
  <c r="O85" i="10"/>
  <c r="P85" i="10" s="1"/>
  <c r="N85" i="10"/>
  <c r="O84" i="10"/>
  <c r="P84" i="10" s="1"/>
  <c r="N84" i="10"/>
  <c r="O80" i="10"/>
  <c r="P80" i="10" s="1"/>
  <c r="N80" i="10"/>
  <c r="O79" i="10"/>
  <c r="P79" i="10" s="1"/>
  <c r="N79" i="10"/>
  <c r="O71" i="10"/>
  <c r="P71" i="10" s="1"/>
  <c r="N71" i="10"/>
  <c r="O70" i="10"/>
  <c r="P70" i="10" s="1"/>
  <c r="N70" i="10"/>
  <c r="O66" i="10"/>
  <c r="P66" i="10" s="1"/>
  <c r="N66" i="10"/>
  <c r="O65" i="10"/>
  <c r="P65" i="10" s="1"/>
  <c r="N65" i="10"/>
  <c r="O61" i="10"/>
  <c r="P61" i="10" s="1"/>
  <c r="N61" i="10"/>
  <c r="O60" i="10"/>
  <c r="P60" i="10" s="1"/>
  <c r="N60" i="10"/>
  <c r="O51" i="10"/>
  <c r="P51" i="10" s="1"/>
  <c r="N51" i="10"/>
  <c r="O50" i="10"/>
  <c r="P50" i="10" s="1"/>
  <c r="N50" i="10"/>
  <c r="O46" i="10"/>
  <c r="P46" i="10" s="1"/>
  <c r="N46" i="10"/>
  <c r="O45" i="10"/>
  <c r="P45" i="10" s="1"/>
  <c r="N45" i="10"/>
  <c r="O41" i="10"/>
  <c r="P41" i="10" s="1"/>
  <c r="N41" i="10"/>
  <c r="O40" i="10"/>
  <c r="P40" i="10" s="1"/>
  <c r="N40" i="10"/>
  <c r="O33" i="10"/>
  <c r="P33" i="10" s="1"/>
  <c r="N33" i="10"/>
  <c r="O32" i="10"/>
  <c r="P32" i="10" s="1"/>
  <c r="N32" i="10"/>
  <c r="O28" i="10"/>
  <c r="P28" i="10" s="1"/>
  <c r="N28" i="10"/>
  <c r="O27" i="10"/>
  <c r="P27" i="10" s="1"/>
  <c r="N27" i="10"/>
  <c r="O23" i="10"/>
  <c r="P23" i="10" s="1"/>
  <c r="N23" i="10"/>
  <c r="O22" i="10"/>
  <c r="P22" i="10" s="1"/>
  <c r="N22" i="10"/>
  <c r="O113" i="9"/>
  <c r="P113" i="9" s="1"/>
  <c r="N113" i="9"/>
  <c r="O112" i="9"/>
  <c r="P112" i="9" s="1"/>
  <c r="N112" i="9"/>
  <c r="O108" i="9"/>
  <c r="P108" i="9" s="1"/>
  <c r="N108" i="9"/>
  <c r="O107" i="9"/>
  <c r="P107" i="9" s="1"/>
  <c r="N107" i="9"/>
  <c r="O103" i="9"/>
  <c r="P103" i="9" s="1"/>
  <c r="N103" i="9"/>
  <c r="O102" i="9"/>
  <c r="P102" i="9" s="1"/>
  <c r="N102" i="9"/>
  <c r="O93" i="9"/>
  <c r="P93" i="9" s="1"/>
  <c r="N93" i="9"/>
  <c r="O92" i="9"/>
  <c r="P92" i="9" s="1"/>
  <c r="N92" i="9"/>
  <c r="O88" i="9"/>
  <c r="P88" i="9" s="1"/>
  <c r="N88" i="9"/>
  <c r="O87" i="9"/>
  <c r="P87" i="9" s="1"/>
  <c r="N87" i="9"/>
  <c r="O83" i="9"/>
  <c r="P83" i="9" s="1"/>
  <c r="N83" i="9"/>
  <c r="O82" i="9"/>
  <c r="P82" i="9" s="1"/>
  <c r="N82" i="9"/>
  <c r="O70" i="9"/>
  <c r="P70" i="9" s="1"/>
  <c r="N70" i="9"/>
  <c r="O69" i="9"/>
  <c r="P69" i="9" s="1"/>
  <c r="N69" i="9"/>
  <c r="O65" i="9"/>
  <c r="P65" i="9" s="1"/>
  <c r="N65" i="9"/>
  <c r="O64" i="9"/>
  <c r="P64" i="9" s="1"/>
  <c r="N64" i="9"/>
  <c r="O60" i="9"/>
  <c r="P60" i="9" s="1"/>
  <c r="N60" i="9"/>
  <c r="O59" i="9"/>
  <c r="P59" i="9" s="1"/>
  <c r="N59" i="9"/>
  <c r="O51" i="9"/>
  <c r="P51" i="9" s="1"/>
  <c r="N51" i="9"/>
  <c r="O50" i="9"/>
  <c r="P50" i="9" s="1"/>
  <c r="N50" i="9"/>
  <c r="O46" i="9"/>
  <c r="P46" i="9" s="1"/>
  <c r="N46" i="9"/>
  <c r="O45" i="9"/>
  <c r="P45" i="9" s="1"/>
  <c r="N45" i="9"/>
  <c r="O41" i="9"/>
  <c r="P41" i="9" s="1"/>
  <c r="N41" i="9"/>
  <c r="O40" i="9"/>
  <c r="P40" i="9" s="1"/>
  <c r="N40" i="9"/>
  <c r="O49" i="8"/>
  <c r="P49" i="8" s="1"/>
  <c r="N49" i="8"/>
  <c r="O48" i="8"/>
  <c r="P48" i="8" s="1"/>
  <c r="N48" i="8"/>
  <c r="O44" i="8"/>
  <c r="P44" i="8" s="1"/>
  <c r="N44" i="8"/>
  <c r="O43" i="8"/>
  <c r="P43" i="8" s="1"/>
  <c r="N43" i="8"/>
  <c r="O39" i="8"/>
  <c r="P39" i="8" s="1"/>
  <c r="N39" i="8"/>
  <c r="O38" i="8"/>
  <c r="P38" i="8" s="1"/>
  <c r="N38" i="8"/>
  <c r="O101" i="8"/>
  <c r="P101" i="8" s="1"/>
  <c r="N101" i="8"/>
  <c r="O100" i="8"/>
  <c r="P100" i="8" s="1"/>
  <c r="N100" i="8"/>
  <c r="O96" i="8"/>
  <c r="P96" i="8" s="1"/>
  <c r="N96" i="8"/>
  <c r="O95" i="8"/>
  <c r="P95" i="8" s="1"/>
  <c r="N95" i="8"/>
  <c r="O91" i="8"/>
  <c r="P91" i="8" s="1"/>
  <c r="N91" i="8"/>
  <c r="O90" i="8"/>
  <c r="P90" i="8" s="1"/>
  <c r="N90" i="8"/>
  <c r="O67" i="8"/>
  <c r="P67" i="8" s="1"/>
  <c r="N67" i="8"/>
  <c r="O66" i="8"/>
  <c r="P66" i="8" s="1"/>
  <c r="N66" i="8"/>
  <c r="O62" i="8"/>
  <c r="P62" i="8" s="1"/>
  <c r="N62" i="8"/>
  <c r="O61" i="8"/>
  <c r="P61" i="8" s="1"/>
  <c r="N61" i="8"/>
  <c r="O57" i="8"/>
  <c r="P57" i="8" s="1"/>
  <c r="N57" i="8"/>
  <c r="O56" i="8"/>
  <c r="P56" i="8" s="1"/>
  <c r="N56" i="8"/>
  <c r="O32" i="8"/>
  <c r="P32" i="8" s="1"/>
  <c r="N32" i="8"/>
  <c r="O31" i="8"/>
  <c r="P31" i="8" s="1"/>
  <c r="N31" i="8"/>
  <c r="O27" i="8"/>
  <c r="P27" i="8" s="1"/>
  <c r="N27" i="8"/>
  <c r="O26" i="8"/>
  <c r="P26" i="8" s="1"/>
  <c r="N26" i="8"/>
  <c r="O22" i="8"/>
  <c r="P22" i="8" s="1"/>
  <c r="N22" i="8"/>
  <c r="O21" i="8"/>
  <c r="P21" i="8" s="1"/>
  <c r="N21" i="8"/>
  <c r="M30" i="7"/>
  <c r="M20" i="7"/>
  <c r="O97" i="7"/>
  <c r="P97" i="7" s="1"/>
  <c r="N97" i="7"/>
  <c r="O96" i="7"/>
  <c r="P96" i="7" s="1"/>
  <c r="N96" i="7"/>
  <c r="O92" i="7"/>
  <c r="P92" i="7" s="1"/>
  <c r="N92" i="7"/>
  <c r="O91" i="7"/>
  <c r="P91" i="7" s="1"/>
  <c r="N91" i="7"/>
  <c r="O87" i="7"/>
  <c r="P87" i="7" s="1"/>
  <c r="N87" i="7"/>
  <c r="O86" i="7"/>
  <c r="P86" i="7" s="1"/>
  <c r="N86" i="7"/>
  <c r="O64" i="7"/>
  <c r="P64" i="7" s="1"/>
  <c r="N64" i="7"/>
  <c r="O63" i="7"/>
  <c r="P63" i="7" s="1"/>
  <c r="N63" i="7"/>
  <c r="O59" i="7"/>
  <c r="P59" i="7" s="1"/>
  <c r="N59" i="7"/>
  <c r="O58" i="7"/>
  <c r="P58" i="7" s="1"/>
  <c r="N58" i="7"/>
  <c r="O54" i="7"/>
  <c r="P54" i="7" s="1"/>
  <c r="N54" i="7"/>
  <c r="O53" i="7"/>
  <c r="P53" i="7" s="1"/>
  <c r="N53" i="7"/>
  <c r="O47" i="7"/>
  <c r="P47" i="7" s="1"/>
  <c r="N47" i="7"/>
  <c r="O46" i="7"/>
  <c r="P46" i="7" s="1"/>
  <c r="N46" i="7"/>
  <c r="O42" i="7"/>
  <c r="P42" i="7" s="1"/>
  <c r="N42" i="7"/>
  <c r="O41" i="7"/>
  <c r="P41" i="7" s="1"/>
  <c r="N41" i="7"/>
  <c r="O37" i="7"/>
  <c r="P37" i="7" s="1"/>
  <c r="N37" i="7"/>
  <c r="O36" i="7"/>
  <c r="P36" i="7" s="1"/>
  <c r="N36" i="7"/>
  <c r="N30" i="7"/>
  <c r="O30" i="7" s="1"/>
  <c r="N29" i="7"/>
  <c r="O29" i="7" s="1"/>
  <c r="M29" i="7"/>
  <c r="N25" i="7"/>
  <c r="O25" i="7" s="1"/>
  <c r="M25" i="7"/>
  <c r="N24" i="7"/>
  <c r="O24" i="7" s="1"/>
  <c r="M24" i="7"/>
  <c r="N21" i="7"/>
  <c r="O21" i="7" s="1"/>
  <c r="M21" i="7"/>
  <c r="N20" i="7"/>
  <c r="O20" i="7" s="1"/>
  <c r="O107" i="6"/>
  <c r="P107" i="6" s="1"/>
  <c r="N107" i="6"/>
  <c r="O106" i="6"/>
  <c r="P106" i="6" s="1"/>
  <c r="N106" i="6"/>
  <c r="O102" i="6"/>
  <c r="P102" i="6" s="1"/>
  <c r="N102" i="6"/>
  <c r="O101" i="6"/>
  <c r="P101" i="6" s="1"/>
  <c r="N101" i="6"/>
  <c r="O97" i="6"/>
  <c r="P97" i="6" s="1"/>
  <c r="N97" i="6"/>
  <c r="O96" i="6"/>
  <c r="P96" i="6" s="1"/>
  <c r="N96" i="6"/>
  <c r="O87" i="6"/>
  <c r="P87" i="6" s="1"/>
  <c r="N87" i="6"/>
  <c r="O86" i="6"/>
  <c r="P86" i="6" s="1"/>
  <c r="N86" i="6"/>
  <c r="O82" i="6"/>
  <c r="P82" i="6" s="1"/>
  <c r="N82" i="6"/>
  <c r="O81" i="6"/>
  <c r="P81" i="6" s="1"/>
  <c r="N81" i="6"/>
  <c r="O77" i="6"/>
  <c r="P77" i="6" s="1"/>
  <c r="N77" i="6"/>
  <c r="O76" i="6"/>
  <c r="P76" i="6" s="1"/>
  <c r="N76" i="6"/>
  <c r="O71" i="6"/>
  <c r="P71" i="6" s="1"/>
  <c r="N71" i="6"/>
  <c r="O70" i="6"/>
  <c r="P70" i="6" s="1"/>
  <c r="N70" i="6"/>
  <c r="O66" i="6"/>
  <c r="P66" i="6" s="1"/>
  <c r="N66" i="6"/>
  <c r="O65" i="6"/>
  <c r="P65" i="6" s="1"/>
  <c r="N65" i="6"/>
  <c r="O61" i="6"/>
  <c r="P61" i="6" s="1"/>
  <c r="N61" i="6"/>
  <c r="O60" i="6"/>
  <c r="P60" i="6" s="1"/>
  <c r="N60" i="6"/>
  <c r="O53" i="6"/>
  <c r="P53" i="6" s="1"/>
  <c r="N53" i="6"/>
  <c r="O52" i="6"/>
  <c r="P52" i="6" s="1"/>
  <c r="N52" i="6"/>
  <c r="O48" i="6"/>
  <c r="P48" i="6" s="1"/>
  <c r="N48" i="6"/>
  <c r="O47" i="6"/>
  <c r="P47" i="6" s="1"/>
  <c r="N47" i="6"/>
  <c r="O43" i="6"/>
  <c r="P43" i="6" s="1"/>
  <c r="N43" i="6"/>
  <c r="O42" i="6"/>
  <c r="P42" i="6" s="1"/>
  <c r="N42" i="6"/>
  <c r="O84" i="8"/>
  <c r="P84" i="8" s="1"/>
  <c r="N84" i="8"/>
  <c r="O83" i="8"/>
  <c r="P83" i="8" s="1"/>
  <c r="N83" i="8"/>
  <c r="O79" i="8"/>
  <c r="P79" i="8" s="1"/>
  <c r="N79" i="8"/>
  <c r="O78" i="8"/>
  <c r="P78" i="8" s="1"/>
  <c r="N78" i="8"/>
  <c r="O74" i="8"/>
  <c r="P74" i="8" s="1"/>
  <c r="N74" i="8"/>
  <c r="O73" i="8"/>
  <c r="P73" i="8" s="1"/>
  <c r="N73" i="8"/>
  <c r="O80" i="7"/>
  <c r="P80" i="7" s="1"/>
  <c r="N80" i="7"/>
  <c r="O79" i="7"/>
  <c r="P79" i="7" s="1"/>
  <c r="N79" i="7"/>
  <c r="O75" i="7"/>
  <c r="P75" i="7" s="1"/>
  <c r="N75" i="7"/>
  <c r="O74" i="7"/>
  <c r="P74" i="7" s="1"/>
  <c r="N74" i="7"/>
  <c r="O70" i="7"/>
  <c r="P70" i="7" s="1"/>
  <c r="N70" i="7"/>
  <c r="O69" i="7"/>
  <c r="P69" i="7" s="1"/>
  <c r="N69" i="7"/>
</calcChain>
</file>

<file path=xl/sharedStrings.xml><?xml version="1.0" encoding="utf-8"?>
<sst xmlns="http://schemas.openxmlformats.org/spreadsheetml/2006/main" count="875" uniqueCount="84">
  <si>
    <t>8 months</t>
  </si>
  <si>
    <t>18 months</t>
  </si>
  <si>
    <t>Total Neurones</t>
  </si>
  <si>
    <t>AVERAGE</t>
  </si>
  <si>
    <t>STDEV</t>
  </si>
  <si>
    <t>STANDARD EROR OF MEAN</t>
  </si>
  <si>
    <t>8M</t>
  </si>
  <si>
    <t>18M</t>
  </si>
  <si>
    <t>Agg</t>
  </si>
  <si>
    <t>inc</t>
  </si>
  <si>
    <t>S830</t>
  </si>
  <si>
    <t>YAC128</t>
  </si>
  <si>
    <t>Diffuse Staining</t>
  </si>
  <si>
    <t>inclucions</t>
  </si>
  <si>
    <t>MW8</t>
  </si>
  <si>
    <t>Ubiquitin</t>
  </si>
  <si>
    <t>EM48</t>
  </si>
  <si>
    <t>1C2</t>
  </si>
  <si>
    <t>TOTAL AFFECTED NEURONS YAC128</t>
  </si>
  <si>
    <t>TOTAL AFFECTED NEURONS OLD COLONY Q150</t>
  </si>
  <si>
    <t>TOTAL AFFECTED NEURONS NEW Q150</t>
  </si>
  <si>
    <t>TOTAL AFFECTED NEURONS IN OLD Q150</t>
  </si>
  <si>
    <t>TOTAL AFFECTED NEURONS IN NEW COLONY Q150</t>
  </si>
  <si>
    <t>UBIQUITIN</t>
  </si>
  <si>
    <t>sem</t>
  </si>
  <si>
    <t>Ave</t>
  </si>
  <si>
    <t>total affected neurones</t>
  </si>
  <si>
    <t>8m</t>
  </si>
  <si>
    <t>18m</t>
  </si>
  <si>
    <t>Inclusions</t>
  </si>
  <si>
    <t>TOTAL AFFECTED NEURONS in NEWCOL-Q150</t>
  </si>
  <si>
    <t>TOTAL AFFECTED NEURONSin old Q150</t>
  </si>
  <si>
    <t>TOTAL AFFECTED NEURONSin NEW colony Q150</t>
  </si>
  <si>
    <t>diffuse staining</t>
  </si>
  <si>
    <t>inclusions</t>
  </si>
  <si>
    <t>R6/1</t>
  </si>
  <si>
    <t>TOTAL AFFECTED NEURONS IN R6/1</t>
  </si>
  <si>
    <t>4M</t>
  </si>
  <si>
    <t>7M</t>
  </si>
  <si>
    <t>TOTAL AFFECTED NEURONS IN Q92</t>
  </si>
  <si>
    <t>TOTAL AFFECTED NEURONS Q92</t>
  </si>
  <si>
    <t>4 Months</t>
  </si>
  <si>
    <t>7 Months</t>
  </si>
  <si>
    <t>4m</t>
  </si>
  <si>
    <t>7m</t>
  </si>
  <si>
    <t>B6X129 Hdh Q150</t>
  </si>
  <si>
    <t>(OLD COLONY Q150</t>
  </si>
  <si>
    <t>B6 Hdh Q150</t>
  </si>
  <si>
    <t>(NEW COLONY Q150</t>
  </si>
  <si>
    <t>Hdh Q92</t>
  </si>
  <si>
    <t>8m-car</t>
  </si>
  <si>
    <t>8m-wt</t>
  </si>
  <si>
    <t>18m-car</t>
  </si>
  <si>
    <t>oldQ150</t>
  </si>
  <si>
    <t>8M-HOM-CV</t>
  </si>
  <si>
    <t>8M-WT-CV</t>
  </si>
  <si>
    <t>18M-HOM-CV</t>
  </si>
  <si>
    <t>18M-WT-CV</t>
  </si>
  <si>
    <t>NewQ150</t>
  </si>
  <si>
    <t>9M-WT</t>
  </si>
  <si>
    <t>9M-HOM</t>
  </si>
  <si>
    <t>17M-WT</t>
  </si>
  <si>
    <t>17M-HOM</t>
  </si>
  <si>
    <t>Q92</t>
  </si>
  <si>
    <t>8M-CV-HOM</t>
  </si>
  <si>
    <t>8M-CV-WT</t>
  </si>
  <si>
    <t>18M-CV-HOM</t>
  </si>
  <si>
    <t>18M-CV-WT</t>
  </si>
  <si>
    <t>4M-WT</t>
  </si>
  <si>
    <t>4M-CAR</t>
  </si>
  <si>
    <t>7M-WT</t>
  </si>
  <si>
    <t>7M-CAR</t>
  </si>
  <si>
    <t xml:space="preserve">s830 with CA treatment </t>
  </si>
  <si>
    <t>yac128</t>
  </si>
  <si>
    <t>s830 with CA treatment</t>
  </si>
  <si>
    <t>OLD COLONY Q150</t>
  </si>
  <si>
    <t>AGG</t>
  </si>
  <si>
    <t>INCLU</t>
  </si>
  <si>
    <t>nc-q150</t>
  </si>
  <si>
    <t>S830 with Citric acid treatment</t>
  </si>
  <si>
    <t>4 months</t>
  </si>
  <si>
    <t>7 months</t>
  </si>
  <si>
    <t>agg</t>
  </si>
  <si>
    <t>S830-CA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</si>
</sst>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/>
    <xf numFmtId="0" fontId="0" fillId="2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3" borderId="0" xfId="0" applyFill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Q92- Total</a:t>
            </a:r>
            <a:r>
              <a:rPr lang="en-GB" baseline="0"/>
              <a:t> affected cells</a:t>
            </a:r>
            <a:endParaRPr lang="en-GB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'Q92'!$X$8:$AC$8</c:f>
                <c:numCache>
                  <c:formatCode>General</c:formatCode>
                  <c:ptCount val="6"/>
                  <c:pt idx="0">
                    <c:v>15476.081868425161</c:v>
                  </c:pt>
                  <c:pt idx="1">
                    <c:v>43639.327668755046</c:v>
                  </c:pt>
                  <c:pt idx="2">
                    <c:v>48395.084546305254</c:v>
                  </c:pt>
                  <c:pt idx="3">
                    <c:v>49614.863905911276</c:v>
                  </c:pt>
                  <c:pt idx="4">
                    <c:v>14714.437916061221</c:v>
                  </c:pt>
                  <c:pt idx="5">
                    <c:v>50856.2714794934</c:v>
                  </c:pt>
                </c:numCache>
              </c:numRef>
            </c:plus>
            <c:minus>
              <c:numRef>
                <c:f>'Q92'!$X$8:$AC$8</c:f>
                <c:numCache>
                  <c:formatCode>General</c:formatCode>
                  <c:ptCount val="6"/>
                  <c:pt idx="0">
                    <c:v>15476.081868425161</c:v>
                  </c:pt>
                  <c:pt idx="1">
                    <c:v>43639.327668755046</c:v>
                  </c:pt>
                  <c:pt idx="2">
                    <c:v>48395.084546305254</c:v>
                  </c:pt>
                  <c:pt idx="3">
                    <c:v>49614.863905911276</c:v>
                  </c:pt>
                  <c:pt idx="4">
                    <c:v>14714.437916061221</c:v>
                  </c:pt>
                  <c:pt idx="5">
                    <c:v>50856.2714794934</c:v>
                  </c:pt>
                </c:numCache>
              </c:numRef>
            </c:minus>
          </c:errBars>
          <c:cat>
            <c:strRef>
              <c:f>'Q92'!$X$5:$AC$5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'Q92'!$X$6:$AC$6</c:f>
              <c:numCache>
                <c:formatCode>General</c:formatCode>
                <c:ptCount val="6"/>
                <c:pt idx="0">
                  <c:v>470587.29530620057</c:v>
                </c:pt>
                <c:pt idx="1">
                  <c:v>108920.19448983546</c:v>
                </c:pt>
                <c:pt idx="2">
                  <c:v>277822.84633607563</c:v>
                </c:pt>
                <c:pt idx="3">
                  <c:v>204037.11865168452</c:v>
                </c:pt>
                <c:pt idx="4">
                  <c:v>487886.0289662726</c:v>
                </c:pt>
                <c:pt idx="5">
                  <c:v>153323.46540366777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019944"/>
        <c:axId val="164024776"/>
      </c:barChart>
      <c:catAx>
        <c:axId val="164019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8M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64024776"/>
        <c:crosses val="autoZero"/>
        <c:auto val="1"/>
        <c:lblAlgn val="ctr"/>
        <c:lblOffset val="100"/>
        <c:noMultiLvlLbl val="0"/>
      </c:catAx>
      <c:valAx>
        <c:axId val="164024776"/>
        <c:scaling>
          <c:orientation val="minMax"/>
          <c:max val="8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64019944"/>
        <c:crosses val="autoZero"/>
        <c:crossBetween val="between"/>
        <c:majorUnit val="100000"/>
        <c:minorUnit val="20000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R6/1-Total affected cells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'R6-1'!$AC$84:$AH$84</c:f>
                <c:numCache>
                  <c:formatCode>General</c:formatCode>
                  <c:ptCount val="6"/>
                  <c:pt idx="0">
                    <c:v>20847.125055339824</c:v>
                  </c:pt>
                  <c:pt idx="1">
                    <c:v>21228.956885619671</c:v>
                  </c:pt>
                  <c:pt idx="2">
                    <c:v>23635.773791533637</c:v>
                  </c:pt>
                  <c:pt idx="3">
                    <c:v>24051.221559183075</c:v>
                  </c:pt>
                  <c:pt idx="4">
                    <c:v>47946.795377448267</c:v>
                  </c:pt>
                  <c:pt idx="5">
                    <c:v>12141.293669332646</c:v>
                  </c:pt>
                </c:numCache>
              </c:numRef>
            </c:plus>
            <c:minus>
              <c:numRef>
                <c:f>'R6-1'!$AC$84:$AH$84</c:f>
                <c:numCache>
                  <c:formatCode>General</c:formatCode>
                  <c:ptCount val="6"/>
                  <c:pt idx="0">
                    <c:v>20847.125055339824</c:v>
                  </c:pt>
                  <c:pt idx="1">
                    <c:v>21228.956885619671</c:v>
                  </c:pt>
                  <c:pt idx="2">
                    <c:v>23635.773791533637</c:v>
                  </c:pt>
                  <c:pt idx="3">
                    <c:v>24051.221559183075</c:v>
                  </c:pt>
                  <c:pt idx="4">
                    <c:v>47946.795377448267</c:v>
                  </c:pt>
                  <c:pt idx="5">
                    <c:v>12141.293669332646</c:v>
                  </c:pt>
                </c:numCache>
              </c:numRef>
            </c:minus>
          </c:errBars>
          <c:cat>
            <c:strRef>
              <c:f>'R6-1'!$AC$81:$AH$81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'R6-1'!$AC$82:$AH$82</c:f>
              <c:numCache>
                <c:formatCode>General</c:formatCode>
                <c:ptCount val="6"/>
                <c:pt idx="0">
                  <c:v>573751.74917066959</c:v>
                </c:pt>
                <c:pt idx="1">
                  <c:v>65182.341953102281</c:v>
                </c:pt>
                <c:pt idx="2">
                  <c:v>530353.14966826164</c:v>
                </c:pt>
                <c:pt idx="3">
                  <c:v>256655.57229684098</c:v>
                </c:pt>
                <c:pt idx="4">
                  <c:v>747741.83107423014</c:v>
                </c:pt>
                <c:pt idx="5">
                  <c:v>99544.782171858504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04080"/>
        <c:axId val="181204472"/>
      </c:barChart>
      <c:catAx>
        <c:axId val="18120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7M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81204472"/>
        <c:crosses val="autoZero"/>
        <c:auto val="1"/>
        <c:lblAlgn val="ctr"/>
        <c:lblOffset val="100"/>
        <c:noMultiLvlLbl val="0"/>
      </c:catAx>
      <c:valAx>
        <c:axId val="181204472"/>
        <c:scaling>
          <c:orientation val="minMax"/>
          <c:max val="12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81204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Diffuse  nuclear staining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'R6-1'!$AC$107:$AH$107</c:f>
                <c:numCache>
                  <c:formatCode>General</c:formatCode>
                  <c:ptCount val="6"/>
                  <c:pt idx="0">
                    <c:v>45743.427542514095</c:v>
                  </c:pt>
                  <c:pt idx="1">
                    <c:v>0</c:v>
                  </c:pt>
                  <c:pt idx="2">
                    <c:v>0</c:v>
                  </c:pt>
                  <c:pt idx="3">
                    <c:v>18983.13418899355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'R6-1'!$AC$107:$AH$107</c:f>
                <c:numCache>
                  <c:formatCode>General</c:formatCode>
                  <c:ptCount val="6"/>
                  <c:pt idx="0">
                    <c:v>45743.427542514095</c:v>
                  </c:pt>
                  <c:pt idx="1">
                    <c:v>0</c:v>
                  </c:pt>
                  <c:pt idx="2">
                    <c:v>0</c:v>
                  </c:pt>
                  <c:pt idx="3">
                    <c:v>18983.13418899355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'R6-1'!$AC$104:$AH$104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'R6-1'!$AC$105:$AH$105</c:f>
              <c:numCache>
                <c:formatCode>General</c:formatCode>
                <c:ptCount val="6"/>
                <c:pt idx="0">
                  <c:v>135070.90009068052</c:v>
                </c:pt>
                <c:pt idx="1">
                  <c:v>0</c:v>
                </c:pt>
                <c:pt idx="2">
                  <c:v>0</c:v>
                </c:pt>
                <c:pt idx="3">
                  <c:v>67425.212370922352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05256"/>
        <c:axId val="181524264"/>
      </c:barChart>
      <c:catAx>
        <c:axId val="181205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7M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81524264"/>
        <c:crosses val="autoZero"/>
        <c:auto val="1"/>
        <c:lblAlgn val="ctr"/>
        <c:lblOffset val="100"/>
        <c:noMultiLvlLbl val="0"/>
      </c:catAx>
      <c:valAx>
        <c:axId val="181524264"/>
        <c:scaling>
          <c:orientation val="minMax"/>
          <c:max val="12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81205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Inclusions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'R6-1'!$AC$131:$AH$131</c:f>
                <c:numCache>
                  <c:formatCode>General</c:formatCode>
                  <c:ptCount val="6"/>
                  <c:pt idx="0">
                    <c:v>49179.765396784082</c:v>
                  </c:pt>
                  <c:pt idx="1">
                    <c:v>21228.956885619671</c:v>
                  </c:pt>
                  <c:pt idx="2">
                    <c:v>23635.773791533637</c:v>
                  </c:pt>
                  <c:pt idx="3">
                    <c:v>15816.233903274226</c:v>
                  </c:pt>
                  <c:pt idx="4">
                    <c:v>47946.795377448267</c:v>
                  </c:pt>
                  <c:pt idx="5">
                    <c:v>12141.293669332646</c:v>
                  </c:pt>
                </c:numCache>
              </c:numRef>
            </c:plus>
            <c:minus>
              <c:numRef>
                <c:f>'R6-1'!$AC$131:$AH$131</c:f>
                <c:numCache>
                  <c:formatCode>General</c:formatCode>
                  <c:ptCount val="6"/>
                  <c:pt idx="0">
                    <c:v>49179.765396784082</c:v>
                  </c:pt>
                  <c:pt idx="1">
                    <c:v>21228.956885619671</c:v>
                  </c:pt>
                  <c:pt idx="2">
                    <c:v>23635.773791533637</c:v>
                  </c:pt>
                  <c:pt idx="3">
                    <c:v>15816.233903274226</c:v>
                  </c:pt>
                  <c:pt idx="4">
                    <c:v>47946.795377448267</c:v>
                  </c:pt>
                  <c:pt idx="5">
                    <c:v>12141.293669332646</c:v>
                  </c:pt>
                </c:numCache>
              </c:numRef>
            </c:minus>
          </c:errBars>
          <c:cat>
            <c:strRef>
              <c:f>'R6-1'!$AC$128:$AH$128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'R6-1'!$AC$129:$AH$129</c:f>
              <c:numCache>
                <c:formatCode>General</c:formatCode>
                <c:ptCount val="6"/>
                <c:pt idx="0">
                  <c:v>438680.84907998907</c:v>
                </c:pt>
                <c:pt idx="1">
                  <c:v>65182.341953102281</c:v>
                </c:pt>
                <c:pt idx="2">
                  <c:v>530353.14966826164</c:v>
                </c:pt>
                <c:pt idx="3">
                  <c:v>187625.22816040003</c:v>
                </c:pt>
                <c:pt idx="4">
                  <c:v>747741.83107423014</c:v>
                </c:pt>
                <c:pt idx="5">
                  <c:v>99544.782171858504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525048"/>
        <c:axId val="181525440"/>
      </c:barChart>
      <c:catAx>
        <c:axId val="181525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7M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1525440"/>
        <c:crosses val="autoZero"/>
        <c:auto val="1"/>
        <c:lblAlgn val="ctr"/>
        <c:lblOffset val="100"/>
        <c:noMultiLvlLbl val="0"/>
      </c:catAx>
      <c:valAx>
        <c:axId val="181525440"/>
        <c:scaling>
          <c:orientation val="minMax"/>
          <c:max val="12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81525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Diffuse  nuclear staining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YAC128!$W$32:$AB$32</c:f>
                <c:numCache>
                  <c:formatCode>General</c:formatCode>
                  <c:ptCount val="6"/>
                  <c:pt idx="0">
                    <c:v>34987.423376641746</c:v>
                  </c:pt>
                  <c:pt idx="1">
                    <c:v>0</c:v>
                  </c:pt>
                  <c:pt idx="2">
                    <c:v>41944.781383991722</c:v>
                  </c:pt>
                  <c:pt idx="3">
                    <c:v>34448.228453177006</c:v>
                  </c:pt>
                  <c:pt idx="4">
                    <c:v>22364.117006525765</c:v>
                  </c:pt>
                  <c:pt idx="5">
                    <c:v>29911.910824297654</c:v>
                  </c:pt>
                </c:numCache>
              </c:numRef>
            </c:plus>
            <c:minus>
              <c:numRef>
                <c:f>YAC128!$W$32:$AB$32</c:f>
                <c:numCache>
                  <c:formatCode>General</c:formatCode>
                  <c:ptCount val="6"/>
                  <c:pt idx="0">
                    <c:v>34987.423376641746</c:v>
                  </c:pt>
                  <c:pt idx="1">
                    <c:v>0</c:v>
                  </c:pt>
                  <c:pt idx="2">
                    <c:v>41944.781383991722</c:v>
                  </c:pt>
                  <c:pt idx="3">
                    <c:v>34448.228453177006</c:v>
                  </c:pt>
                  <c:pt idx="4">
                    <c:v>22364.117006525765</c:v>
                  </c:pt>
                  <c:pt idx="5">
                    <c:v>29911.910824297654</c:v>
                  </c:pt>
                </c:numCache>
              </c:numRef>
            </c:minus>
          </c:errBars>
          <c:cat>
            <c:strRef>
              <c:f>YAC128!$W$29:$AB$29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YAC128!$W$30:$AB$30</c:f>
              <c:numCache>
                <c:formatCode>General</c:formatCode>
                <c:ptCount val="6"/>
                <c:pt idx="0">
                  <c:v>417341.31823717861</c:v>
                </c:pt>
                <c:pt idx="1">
                  <c:v>0</c:v>
                </c:pt>
                <c:pt idx="2">
                  <c:v>169279.5488721962</c:v>
                </c:pt>
                <c:pt idx="3">
                  <c:v>463590.73090916744</c:v>
                </c:pt>
                <c:pt idx="4">
                  <c:v>188577.9419350345</c:v>
                </c:pt>
                <c:pt idx="5">
                  <c:v>156605.19655985147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526224"/>
        <c:axId val="181526616"/>
      </c:barChart>
      <c:catAx>
        <c:axId val="18152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8M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81526616"/>
        <c:crosses val="autoZero"/>
        <c:auto val="1"/>
        <c:lblAlgn val="ctr"/>
        <c:lblOffset val="100"/>
        <c:noMultiLvlLbl val="0"/>
      </c:catAx>
      <c:valAx>
        <c:axId val="181526616"/>
        <c:scaling>
          <c:orientation val="minMax"/>
          <c:max val="9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815262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Inclusions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YAC128!$W$57:$AB$57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5461.0547655831742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YAC128!$W$57:$AB$57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5461.0547655831742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YAC128!$W$54:$AB$54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YAC128!$W$55:$AB$55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17354.605242641021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527400"/>
        <c:axId val="181527792"/>
      </c:barChart>
      <c:catAx>
        <c:axId val="181527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8M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1527792"/>
        <c:crosses val="autoZero"/>
        <c:auto val="1"/>
        <c:lblAlgn val="ctr"/>
        <c:lblOffset val="100"/>
        <c:noMultiLvlLbl val="0"/>
      </c:catAx>
      <c:valAx>
        <c:axId val="181527792"/>
        <c:scaling>
          <c:orientation val="minMax"/>
          <c:max val="9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81527400"/>
        <c:crosses val="autoZero"/>
        <c:crossBetween val="between"/>
        <c:majorUnit val="100000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YAC128-Total affected cells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YAC128!$W$82:$AB$82</c:f>
                <c:numCache>
                  <c:formatCode>General</c:formatCode>
                  <c:ptCount val="6"/>
                  <c:pt idx="0">
                    <c:v>62985.225102976779</c:v>
                  </c:pt>
                  <c:pt idx="1">
                    <c:v>8277.2612362311556</c:v>
                  </c:pt>
                  <c:pt idx="2">
                    <c:v>133963.09751786425</c:v>
                  </c:pt>
                  <c:pt idx="3">
                    <c:v>36556.286257710817</c:v>
                  </c:pt>
                  <c:pt idx="4">
                    <c:v>37228.502218229274</c:v>
                  </c:pt>
                  <c:pt idx="5">
                    <c:v>57136.519338828031</c:v>
                  </c:pt>
                </c:numCache>
              </c:numRef>
            </c:plus>
            <c:minus>
              <c:numRef>
                <c:f>YAC128!$W$82:$AB$82</c:f>
                <c:numCache>
                  <c:formatCode>General</c:formatCode>
                  <c:ptCount val="6"/>
                  <c:pt idx="0">
                    <c:v>62985.225102976779</c:v>
                  </c:pt>
                  <c:pt idx="1">
                    <c:v>8277.2612362311556</c:v>
                  </c:pt>
                  <c:pt idx="2">
                    <c:v>133963.09751786425</c:v>
                  </c:pt>
                  <c:pt idx="3">
                    <c:v>36556.286257710817</c:v>
                  </c:pt>
                  <c:pt idx="4">
                    <c:v>37228.502218229274</c:v>
                  </c:pt>
                  <c:pt idx="5">
                    <c:v>57136.519338828031</c:v>
                  </c:pt>
                </c:numCache>
              </c:numRef>
            </c:minus>
          </c:errBars>
          <c:cat>
            <c:strRef>
              <c:f>YAC128!$W$79:$AB$79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YAC128!$W$80:$AB$80</c:f>
              <c:numCache>
                <c:formatCode>General</c:formatCode>
                <c:ptCount val="6"/>
                <c:pt idx="0">
                  <c:v>504621.01439704589</c:v>
                </c:pt>
                <c:pt idx="1">
                  <c:v>434729.85935103009</c:v>
                </c:pt>
                <c:pt idx="2">
                  <c:v>546925.49414598697</c:v>
                </c:pt>
                <c:pt idx="3">
                  <c:v>518306.50222232385</c:v>
                </c:pt>
                <c:pt idx="4">
                  <c:v>382846.3305653953</c:v>
                </c:pt>
                <c:pt idx="5">
                  <c:v>365616.34621835902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31064"/>
        <c:axId val="181831456"/>
      </c:barChart>
      <c:catAx>
        <c:axId val="181831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18M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1831456"/>
        <c:crosses val="autoZero"/>
        <c:auto val="1"/>
        <c:lblAlgn val="ctr"/>
        <c:lblOffset val="100"/>
        <c:noMultiLvlLbl val="0"/>
      </c:catAx>
      <c:valAx>
        <c:axId val="18183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1831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Diffuse nuclear staning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YAC128!$V$104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YAC128!$W$106:$AB$106</c:f>
                <c:numCache>
                  <c:formatCode>General</c:formatCode>
                  <c:ptCount val="6"/>
                  <c:pt idx="0">
                    <c:v>31902.145530967333</c:v>
                  </c:pt>
                  <c:pt idx="1">
                    <c:v>5372.4456653323678</c:v>
                  </c:pt>
                  <c:pt idx="2">
                    <c:v>0</c:v>
                  </c:pt>
                  <c:pt idx="3">
                    <c:v>55443.197237675791</c:v>
                  </c:pt>
                  <c:pt idx="4">
                    <c:v>0</c:v>
                  </c:pt>
                  <c:pt idx="5">
                    <c:v>46007.971162648144</c:v>
                  </c:pt>
                </c:numCache>
              </c:numRef>
            </c:plus>
            <c:minus>
              <c:numRef>
                <c:f>YAC128!$W$106:$AB$106</c:f>
                <c:numCache>
                  <c:formatCode>General</c:formatCode>
                  <c:ptCount val="6"/>
                  <c:pt idx="0">
                    <c:v>31902.145530967333</c:v>
                  </c:pt>
                  <c:pt idx="1">
                    <c:v>5372.4456653323678</c:v>
                  </c:pt>
                  <c:pt idx="2">
                    <c:v>0</c:v>
                  </c:pt>
                  <c:pt idx="3">
                    <c:v>55443.197237675791</c:v>
                  </c:pt>
                  <c:pt idx="4">
                    <c:v>0</c:v>
                  </c:pt>
                  <c:pt idx="5">
                    <c:v>46007.971162648144</c:v>
                  </c:pt>
                </c:numCache>
              </c:numRef>
            </c:minus>
          </c:errBars>
          <c:cat>
            <c:strRef>
              <c:f>YAC128!$W$103:$AB$103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YAC128!$W$104:$AB$104</c:f>
              <c:numCache>
                <c:formatCode>General</c:formatCode>
                <c:ptCount val="6"/>
                <c:pt idx="0">
                  <c:v>200081.42355657156</c:v>
                </c:pt>
                <c:pt idx="1">
                  <c:v>243819.05966500344</c:v>
                </c:pt>
                <c:pt idx="2">
                  <c:v>0</c:v>
                </c:pt>
                <c:pt idx="3">
                  <c:v>367050.26665308862</c:v>
                </c:pt>
                <c:pt idx="4">
                  <c:v>0</c:v>
                </c:pt>
                <c:pt idx="5">
                  <c:v>268450.5406613099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32240"/>
        <c:axId val="181832632"/>
      </c:barChart>
      <c:catAx>
        <c:axId val="18183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18M 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1832632"/>
        <c:crosses val="autoZero"/>
        <c:auto val="1"/>
        <c:lblAlgn val="ctr"/>
        <c:lblOffset val="100"/>
        <c:noMultiLvlLbl val="0"/>
      </c:catAx>
      <c:valAx>
        <c:axId val="181832632"/>
        <c:scaling>
          <c:orientation val="minMax"/>
          <c:max val="9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81832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Inclusions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YAC128!$V$129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YAC128!$W$131:$AB$131</c:f>
                <c:numCache>
                  <c:formatCode>General</c:formatCode>
                  <c:ptCount val="6"/>
                  <c:pt idx="0">
                    <c:v>37317.786988856977</c:v>
                  </c:pt>
                  <c:pt idx="1">
                    <c:v>2904.815570901821</c:v>
                  </c:pt>
                  <c:pt idx="2">
                    <c:v>133963.09751786425</c:v>
                  </c:pt>
                  <c:pt idx="3">
                    <c:v>32380.017281590197</c:v>
                  </c:pt>
                  <c:pt idx="4">
                    <c:v>37228.502218229354</c:v>
                  </c:pt>
                  <c:pt idx="5">
                    <c:v>30647.55931122147</c:v>
                  </c:pt>
                </c:numCache>
              </c:numRef>
            </c:plus>
            <c:minus>
              <c:numRef>
                <c:f>YAC128!$W$131:$AB$131</c:f>
                <c:numCache>
                  <c:formatCode>General</c:formatCode>
                  <c:ptCount val="6"/>
                  <c:pt idx="0">
                    <c:v>37317.786988856977</c:v>
                  </c:pt>
                  <c:pt idx="1">
                    <c:v>2904.815570901821</c:v>
                  </c:pt>
                  <c:pt idx="2">
                    <c:v>133963.09751786425</c:v>
                  </c:pt>
                  <c:pt idx="3">
                    <c:v>32380.017281590197</c:v>
                  </c:pt>
                  <c:pt idx="4">
                    <c:v>37228.502218229354</c:v>
                  </c:pt>
                  <c:pt idx="5">
                    <c:v>30647.55931122147</c:v>
                  </c:pt>
                </c:numCache>
              </c:numRef>
            </c:minus>
          </c:errBars>
          <c:cat>
            <c:strRef>
              <c:f>YAC128!$W$128:$AB$128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YAC128!$W$129:$AB$129</c:f>
              <c:numCache>
                <c:formatCode>General</c:formatCode>
                <c:ptCount val="6"/>
                <c:pt idx="0">
                  <c:v>304539.59084047435</c:v>
                </c:pt>
                <c:pt idx="1">
                  <c:v>190910.79968602658</c:v>
                </c:pt>
                <c:pt idx="2">
                  <c:v>546925.49414598697</c:v>
                </c:pt>
                <c:pt idx="3">
                  <c:v>151256.23556923526</c:v>
                </c:pt>
                <c:pt idx="4">
                  <c:v>382846.33056539524</c:v>
                </c:pt>
                <c:pt idx="5">
                  <c:v>97165.805557049083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33416"/>
        <c:axId val="181833808"/>
      </c:barChart>
      <c:catAx>
        <c:axId val="181833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18M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1833808"/>
        <c:crosses val="autoZero"/>
        <c:auto val="1"/>
        <c:lblAlgn val="ctr"/>
        <c:lblOffset val="100"/>
        <c:noMultiLvlLbl val="0"/>
      </c:catAx>
      <c:valAx>
        <c:axId val="181833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1833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YAC128-Total affected cells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YAC128!$W$6:$AB$6</c:f>
                <c:numCache>
                  <c:formatCode>General</c:formatCode>
                  <c:ptCount val="6"/>
                  <c:pt idx="0">
                    <c:v>34987.423376641746</c:v>
                  </c:pt>
                  <c:pt idx="1">
                    <c:v>0</c:v>
                  </c:pt>
                  <c:pt idx="2">
                    <c:v>26951.756833921812</c:v>
                  </c:pt>
                  <c:pt idx="3">
                    <c:v>34448.228453177006</c:v>
                  </c:pt>
                  <c:pt idx="4">
                    <c:v>22364.117006525765</c:v>
                  </c:pt>
                  <c:pt idx="5">
                    <c:v>29911.910824297654</c:v>
                  </c:pt>
                </c:numCache>
              </c:numRef>
            </c:plus>
            <c:minus>
              <c:numRef>
                <c:f>YAC128!$W$6:$AB$6</c:f>
                <c:numCache>
                  <c:formatCode>General</c:formatCode>
                  <c:ptCount val="6"/>
                  <c:pt idx="0">
                    <c:v>34987.423376641746</c:v>
                  </c:pt>
                  <c:pt idx="1">
                    <c:v>0</c:v>
                  </c:pt>
                  <c:pt idx="2">
                    <c:v>26951.756833921812</c:v>
                  </c:pt>
                  <c:pt idx="3">
                    <c:v>34448.228453177006</c:v>
                  </c:pt>
                  <c:pt idx="4">
                    <c:v>22364.117006525765</c:v>
                  </c:pt>
                  <c:pt idx="5">
                    <c:v>29911.910824297654</c:v>
                  </c:pt>
                </c:numCache>
              </c:numRef>
            </c:minus>
          </c:errBars>
          <c:cat>
            <c:strRef>
              <c:f>YAC128!$W$3:$AB$3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YAC128!$W$4:$AB$4</c:f>
              <c:numCache>
                <c:formatCode>General</c:formatCode>
                <c:ptCount val="6"/>
                <c:pt idx="0">
                  <c:v>417341.31823717861</c:v>
                </c:pt>
                <c:pt idx="1">
                  <c:v>0</c:v>
                </c:pt>
                <c:pt idx="2">
                  <c:v>200706.05359127704</c:v>
                </c:pt>
                <c:pt idx="3">
                  <c:v>463590.73090916744</c:v>
                </c:pt>
                <c:pt idx="4">
                  <c:v>188577.9419350345</c:v>
                </c:pt>
                <c:pt idx="5">
                  <c:v>156605.19655985147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14944"/>
        <c:axId val="182015336"/>
      </c:barChart>
      <c:catAx>
        <c:axId val="18201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8M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82015336"/>
        <c:crosses val="autoZero"/>
        <c:auto val="1"/>
        <c:lblAlgn val="ctr"/>
        <c:lblOffset val="100"/>
        <c:noMultiLvlLbl val="0"/>
      </c:catAx>
      <c:valAx>
        <c:axId val="182015336"/>
        <c:scaling>
          <c:orientation val="minMax"/>
          <c:max val="9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8201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Old Q150 Total affected cells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oldQ150!$AB$77:$AG$77</c:f>
                <c:numCache>
                  <c:formatCode>General</c:formatCode>
                  <c:ptCount val="6"/>
                  <c:pt idx="0">
                    <c:v>43156.104046441367</c:v>
                  </c:pt>
                  <c:pt idx="1">
                    <c:v>77575.066917232325</c:v>
                  </c:pt>
                  <c:pt idx="2">
                    <c:v>114338.81117816282</c:v>
                  </c:pt>
                  <c:pt idx="3">
                    <c:v>44851.541010157431</c:v>
                  </c:pt>
                  <c:pt idx="4">
                    <c:v>0</c:v>
                  </c:pt>
                  <c:pt idx="5">
                    <c:v>33892.241387402377</c:v>
                  </c:pt>
                </c:numCache>
              </c:numRef>
            </c:plus>
            <c:minus>
              <c:numRef>
                <c:f>oldQ150!$AB$77:$AG$77</c:f>
                <c:numCache>
                  <c:formatCode>General</c:formatCode>
                  <c:ptCount val="6"/>
                  <c:pt idx="0">
                    <c:v>43156.104046441367</c:v>
                  </c:pt>
                  <c:pt idx="1">
                    <c:v>77575.066917232325</c:v>
                  </c:pt>
                  <c:pt idx="2">
                    <c:v>114338.81117816282</c:v>
                  </c:pt>
                  <c:pt idx="3">
                    <c:v>44851.541010157431</c:v>
                  </c:pt>
                  <c:pt idx="4">
                    <c:v>0</c:v>
                  </c:pt>
                  <c:pt idx="5">
                    <c:v>33892.241387402377</c:v>
                  </c:pt>
                </c:numCache>
              </c:numRef>
            </c:minus>
          </c:errBars>
          <c:cat>
            <c:strRef>
              <c:f>oldQ150!$AB$74:$AG$74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oldQ150!$AB$75:$AG$75</c:f>
              <c:numCache>
                <c:formatCode>General</c:formatCode>
                <c:ptCount val="6"/>
                <c:pt idx="0">
                  <c:v>581021.09904487676</c:v>
                </c:pt>
                <c:pt idx="1">
                  <c:v>521608.99313643808</c:v>
                </c:pt>
                <c:pt idx="2">
                  <c:v>569580.03986581974</c:v>
                </c:pt>
                <c:pt idx="3">
                  <c:v>442095.38852043636</c:v>
                </c:pt>
                <c:pt idx="4">
                  <c:v>0</c:v>
                </c:pt>
                <c:pt idx="5">
                  <c:v>494420.26240791846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16120"/>
        <c:axId val="182016512"/>
      </c:barChart>
      <c:catAx>
        <c:axId val="182016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18M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2016512"/>
        <c:crosses val="autoZero"/>
        <c:auto val="1"/>
        <c:lblAlgn val="ctr"/>
        <c:lblOffset val="100"/>
        <c:noMultiLvlLbl val="0"/>
      </c:catAx>
      <c:valAx>
        <c:axId val="182016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2016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Diffuse  nuclear staining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'Q92'!$X$31:$AC$31</c:f>
                <c:numCache>
                  <c:formatCode>General</c:formatCode>
                  <c:ptCount val="6"/>
                  <c:pt idx="0">
                    <c:v>27424.193713077664</c:v>
                  </c:pt>
                  <c:pt idx="1">
                    <c:v>43639.327668755046</c:v>
                  </c:pt>
                  <c:pt idx="2">
                    <c:v>48395.084546305254</c:v>
                  </c:pt>
                  <c:pt idx="3">
                    <c:v>49614.863905911276</c:v>
                  </c:pt>
                  <c:pt idx="4">
                    <c:v>14714.437916061221</c:v>
                  </c:pt>
                  <c:pt idx="5">
                    <c:v>50856.2714794934</c:v>
                  </c:pt>
                </c:numCache>
              </c:numRef>
            </c:plus>
            <c:minus>
              <c:numRef>
                <c:f>'Q92'!$X$31:$AC$31</c:f>
                <c:numCache>
                  <c:formatCode>General</c:formatCode>
                  <c:ptCount val="6"/>
                  <c:pt idx="0">
                    <c:v>27424.193713077664</c:v>
                  </c:pt>
                  <c:pt idx="1">
                    <c:v>43639.327668755046</c:v>
                  </c:pt>
                  <c:pt idx="2">
                    <c:v>48395.084546305254</c:v>
                  </c:pt>
                  <c:pt idx="3">
                    <c:v>49614.863905911276</c:v>
                  </c:pt>
                  <c:pt idx="4">
                    <c:v>14714.437916061221</c:v>
                  </c:pt>
                  <c:pt idx="5">
                    <c:v>50856.2714794934</c:v>
                  </c:pt>
                </c:numCache>
              </c:numRef>
            </c:minus>
          </c:errBars>
          <c:cat>
            <c:strRef>
              <c:f>'Q92'!$X$28:$AC$28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'Q92'!$X$29:$AC$29</c:f>
              <c:numCache>
                <c:formatCode>General</c:formatCode>
                <c:ptCount val="6"/>
                <c:pt idx="0">
                  <c:v>325042.30809203</c:v>
                </c:pt>
                <c:pt idx="1">
                  <c:v>108920.19448983546</c:v>
                </c:pt>
                <c:pt idx="2">
                  <c:v>277822.84633607563</c:v>
                </c:pt>
                <c:pt idx="3">
                  <c:v>204037.11865168452</c:v>
                </c:pt>
                <c:pt idx="4">
                  <c:v>487886.0289662726</c:v>
                </c:pt>
                <c:pt idx="5">
                  <c:v>153323.46540366777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013176"/>
        <c:axId val="180979072"/>
      </c:barChart>
      <c:catAx>
        <c:axId val="181013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8M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80979072"/>
        <c:crosses val="autoZero"/>
        <c:auto val="1"/>
        <c:lblAlgn val="ctr"/>
        <c:lblOffset val="100"/>
        <c:noMultiLvlLbl val="0"/>
      </c:catAx>
      <c:valAx>
        <c:axId val="180979072"/>
        <c:scaling>
          <c:orientation val="minMax"/>
          <c:max val="8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81013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Diffuse nuclear staining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oldQ150!$AB$98:$AG$98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oldQ150!$AB$99:$AG$99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17296"/>
        <c:axId val="182017688"/>
      </c:barChart>
      <c:catAx>
        <c:axId val="18201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18M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2017688"/>
        <c:crosses val="autoZero"/>
        <c:auto val="1"/>
        <c:lblAlgn val="ctr"/>
        <c:lblOffset val="100"/>
        <c:noMultiLvlLbl val="0"/>
      </c:catAx>
      <c:valAx>
        <c:axId val="182017688"/>
        <c:scaling>
          <c:orientation val="minMax"/>
          <c:max val="9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82017296"/>
        <c:crosses val="autoZero"/>
        <c:crossBetween val="between"/>
        <c:majorUnit val="100000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Inclusions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oldQ150!$AB$124:$AG$124</c:f>
                <c:numCache>
                  <c:formatCode>General</c:formatCode>
                  <c:ptCount val="6"/>
                  <c:pt idx="0">
                    <c:v>43156.104046441367</c:v>
                  </c:pt>
                  <c:pt idx="1">
                    <c:v>77575.066917232325</c:v>
                  </c:pt>
                  <c:pt idx="2">
                    <c:v>114338.81117816282</c:v>
                  </c:pt>
                  <c:pt idx="3">
                    <c:v>44851.541010157431</c:v>
                  </c:pt>
                  <c:pt idx="4">
                    <c:v>0</c:v>
                  </c:pt>
                  <c:pt idx="5">
                    <c:v>33892.241387402377</c:v>
                  </c:pt>
                </c:numCache>
              </c:numRef>
            </c:plus>
            <c:minus>
              <c:numRef>
                <c:f>oldQ150!$AB$124:$AG$124</c:f>
                <c:numCache>
                  <c:formatCode>General</c:formatCode>
                  <c:ptCount val="6"/>
                  <c:pt idx="0">
                    <c:v>43156.104046441367</c:v>
                  </c:pt>
                  <c:pt idx="1">
                    <c:v>77575.066917232325</c:v>
                  </c:pt>
                  <c:pt idx="2">
                    <c:v>114338.81117816282</c:v>
                  </c:pt>
                  <c:pt idx="3">
                    <c:v>44851.541010157431</c:v>
                  </c:pt>
                  <c:pt idx="4">
                    <c:v>0</c:v>
                  </c:pt>
                  <c:pt idx="5">
                    <c:v>33892.241387402377</c:v>
                  </c:pt>
                </c:numCache>
              </c:numRef>
            </c:minus>
          </c:errBars>
          <c:cat>
            <c:strRef>
              <c:f>oldQ150!$AB$121:$AG$121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oldQ150!$AB$122:$AG$122</c:f>
              <c:numCache>
                <c:formatCode>General</c:formatCode>
                <c:ptCount val="6"/>
                <c:pt idx="0">
                  <c:v>581021.09904487676</c:v>
                </c:pt>
                <c:pt idx="1">
                  <c:v>521608.99313643808</c:v>
                </c:pt>
                <c:pt idx="2">
                  <c:v>569580.03986581974</c:v>
                </c:pt>
                <c:pt idx="3">
                  <c:v>442095.38852043636</c:v>
                </c:pt>
                <c:pt idx="4">
                  <c:v>0</c:v>
                </c:pt>
                <c:pt idx="5">
                  <c:v>494420.26240791846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18472"/>
        <c:axId val="182203760"/>
      </c:barChart>
      <c:catAx>
        <c:axId val="182018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18M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2203760"/>
        <c:crosses val="autoZero"/>
        <c:auto val="1"/>
        <c:lblAlgn val="ctr"/>
        <c:lblOffset val="100"/>
        <c:noMultiLvlLbl val="0"/>
      </c:catAx>
      <c:valAx>
        <c:axId val="182203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2018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Old Q150-Total affected cells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oldQ150!$AB$7:$AG$7</c:f>
                <c:numCache>
                  <c:formatCode>General</c:formatCode>
                  <c:ptCount val="6"/>
                  <c:pt idx="0">
                    <c:v>35791.920546305504</c:v>
                  </c:pt>
                  <c:pt idx="1">
                    <c:v>41758.785265942803</c:v>
                  </c:pt>
                  <c:pt idx="2">
                    <c:v>80382.155532517194</c:v>
                  </c:pt>
                  <c:pt idx="3">
                    <c:v>65844.577620360549</c:v>
                  </c:pt>
                  <c:pt idx="4">
                    <c:v>0</c:v>
                  </c:pt>
                  <c:pt idx="5">
                    <c:v>81570.016361692862</c:v>
                  </c:pt>
                </c:numCache>
              </c:numRef>
            </c:plus>
            <c:minus>
              <c:numRef>
                <c:f>oldQ150!$AB$7:$AG$7</c:f>
                <c:numCache>
                  <c:formatCode>General</c:formatCode>
                  <c:ptCount val="6"/>
                  <c:pt idx="0">
                    <c:v>35791.920546305504</c:v>
                  </c:pt>
                  <c:pt idx="1">
                    <c:v>41758.785265942803</c:v>
                  </c:pt>
                  <c:pt idx="2">
                    <c:v>80382.155532517194</c:v>
                  </c:pt>
                  <c:pt idx="3">
                    <c:v>65844.577620360549</c:v>
                  </c:pt>
                  <c:pt idx="4">
                    <c:v>0</c:v>
                  </c:pt>
                  <c:pt idx="5">
                    <c:v>81570.016361692862</c:v>
                  </c:pt>
                </c:numCache>
              </c:numRef>
            </c:minus>
          </c:errBars>
          <c:cat>
            <c:strRef>
              <c:f>oldQ150!$AB$4:$AG$4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oldQ150!$AB$5:$AG$5</c:f>
              <c:numCache>
                <c:formatCode>General</c:formatCode>
                <c:ptCount val="6"/>
                <c:pt idx="0">
                  <c:v>463661.43724163686</c:v>
                </c:pt>
                <c:pt idx="1">
                  <c:v>182389.79361996573</c:v>
                </c:pt>
                <c:pt idx="2">
                  <c:v>395502.43519199407</c:v>
                </c:pt>
                <c:pt idx="3">
                  <c:v>402698.59839558415</c:v>
                </c:pt>
                <c:pt idx="4">
                  <c:v>0</c:v>
                </c:pt>
                <c:pt idx="5">
                  <c:v>316528.98070065241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204544"/>
        <c:axId val="182204936"/>
      </c:barChart>
      <c:catAx>
        <c:axId val="18220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8M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2204936"/>
        <c:crosses val="autoZero"/>
        <c:auto val="1"/>
        <c:lblAlgn val="ctr"/>
        <c:lblOffset val="100"/>
        <c:noMultiLvlLbl val="0"/>
      </c:catAx>
      <c:valAx>
        <c:axId val="182204936"/>
        <c:scaling>
          <c:orientation val="minMax"/>
          <c:max val="9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8220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Diffuse nuclear</a:t>
            </a:r>
            <a:r>
              <a:rPr lang="en-US" baseline="0"/>
              <a:t> </a:t>
            </a:r>
            <a:r>
              <a:rPr lang="en-US"/>
              <a:t>staining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oldQ150!$AB$31:$AG$31</c:f>
                <c:numCache>
                  <c:formatCode>General</c:formatCode>
                  <c:ptCount val="6"/>
                  <c:pt idx="0">
                    <c:v>25832.670947342071</c:v>
                  </c:pt>
                  <c:pt idx="1">
                    <c:v>22066.33891466846</c:v>
                  </c:pt>
                  <c:pt idx="2">
                    <c:v>66316.060508417708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oldQ150!$AB$31:$AG$31</c:f>
                <c:numCache>
                  <c:formatCode>General</c:formatCode>
                  <c:ptCount val="6"/>
                  <c:pt idx="0">
                    <c:v>25832.670947342071</c:v>
                  </c:pt>
                  <c:pt idx="1">
                    <c:v>22066.33891466846</c:v>
                  </c:pt>
                  <c:pt idx="2">
                    <c:v>66316.060508417708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oldQ150!$AB$28:$AG$28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oldQ150!$AB$29:$AG$29</c:f>
              <c:numCache>
                <c:formatCode>General</c:formatCode>
                <c:ptCount val="6"/>
                <c:pt idx="0">
                  <c:v>193762.09651984987</c:v>
                </c:pt>
                <c:pt idx="1">
                  <c:v>114471.95889605441</c:v>
                </c:pt>
                <c:pt idx="2">
                  <c:v>198014.4287600441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205720"/>
        <c:axId val="182206112"/>
      </c:barChart>
      <c:catAx>
        <c:axId val="182205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8M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2206112"/>
        <c:crosses val="autoZero"/>
        <c:auto val="1"/>
        <c:lblAlgn val="ctr"/>
        <c:lblOffset val="100"/>
        <c:noMultiLvlLbl val="0"/>
      </c:catAx>
      <c:valAx>
        <c:axId val="182206112"/>
        <c:scaling>
          <c:orientation val="minMax"/>
          <c:max val="9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82205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Inclusions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oldQ150!$AB$53:$AG$53</c:f>
                <c:numCache>
                  <c:formatCode>General</c:formatCode>
                  <c:ptCount val="6"/>
                  <c:pt idx="0">
                    <c:v>46801.734748497242</c:v>
                  </c:pt>
                  <c:pt idx="1">
                    <c:v>22073.415262149909</c:v>
                  </c:pt>
                  <c:pt idx="2">
                    <c:v>47904.257949142746</c:v>
                  </c:pt>
                  <c:pt idx="3">
                    <c:v>65844.577620360549</c:v>
                  </c:pt>
                  <c:pt idx="4">
                    <c:v>0</c:v>
                  </c:pt>
                  <c:pt idx="5">
                    <c:v>81570.016361692862</c:v>
                  </c:pt>
                </c:numCache>
              </c:numRef>
            </c:plus>
            <c:minus>
              <c:numRef>
                <c:f>oldQ150!$AB$53:$AG$53</c:f>
                <c:numCache>
                  <c:formatCode>General</c:formatCode>
                  <c:ptCount val="6"/>
                  <c:pt idx="0">
                    <c:v>46801.734748497242</c:v>
                  </c:pt>
                  <c:pt idx="1">
                    <c:v>22073.415262149909</c:v>
                  </c:pt>
                  <c:pt idx="2">
                    <c:v>47904.257949142746</c:v>
                  </c:pt>
                  <c:pt idx="3">
                    <c:v>65844.577620360549</c:v>
                  </c:pt>
                  <c:pt idx="4">
                    <c:v>0</c:v>
                  </c:pt>
                  <c:pt idx="5">
                    <c:v>81570.016361692862</c:v>
                  </c:pt>
                </c:numCache>
              </c:numRef>
            </c:minus>
          </c:errBars>
          <c:cat>
            <c:strRef>
              <c:f>oldQ150!$AB$50:$AG$50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oldQ150!$AB$51:$AG$51</c:f>
              <c:numCache>
                <c:formatCode>General</c:formatCode>
                <c:ptCount val="6"/>
                <c:pt idx="0">
                  <c:v>269899.34072178695</c:v>
                </c:pt>
                <c:pt idx="1">
                  <c:v>67917.83472391135</c:v>
                </c:pt>
                <c:pt idx="2">
                  <c:v>201009.77305731253</c:v>
                </c:pt>
                <c:pt idx="3">
                  <c:v>402698.59839558415</c:v>
                </c:pt>
                <c:pt idx="4">
                  <c:v>0</c:v>
                </c:pt>
                <c:pt idx="5">
                  <c:v>316528.98070065241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206896"/>
        <c:axId val="182207288"/>
      </c:barChart>
      <c:catAx>
        <c:axId val="18220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8M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2207288"/>
        <c:crosses val="autoZero"/>
        <c:auto val="1"/>
        <c:lblAlgn val="ctr"/>
        <c:lblOffset val="100"/>
        <c:noMultiLvlLbl val="0"/>
      </c:catAx>
      <c:valAx>
        <c:axId val="182207288"/>
        <c:scaling>
          <c:orientation val="minMax"/>
          <c:max val="9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82206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NC-Q150</a:t>
            </a:r>
            <a:r>
              <a:rPr lang="en-US" baseline="0"/>
              <a:t> </a:t>
            </a:r>
            <a:r>
              <a:rPr lang="en-US"/>
              <a:t>Total</a:t>
            </a:r>
            <a:r>
              <a:rPr lang="en-US" baseline="0"/>
              <a:t> affected cells</a:t>
            </a: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NewcolQ150!$X$5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NewcolQ150!$Y$7:$AD$7</c:f>
                <c:numCache>
                  <c:formatCode>General</c:formatCode>
                  <c:ptCount val="6"/>
                  <c:pt idx="0">
                    <c:v>68375.884803252979</c:v>
                  </c:pt>
                  <c:pt idx="1">
                    <c:v>3745.9602090270432</c:v>
                  </c:pt>
                  <c:pt idx="2">
                    <c:v>204290.26007830442</c:v>
                  </c:pt>
                  <c:pt idx="3">
                    <c:v>69693.633703458225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NewcolQ150!$Y$7:$AD$7</c:f>
                <c:numCache>
                  <c:formatCode>General</c:formatCode>
                  <c:ptCount val="6"/>
                  <c:pt idx="0">
                    <c:v>68375.884803252979</c:v>
                  </c:pt>
                  <c:pt idx="1">
                    <c:v>3745.9602090270432</c:v>
                  </c:pt>
                  <c:pt idx="2">
                    <c:v>204290.26007830442</c:v>
                  </c:pt>
                  <c:pt idx="3">
                    <c:v>69693.633703458225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NewcolQ150!$Y$4:$AD$4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NewcolQ150!$Y$5:$AD$5</c:f>
              <c:numCache>
                <c:formatCode>General</c:formatCode>
                <c:ptCount val="6"/>
                <c:pt idx="0">
                  <c:v>215212.05988147343</c:v>
                </c:pt>
                <c:pt idx="1">
                  <c:v>21242.38068372793</c:v>
                </c:pt>
                <c:pt idx="2">
                  <c:v>729092.12086236698</c:v>
                </c:pt>
                <c:pt idx="3">
                  <c:v>460930.6832599208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082296"/>
        <c:axId val="164082688"/>
      </c:barChart>
      <c:catAx>
        <c:axId val="164082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8M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64082688"/>
        <c:crosses val="autoZero"/>
        <c:auto val="1"/>
        <c:lblAlgn val="ctr"/>
        <c:lblOffset val="100"/>
        <c:noMultiLvlLbl val="0"/>
      </c:catAx>
      <c:valAx>
        <c:axId val="164082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4082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Diffuse nuclear staining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NewcolQ150!$Y$30:$AD$30</c:f>
                <c:numCache>
                  <c:formatCode>General</c:formatCode>
                  <c:ptCount val="6"/>
                  <c:pt idx="0">
                    <c:v>29078.291850986316</c:v>
                  </c:pt>
                  <c:pt idx="1">
                    <c:v>2883.7145357421232</c:v>
                  </c:pt>
                  <c:pt idx="2">
                    <c:v>0</c:v>
                  </c:pt>
                  <c:pt idx="3">
                    <c:v>15067.388064109387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NewcolQ150!$Y$30:$AD$30</c:f>
                <c:numCache>
                  <c:formatCode>General</c:formatCode>
                  <c:ptCount val="6"/>
                  <c:pt idx="0">
                    <c:v>29078.291850986316</c:v>
                  </c:pt>
                  <c:pt idx="1">
                    <c:v>2883.7145357421232</c:v>
                  </c:pt>
                  <c:pt idx="2">
                    <c:v>0</c:v>
                  </c:pt>
                  <c:pt idx="3">
                    <c:v>15067.388064109387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NewcolQ150!$Y$27:$AD$27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NewcolQ150!$Y$28:$AD$28</c:f>
              <c:numCache>
                <c:formatCode>General</c:formatCode>
                <c:ptCount val="6"/>
                <c:pt idx="0">
                  <c:v>92378.192680011824</c:v>
                </c:pt>
                <c:pt idx="1">
                  <c:v>11517.976112444738</c:v>
                </c:pt>
                <c:pt idx="2">
                  <c:v>0</c:v>
                </c:pt>
                <c:pt idx="3">
                  <c:v>54969.453139012759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083472"/>
        <c:axId val="164083864"/>
      </c:barChart>
      <c:catAx>
        <c:axId val="16408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8M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64083864"/>
        <c:crosses val="autoZero"/>
        <c:auto val="1"/>
        <c:lblAlgn val="ctr"/>
        <c:lblOffset val="100"/>
        <c:noMultiLvlLbl val="0"/>
      </c:catAx>
      <c:valAx>
        <c:axId val="164083864"/>
        <c:scaling>
          <c:orientation val="minMax"/>
          <c:max val="120000"/>
        </c:scaling>
        <c:delete val="0"/>
        <c:axPos val="l"/>
        <c:numFmt formatCode="General" sourceLinked="1"/>
        <c:majorTickMark val="out"/>
        <c:minorTickMark val="none"/>
        <c:tickLblPos val="nextTo"/>
        <c:crossAx val="16408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Inclusions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NewcolQ150!$Y$53:$AD$53</c:f>
                <c:numCache>
                  <c:formatCode>General</c:formatCode>
                  <c:ptCount val="6"/>
                  <c:pt idx="0">
                    <c:v>40026.588600731069</c:v>
                  </c:pt>
                  <c:pt idx="1">
                    <c:v>3511.3508992220732</c:v>
                  </c:pt>
                  <c:pt idx="2">
                    <c:v>204290.26007830442</c:v>
                  </c:pt>
                  <c:pt idx="3">
                    <c:v>80918.988610941698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NewcolQ150!$Y$53:$AD$53</c:f>
                <c:numCache>
                  <c:formatCode>General</c:formatCode>
                  <c:ptCount val="6"/>
                  <c:pt idx="0">
                    <c:v>40026.588600731069</c:v>
                  </c:pt>
                  <c:pt idx="1">
                    <c:v>3511.3508992220732</c:v>
                  </c:pt>
                  <c:pt idx="2">
                    <c:v>204290.26007830442</c:v>
                  </c:pt>
                  <c:pt idx="3">
                    <c:v>80918.988610941698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NewcolQ150!$Y$50:$AD$50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NewcolQ150!$Y$51:$AD$51</c:f>
              <c:numCache>
                <c:formatCode>General</c:formatCode>
                <c:ptCount val="6"/>
                <c:pt idx="0">
                  <c:v>122833.8672014616</c:v>
                </c:pt>
                <c:pt idx="1">
                  <c:v>9724.4045712831903</c:v>
                </c:pt>
                <c:pt idx="2">
                  <c:v>729092.12086236698</c:v>
                </c:pt>
                <c:pt idx="3">
                  <c:v>405961.23012090812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084648"/>
        <c:axId val="164085040"/>
      </c:barChart>
      <c:catAx>
        <c:axId val="164084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8M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4085040"/>
        <c:crosses val="autoZero"/>
        <c:auto val="1"/>
        <c:lblAlgn val="ctr"/>
        <c:lblOffset val="100"/>
        <c:noMultiLvlLbl val="0"/>
      </c:catAx>
      <c:valAx>
        <c:axId val="164085040"/>
        <c:scaling>
          <c:orientation val="minMax"/>
          <c:max val="12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64084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NCQ150 -Total affected cells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NewcolQ150!$Y$77:$AD$77</c:f>
                <c:numCache>
                  <c:formatCode>General</c:formatCode>
                  <c:ptCount val="6"/>
                  <c:pt idx="0">
                    <c:v>22478.616941439086</c:v>
                  </c:pt>
                  <c:pt idx="1">
                    <c:v>49996.618737995232</c:v>
                  </c:pt>
                  <c:pt idx="2">
                    <c:v>52991.908097761479</c:v>
                  </c:pt>
                  <c:pt idx="3">
                    <c:v>80803.650756142684</c:v>
                  </c:pt>
                  <c:pt idx="4">
                    <c:v>0</c:v>
                  </c:pt>
                  <c:pt idx="5">
                    <c:v>18398.583713730692</c:v>
                  </c:pt>
                </c:numCache>
              </c:numRef>
            </c:plus>
            <c:minus>
              <c:numRef>
                <c:f>NewcolQ150!$Y$77:$AD$77</c:f>
                <c:numCache>
                  <c:formatCode>General</c:formatCode>
                  <c:ptCount val="6"/>
                  <c:pt idx="0">
                    <c:v>22478.616941439086</c:v>
                  </c:pt>
                  <c:pt idx="1">
                    <c:v>49996.618737995232</c:v>
                  </c:pt>
                  <c:pt idx="2">
                    <c:v>52991.908097761479</c:v>
                  </c:pt>
                  <c:pt idx="3">
                    <c:v>80803.650756142684</c:v>
                  </c:pt>
                  <c:pt idx="4">
                    <c:v>0</c:v>
                  </c:pt>
                  <c:pt idx="5">
                    <c:v>18398.583713730692</c:v>
                  </c:pt>
                </c:numCache>
              </c:numRef>
            </c:minus>
          </c:errBars>
          <c:cat>
            <c:strRef>
              <c:f>NewcolQ150!$Y$74:$AD$74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NewcolQ150!$Y$75:$AD$75</c:f>
              <c:numCache>
                <c:formatCode>General</c:formatCode>
                <c:ptCount val="6"/>
                <c:pt idx="0">
                  <c:v>448266.40504788433</c:v>
                </c:pt>
                <c:pt idx="1">
                  <c:v>217164.74331086385</c:v>
                </c:pt>
                <c:pt idx="2">
                  <c:v>638207.5107156731</c:v>
                </c:pt>
                <c:pt idx="3">
                  <c:v>387532.69431544485</c:v>
                </c:pt>
                <c:pt idx="4">
                  <c:v>0</c:v>
                </c:pt>
                <c:pt idx="5">
                  <c:v>190866.80968683452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03200"/>
        <c:axId val="164303592"/>
      </c:barChart>
      <c:catAx>
        <c:axId val="16430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18M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4303592"/>
        <c:crosses val="autoZero"/>
        <c:auto val="1"/>
        <c:lblAlgn val="ctr"/>
        <c:lblOffset val="100"/>
        <c:noMultiLvlLbl val="0"/>
      </c:catAx>
      <c:valAx>
        <c:axId val="164303592"/>
        <c:scaling>
          <c:orientation val="minMax"/>
          <c:max val="12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64303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Diffuse  nuclear staining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NewcolQ150!$Y$98:$AD$98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NewcolQ150!$Y$99:$AD$99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04376"/>
        <c:axId val="164304768"/>
      </c:barChart>
      <c:catAx>
        <c:axId val="164304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18M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4304768"/>
        <c:crosses val="autoZero"/>
        <c:auto val="1"/>
        <c:lblAlgn val="ctr"/>
        <c:lblOffset val="100"/>
        <c:noMultiLvlLbl val="0"/>
      </c:catAx>
      <c:valAx>
        <c:axId val="164304768"/>
        <c:scaling>
          <c:orientation val="minMax"/>
          <c:max val="12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64304376"/>
        <c:crosses val="autoZero"/>
        <c:crossBetween val="between"/>
        <c:majorUnit val="20000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Inclusions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'Q92'!$X$55:$AC$55</c:f>
                <c:numCache>
                  <c:formatCode>General</c:formatCode>
                  <c:ptCount val="6"/>
                  <c:pt idx="0">
                    <c:v>20202.29177640226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'Q92'!$X$55:$AC$55</c:f>
                <c:numCache>
                  <c:formatCode>General</c:formatCode>
                  <c:ptCount val="6"/>
                  <c:pt idx="0">
                    <c:v>20202.29177640226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'Q92'!$X$52:$AC$52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'Q92'!$X$53:$AC$53</c:f>
              <c:numCache>
                <c:formatCode>General</c:formatCode>
                <c:ptCount val="6"/>
                <c:pt idx="0">
                  <c:v>145544.98721417066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956720"/>
        <c:axId val="181044416"/>
      </c:barChart>
      <c:catAx>
        <c:axId val="18095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8M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81044416"/>
        <c:crosses val="autoZero"/>
        <c:auto val="1"/>
        <c:lblAlgn val="ctr"/>
        <c:lblOffset val="100"/>
        <c:noMultiLvlLbl val="0"/>
      </c:catAx>
      <c:valAx>
        <c:axId val="181044416"/>
        <c:scaling>
          <c:orientation val="minMax"/>
          <c:max val="8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80956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accent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NewcolQ150!$Y$127:$AD$127</c:f>
                <c:numCache>
                  <c:formatCode>General</c:formatCode>
                  <c:ptCount val="6"/>
                  <c:pt idx="0">
                    <c:v>22478.616941439086</c:v>
                  </c:pt>
                  <c:pt idx="1">
                    <c:v>49996.618737995232</c:v>
                  </c:pt>
                  <c:pt idx="2">
                    <c:v>52991.908097761479</c:v>
                  </c:pt>
                  <c:pt idx="3">
                    <c:v>80803.650756142684</c:v>
                  </c:pt>
                  <c:pt idx="4">
                    <c:v>0</c:v>
                  </c:pt>
                  <c:pt idx="5">
                    <c:v>18398.583713730692</c:v>
                  </c:pt>
                </c:numCache>
              </c:numRef>
            </c:plus>
            <c:minus>
              <c:numRef>
                <c:f>NewcolQ150!$Y$127:$AD$127</c:f>
                <c:numCache>
                  <c:formatCode>General</c:formatCode>
                  <c:ptCount val="6"/>
                  <c:pt idx="0">
                    <c:v>22478.616941439086</c:v>
                  </c:pt>
                  <c:pt idx="1">
                    <c:v>49996.618737995232</c:v>
                  </c:pt>
                  <c:pt idx="2">
                    <c:v>52991.908097761479</c:v>
                  </c:pt>
                  <c:pt idx="3">
                    <c:v>80803.650756142684</c:v>
                  </c:pt>
                  <c:pt idx="4">
                    <c:v>0</c:v>
                  </c:pt>
                  <c:pt idx="5">
                    <c:v>18398.583713730692</c:v>
                  </c:pt>
                </c:numCache>
              </c:numRef>
            </c:minus>
          </c:errBars>
          <c:cat>
            <c:strRef>
              <c:f>NewcolQ150!$Y$124:$AD$124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NewcolQ150!$Y$125:$AD$125</c:f>
              <c:numCache>
                <c:formatCode>General</c:formatCode>
                <c:ptCount val="6"/>
                <c:pt idx="0">
                  <c:v>448266.40504788433</c:v>
                </c:pt>
                <c:pt idx="1">
                  <c:v>217164.74331086385</c:v>
                </c:pt>
                <c:pt idx="2">
                  <c:v>638207.5107156731</c:v>
                </c:pt>
                <c:pt idx="3">
                  <c:v>387532.69431544485</c:v>
                </c:pt>
                <c:pt idx="4">
                  <c:v>0</c:v>
                </c:pt>
                <c:pt idx="5">
                  <c:v>190866.80968683452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79712"/>
        <c:axId val="182780104"/>
      </c:barChart>
      <c:catAx>
        <c:axId val="182779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2780104"/>
        <c:crosses val="autoZero"/>
        <c:auto val="1"/>
        <c:lblAlgn val="ctr"/>
        <c:lblOffset val="100"/>
        <c:noMultiLvlLbl val="0"/>
      </c:catAx>
      <c:valAx>
        <c:axId val="182780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2779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Q92-Total affected cells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'Q92'!$X$79:$AC$79</c:f>
                <c:numCache>
                  <c:formatCode>General</c:formatCode>
                  <c:ptCount val="6"/>
                  <c:pt idx="0">
                    <c:v>70173.598313982046</c:v>
                  </c:pt>
                  <c:pt idx="1">
                    <c:v>62949.472905193579</c:v>
                  </c:pt>
                  <c:pt idx="2">
                    <c:v>62949.472905193579</c:v>
                  </c:pt>
                  <c:pt idx="3">
                    <c:v>40015.150689635644</c:v>
                  </c:pt>
                  <c:pt idx="4">
                    <c:v>43713.068046866159</c:v>
                  </c:pt>
                  <c:pt idx="5">
                    <c:v>53161.864957790509</c:v>
                  </c:pt>
                </c:numCache>
              </c:numRef>
            </c:plus>
            <c:minus>
              <c:numRef>
                <c:f>'Q92'!$X$79:$AC$79</c:f>
                <c:numCache>
                  <c:formatCode>General</c:formatCode>
                  <c:ptCount val="6"/>
                  <c:pt idx="0">
                    <c:v>70173.598313982046</c:v>
                  </c:pt>
                  <c:pt idx="1">
                    <c:v>62949.472905193579</c:v>
                  </c:pt>
                  <c:pt idx="2">
                    <c:v>62949.472905193579</c:v>
                  </c:pt>
                  <c:pt idx="3">
                    <c:v>40015.150689635644</c:v>
                  </c:pt>
                  <c:pt idx="4">
                    <c:v>43713.068046866159</c:v>
                  </c:pt>
                  <c:pt idx="5">
                    <c:v>53161.864957790509</c:v>
                  </c:pt>
                </c:numCache>
              </c:numRef>
            </c:minus>
          </c:errBars>
          <c:cat>
            <c:strRef>
              <c:f>'Q92'!$X$76:$AC$76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'Q92'!$X$77:$AC$77</c:f>
              <c:numCache>
                <c:formatCode>General</c:formatCode>
                <c:ptCount val="6"/>
                <c:pt idx="0">
                  <c:v>724179.08566719957</c:v>
                </c:pt>
                <c:pt idx="1">
                  <c:v>370060.1977405388</c:v>
                </c:pt>
                <c:pt idx="2">
                  <c:v>370060.1977405388</c:v>
                </c:pt>
                <c:pt idx="3">
                  <c:v>235407.33162743039</c:v>
                </c:pt>
                <c:pt idx="4">
                  <c:v>411492.56327737536</c:v>
                </c:pt>
                <c:pt idx="5">
                  <c:v>299919.49205898988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34640"/>
        <c:axId val="181141168"/>
      </c:barChart>
      <c:catAx>
        <c:axId val="18113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18M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81141168"/>
        <c:crosses val="autoZero"/>
        <c:auto val="1"/>
        <c:lblAlgn val="ctr"/>
        <c:lblOffset val="100"/>
        <c:noMultiLvlLbl val="0"/>
      </c:catAx>
      <c:valAx>
        <c:axId val="181141168"/>
        <c:scaling>
          <c:orientation val="minMax"/>
          <c:max val="8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8113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Diffuse  nuclear staining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'Q92'!$X$104:$AC$104</c:f>
                <c:numCache>
                  <c:formatCode>General</c:formatCode>
                  <c:ptCount val="6"/>
                  <c:pt idx="0">
                    <c:v>13231.235014569502</c:v>
                  </c:pt>
                  <c:pt idx="1">
                    <c:v>15457.648989195013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'Q92'!$X$104:$AC$104</c:f>
                <c:numCache>
                  <c:formatCode>General</c:formatCode>
                  <c:ptCount val="6"/>
                  <c:pt idx="0">
                    <c:v>13231.235014569502</c:v>
                  </c:pt>
                  <c:pt idx="1">
                    <c:v>15457.648989195013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'Q92'!$X$101:$AC$101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'Q92'!$X$102:$AC$102</c:f>
              <c:numCache>
                <c:formatCode>General</c:formatCode>
                <c:ptCount val="6"/>
                <c:pt idx="0">
                  <c:v>78397.396618407816</c:v>
                </c:pt>
                <c:pt idx="1">
                  <c:v>121411.49448482913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412656"/>
        <c:axId val="181111544"/>
      </c:barChart>
      <c:catAx>
        <c:axId val="18141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18M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81111544"/>
        <c:crosses val="autoZero"/>
        <c:auto val="1"/>
        <c:lblAlgn val="ctr"/>
        <c:lblOffset val="100"/>
        <c:noMultiLvlLbl val="0"/>
      </c:catAx>
      <c:valAx>
        <c:axId val="181111544"/>
        <c:scaling>
          <c:orientation val="minMax"/>
          <c:max val="8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8141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Inclusions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'Q92'!$X$128:$AC$128</c:f>
                <c:numCache>
                  <c:formatCode>General</c:formatCode>
                  <c:ptCount val="6"/>
                  <c:pt idx="0">
                    <c:v>68297.889009714199</c:v>
                  </c:pt>
                  <c:pt idx="1">
                    <c:v>46624.792285453041</c:v>
                  </c:pt>
                  <c:pt idx="2">
                    <c:v>62949.472905193579</c:v>
                  </c:pt>
                  <c:pt idx="3">
                    <c:v>40015.150689635644</c:v>
                  </c:pt>
                  <c:pt idx="4">
                    <c:v>43713.068046866159</c:v>
                  </c:pt>
                  <c:pt idx="5">
                    <c:v>53161.864957790509</c:v>
                  </c:pt>
                </c:numCache>
              </c:numRef>
            </c:plus>
            <c:minus>
              <c:numRef>
                <c:f>'Q92'!$X$128:$AC$128</c:f>
                <c:numCache>
                  <c:formatCode>General</c:formatCode>
                  <c:ptCount val="6"/>
                  <c:pt idx="0">
                    <c:v>68297.889009714199</c:v>
                  </c:pt>
                  <c:pt idx="1">
                    <c:v>46624.792285453041</c:v>
                  </c:pt>
                  <c:pt idx="2">
                    <c:v>62949.472905193579</c:v>
                  </c:pt>
                  <c:pt idx="3">
                    <c:v>40015.150689635644</c:v>
                  </c:pt>
                  <c:pt idx="4">
                    <c:v>43713.068046866159</c:v>
                  </c:pt>
                  <c:pt idx="5">
                    <c:v>53161.864957790509</c:v>
                  </c:pt>
                </c:numCache>
              </c:numRef>
            </c:minus>
          </c:errBars>
          <c:cat>
            <c:strRef>
              <c:f>'Q92'!$X$125:$AC$125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'Q92'!$X$126:$AC$126</c:f>
              <c:numCache>
                <c:formatCode>General</c:formatCode>
                <c:ptCount val="6"/>
                <c:pt idx="0">
                  <c:v>639032.04227669421</c:v>
                </c:pt>
                <c:pt idx="1">
                  <c:v>274511.31029347848</c:v>
                </c:pt>
                <c:pt idx="2">
                  <c:v>370060.1977405388</c:v>
                </c:pt>
                <c:pt idx="3">
                  <c:v>235407.33162743039</c:v>
                </c:pt>
                <c:pt idx="4">
                  <c:v>411492.56327737536</c:v>
                </c:pt>
                <c:pt idx="5">
                  <c:v>299919.49205898988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10592"/>
        <c:axId val="181201728"/>
      </c:barChart>
      <c:catAx>
        <c:axId val="18111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18M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81201728"/>
        <c:crosses val="autoZero"/>
        <c:auto val="1"/>
        <c:lblAlgn val="ctr"/>
        <c:lblOffset val="100"/>
        <c:noMultiLvlLbl val="0"/>
      </c:catAx>
      <c:valAx>
        <c:axId val="181201728"/>
        <c:scaling>
          <c:orientation val="minMax"/>
          <c:max val="8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8111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R6/1</a:t>
            </a:r>
            <a:r>
              <a:rPr lang="en-US" baseline="0"/>
              <a:t>- </a:t>
            </a:r>
            <a:r>
              <a:rPr lang="en-US"/>
              <a:t>Total affected cells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'R6-1'!$AC$10:$AH$10</c:f>
                <c:numCache>
                  <c:formatCode>General</c:formatCode>
                  <c:ptCount val="6"/>
                  <c:pt idx="0">
                    <c:v>103426.14428025985</c:v>
                  </c:pt>
                  <c:pt idx="1">
                    <c:v>16532.81785619045</c:v>
                  </c:pt>
                  <c:pt idx="2">
                    <c:v>63345.388442129624</c:v>
                  </c:pt>
                  <c:pt idx="3">
                    <c:v>51766.134653227993</c:v>
                  </c:pt>
                  <c:pt idx="4">
                    <c:v>45240.877438669908</c:v>
                  </c:pt>
                  <c:pt idx="5">
                    <c:v>35058.907258832543</c:v>
                  </c:pt>
                </c:numCache>
              </c:numRef>
            </c:plus>
            <c:minus>
              <c:numRef>
                <c:f>'R6-1'!$AC$10:$AH$10</c:f>
                <c:numCache>
                  <c:formatCode>General</c:formatCode>
                  <c:ptCount val="6"/>
                  <c:pt idx="0">
                    <c:v>103426.14428025985</c:v>
                  </c:pt>
                  <c:pt idx="1">
                    <c:v>16532.81785619045</c:v>
                  </c:pt>
                  <c:pt idx="2">
                    <c:v>63345.388442129624</c:v>
                  </c:pt>
                  <c:pt idx="3">
                    <c:v>51766.134653227993</c:v>
                  </c:pt>
                  <c:pt idx="4">
                    <c:v>45240.877438669908</c:v>
                  </c:pt>
                  <c:pt idx="5">
                    <c:v>35058.907258832543</c:v>
                  </c:pt>
                </c:numCache>
              </c:numRef>
            </c:minus>
          </c:errBars>
          <c:cat>
            <c:strRef>
              <c:f>'R6-1'!$AC$7:$AH$7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'R6-1'!$AC$8:$AH$8</c:f>
              <c:numCache>
                <c:formatCode>General</c:formatCode>
                <c:ptCount val="6"/>
                <c:pt idx="0">
                  <c:v>773313.87535532261</c:v>
                </c:pt>
                <c:pt idx="1">
                  <c:v>104463.39167929816</c:v>
                </c:pt>
                <c:pt idx="2">
                  <c:v>524286.41922201368</c:v>
                </c:pt>
                <c:pt idx="3">
                  <c:v>221432.72819022305</c:v>
                </c:pt>
                <c:pt idx="4">
                  <c:v>600399.3313163009</c:v>
                </c:pt>
                <c:pt idx="5">
                  <c:v>204951.0139780356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70216"/>
        <c:axId val="181202512"/>
      </c:barChart>
      <c:catAx>
        <c:axId val="162270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4M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81202512"/>
        <c:crosses val="autoZero"/>
        <c:auto val="1"/>
        <c:lblAlgn val="ctr"/>
        <c:lblOffset val="100"/>
        <c:noMultiLvlLbl val="0"/>
      </c:catAx>
      <c:valAx>
        <c:axId val="181202512"/>
        <c:scaling>
          <c:orientation val="minMax"/>
          <c:max val="9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62270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Diffuse  nuclear staining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'R6-1'!$AC$35:$AH$35</c:f>
                <c:numCache>
                  <c:formatCode>General</c:formatCode>
                  <c:ptCount val="6"/>
                  <c:pt idx="0">
                    <c:v>39541.516444165391</c:v>
                  </c:pt>
                  <c:pt idx="1">
                    <c:v>4793.6931112314505</c:v>
                  </c:pt>
                  <c:pt idx="2">
                    <c:v>0</c:v>
                  </c:pt>
                  <c:pt idx="3">
                    <c:v>8922.1230232721537</c:v>
                  </c:pt>
                  <c:pt idx="4">
                    <c:v>0</c:v>
                  </c:pt>
                  <c:pt idx="5">
                    <c:v>35058.907258832543</c:v>
                  </c:pt>
                </c:numCache>
              </c:numRef>
            </c:plus>
            <c:minus>
              <c:numRef>
                <c:f>'R6-1'!$AC$35:$AH$35</c:f>
                <c:numCache>
                  <c:formatCode>General</c:formatCode>
                  <c:ptCount val="6"/>
                  <c:pt idx="0">
                    <c:v>39541.516444165391</c:v>
                  </c:pt>
                  <c:pt idx="1">
                    <c:v>4793.6931112314505</c:v>
                  </c:pt>
                  <c:pt idx="2">
                    <c:v>0</c:v>
                  </c:pt>
                  <c:pt idx="3">
                    <c:v>8922.1230232721537</c:v>
                  </c:pt>
                  <c:pt idx="4">
                    <c:v>0</c:v>
                  </c:pt>
                  <c:pt idx="5">
                    <c:v>35058.907258832543</c:v>
                  </c:pt>
                </c:numCache>
              </c:numRef>
            </c:minus>
          </c:errBars>
          <c:cat>
            <c:strRef>
              <c:f>'R6-1'!$AC$32:$AH$32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'R6-1'!$AC$33:$AH$33</c:f>
              <c:numCache>
                <c:formatCode>General</c:formatCode>
                <c:ptCount val="6"/>
                <c:pt idx="0">
                  <c:v>200750.21600560023</c:v>
                </c:pt>
                <c:pt idx="1">
                  <c:v>39559.307441620294</c:v>
                </c:pt>
                <c:pt idx="2">
                  <c:v>0</c:v>
                </c:pt>
                <c:pt idx="3">
                  <c:v>53715.455903788396</c:v>
                </c:pt>
                <c:pt idx="4">
                  <c:v>0</c:v>
                </c:pt>
                <c:pt idx="5">
                  <c:v>204951.0139780356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69824"/>
        <c:axId val="162269432"/>
      </c:barChart>
      <c:catAx>
        <c:axId val="16226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4M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62269432"/>
        <c:crosses val="autoZero"/>
        <c:auto val="1"/>
        <c:lblAlgn val="ctr"/>
        <c:lblOffset val="100"/>
        <c:noMultiLvlLbl val="0"/>
      </c:catAx>
      <c:valAx>
        <c:axId val="162269432"/>
        <c:scaling>
          <c:orientation val="minMax"/>
          <c:max val="9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6226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Inclusions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'R6-1'!$AC$60:$AH$60</c:f>
                <c:numCache>
                  <c:formatCode>General</c:formatCode>
                  <c:ptCount val="6"/>
                  <c:pt idx="0">
                    <c:v>112638.65965002052</c:v>
                  </c:pt>
                  <c:pt idx="1">
                    <c:v>12975.831181707297</c:v>
                  </c:pt>
                  <c:pt idx="2">
                    <c:v>63345.388442129624</c:v>
                  </c:pt>
                  <c:pt idx="3">
                    <c:v>33385.131076121303</c:v>
                  </c:pt>
                  <c:pt idx="4">
                    <c:v>45240.877438669908</c:v>
                  </c:pt>
                  <c:pt idx="5">
                    <c:v>0</c:v>
                  </c:pt>
                </c:numCache>
              </c:numRef>
            </c:plus>
            <c:minus>
              <c:numRef>
                <c:f>'R6-1'!$AC$60:$AH$60</c:f>
                <c:numCache>
                  <c:formatCode>General</c:formatCode>
                  <c:ptCount val="6"/>
                  <c:pt idx="0">
                    <c:v>112638.65965002052</c:v>
                  </c:pt>
                  <c:pt idx="1">
                    <c:v>12975.831181707297</c:v>
                  </c:pt>
                  <c:pt idx="2">
                    <c:v>63345.388442129624</c:v>
                  </c:pt>
                  <c:pt idx="3">
                    <c:v>33385.131076121303</c:v>
                  </c:pt>
                  <c:pt idx="4">
                    <c:v>45240.877438669908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'R6-1'!$AC$57:$AH$57</c:f>
              <c:strCache>
                <c:ptCount val="6"/>
                <c:pt idx="0">
                  <c:v>S830-CA</c:v>
                </c:pt>
                <c:pt idx="1">
                  <c:v>S830</c:v>
                </c:pt>
                <c:pt idx="2">
                  <c:v>MW8</c:v>
                </c:pt>
                <c:pt idx="3">
                  <c:v>Ubiquitin</c:v>
                </c:pt>
                <c:pt idx="4">
                  <c:v>EM48</c:v>
                </c:pt>
                <c:pt idx="5">
                  <c:v>1C2</c:v>
                </c:pt>
              </c:strCache>
            </c:strRef>
          </c:cat>
          <c:val>
            <c:numRef>
              <c:f>'R6-1'!$AC$58:$AH$58</c:f>
              <c:numCache>
                <c:formatCode>General</c:formatCode>
                <c:ptCount val="6"/>
                <c:pt idx="0">
                  <c:v>572563.65934972232</c:v>
                </c:pt>
                <c:pt idx="1">
                  <c:v>64904.084237677882</c:v>
                </c:pt>
                <c:pt idx="2">
                  <c:v>524286.41922201368</c:v>
                </c:pt>
                <c:pt idx="3">
                  <c:v>194368.50818050123</c:v>
                </c:pt>
                <c:pt idx="4">
                  <c:v>600399.3313163009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68648"/>
        <c:axId val="181203296"/>
      </c:barChart>
      <c:catAx>
        <c:axId val="162268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4M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203296"/>
        <c:crosses val="autoZero"/>
        <c:auto val="1"/>
        <c:lblAlgn val="ctr"/>
        <c:lblOffset val="100"/>
        <c:noMultiLvlLbl val="0"/>
      </c:catAx>
      <c:valAx>
        <c:axId val="181203296"/>
        <c:scaling>
          <c:orientation val="minMax"/>
          <c:max val="9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62268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571500</xdr:colOff>
      <xdr:row>9</xdr:row>
      <xdr:rowOff>69272</xdr:rowOff>
    </xdr:from>
    <xdr:to>
      <xdr:col>29</xdr:col>
      <xdr:colOff>294409</xdr:colOff>
      <xdr:row>23</xdr:row>
      <xdr:rowOff>138545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435428</xdr:colOff>
      <xdr:row>33</xdr:row>
      <xdr:rowOff>13606</xdr:rowOff>
    </xdr:from>
    <xdr:to>
      <xdr:col>29</xdr:col>
      <xdr:colOff>108857</xdr:colOff>
      <xdr:row>47</xdr:row>
      <xdr:rowOff>40821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476250</xdr:colOff>
      <xdr:row>56</xdr:row>
      <xdr:rowOff>122464</xdr:rowOff>
    </xdr:from>
    <xdr:to>
      <xdr:col>29</xdr:col>
      <xdr:colOff>149679</xdr:colOff>
      <xdr:row>71</xdr:row>
      <xdr:rowOff>13607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435428</xdr:colOff>
      <xdr:row>81</xdr:row>
      <xdr:rowOff>108857</xdr:rowOff>
    </xdr:from>
    <xdr:to>
      <xdr:col>29</xdr:col>
      <xdr:colOff>108857</xdr:colOff>
      <xdr:row>96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394607</xdr:colOff>
      <xdr:row>106</xdr:row>
      <xdr:rowOff>0</xdr:rowOff>
    </xdr:from>
    <xdr:to>
      <xdr:col>29</xdr:col>
      <xdr:colOff>68036</xdr:colOff>
      <xdr:row>120</xdr:row>
      <xdr:rowOff>81643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367393</xdr:colOff>
      <xdr:row>129</xdr:row>
      <xdr:rowOff>27214</xdr:rowOff>
    </xdr:from>
    <xdr:to>
      <xdr:col>29</xdr:col>
      <xdr:colOff>40822</xdr:colOff>
      <xdr:row>143</xdr:row>
      <xdr:rowOff>108857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588819</xdr:colOff>
      <xdr:row>12</xdr:row>
      <xdr:rowOff>0</xdr:rowOff>
    </xdr:from>
    <xdr:to>
      <xdr:col>34</xdr:col>
      <xdr:colOff>311728</xdr:colOff>
      <xdr:row>26</xdr:row>
      <xdr:rowOff>69273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450273</xdr:colOff>
      <xdr:row>36</xdr:row>
      <xdr:rowOff>103909</xdr:rowOff>
    </xdr:from>
    <xdr:to>
      <xdr:col>34</xdr:col>
      <xdr:colOff>173182</xdr:colOff>
      <xdr:row>50</xdr:row>
      <xdr:rowOff>121228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346364</xdr:colOff>
      <xdr:row>61</xdr:row>
      <xdr:rowOff>103910</xdr:rowOff>
    </xdr:from>
    <xdr:to>
      <xdr:col>34</xdr:col>
      <xdr:colOff>69273</xdr:colOff>
      <xdr:row>75</xdr:row>
      <xdr:rowOff>173183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346364</xdr:colOff>
      <xdr:row>85</xdr:row>
      <xdr:rowOff>17319</xdr:rowOff>
    </xdr:from>
    <xdr:to>
      <xdr:col>34</xdr:col>
      <xdr:colOff>69273</xdr:colOff>
      <xdr:row>99</xdr:row>
      <xdr:rowOff>86592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346364</xdr:colOff>
      <xdr:row>108</xdr:row>
      <xdr:rowOff>155864</xdr:rowOff>
    </xdr:from>
    <xdr:to>
      <xdr:col>33</xdr:col>
      <xdr:colOff>606137</xdr:colOff>
      <xdr:row>123</xdr:row>
      <xdr:rowOff>34637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190501</xdr:colOff>
      <xdr:row>133</xdr:row>
      <xdr:rowOff>121227</xdr:rowOff>
    </xdr:from>
    <xdr:to>
      <xdr:col>33</xdr:col>
      <xdr:colOff>450274</xdr:colOff>
      <xdr:row>148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367393</xdr:colOff>
      <xdr:row>33</xdr:row>
      <xdr:rowOff>163283</xdr:rowOff>
    </xdr:from>
    <xdr:to>
      <xdr:col>28</xdr:col>
      <xdr:colOff>47102</xdr:colOff>
      <xdr:row>48</xdr:row>
      <xdr:rowOff>4229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435429</xdr:colOff>
      <xdr:row>58</xdr:row>
      <xdr:rowOff>122464</xdr:rowOff>
    </xdr:from>
    <xdr:to>
      <xdr:col>28</xdr:col>
      <xdr:colOff>108858</xdr:colOff>
      <xdr:row>73</xdr:row>
      <xdr:rowOff>13607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530679</xdr:colOff>
      <xdr:row>83</xdr:row>
      <xdr:rowOff>27214</xdr:rowOff>
    </xdr:from>
    <xdr:to>
      <xdr:col>28</xdr:col>
      <xdr:colOff>210388</xdr:colOff>
      <xdr:row>97</xdr:row>
      <xdr:rowOff>108857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489856</xdr:colOff>
      <xdr:row>108</xdr:row>
      <xdr:rowOff>13607</xdr:rowOff>
    </xdr:from>
    <xdr:to>
      <xdr:col>28</xdr:col>
      <xdr:colOff>169565</xdr:colOff>
      <xdr:row>122</xdr:row>
      <xdr:rowOff>95249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512124</xdr:colOff>
      <xdr:row>133</xdr:row>
      <xdr:rowOff>47007</xdr:rowOff>
    </xdr:from>
    <xdr:to>
      <xdr:col>28</xdr:col>
      <xdr:colOff>191737</xdr:colOff>
      <xdr:row>147</xdr:row>
      <xdr:rowOff>128650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519546</xdr:colOff>
      <xdr:row>7</xdr:row>
      <xdr:rowOff>34636</xdr:rowOff>
    </xdr:from>
    <xdr:to>
      <xdr:col>28</xdr:col>
      <xdr:colOff>242455</xdr:colOff>
      <xdr:row>21</xdr:row>
      <xdr:rowOff>103909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588818</xdr:colOff>
      <xdr:row>78</xdr:row>
      <xdr:rowOff>51953</xdr:rowOff>
    </xdr:from>
    <xdr:to>
      <xdr:col>33</xdr:col>
      <xdr:colOff>268527</xdr:colOff>
      <xdr:row>92</xdr:row>
      <xdr:rowOff>135353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519546</xdr:colOff>
      <xdr:row>101</xdr:row>
      <xdr:rowOff>173181</xdr:rowOff>
    </xdr:from>
    <xdr:to>
      <xdr:col>33</xdr:col>
      <xdr:colOff>199255</xdr:colOff>
      <xdr:row>116</xdr:row>
      <xdr:rowOff>66081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571501</xdr:colOff>
      <xdr:row>125</xdr:row>
      <xdr:rowOff>138545</xdr:rowOff>
    </xdr:from>
    <xdr:to>
      <xdr:col>33</xdr:col>
      <xdr:colOff>251210</xdr:colOff>
      <xdr:row>140</xdr:row>
      <xdr:rowOff>31445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7</xdr:row>
      <xdr:rowOff>190498</xdr:rowOff>
    </xdr:from>
    <xdr:to>
      <xdr:col>33</xdr:col>
      <xdr:colOff>285846</xdr:colOff>
      <xdr:row>22</xdr:row>
      <xdr:rowOff>83398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34636</xdr:colOff>
      <xdr:row>32</xdr:row>
      <xdr:rowOff>17317</xdr:rowOff>
    </xdr:from>
    <xdr:to>
      <xdr:col>33</xdr:col>
      <xdr:colOff>320482</xdr:colOff>
      <xdr:row>46</xdr:row>
      <xdr:rowOff>48763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571501</xdr:colOff>
      <xdr:row>53</xdr:row>
      <xdr:rowOff>173181</xdr:rowOff>
    </xdr:from>
    <xdr:to>
      <xdr:col>33</xdr:col>
      <xdr:colOff>251210</xdr:colOff>
      <xdr:row>68</xdr:row>
      <xdr:rowOff>66081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571500</xdr:colOff>
      <xdr:row>8</xdr:row>
      <xdr:rowOff>17316</xdr:rowOff>
    </xdr:from>
    <xdr:to>
      <xdr:col>30</xdr:col>
      <xdr:colOff>251209</xdr:colOff>
      <xdr:row>22</xdr:row>
      <xdr:rowOff>100716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502227</xdr:colOff>
      <xdr:row>31</xdr:row>
      <xdr:rowOff>17317</xdr:rowOff>
    </xdr:from>
    <xdr:to>
      <xdr:col>30</xdr:col>
      <xdr:colOff>181936</xdr:colOff>
      <xdr:row>45</xdr:row>
      <xdr:rowOff>48763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484909</xdr:colOff>
      <xdr:row>54</xdr:row>
      <xdr:rowOff>86590</xdr:rowOff>
    </xdr:from>
    <xdr:to>
      <xdr:col>30</xdr:col>
      <xdr:colOff>164618</xdr:colOff>
      <xdr:row>68</xdr:row>
      <xdr:rowOff>169990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554182</xdr:colOff>
      <xdr:row>78</xdr:row>
      <xdr:rowOff>34636</xdr:rowOff>
    </xdr:from>
    <xdr:to>
      <xdr:col>30</xdr:col>
      <xdr:colOff>233891</xdr:colOff>
      <xdr:row>92</xdr:row>
      <xdr:rowOff>118036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554182</xdr:colOff>
      <xdr:row>103</xdr:row>
      <xdr:rowOff>155863</xdr:rowOff>
    </xdr:from>
    <xdr:to>
      <xdr:col>30</xdr:col>
      <xdr:colOff>233891</xdr:colOff>
      <xdr:row>118</xdr:row>
      <xdr:rowOff>48763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1</xdr:colOff>
      <xdr:row>129</xdr:row>
      <xdr:rowOff>74467</xdr:rowOff>
    </xdr:from>
    <xdr:to>
      <xdr:col>30</xdr:col>
      <xdr:colOff>225137</xdr:colOff>
      <xdr:row>143</xdr:row>
      <xdr:rowOff>150667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8"/>
  <sheetViews>
    <sheetView zoomScale="70" zoomScaleNormal="70" workbookViewId="0">
      <selection activeCell="S14" sqref="S14"/>
    </sheetView>
  </sheetViews>
  <sheetFormatPr defaultRowHeight="14.4" x14ac:dyDescent="0.3"/>
  <cols>
    <col min="24" max="24" width="10.44140625" customWidth="1"/>
  </cols>
  <sheetData>
    <row r="1" spans="1:29" ht="15.6" x14ac:dyDescent="0.3">
      <c r="A1" s="8" t="s">
        <v>49</v>
      </c>
    </row>
    <row r="3" spans="1:29" ht="18" x14ac:dyDescent="0.35">
      <c r="A3" s="12" t="s">
        <v>72</v>
      </c>
    </row>
    <row r="4" spans="1:29" x14ac:dyDescent="0.3">
      <c r="A4" t="s">
        <v>63</v>
      </c>
      <c r="V4" t="s">
        <v>27</v>
      </c>
      <c r="W4" t="s">
        <v>26</v>
      </c>
    </row>
    <row r="5" spans="1:29" x14ac:dyDescent="0.3">
      <c r="A5" t="s">
        <v>39</v>
      </c>
      <c r="N5" t="s">
        <v>3</v>
      </c>
      <c r="O5" s="1" t="s">
        <v>4</v>
      </c>
      <c r="P5" t="s">
        <v>5</v>
      </c>
      <c r="X5" t="s">
        <v>83</v>
      </c>
      <c r="Y5" t="s">
        <v>10</v>
      </c>
      <c r="Z5" t="s">
        <v>14</v>
      </c>
      <c r="AA5" t="s">
        <v>15</v>
      </c>
      <c r="AB5" t="s">
        <v>16</v>
      </c>
      <c r="AC5" t="s">
        <v>17</v>
      </c>
    </row>
    <row r="6" spans="1:29" x14ac:dyDescent="0.3">
      <c r="A6" t="s">
        <v>0</v>
      </c>
      <c r="B6">
        <v>512440.85126133543</v>
      </c>
      <c r="C6">
        <v>459149.30596071255</v>
      </c>
      <c r="D6">
        <v>439115.92956194608</v>
      </c>
      <c r="E6">
        <v>471643.09444080835</v>
      </c>
      <c r="M6" t="s">
        <v>6</v>
      </c>
      <c r="N6">
        <f>AVERAGE(B6:E6)</f>
        <v>470587.29530620057</v>
      </c>
      <c r="O6">
        <f>STDEV(B6:E6)</f>
        <v>30952.163736850322</v>
      </c>
      <c r="P6">
        <f>O6/(SQRT(4))</f>
        <v>15476.081868425161</v>
      </c>
      <c r="W6" t="s">
        <v>25</v>
      </c>
      <c r="X6">
        <v>470587.29530620057</v>
      </c>
      <c r="Y6">
        <v>108920.19448983546</v>
      </c>
      <c r="Z6">
        <v>277822.84633607563</v>
      </c>
      <c r="AA6">
        <v>204037.11865168452</v>
      </c>
      <c r="AB6">
        <v>487886.0289662726</v>
      </c>
      <c r="AC6">
        <v>153323.46540366777</v>
      </c>
    </row>
    <row r="7" spans="1:29" x14ac:dyDescent="0.3">
      <c r="A7" t="s">
        <v>1</v>
      </c>
      <c r="B7" s="4">
        <v>989478.85497716221</v>
      </c>
      <c r="C7" s="4">
        <v>619105.10870378453</v>
      </c>
      <c r="D7">
        <v>617110.56202033535</v>
      </c>
      <c r="E7">
        <v>651853.02837305423</v>
      </c>
      <c r="F7">
        <v>743347.87426166155</v>
      </c>
      <c r="M7" t="s">
        <v>7</v>
      </c>
      <c r="N7">
        <f>AVERAGE(B7:F7)</f>
        <v>724179.08566719957</v>
      </c>
      <c r="O7">
        <f>STDEV(B7:F7)</f>
        <v>156912.9360558285</v>
      </c>
      <c r="P7">
        <f>O7/(SQRT(5))</f>
        <v>70173.598313982046</v>
      </c>
    </row>
    <row r="8" spans="1:29" x14ac:dyDescent="0.3">
      <c r="W8" t="s">
        <v>24</v>
      </c>
      <c r="X8">
        <v>15476.081868425161</v>
      </c>
      <c r="Y8">
        <v>43639.327668755046</v>
      </c>
      <c r="Z8">
        <v>48395.084546305254</v>
      </c>
      <c r="AA8">
        <v>49614.863905911276</v>
      </c>
      <c r="AB8">
        <v>14714.437916061221</v>
      </c>
      <c r="AC8">
        <v>50856.2714794934</v>
      </c>
    </row>
    <row r="9" spans="1:29" x14ac:dyDescent="0.3">
      <c r="A9" t="s">
        <v>12</v>
      </c>
    </row>
    <row r="10" spans="1:29" x14ac:dyDescent="0.3">
      <c r="A10" t="s">
        <v>0</v>
      </c>
      <c r="B10">
        <v>397583.41908207058</v>
      </c>
      <c r="C10">
        <v>267465.61512274522</v>
      </c>
      <c r="D10">
        <v>330517.36633694865</v>
      </c>
      <c r="E10">
        <v>304602.83182635542</v>
      </c>
      <c r="M10" t="s">
        <v>6</v>
      </c>
      <c r="N10">
        <f>AVERAGE(B10:E10)</f>
        <v>325042.30809203</v>
      </c>
      <c r="O10">
        <f>STDEV(B10:E10)</f>
        <v>54848.387426155328</v>
      </c>
      <c r="P10">
        <f>O10/(SQRT(4))</f>
        <v>27424.193713077664</v>
      </c>
    </row>
    <row r="11" spans="1:29" x14ac:dyDescent="0.3">
      <c r="A11" t="s">
        <v>1</v>
      </c>
      <c r="B11">
        <v>99855.66426375031</v>
      </c>
      <c r="C11">
        <v>109253.8427124326</v>
      </c>
      <c r="D11">
        <v>33748.233860487089</v>
      </c>
      <c r="E11">
        <v>80300.735379289283</v>
      </c>
      <c r="F11">
        <v>68828.506876079759</v>
      </c>
      <c r="M11" t="s">
        <v>7</v>
      </c>
      <c r="N11">
        <f>AVERAGE(B11:F11)</f>
        <v>78397.396618407816</v>
      </c>
      <c r="O11">
        <f>STDEV(B11:F11)</f>
        <v>29585.94091885283</v>
      </c>
      <c r="P11">
        <f>O11/(SQRT(5))</f>
        <v>13231.235014569502</v>
      </c>
    </row>
    <row r="12" spans="1:29" x14ac:dyDescent="0.3">
      <c r="A12" s="2"/>
      <c r="B12" s="2"/>
      <c r="C12" s="2"/>
      <c r="D12" s="2"/>
      <c r="E12" s="2"/>
      <c r="F12" s="2"/>
      <c r="M12" s="2"/>
    </row>
    <row r="14" spans="1:29" x14ac:dyDescent="0.3">
      <c r="A14" t="s">
        <v>13</v>
      </c>
    </row>
    <row r="15" spans="1:29" x14ac:dyDescent="0.3">
      <c r="A15" t="s">
        <v>0</v>
      </c>
      <c r="B15">
        <v>114857.43217926486</v>
      </c>
      <c r="C15">
        <v>191683.69083796738</v>
      </c>
      <c r="D15">
        <v>108598.56322499743</v>
      </c>
      <c r="E15">
        <v>167040.26261445298</v>
      </c>
      <c r="M15" t="s">
        <v>6</v>
      </c>
      <c r="N15">
        <f>AVERAGE(B15:E15)</f>
        <v>145544.98721417066</v>
      </c>
      <c r="O15">
        <f>STDEV(B15:E15)</f>
        <v>40404.583552804521</v>
      </c>
      <c r="P15">
        <f>O15/(SQRT(4))</f>
        <v>20202.29177640226</v>
      </c>
    </row>
    <row r="16" spans="1:29" x14ac:dyDescent="0.3">
      <c r="A16" t="s">
        <v>1</v>
      </c>
      <c r="B16" s="4">
        <v>889623.19071341166</v>
      </c>
      <c r="C16" s="4">
        <v>509851.26599135209</v>
      </c>
      <c r="D16">
        <v>549614.09429936123</v>
      </c>
      <c r="E16">
        <v>571552.29299376486</v>
      </c>
      <c r="F16">
        <v>674519.36738558172</v>
      </c>
      <c r="M16" t="s">
        <v>7</v>
      </c>
      <c r="N16">
        <f>AVERAGE(B16:F16)</f>
        <v>639032.04227669421</v>
      </c>
      <c r="O16">
        <f>STDEV(B16:F16)</f>
        <v>152718.72254545675</v>
      </c>
      <c r="P16">
        <f>O16/(SQRT(5))</f>
        <v>68297.889009714199</v>
      </c>
    </row>
    <row r="20" spans="1:29" ht="18" x14ac:dyDescent="0.35">
      <c r="A20" s="5"/>
    </row>
    <row r="21" spans="1:29" x14ac:dyDescent="0.3">
      <c r="O21" s="1"/>
    </row>
    <row r="22" spans="1:29" x14ac:dyDescent="0.3">
      <c r="C22" s="2"/>
    </row>
    <row r="26" spans="1:29" x14ac:dyDescent="0.3">
      <c r="L26" s="3"/>
    </row>
    <row r="27" spans="1:29" x14ac:dyDescent="0.3">
      <c r="C27" s="2"/>
      <c r="D27" s="2"/>
      <c r="V27" t="s">
        <v>27</v>
      </c>
      <c r="W27" t="s">
        <v>12</v>
      </c>
    </row>
    <row r="28" spans="1:29" x14ac:dyDescent="0.3">
      <c r="X28" t="s">
        <v>83</v>
      </c>
      <c r="Y28" t="s">
        <v>10</v>
      </c>
      <c r="Z28" t="s">
        <v>14</v>
      </c>
      <c r="AA28" t="s">
        <v>15</v>
      </c>
      <c r="AB28" t="s">
        <v>16</v>
      </c>
      <c r="AC28" t="s">
        <v>17</v>
      </c>
    </row>
    <row r="29" spans="1:29" x14ac:dyDescent="0.3">
      <c r="D29" s="2"/>
      <c r="W29" t="s">
        <v>25</v>
      </c>
      <c r="X29">
        <v>325042.30809203</v>
      </c>
      <c r="Y29">
        <v>108920.19448983546</v>
      </c>
      <c r="Z29">
        <v>277822.84633607563</v>
      </c>
      <c r="AA29">
        <v>204037.11865168452</v>
      </c>
      <c r="AB29">
        <v>487886.0289662726</v>
      </c>
      <c r="AC29">
        <v>153323.46540366777</v>
      </c>
    </row>
    <row r="30" spans="1:29" x14ac:dyDescent="0.3">
      <c r="D30" s="2"/>
    </row>
    <row r="31" spans="1:29" x14ac:dyDescent="0.3">
      <c r="D31" s="2"/>
      <c r="W31" t="s">
        <v>24</v>
      </c>
      <c r="X31">
        <v>27424.193713077664</v>
      </c>
      <c r="Y31">
        <v>43639.327668755046</v>
      </c>
      <c r="Z31">
        <v>48395.084546305254</v>
      </c>
      <c r="AA31">
        <v>49614.863905911276</v>
      </c>
      <c r="AB31">
        <v>14714.437916061221</v>
      </c>
      <c r="AC31">
        <v>50856.2714794934</v>
      </c>
    </row>
    <row r="32" spans="1:29" x14ac:dyDescent="0.3">
      <c r="D32" s="2"/>
    </row>
    <row r="38" spans="1:16" x14ac:dyDescent="0.3">
      <c r="A38" s="6" t="s">
        <v>14</v>
      </c>
    </row>
    <row r="39" spans="1:16" x14ac:dyDescent="0.3">
      <c r="A39" t="s">
        <v>40</v>
      </c>
      <c r="N39" t="s">
        <v>3</v>
      </c>
      <c r="O39" s="1" t="s">
        <v>4</v>
      </c>
      <c r="P39" t="s">
        <v>5</v>
      </c>
    </row>
    <row r="40" spans="1:16" x14ac:dyDescent="0.3">
      <c r="A40" t="s">
        <v>6</v>
      </c>
      <c r="B40">
        <v>379857.67689932429</v>
      </c>
      <c r="C40">
        <v>207464.79371890315</v>
      </c>
      <c r="D40">
        <v>347743.84055500972</v>
      </c>
      <c r="E40">
        <v>123509.89632571995</v>
      </c>
      <c r="F40">
        <v>330538.02418142086</v>
      </c>
      <c r="M40" t="s">
        <v>6</v>
      </c>
      <c r="N40">
        <f>AVERAGE(B40:F40)</f>
        <v>277822.84633607563</v>
      </c>
      <c r="O40">
        <f>STDEV(B40:F40)</f>
        <v>108214.69882238812</v>
      </c>
      <c r="P40">
        <f>O40/(SQRT(5))</f>
        <v>48395.084546305254</v>
      </c>
    </row>
    <row r="41" spans="1:16" x14ac:dyDescent="0.3">
      <c r="A41" t="s">
        <v>7</v>
      </c>
      <c r="B41">
        <v>539908.32964878716</v>
      </c>
      <c r="C41">
        <v>539356.48550934007</v>
      </c>
      <c r="D41">
        <v>271820.3923838585</v>
      </c>
      <c r="E41">
        <v>365342.61443510372</v>
      </c>
      <c r="F41">
        <v>142870.41408505983</v>
      </c>
      <c r="G41">
        <v>361062.95038108324</v>
      </c>
      <c r="M41" t="s">
        <v>7</v>
      </c>
      <c r="N41">
        <f>AVERAGE(B41:G41)</f>
        <v>370060.1977405388</v>
      </c>
      <c r="O41">
        <f>STDEV(B41:G41)</f>
        <v>154194.08819487924</v>
      </c>
      <c r="P41">
        <f>O41/(SQRT(6))</f>
        <v>62949.472905193579</v>
      </c>
    </row>
    <row r="44" spans="1:16" x14ac:dyDescent="0.3">
      <c r="A44" t="s">
        <v>12</v>
      </c>
      <c r="L44" s="3"/>
    </row>
    <row r="45" spans="1:16" x14ac:dyDescent="0.3">
      <c r="A45" t="s">
        <v>6</v>
      </c>
      <c r="B45">
        <v>379857.67689932429</v>
      </c>
      <c r="C45">
        <v>207464.79371890315</v>
      </c>
      <c r="D45">
        <v>347743.84055500972</v>
      </c>
      <c r="E45">
        <v>123509.89632571995</v>
      </c>
      <c r="F45">
        <v>330538.02418142086</v>
      </c>
      <c r="M45" t="s">
        <v>6</v>
      </c>
      <c r="N45">
        <f>AVERAGE(B45:F45)</f>
        <v>277822.84633607563</v>
      </c>
      <c r="O45">
        <f>STDEV(B45:F45)</f>
        <v>108214.69882238812</v>
      </c>
      <c r="P45">
        <f>O45/(SQRT(5))</f>
        <v>48395.084546305254</v>
      </c>
    </row>
    <row r="46" spans="1:16" x14ac:dyDescent="0.3">
      <c r="A46" t="s">
        <v>7</v>
      </c>
      <c r="B46">
        <v>0</v>
      </c>
      <c r="C46">
        <v>0</v>
      </c>
      <c r="D46" s="2">
        <v>0</v>
      </c>
      <c r="E46" s="2">
        <v>0</v>
      </c>
      <c r="F46" s="2">
        <v>0</v>
      </c>
      <c r="G46" s="2">
        <v>0</v>
      </c>
      <c r="M46" t="s">
        <v>7</v>
      </c>
      <c r="N46">
        <f>AVERAGE(B46:G46)</f>
        <v>0</v>
      </c>
      <c r="O46">
        <f>STDEV(B46:G46)</f>
        <v>0</v>
      </c>
      <c r="P46">
        <f>O46/(SQRT(6))</f>
        <v>0</v>
      </c>
    </row>
    <row r="49" spans="1:29" x14ac:dyDescent="0.3">
      <c r="A49" t="s">
        <v>13</v>
      </c>
    </row>
    <row r="50" spans="1:29" x14ac:dyDescent="0.3">
      <c r="A50" t="s">
        <v>6</v>
      </c>
      <c r="B50">
        <v>0</v>
      </c>
      <c r="C50">
        <v>0</v>
      </c>
      <c r="D50" s="2">
        <v>0</v>
      </c>
      <c r="E50" s="2">
        <v>0</v>
      </c>
      <c r="F50" s="2">
        <v>0</v>
      </c>
      <c r="M50" t="s">
        <v>6</v>
      </c>
      <c r="N50">
        <f>AVERAGE(B50:F50)</f>
        <v>0</v>
      </c>
      <c r="O50">
        <f>STDEV(B50:F50)</f>
        <v>0</v>
      </c>
      <c r="P50">
        <f>O50/(SQRT(5))</f>
        <v>0</v>
      </c>
    </row>
    <row r="51" spans="1:29" x14ac:dyDescent="0.3">
      <c r="A51" t="s">
        <v>7</v>
      </c>
      <c r="B51">
        <v>539908.32964878716</v>
      </c>
      <c r="C51">
        <v>539356.48550934007</v>
      </c>
      <c r="D51">
        <v>271820.3923838585</v>
      </c>
      <c r="E51">
        <v>365342.61443510372</v>
      </c>
      <c r="F51">
        <v>142870.41408505983</v>
      </c>
      <c r="G51">
        <v>361062.95038108324</v>
      </c>
      <c r="M51" t="s">
        <v>7</v>
      </c>
      <c r="N51">
        <f>AVERAGE(B51:G51)</f>
        <v>370060.1977405388</v>
      </c>
      <c r="O51">
        <f>STDEV(B51:G51)</f>
        <v>154194.08819487924</v>
      </c>
      <c r="P51">
        <f>O51/(SQRT(6))</f>
        <v>62949.472905193579</v>
      </c>
      <c r="V51" t="s">
        <v>27</v>
      </c>
      <c r="W51" t="s">
        <v>29</v>
      </c>
    </row>
    <row r="52" spans="1:29" x14ac:dyDescent="0.3">
      <c r="X52" t="s">
        <v>83</v>
      </c>
      <c r="Y52" t="s">
        <v>10</v>
      </c>
      <c r="Z52" t="s">
        <v>14</v>
      </c>
      <c r="AA52" t="s">
        <v>15</v>
      </c>
      <c r="AB52" t="s">
        <v>16</v>
      </c>
      <c r="AC52" t="s">
        <v>17</v>
      </c>
    </row>
    <row r="53" spans="1:29" x14ac:dyDescent="0.3">
      <c r="W53" t="s">
        <v>25</v>
      </c>
      <c r="X53">
        <v>145544.98721417066</v>
      </c>
      <c r="Y53">
        <v>0</v>
      </c>
      <c r="Z53">
        <v>0</v>
      </c>
      <c r="AA53">
        <v>0</v>
      </c>
      <c r="AB53">
        <v>0</v>
      </c>
      <c r="AC53">
        <v>0</v>
      </c>
    </row>
    <row r="55" spans="1:29" x14ac:dyDescent="0.3">
      <c r="W55" t="s">
        <v>24</v>
      </c>
      <c r="X55">
        <v>20202.29177640226</v>
      </c>
      <c r="Y55">
        <v>0</v>
      </c>
      <c r="Z55">
        <v>0</v>
      </c>
      <c r="AA55">
        <v>0</v>
      </c>
      <c r="AB55">
        <v>0</v>
      </c>
      <c r="AC55">
        <v>0</v>
      </c>
    </row>
    <row r="57" spans="1:29" ht="18" x14ac:dyDescent="0.35">
      <c r="A57" s="5" t="s">
        <v>23</v>
      </c>
    </row>
    <row r="58" spans="1:29" x14ac:dyDescent="0.3">
      <c r="A58" t="s">
        <v>39</v>
      </c>
      <c r="N58" t="s">
        <v>3</v>
      </c>
      <c r="O58" s="1" t="s">
        <v>4</v>
      </c>
      <c r="P58" t="s">
        <v>5</v>
      </c>
    </row>
    <row r="59" spans="1:29" x14ac:dyDescent="0.3">
      <c r="A59" t="s">
        <v>6</v>
      </c>
      <c r="B59">
        <v>395221.65500370949</v>
      </c>
      <c r="C59">
        <v>168222.3922806482</v>
      </c>
      <c r="D59">
        <v>105967.19053983325</v>
      </c>
      <c r="E59">
        <v>183727.55576306675</v>
      </c>
      <c r="F59">
        <v>167046.79967116477</v>
      </c>
      <c r="M59" t="s">
        <v>6</v>
      </c>
      <c r="N59">
        <f>AVERAGE(B59:F59)</f>
        <v>204037.11865168452</v>
      </c>
      <c r="O59">
        <f>STDEV(B59:F59)</f>
        <v>110942.20838801835</v>
      </c>
      <c r="P59">
        <f>O59/(SQRT(5))</f>
        <v>49614.863905911276</v>
      </c>
    </row>
    <row r="60" spans="1:29" x14ac:dyDescent="0.3">
      <c r="A60" t="s">
        <v>7</v>
      </c>
      <c r="B60">
        <v>382425.81259243615</v>
      </c>
      <c r="C60">
        <v>279660.01411528955</v>
      </c>
      <c r="D60">
        <v>293850.1103537216</v>
      </c>
      <c r="E60">
        <v>138995.21553329623</v>
      </c>
      <c r="F60">
        <v>159770.18219101822</v>
      </c>
      <c r="G60">
        <v>157742.65497882085</v>
      </c>
      <c r="M60" t="s">
        <v>7</v>
      </c>
      <c r="N60">
        <f>AVERAGE(B60:G60)</f>
        <v>235407.33162743039</v>
      </c>
      <c r="O60">
        <f>STDEV(B60:G60)</f>
        <v>98016.701170185712</v>
      </c>
      <c r="P60">
        <f>O60/(SQRT(6))</f>
        <v>40015.150689635644</v>
      </c>
    </row>
    <row r="63" spans="1:29" x14ac:dyDescent="0.3">
      <c r="A63" t="s">
        <v>12</v>
      </c>
      <c r="L63" s="3"/>
    </row>
    <row r="64" spans="1:29" x14ac:dyDescent="0.3">
      <c r="A64" t="s">
        <v>6</v>
      </c>
      <c r="B64">
        <v>395221.65500370949</v>
      </c>
      <c r="C64">
        <v>168222.3922806482</v>
      </c>
      <c r="D64">
        <v>105967.19053983325</v>
      </c>
      <c r="E64">
        <v>183727.55576306675</v>
      </c>
      <c r="F64">
        <v>167046.79967116477</v>
      </c>
      <c r="M64" t="s">
        <v>6</v>
      </c>
      <c r="N64">
        <f>AVERAGE(B64:F64)</f>
        <v>204037.11865168452</v>
      </c>
      <c r="O64">
        <f>STDEV(B64:F64)</f>
        <v>110942.20838801835</v>
      </c>
      <c r="P64">
        <f>O64/(SQRT(4))</f>
        <v>55471.104194009175</v>
      </c>
    </row>
    <row r="65" spans="1:29" x14ac:dyDescent="0.3">
      <c r="A65" t="s">
        <v>7</v>
      </c>
      <c r="B65">
        <v>0</v>
      </c>
      <c r="C65">
        <v>0</v>
      </c>
      <c r="D65">
        <v>0</v>
      </c>
      <c r="E65">
        <v>0</v>
      </c>
      <c r="F65">
        <v>0</v>
      </c>
      <c r="G65" s="2">
        <v>0</v>
      </c>
      <c r="M65" t="s">
        <v>7</v>
      </c>
      <c r="N65">
        <f>AVERAGE(B65:G65)</f>
        <v>0</v>
      </c>
      <c r="O65">
        <f>STDEV(B65:G65)</f>
        <v>0</v>
      </c>
      <c r="P65">
        <f>O65/(SQRT(4))</f>
        <v>0</v>
      </c>
    </row>
    <row r="68" spans="1:29" x14ac:dyDescent="0.3">
      <c r="A68" t="s">
        <v>13</v>
      </c>
    </row>
    <row r="69" spans="1:29" x14ac:dyDescent="0.3">
      <c r="A69" t="s">
        <v>6</v>
      </c>
      <c r="B69">
        <v>0</v>
      </c>
      <c r="C69">
        <v>0</v>
      </c>
      <c r="D69">
        <v>0</v>
      </c>
      <c r="E69">
        <v>0</v>
      </c>
      <c r="F69">
        <v>0</v>
      </c>
      <c r="M69" t="s">
        <v>6</v>
      </c>
      <c r="N69">
        <f>AVERAGE(B69:F69)</f>
        <v>0</v>
      </c>
      <c r="O69">
        <f>STDEV(B69:F69)</f>
        <v>0</v>
      </c>
      <c r="P69">
        <f>O69/(SQRT(4))</f>
        <v>0</v>
      </c>
    </row>
    <row r="70" spans="1:29" x14ac:dyDescent="0.3">
      <c r="A70" t="s">
        <v>7</v>
      </c>
      <c r="B70">
        <v>382425.81259243615</v>
      </c>
      <c r="C70">
        <v>279660.01411528955</v>
      </c>
      <c r="D70">
        <v>293850.1103537216</v>
      </c>
      <c r="E70">
        <v>138995.21553329623</v>
      </c>
      <c r="F70">
        <v>159770.18219101822</v>
      </c>
      <c r="G70">
        <v>157742.65497882085</v>
      </c>
      <c r="M70" t="s">
        <v>7</v>
      </c>
      <c r="N70">
        <f>AVERAGE(B70:G70)</f>
        <v>235407.33162743039</v>
      </c>
      <c r="O70">
        <f>STDEV(B70:G70)</f>
        <v>98016.701170185712</v>
      </c>
      <c r="P70">
        <f>O70/(SQRT(6))</f>
        <v>40015.150689635644</v>
      </c>
    </row>
    <row r="75" spans="1:29" x14ac:dyDescent="0.3">
      <c r="V75" t="s">
        <v>28</v>
      </c>
      <c r="W75" t="s">
        <v>26</v>
      </c>
    </row>
    <row r="76" spans="1:29" x14ac:dyDescent="0.3">
      <c r="X76" t="s">
        <v>83</v>
      </c>
      <c r="Y76" t="s">
        <v>10</v>
      </c>
      <c r="Z76" t="s">
        <v>14</v>
      </c>
      <c r="AA76" t="s">
        <v>15</v>
      </c>
      <c r="AB76" t="s">
        <v>16</v>
      </c>
      <c r="AC76" t="s">
        <v>17</v>
      </c>
    </row>
    <row r="77" spans="1:29" x14ac:dyDescent="0.3">
      <c r="W77" t="s">
        <v>25</v>
      </c>
      <c r="X77">
        <v>724179.08566719957</v>
      </c>
      <c r="Y77">
        <v>370060.1977405388</v>
      </c>
      <c r="Z77">
        <v>370060.1977405388</v>
      </c>
      <c r="AA77">
        <v>235407.33162743039</v>
      </c>
      <c r="AB77">
        <v>411492.56327737536</v>
      </c>
      <c r="AC77">
        <v>299919.49205898988</v>
      </c>
    </row>
    <row r="79" spans="1:29" x14ac:dyDescent="0.3">
      <c r="W79" t="s">
        <v>24</v>
      </c>
      <c r="X79">
        <v>70173.598313982046</v>
      </c>
      <c r="Y79">
        <v>62949.472905193579</v>
      </c>
      <c r="Z79">
        <v>62949.472905193579</v>
      </c>
      <c r="AA79">
        <v>40015.150689635644</v>
      </c>
      <c r="AB79">
        <v>43713.068046866159</v>
      </c>
      <c r="AC79">
        <v>53161.864957790509</v>
      </c>
    </row>
    <row r="80" spans="1:29" x14ac:dyDescent="0.3">
      <c r="A80" s="6" t="s">
        <v>16</v>
      </c>
    </row>
    <row r="81" spans="1:16" x14ac:dyDescent="0.3">
      <c r="A81" t="s">
        <v>39</v>
      </c>
      <c r="N81" t="s">
        <v>3</v>
      </c>
      <c r="O81" s="1" t="s">
        <v>4</v>
      </c>
      <c r="P81" t="s">
        <v>5</v>
      </c>
    </row>
    <row r="82" spans="1:16" x14ac:dyDescent="0.3">
      <c r="A82" t="s">
        <v>6</v>
      </c>
      <c r="B82">
        <v>452096.2669179716</v>
      </c>
      <c r="C82">
        <v>463709.900224832</v>
      </c>
      <c r="D82">
        <v>521026.78600568528</v>
      </c>
      <c r="E82">
        <v>478862.04399173893</v>
      </c>
      <c r="F82">
        <v>523735.14769113553</v>
      </c>
      <c r="M82" t="s">
        <v>6</v>
      </c>
      <c r="N82">
        <f>AVERAGE(B82:F82)</f>
        <v>487886.0289662726</v>
      </c>
      <c r="O82">
        <f>STDEV(B82:G82)</f>
        <v>32902.483431011802</v>
      </c>
      <c r="P82">
        <f>O82/(SQRT(5))</f>
        <v>14714.43791606058</v>
      </c>
    </row>
    <row r="83" spans="1:16" x14ac:dyDescent="0.3">
      <c r="A83" t="s">
        <v>7</v>
      </c>
      <c r="B83">
        <v>573651.55865429575</v>
      </c>
      <c r="C83">
        <v>351799.73087735707</v>
      </c>
      <c r="D83">
        <v>251058.62179910793</v>
      </c>
      <c r="E83">
        <v>449853.14111952495</v>
      </c>
      <c r="F83">
        <v>426926.03265646729</v>
      </c>
      <c r="G83">
        <v>415666.29455749888</v>
      </c>
      <c r="M83" t="s">
        <v>7</v>
      </c>
      <c r="N83">
        <f>AVERAGE(B83:G83)</f>
        <v>411492.56327737536</v>
      </c>
      <c r="O83">
        <f>STDEV(B83:G83)</f>
        <v>107074.71180638173</v>
      </c>
      <c r="P83">
        <f>O83/(SQRT(6))</f>
        <v>43713.068046866159</v>
      </c>
    </row>
    <row r="86" spans="1:16" x14ac:dyDescent="0.3">
      <c r="A86" t="s">
        <v>12</v>
      </c>
      <c r="L86" s="3"/>
    </row>
    <row r="87" spans="1:16" x14ac:dyDescent="0.3">
      <c r="A87" t="s">
        <v>6</v>
      </c>
      <c r="B87">
        <v>452096.2669179716</v>
      </c>
      <c r="C87">
        <v>463709.900224832</v>
      </c>
      <c r="D87">
        <v>521026.78600568528</v>
      </c>
      <c r="E87">
        <v>478862.04399173893</v>
      </c>
      <c r="F87">
        <v>523735.14769113553</v>
      </c>
      <c r="M87" t="s">
        <v>6</v>
      </c>
      <c r="N87">
        <f>AVERAGE(B87:F87)</f>
        <v>487886.0289662726</v>
      </c>
      <c r="O87">
        <f>STDEV(B87:G87)</f>
        <v>32902.483431011802</v>
      </c>
      <c r="P87">
        <f>O87/(SQRT(5))</f>
        <v>14714.43791606058</v>
      </c>
    </row>
    <row r="88" spans="1:16" x14ac:dyDescent="0.3">
      <c r="A88" t="s">
        <v>7</v>
      </c>
      <c r="B88">
        <v>0</v>
      </c>
      <c r="C88">
        <v>0</v>
      </c>
      <c r="D88">
        <v>0</v>
      </c>
      <c r="E88">
        <v>0</v>
      </c>
      <c r="F88">
        <v>0</v>
      </c>
      <c r="M88" t="s">
        <v>7</v>
      </c>
      <c r="N88">
        <f>AVERAGE(B88:G88)</f>
        <v>0</v>
      </c>
      <c r="O88">
        <f>STDEV(B88:G88)</f>
        <v>0</v>
      </c>
      <c r="P88">
        <f>O88/(SQRT(6))</f>
        <v>0</v>
      </c>
    </row>
    <row r="91" spans="1:16" x14ac:dyDescent="0.3">
      <c r="A91" t="s">
        <v>13</v>
      </c>
    </row>
    <row r="92" spans="1:16" x14ac:dyDescent="0.3">
      <c r="A92" t="s">
        <v>6</v>
      </c>
      <c r="B92">
        <v>0</v>
      </c>
      <c r="C92">
        <v>0</v>
      </c>
      <c r="D92">
        <v>0</v>
      </c>
      <c r="E92">
        <v>0</v>
      </c>
      <c r="F92">
        <v>0</v>
      </c>
      <c r="M92" t="s">
        <v>6</v>
      </c>
      <c r="N92">
        <f>AVERAGE(B92:F92)</f>
        <v>0</v>
      </c>
      <c r="O92">
        <f>STDEV(B92:G92)</f>
        <v>0</v>
      </c>
      <c r="P92">
        <f>O92/(SQRT(5))</f>
        <v>0</v>
      </c>
    </row>
    <row r="93" spans="1:16" x14ac:dyDescent="0.3">
      <c r="A93" t="s">
        <v>7</v>
      </c>
      <c r="B93">
        <v>573651.55865429575</v>
      </c>
      <c r="C93">
        <v>351799.73087735707</v>
      </c>
      <c r="D93">
        <v>251058.62179910793</v>
      </c>
      <c r="E93">
        <v>449853.14111952495</v>
      </c>
      <c r="F93">
        <v>426926.03265646729</v>
      </c>
      <c r="G93">
        <v>415666.29455749888</v>
      </c>
      <c r="M93" t="s">
        <v>7</v>
      </c>
      <c r="N93">
        <f>AVERAGE(B93:G93)</f>
        <v>411492.56327737536</v>
      </c>
      <c r="O93">
        <f>STDEV(B93:G93)</f>
        <v>107074.71180638173</v>
      </c>
      <c r="P93">
        <f>O93/(SQRT(6))</f>
        <v>43713.068046866159</v>
      </c>
    </row>
    <row r="100" spans="1:29" x14ac:dyDescent="0.3">
      <c r="A100" s="6" t="s">
        <v>17</v>
      </c>
      <c r="V100" t="s">
        <v>28</v>
      </c>
      <c r="W100" t="s">
        <v>12</v>
      </c>
    </row>
    <row r="101" spans="1:29" x14ac:dyDescent="0.3">
      <c r="A101" t="s">
        <v>39</v>
      </c>
      <c r="N101" t="s">
        <v>3</v>
      </c>
      <c r="O101" s="1" t="s">
        <v>4</v>
      </c>
      <c r="P101" t="s">
        <v>5</v>
      </c>
      <c r="X101" t="s">
        <v>83</v>
      </c>
      <c r="Y101" t="s">
        <v>10</v>
      </c>
      <c r="Z101" t="s">
        <v>14</v>
      </c>
      <c r="AA101" t="s">
        <v>15</v>
      </c>
      <c r="AB101" t="s">
        <v>16</v>
      </c>
      <c r="AC101" t="s">
        <v>17</v>
      </c>
    </row>
    <row r="102" spans="1:29" x14ac:dyDescent="0.3">
      <c r="A102" t="s">
        <v>6</v>
      </c>
      <c r="B102">
        <v>180248.19934061085</v>
      </c>
      <c r="C102">
        <v>104664.5798728771</v>
      </c>
      <c r="D102">
        <v>106953.19415931853</v>
      </c>
      <c r="E102">
        <v>335977.94846911158</v>
      </c>
      <c r="F102">
        <v>38773.405176420834</v>
      </c>
      <c r="M102" t="s">
        <v>6</v>
      </c>
      <c r="N102">
        <f>AVERAGE(B102:F102)</f>
        <v>153323.46540366777</v>
      </c>
      <c r="O102">
        <f>STDEV(B102:G102)</f>
        <v>113718.08011033105</v>
      </c>
      <c r="P102">
        <f>O102/(SQRT(5))</f>
        <v>50856.2714794934</v>
      </c>
      <c r="W102" t="s">
        <v>25</v>
      </c>
      <c r="X102">
        <v>78397.396618407816</v>
      </c>
      <c r="Y102">
        <v>121411.49448482913</v>
      </c>
      <c r="Z102">
        <v>0</v>
      </c>
      <c r="AA102">
        <v>0</v>
      </c>
      <c r="AB102">
        <v>0</v>
      </c>
      <c r="AC102">
        <v>0</v>
      </c>
    </row>
    <row r="103" spans="1:29" x14ac:dyDescent="0.3">
      <c r="A103" t="s">
        <v>7</v>
      </c>
      <c r="B103">
        <v>361178.78915626305</v>
      </c>
      <c r="C103">
        <v>176211.59630411363</v>
      </c>
      <c r="D103">
        <v>466707.55604883458</v>
      </c>
      <c r="E103">
        <v>413394.37696599285</v>
      </c>
      <c r="F103">
        <v>165391.83449319622</v>
      </c>
      <c r="G103">
        <v>216632.7993855392</v>
      </c>
      <c r="M103" t="s">
        <v>7</v>
      </c>
      <c r="N103">
        <f>AVERAGE(B103:G103)</f>
        <v>299919.49205898988</v>
      </c>
      <c r="O103">
        <f>STDEV(B103:G103)</f>
        <v>130219.44292133232</v>
      </c>
      <c r="P103">
        <f>O103/(SQRT(6))</f>
        <v>53161.864957790509</v>
      </c>
    </row>
    <row r="104" spans="1:29" x14ac:dyDescent="0.3">
      <c r="W104" t="s">
        <v>24</v>
      </c>
      <c r="X104">
        <v>13231.235014569502</v>
      </c>
      <c r="Y104">
        <v>15457.648989195013</v>
      </c>
      <c r="Z104">
        <v>0</v>
      </c>
      <c r="AA104">
        <v>0</v>
      </c>
      <c r="AB104">
        <v>0</v>
      </c>
      <c r="AC104">
        <v>0</v>
      </c>
    </row>
    <row r="106" spans="1:29" x14ac:dyDescent="0.3">
      <c r="A106" t="s">
        <v>12</v>
      </c>
      <c r="L106" s="3"/>
    </row>
    <row r="107" spans="1:29" x14ac:dyDescent="0.3">
      <c r="A107" t="s">
        <v>6</v>
      </c>
      <c r="B107">
        <v>180248.19934061085</v>
      </c>
      <c r="C107">
        <v>104664.5798728771</v>
      </c>
      <c r="D107">
        <v>106953.19415931853</v>
      </c>
      <c r="E107">
        <v>335977.94846911158</v>
      </c>
      <c r="F107">
        <v>38773.405176420834</v>
      </c>
      <c r="M107" t="s">
        <v>6</v>
      </c>
      <c r="N107">
        <f>AVERAGE(B107:F107)</f>
        <v>153323.46540366777</v>
      </c>
      <c r="O107">
        <f>STDEV(B107:G107)</f>
        <v>113718.08011033105</v>
      </c>
      <c r="P107">
        <f>O107/(SQRT(5))</f>
        <v>50856.2714794934</v>
      </c>
    </row>
    <row r="108" spans="1:29" x14ac:dyDescent="0.3">
      <c r="A108" t="s">
        <v>7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M108" t="s">
        <v>7</v>
      </c>
      <c r="N108">
        <f>AVERAGE(B108:G108)</f>
        <v>0</v>
      </c>
      <c r="O108">
        <f>STDEV(B108:G108)</f>
        <v>0</v>
      </c>
      <c r="P108">
        <f>O108/(SQRT(6))</f>
        <v>0</v>
      </c>
    </row>
    <row r="111" spans="1:29" x14ac:dyDescent="0.3">
      <c r="A111" t="s">
        <v>13</v>
      </c>
    </row>
    <row r="112" spans="1:29" x14ac:dyDescent="0.3">
      <c r="A112" t="s">
        <v>6</v>
      </c>
      <c r="B112">
        <v>0</v>
      </c>
      <c r="C112">
        <v>0</v>
      </c>
      <c r="D112">
        <v>0</v>
      </c>
      <c r="E112">
        <v>0</v>
      </c>
      <c r="F112">
        <v>0</v>
      </c>
      <c r="M112" t="s">
        <v>6</v>
      </c>
      <c r="N112">
        <f>AVERAGE(B112:F112)</f>
        <v>0</v>
      </c>
      <c r="O112">
        <f>STDEV(B112:G112)</f>
        <v>0</v>
      </c>
      <c r="P112">
        <f>O112/(SQRT(5))</f>
        <v>0</v>
      </c>
    </row>
    <row r="113" spans="1:29" x14ac:dyDescent="0.3">
      <c r="A113" t="s">
        <v>7</v>
      </c>
      <c r="B113">
        <v>361178.78915626305</v>
      </c>
      <c r="C113">
        <v>176211.59630411363</v>
      </c>
      <c r="D113">
        <v>466707.55604883458</v>
      </c>
      <c r="E113">
        <v>413394.37696599285</v>
      </c>
      <c r="F113">
        <v>165391.83449319622</v>
      </c>
      <c r="G113">
        <v>216632.7993855392</v>
      </c>
      <c r="M113" t="s">
        <v>7</v>
      </c>
      <c r="N113">
        <f>AVERAGE(B113:G113)</f>
        <v>299919.49205898988</v>
      </c>
      <c r="O113">
        <f>STDEV(B113:G113)</f>
        <v>130219.44292133232</v>
      </c>
      <c r="P113">
        <f>O113/(SQRT(6))</f>
        <v>53161.864957790509</v>
      </c>
    </row>
    <row r="124" spans="1:29" x14ac:dyDescent="0.3">
      <c r="V124" t="s">
        <v>28</v>
      </c>
      <c r="W124" t="s">
        <v>29</v>
      </c>
    </row>
    <row r="125" spans="1:29" x14ac:dyDescent="0.3">
      <c r="X125" t="s">
        <v>83</v>
      </c>
      <c r="Y125" t="s">
        <v>10</v>
      </c>
      <c r="Z125" t="s">
        <v>14</v>
      </c>
      <c r="AA125" t="s">
        <v>15</v>
      </c>
      <c r="AB125" t="s">
        <v>16</v>
      </c>
      <c r="AC125" t="s">
        <v>17</v>
      </c>
    </row>
    <row r="126" spans="1:29" x14ac:dyDescent="0.3">
      <c r="W126" t="s">
        <v>25</v>
      </c>
      <c r="X126">
        <v>639032.04227669421</v>
      </c>
      <c r="Y126">
        <v>274511.31029347848</v>
      </c>
      <c r="Z126">
        <v>370060.1977405388</v>
      </c>
      <c r="AA126">
        <v>235407.33162743039</v>
      </c>
      <c r="AB126">
        <v>411492.56327737536</v>
      </c>
      <c r="AC126">
        <v>299919.49205898988</v>
      </c>
    </row>
    <row r="128" spans="1:29" x14ac:dyDescent="0.3">
      <c r="W128" t="s">
        <v>24</v>
      </c>
      <c r="X128">
        <v>68297.889009714199</v>
      </c>
      <c r="Y128">
        <v>46624.792285453041</v>
      </c>
      <c r="Z128">
        <v>62949.472905193579</v>
      </c>
      <c r="AA128">
        <v>40015.150689635644</v>
      </c>
      <c r="AB128">
        <v>43713.068046866159</v>
      </c>
      <c r="AC128">
        <v>53161.864957790509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1"/>
  <sheetViews>
    <sheetView zoomScale="57" zoomScaleNormal="57" workbookViewId="0">
      <selection activeCell="V80" sqref="V79:V80"/>
    </sheetView>
  </sheetViews>
  <sheetFormatPr defaultRowHeight="14.4" x14ac:dyDescent="0.3"/>
  <cols>
    <col min="2" max="2" width="14.88671875" customWidth="1"/>
    <col min="29" max="29" width="10.6640625" customWidth="1"/>
    <col min="30" max="33" width="9.33203125" bestFit="1" customWidth="1"/>
    <col min="34" max="34" width="9.44140625" bestFit="1" customWidth="1"/>
  </cols>
  <sheetData>
    <row r="1" spans="1:34" ht="15.6" x14ac:dyDescent="0.3">
      <c r="A1" s="8" t="s">
        <v>35</v>
      </c>
    </row>
    <row r="3" spans="1:34" ht="18" x14ac:dyDescent="0.35">
      <c r="A3" s="12" t="s">
        <v>79</v>
      </c>
    </row>
    <row r="4" spans="1:34" x14ac:dyDescent="0.3">
      <c r="A4" t="s">
        <v>35</v>
      </c>
    </row>
    <row r="5" spans="1:34" x14ac:dyDescent="0.3">
      <c r="B5" t="s">
        <v>2</v>
      </c>
      <c r="N5" t="s">
        <v>3</v>
      </c>
      <c r="O5" s="1" t="s">
        <v>4</v>
      </c>
      <c r="P5" t="s">
        <v>5</v>
      </c>
      <c r="U5">
        <v>363370.56792352867</v>
      </c>
      <c r="V5">
        <v>661286.44287424465</v>
      </c>
      <c r="W5">
        <v>142139.92476835524</v>
      </c>
      <c r="X5">
        <v>577754.38764542993</v>
      </c>
      <c r="Y5">
        <v>0</v>
      </c>
    </row>
    <row r="6" spans="1:34" x14ac:dyDescent="0.3">
      <c r="A6" t="s">
        <v>80</v>
      </c>
      <c r="B6">
        <v>666179.37452646927</v>
      </c>
      <c r="C6">
        <v>740997.75865837245</v>
      </c>
      <c r="D6">
        <v>1173937.4326829668</v>
      </c>
      <c r="E6">
        <v>584365.0596346003</v>
      </c>
      <c r="F6">
        <v>701089.75127420377</v>
      </c>
      <c r="M6" t="s">
        <v>37</v>
      </c>
      <c r="N6">
        <f>AVERAGE(B6:F6)</f>
        <v>773313.87535532261</v>
      </c>
      <c r="O6">
        <f>STDEV(B6:F6)</f>
        <v>231267.88926136208</v>
      </c>
      <c r="P6">
        <f>O6/(SQRT(5))</f>
        <v>103426.14428025985</v>
      </c>
      <c r="U6">
        <v>454998.62373759726</v>
      </c>
      <c r="V6">
        <v>687378.21657892119</v>
      </c>
      <c r="W6">
        <v>132580.75226398394</v>
      </c>
      <c r="X6">
        <v>680210.48420206481</v>
      </c>
      <c r="Y6">
        <v>0</v>
      </c>
      <c r="AA6" t="s">
        <v>43</v>
      </c>
      <c r="AB6" t="s">
        <v>26</v>
      </c>
    </row>
    <row r="7" spans="1:34" x14ac:dyDescent="0.3">
      <c r="A7" t="s">
        <v>81</v>
      </c>
      <c r="B7" s="4">
        <v>594966.87331684551</v>
      </c>
      <c r="C7" s="4">
        <v>549855.74479823629</v>
      </c>
      <c r="D7">
        <v>637243.57408440101</v>
      </c>
      <c r="E7">
        <v>513423.42087878566</v>
      </c>
      <c r="F7">
        <v>573269.13277507958</v>
      </c>
      <c r="M7" t="s">
        <v>38</v>
      </c>
      <c r="N7">
        <f>AVERAGE(B7:F7)</f>
        <v>573751.74917066959</v>
      </c>
      <c r="O7">
        <f>STDEV(B7:F7)</f>
        <v>46615.588759178914</v>
      </c>
      <c r="P7">
        <f>O7/(SQRT(5))</f>
        <v>20847.125055339824</v>
      </c>
      <c r="U7">
        <v>1004890.4423766197</v>
      </c>
      <c r="V7">
        <v>387910.46445140679</v>
      </c>
      <c r="W7" s="2">
        <v>264210.01724353369</v>
      </c>
      <c r="X7">
        <v>467940.48441511835</v>
      </c>
      <c r="Y7">
        <v>0</v>
      </c>
      <c r="AC7" t="s">
        <v>83</v>
      </c>
      <c r="AD7" t="s">
        <v>10</v>
      </c>
      <c r="AE7" t="s">
        <v>14</v>
      </c>
      <c r="AF7" t="s">
        <v>15</v>
      </c>
      <c r="AG7" t="s">
        <v>16</v>
      </c>
      <c r="AH7" t="s">
        <v>17</v>
      </c>
    </row>
    <row r="8" spans="1:34" x14ac:dyDescent="0.3">
      <c r="U8">
        <v>476841.88866183383</v>
      </c>
      <c r="V8">
        <v>480408.61527022242</v>
      </c>
      <c r="W8" s="2">
        <v>238543.3384461322</v>
      </c>
      <c r="X8">
        <v>555364.66848187731</v>
      </c>
      <c r="Y8">
        <v>0</v>
      </c>
      <c r="AB8" t="s">
        <v>25</v>
      </c>
      <c r="AC8">
        <v>773313.87535532261</v>
      </c>
      <c r="AD8">
        <v>104463.39167929816</v>
      </c>
      <c r="AE8">
        <v>524286.41922201368</v>
      </c>
      <c r="AF8">
        <v>221432.72819022305</v>
      </c>
      <c r="AG8">
        <v>600399.3313163009</v>
      </c>
      <c r="AH8">
        <v>204951.0139780356</v>
      </c>
    </row>
    <row r="9" spans="1:34" x14ac:dyDescent="0.3">
      <c r="B9" t="s">
        <v>82</v>
      </c>
      <c r="U9">
        <v>562716.7740490319</v>
      </c>
      <c r="V9">
        <v>404448.35693527362</v>
      </c>
      <c r="W9" s="2"/>
      <c r="X9">
        <v>720726.63183701446</v>
      </c>
      <c r="Y9">
        <v>0</v>
      </c>
    </row>
    <row r="10" spans="1:34" x14ac:dyDescent="0.3">
      <c r="A10" t="s">
        <v>80</v>
      </c>
      <c r="B10">
        <v>302808.80660294055</v>
      </c>
      <c r="C10">
        <v>285999.13492077537</v>
      </c>
      <c r="D10">
        <v>169046.9903063472</v>
      </c>
      <c r="E10">
        <v>107523.17097276646</v>
      </c>
      <c r="F10">
        <v>138372.97722517178</v>
      </c>
      <c r="M10" t="s">
        <v>37</v>
      </c>
      <c r="N10">
        <f>AVERAGE(B10:F10)</f>
        <v>200750.21600560023</v>
      </c>
      <c r="O10">
        <f>STDEV(B10:F10)</f>
        <v>88417.518702579589</v>
      </c>
      <c r="P10">
        <f>O10/(SQRT(5))</f>
        <v>39541.516444165391</v>
      </c>
      <c r="AB10" t="s">
        <v>24</v>
      </c>
      <c r="AC10">
        <v>103426.14428025985</v>
      </c>
      <c r="AD10">
        <v>16532.81785619045</v>
      </c>
      <c r="AE10">
        <v>63345.388442129624</v>
      </c>
      <c r="AF10">
        <v>51766.134653227993</v>
      </c>
      <c r="AG10">
        <v>45240.877438669908</v>
      </c>
      <c r="AH10">
        <v>35058.907258832543</v>
      </c>
    </row>
    <row r="11" spans="1:34" x14ac:dyDescent="0.3">
      <c r="A11" t="s">
        <v>81</v>
      </c>
      <c r="B11">
        <v>249174.16061987545</v>
      </c>
      <c r="C11">
        <v>65794.704505771864</v>
      </c>
      <c r="D11">
        <v>37211.303596169397</v>
      </c>
      <c r="E11">
        <v>80816.649582771803</v>
      </c>
      <c r="F11">
        <v>242357.68214881414</v>
      </c>
      <c r="M11" t="s">
        <v>38</v>
      </c>
      <c r="N11">
        <f>AVERAGE(B11:F11)</f>
        <v>135070.90009068052</v>
      </c>
      <c r="O11">
        <f>STDEV(B11:F11)</f>
        <v>102285.41350889768</v>
      </c>
      <c r="P11">
        <f>O11/(SQRT(5))</f>
        <v>45743.427542514095</v>
      </c>
    </row>
    <row r="12" spans="1:34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M12" s="2"/>
      <c r="U12" s="4">
        <v>345792.71269696997</v>
      </c>
      <c r="V12">
        <v>480468.47201137373</v>
      </c>
      <c r="W12">
        <v>152487.5177242636</v>
      </c>
      <c r="X12">
        <v>638384.03045856522</v>
      </c>
      <c r="Y12">
        <v>74760.43402522718</v>
      </c>
    </row>
    <row r="13" spans="1:34" x14ac:dyDescent="0.3">
      <c r="U13" s="4">
        <v>484061.04029246437</v>
      </c>
      <c r="V13">
        <v>570591.46052695625</v>
      </c>
      <c r="W13">
        <v>238724.91241778189</v>
      </c>
      <c r="X13">
        <v>798427.93033208174</v>
      </c>
      <c r="Y13">
        <v>92754.570381914498</v>
      </c>
    </row>
    <row r="14" spans="1:34" x14ac:dyDescent="0.3">
      <c r="B14" t="s">
        <v>9</v>
      </c>
      <c r="U14">
        <v>600032.27048823156</v>
      </c>
      <c r="V14">
        <v>513209.68141133251</v>
      </c>
      <c r="W14">
        <v>200515.99340360996</v>
      </c>
      <c r="X14">
        <v>888205.88666151068</v>
      </c>
      <c r="Y14">
        <v>140853.62823076983</v>
      </c>
    </row>
    <row r="15" spans="1:34" x14ac:dyDescent="0.3">
      <c r="A15" t="s">
        <v>80</v>
      </c>
      <c r="B15">
        <v>363370.56792352867</v>
      </c>
      <c r="C15">
        <v>454998.62373759726</v>
      </c>
      <c r="D15">
        <v>1004890.4423766197</v>
      </c>
      <c r="E15">
        <v>476841.88866183383</v>
      </c>
      <c r="F15">
        <v>562716.7740490319</v>
      </c>
      <c r="M15" t="s">
        <v>37</v>
      </c>
      <c r="N15">
        <f>AVERAGE(B15:F15)</f>
        <v>572563.65934972232</v>
      </c>
      <c r="O15">
        <f>STDEV(B15:F15)</f>
        <v>251867.69987190855</v>
      </c>
      <c r="P15">
        <f>O15/(SQRT(5))</f>
        <v>112638.65965002052</v>
      </c>
      <c r="U15">
        <v>432606.77129601379</v>
      </c>
      <c r="V15">
        <v>487123.65905859729</v>
      </c>
      <c r="W15">
        <v>156245.73845152895</v>
      </c>
      <c r="X15">
        <v>771554.8071321348</v>
      </c>
      <c r="Y15">
        <v>70974.32212678362</v>
      </c>
    </row>
    <row r="16" spans="1:34" x14ac:dyDescent="0.3">
      <c r="A16" t="s">
        <v>81</v>
      </c>
      <c r="B16" s="4">
        <v>345792.71269696997</v>
      </c>
      <c r="C16" s="4">
        <v>484061.04029246437</v>
      </c>
      <c r="D16">
        <v>600032.27048823156</v>
      </c>
      <c r="E16">
        <v>432606.77129601379</v>
      </c>
      <c r="F16">
        <v>330911.45062626543</v>
      </c>
      <c r="M16" t="s">
        <v>38</v>
      </c>
      <c r="N16">
        <f>AVERAGE(B16:F16)</f>
        <v>438680.84907998907</v>
      </c>
      <c r="O16">
        <f>STDEV(B16:F16)</f>
        <v>109969.29854470113</v>
      </c>
      <c r="P16">
        <f>O16/(SQRT(5))</f>
        <v>49179.765396784082</v>
      </c>
      <c r="U16">
        <v>330911.45062626543</v>
      </c>
      <c r="V16">
        <v>600372.4753330478</v>
      </c>
      <c r="W16">
        <v>190151.97880481582</v>
      </c>
      <c r="X16">
        <v>642136.50078685861</v>
      </c>
      <c r="Y16" s="2">
        <v>118380.95609459739</v>
      </c>
    </row>
    <row r="20" spans="1:34" ht="18" x14ac:dyDescent="0.35">
      <c r="A20" s="5" t="s">
        <v>10</v>
      </c>
    </row>
    <row r="21" spans="1:34" x14ac:dyDescent="0.3">
      <c r="A21" t="s">
        <v>36</v>
      </c>
      <c r="N21" t="s">
        <v>3</v>
      </c>
      <c r="O21" s="1" t="s">
        <v>4</v>
      </c>
      <c r="P21" t="s">
        <v>5</v>
      </c>
    </row>
    <row r="22" spans="1:34" x14ac:dyDescent="0.3">
      <c r="A22" t="s">
        <v>41</v>
      </c>
      <c r="B22">
        <v>132019.49220750714</v>
      </c>
      <c r="C22">
        <v>144240.77602381055</v>
      </c>
      <c r="D22">
        <v>60480.663571142082</v>
      </c>
      <c r="E22">
        <v>71363.809097878562</v>
      </c>
      <c r="F22">
        <v>114212.21749615247</v>
      </c>
      <c r="M22" t="s">
        <v>41</v>
      </c>
      <c r="N22">
        <f>AVERAGE(B22:F22)</f>
        <v>104463.39167929816</v>
      </c>
      <c r="O22">
        <f>STDEV(B22:F22)</f>
        <v>36968.504586064191</v>
      </c>
      <c r="P22">
        <f>O22/(SQRT(5))</f>
        <v>16532.81785619045</v>
      </c>
    </row>
    <row r="23" spans="1:34" x14ac:dyDescent="0.3">
      <c r="A23" t="s">
        <v>42</v>
      </c>
      <c r="B23">
        <v>27618.938639066571</v>
      </c>
      <c r="C23">
        <v>147699.25523674357</v>
      </c>
      <c r="D23">
        <v>59129.894085169915</v>
      </c>
      <c r="E23">
        <v>45879.325518386795</v>
      </c>
      <c r="F23">
        <v>45584.296286144505</v>
      </c>
      <c r="M23" t="s">
        <v>42</v>
      </c>
      <c r="N23">
        <f>AVERAGE(B23:F23)</f>
        <v>65182.341953102281</v>
      </c>
      <c r="O23">
        <f>STDEV(B23:F23)</f>
        <v>47469.390687657811</v>
      </c>
      <c r="P23">
        <f>O23/(SQRT(5))</f>
        <v>21228.956885619671</v>
      </c>
    </row>
    <row r="26" spans="1:34" x14ac:dyDescent="0.3">
      <c r="A26" t="s">
        <v>12</v>
      </c>
    </row>
    <row r="27" spans="1:34" x14ac:dyDescent="0.3">
      <c r="A27" t="s">
        <v>41</v>
      </c>
      <c r="B27">
        <v>36419.170264139895</v>
      </c>
      <c r="C27">
        <v>54090.291008928951</v>
      </c>
      <c r="D27">
        <v>25920.284387632328</v>
      </c>
      <c r="E27">
        <v>35681.904548939281</v>
      </c>
      <c r="F27">
        <v>45684.886998460999</v>
      </c>
      <c r="M27" t="s">
        <v>41</v>
      </c>
      <c r="N27">
        <f>AVERAGE(B27:F27)</f>
        <v>39559.307441620294</v>
      </c>
      <c r="O27">
        <f>STDEV(B27:F27)</f>
        <v>10719.023659985984</v>
      </c>
      <c r="P27">
        <f>O27/(SQRT(5))</f>
        <v>4793.6931112314505</v>
      </c>
    </row>
    <row r="28" spans="1:34" x14ac:dyDescent="0.3">
      <c r="A28" t="s">
        <v>42</v>
      </c>
      <c r="B28">
        <v>0</v>
      </c>
      <c r="C28">
        <v>0</v>
      </c>
      <c r="D28">
        <v>0</v>
      </c>
      <c r="E28">
        <v>0</v>
      </c>
      <c r="F28">
        <v>0</v>
      </c>
      <c r="M28" t="s">
        <v>42</v>
      </c>
      <c r="N28">
        <f>AVERAGE(B28:F28)</f>
        <v>0</v>
      </c>
      <c r="O28">
        <f>STDEV(B28:F28)</f>
        <v>0</v>
      </c>
      <c r="P28">
        <f>O28/(SQRT(5))</f>
        <v>0</v>
      </c>
    </row>
    <row r="31" spans="1:34" x14ac:dyDescent="0.3">
      <c r="A31" t="s">
        <v>13</v>
      </c>
      <c r="AA31" t="s">
        <v>43</v>
      </c>
      <c r="AB31" t="s">
        <v>12</v>
      </c>
    </row>
    <row r="32" spans="1:34" x14ac:dyDescent="0.3">
      <c r="A32" t="s">
        <v>41</v>
      </c>
      <c r="B32">
        <v>95600.321943367249</v>
      </c>
      <c r="C32">
        <v>90150.485014881589</v>
      </c>
      <c r="D32">
        <v>34560.379183509765</v>
      </c>
      <c r="E32">
        <v>35681.904548939281</v>
      </c>
      <c r="F32">
        <v>68527.330497691495</v>
      </c>
      <c r="M32" t="s">
        <v>41</v>
      </c>
      <c r="N32">
        <f>AVERAGE(B32:F32)</f>
        <v>64904.084237677882</v>
      </c>
      <c r="O32">
        <f>STDEV(B32:F32)</f>
        <v>29014.840586858943</v>
      </c>
      <c r="P32">
        <f>O32/(SQRT(5))</f>
        <v>12975.831181707297</v>
      </c>
      <c r="AC32" t="s">
        <v>83</v>
      </c>
      <c r="AD32" t="s">
        <v>10</v>
      </c>
      <c r="AE32" t="s">
        <v>14</v>
      </c>
      <c r="AF32" t="s">
        <v>15</v>
      </c>
      <c r="AG32" t="s">
        <v>16</v>
      </c>
      <c r="AH32" t="s">
        <v>17</v>
      </c>
    </row>
    <row r="33" spans="1:34" x14ac:dyDescent="0.3">
      <c r="A33" t="s">
        <v>42</v>
      </c>
      <c r="B33">
        <v>27618.938639066571</v>
      </c>
      <c r="C33">
        <v>147699.25523674357</v>
      </c>
      <c r="D33">
        <v>59129.894085169915</v>
      </c>
      <c r="E33">
        <v>45879.325518386795</v>
      </c>
      <c r="F33">
        <v>45584.296286144505</v>
      </c>
      <c r="M33" t="s">
        <v>42</v>
      </c>
      <c r="N33">
        <f>AVERAGE(B33:F33)</f>
        <v>65182.341953102281</v>
      </c>
      <c r="O33">
        <f>STDEV(B33:F33)</f>
        <v>47469.390687657811</v>
      </c>
      <c r="P33">
        <f>O33/(SQRT(5))</f>
        <v>21228.956885619671</v>
      </c>
      <c r="AB33" t="s">
        <v>25</v>
      </c>
      <c r="AC33">
        <v>200750.21600560023</v>
      </c>
      <c r="AD33">
        <v>39559.307441620294</v>
      </c>
      <c r="AE33">
        <v>0</v>
      </c>
      <c r="AF33">
        <v>53715.455903788396</v>
      </c>
      <c r="AG33">
        <v>0</v>
      </c>
      <c r="AH33">
        <v>204951.0139780356</v>
      </c>
    </row>
    <row r="35" spans="1:34" x14ac:dyDescent="0.3">
      <c r="AB35" t="s">
        <v>24</v>
      </c>
      <c r="AC35">
        <v>39541.516444165391</v>
      </c>
      <c r="AD35">
        <v>4793.6931112314505</v>
      </c>
      <c r="AE35">
        <v>0</v>
      </c>
      <c r="AF35">
        <v>8922.1230232721537</v>
      </c>
      <c r="AG35">
        <v>0</v>
      </c>
      <c r="AH35">
        <v>35058.907258832543</v>
      </c>
    </row>
    <row r="38" spans="1:34" x14ac:dyDescent="0.3">
      <c r="A38" s="6" t="s">
        <v>14</v>
      </c>
    </row>
    <row r="39" spans="1:34" x14ac:dyDescent="0.3">
      <c r="A39" t="s">
        <v>36</v>
      </c>
      <c r="N39" t="s">
        <v>3</v>
      </c>
      <c r="O39" s="1" t="s">
        <v>4</v>
      </c>
      <c r="P39" t="s">
        <v>5</v>
      </c>
    </row>
    <row r="40" spans="1:34" x14ac:dyDescent="0.3">
      <c r="A40" t="s">
        <v>37</v>
      </c>
      <c r="B40">
        <v>661286.44287424465</v>
      </c>
      <c r="C40">
        <v>687378.21657892119</v>
      </c>
      <c r="D40">
        <v>387910.46445140679</v>
      </c>
      <c r="E40">
        <v>480408.61527022242</v>
      </c>
      <c r="F40">
        <v>404448.35693527362</v>
      </c>
      <c r="M40" t="s">
        <v>37</v>
      </c>
      <c r="N40">
        <f t="shared" ref="N40:N51" si="0">AVERAGE(B40:F40)</f>
        <v>524286.41922201368</v>
      </c>
      <c r="O40">
        <f>STDEV(B40:F40)</f>
        <v>141644.59461773135</v>
      </c>
      <c r="P40">
        <f>O40/(SQRT(5))</f>
        <v>63345.388442129624</v>
      </c>
    </row>
    <row r="41" spans="1:34" x14ac:dyDescent="0.3">
      <c r="A41" t="s">
        <v>38</v>
      </c>
      <c r="B41">
        <v>480468.47201137373</v>
      </c>
      <c r="C41">
        <v>570591.46052695625</v>
      </c>
      <c r="D41">
        <v>513209.68141133251</v>
      </c>
      <c r="E41">
        <v>487123.65905859729</v>
      </c>
      <c r="F41">
        <v>600372.4753330478</v>
      </c>
      <c r="M41" t="s">
        <v>38</v>
      </c>
      <c r="N41">
        <f t="shared" si="0"/>
        <v>530353.14966826164</v>
      </c>
      <c r="O41">
        <f>STDEV(B41:F41)</f>
        <v>52851.196898678012</v>
      </c>
      <c r="P41">
        <f>O41/(SQRT(5))</f>
        <v>23635.773791534019</v>
      </c>
    </row>
    <row r="44" spans="1:34" x14ac:dyDescent="0.3">
      <c r="A44" t="s">
        <v>12</v>
      </c>
    </row>
    <row r="45" spans="1:34" x14ac:dyDescent="0.3">
      <c r="A45" t="s">
        <v>37</v>
      </c>
      <c r="B45">
        <v>0</v>
      </c>
      <c r="C45">
        <v>0</v>
      </c>
      <c r="D45" s="2">
        <v>0</v>
      </c>
      <c r="E45" s="2">
        <v>0</v>
      </c>
      <c r="F45" s="2">
        <v>0</v>
      </c>
      <c r="M45" t="s">
        <v>37</v>
      </c>
      <c r="N45">
        <f t="shared" si="0"/>
        <v>0</v>
      </c>
      <c r="O45">
        <f>STDEV(B45:F45)</f>
        <v>0</v>
      </c>
      <c r="P45">
        <f>O45/(SQRT(5))</f>
        <v>0</v>
      </c>
    </row>
    <row r="46" spans="1:34" x14ac:dyDescent="0.3">
      <c r="A46" t="s">
        <v>38</v>
      </c>
      <c r="B46">
        <v>0</v>
      </c>
      <c r="C46">
        <v>0</v>
      </c>
      <c r="D46" s="2">
        <v>0</v>
      </c>
      <c r="E46" s="2">
        <v>0</v>
      </c>
      <c r="F46" s="2">
        <v>0</v>
      </c>
      <c r="M46" t="s">
        <v>38</v>
      </c>
      <c r="N46">
        <f t="shared" si="0"/>
        <v>0</v>
      </c>
      <c r="O46">
        <f>STDEV(B46:F46)</f>
        <v>0</v>
      </c>
      <c r="P46">
        <f>O46/(SQRT(5))</f>
        <v>0</v>
      </c>
    </row>
    <row r="49" spans="1:34" x14ac:dyDescent="0.3">
      <c r="A49" t="s">
        <v>13</v>
      </c>
    </row>
    <row r="50" spans="1:34" x14ac:dyDescent="0.3">
      <c r="A50" t="s">
        <v>37</v>
      </c>
      <c r="B50">
        <v>661286.44287424465</v>
      </c>
      <c r="C50">
        <v>687378.21657892119</v>
      </c>
      <c r="D50">
        <v>387910.46445140679</v>
      </c>
      <c r="E50">
        <v>480408.61527022242</v>
      </c>
      <c r="F50">
        <v>404448.35693527362</v>
      </c>
      <c r="M50" t="s">
        <v>37</v>
      </c>
      <c r="N50">
        <f t="shared" si="0"/>
        <v>524286.41922201368</v>
      </c>
      <c r="O50">
        <f>STDEV(B50:F50)</f>
        <v>141644.59461773135</v>
      </c>
      <c r="P50">
        <f>O50/(SQRT(5))</f>
        <v>63345.388442129624</v>
      </c>
    </row>
    <row r="51" spans="1:34" x14ac:dyDescent="0.3">
      <c r="A51" t="s">
        <v>38</v>
      </c>
      <c r="B51">
        <v>480468.47201137373</v>
      </c>
      <c r="C51">
        <v>570591.46052695625</v>
      </c>
      <c r="D51">
        <v>513209.68141133251</v>
      </c>
      <c r="E51">
        <v>487123.65905859729</v>
      </c>
      <c r="F51">
        <v>600372.4753330478</v>
      </c>
      <c r="M51" t="s">
        <v>38</v>
      </c>
      <c r="N51">
        <f t="shared" si="0"/>
        <v>530353.14966826164</v>
      </c>
      <c r="O51">
        <f>STDEV(B51:F51)</f>
        <v>52851.196898678012</v>
      </c>
      <c r="P51">
        <f>O51/(SQRT(5))</f>
        <v>23635.773791534019</v>
      </c>
    </row>
    <row r="56" spans="1:34" x14ac:dyDescent="0.3">
      <c r="AA56" t="s">
        <v>43</v>
      </c>
      <c r="AB56" t="s">
        <v>29</v>
      </c>
    </row>
    <row r="57" spans="1:34" x14ac:dyDescent="0.3">
      <c r="AC57" t="s">
        <v>83</v>
      </c>
      <c r="AD57" t="s">
        <v>10</v>
      </c>
      <c r="AE57" t="s">
        <v>14</v>
      </c>
      <c r="AF57" t="s">
        <v>15</v>
      </c>
      <c r="AG57" t="s">
        <v>16</v>
      </c>
      <c r="AH57" t="s">
        <v>17</v>
      </c>
    </row>
    <row r="58" spans="1:34" ht="18" x14ac:dyDescent="0.35">
      <c r="A58" s="5" t="s">
        <v>23</v>
      </c>
      <c r="AB58" t="s">
        <v>25</v>
      </c>
      <c r="AC58">
        <v>572563.65934972232</v>
      </c>
      <c r="AD58">
        <v>64904.084237677882</v>
      </c>
      <c r="AE58">
        <v>524286.41922201368</v>
      </c>
      <c r="AF58">
        <v>194368.50818050123</v>
      </c>
      <c r="AG58">
        <v>600399.3313163009</v>
      </c>
      <c r="AH58">
        <v>0</v>
      </c>
    </row>
    <row r="59" spans="1:34" x14ac:dyDescent="0.3">
      <c r="A59" t="s">
        <v>36</v>
      </c>
      <c r="N59" t="s">
        <v>3</v>
      </c>
      <c r="O59" s="1" t="s">
        <v>4</v>
      </c>
      <c r="P59" t="s">
        <v>5</v>
      </c>
    </row>
    <row r="60" spans="1:34" x14ac:dyDescent="0.3">
      <c r="A60" t="s">
        <v>37</v>
      </c>
      <c r="B60">
        <v>79953.70768219982</v>
      </c>
      <c r="C60">
        <v>212129.20362237431</v>
      </c>
      <c r="D60">
        <v>315347.43993583054</v>
      </c>
      <c r="E60">
        <v>278300.56152048759</v>
      </c>
      <c r="M60" t="s">
        <v>37</v>
      </c>
      <c r="N60">
        <f>AVERAGE(B60:E60)</f>
        <v>221432.72819022305</v>
      </c>
      <c r="O60">
        <f>STDEV(B60:F60)</f>
        <v>103532.26930645599</v>
      </c>
      <c r="P60">
        <f>O60/(SQRT(4))</f>
        <v>51766.134653227993</v>
      </c>
      <c r="AB60" t="s">
        <v>24</v>
      </c>
      <c r="AC60">
        <v>112638.65965002052</v>
      </c>
      <c r="AD60">
        <v>12975.831181707297</v>
      </c>
      <c r="AE60">
        <v>63345.388442129624</v>
      </c>
      <c r="AF60">
        <v>33385.131076121303</v>
      </c>
      <c r="AG60">
        <v>45240.877438669908</v>
      </c>
      <c r="AH60">
        <v>0</v>
      </c>
    </row>
    <row r="61" spans="1:34" x14ac:dyDescent="0.3">
      <c r="A61" t="s">
        <v>38</v>
      </c>
      <c r="B61">
        <v>272872.40013815596</v>
      </c>
      <c r="C61">
        <v>341035.58916825987</v>
      </c>
      <c r="D61">
        <v>246087.81008624856</v>
      </c>
      <c r="E61">
        <v>208327.65126870526</v>
      </c>
      <c r="F61">
        <v>214954.41082283526</v>
      </c>
      <c r="M61" t="s">
        <v>38</v>
      </c>
      <c r="N61">
        <f>AVERAGE(B61:F61)</f>
        <v>256655.57229684098</v>
      </c>
      <c r="O61">
        <f>STDEV(B61:G61)</f>
        <v>53780.166348241844</v>
      </c>
      <c r="P61">
        <f>O61/(SQRT(5))</f>
        <v>24051.221559183075</v>
      </c>
    </row>
    <row r="64" spans="1:34" x14ac:dyDescent="0.3">
      <c r="A64" t="s">
        <v>12</v>
      </c>
      <c r="L64" s="3"/>
    </row>
    <row r="65" spans="1:28" x14ac:dyDescent="0.3">
      <c r="A65" t="s">
        <v>37</v>
      </c>
      <c r="B65">
        <v>44418.726490111017</v>
      </c>
      <c r="C65">
        <v>79548.451358390361</v>
      </c>
      <c r="D65" s="2">
        <v>51137.422692296845</v>
      </c>
      <c r="E65" s="2">
        <v>39757.223074355366</v>
      </c>
      <c r="F65" s="2"/>
      <c r="M65" t="s">
        <v>37</v>
      </c>
      <c r="N65">
        <f>AVERAGE(B65:E65)</f>
        <v>53715.455903788396</v>
      </c>
      <c r="O65">
        <f>STDEV(B65:F65)</f>
        <v>17844.246046544307</v>
      </c>
      <c r="P65">
        <f>O65/(SQRT(4))</f>
        <v>8922.1230232721537</v>
      </c>
    </row>
    <row r="66" spans="1:28" x14ac:dyDescent="0.3">
      <c r="A66" t="s">
        <v>38</v>
      </c>
      <c r="B66">
        <v>112359.2235862995</v>
      </c>
      <c r="C66">
        <v>102310.67675047796</v>
      </c>
      <c r="D66" s="2">
        <v>45571.816682638622</v>
      </c>
      <c r="E66" s="2">
        <v>52081.912817176315</v>
      </c>
      <c r="F66" s="2">
        <v>24802.432018019455</v>
      </c>
      <c r="G66" s="2"/>
      <c r="M66" t="s">
        <v>38</v>
      </c>
      <c r="N66">
        <f>AVERAGE(B66:F66)</f>
        <v>67425.212370922352</v>
      </c>
      <c r="O66">
        <f>STDEV(B66:G66)</f>
        <v>37966.2683779871</v>
      </c>
      <c r="P66">
        <f>O66/(SQRT(4))</f>
        <v>18983.13418899355</v>
      </c>
    </row>
    <row r="69" spans="1:28" x14ac:dyDescent="0.3">
      <c r="A69" t="s">
        <v>13</v>
      </c>
    </row>
    <row r="70" spans="1:28" x14ac:dyDescent="0.3">
      <c r="A70" t="s">
        <v>37</v>
      </c>
      <c r="B70">
        <v>142139.92476835524</v>
      </c>
      <c r="C70">
        <v>132580.75226398394</v>
      </c>
      <c r="D70" s="2">
        <v>264210.01724353369</v>
      </c>
      <c r="E70" s="2">
        <v>238543.3384461322</v>
      </c>
      <c r="F70" s="2"/>
      <c r="M70" t="s">
        <v>37</v>
      </c>
      <c r="N70">
        <f>AVERAGE(B70:E70)</f>
        <v>194368.50818050123</v>
      </c>
      <c r="O70">
        <f>STDEV(B70:F70)</f>
        <v>66770.262152242605</v>
      </c>
      <c r="P70">
        <f>O70/(SQRT(4))</f>
        <v>33385.131076121303</v>
      </c>
    </row>
    <row r="71" spans="1:28" x14ac:dyDescent="0.3">
      <c r="A71" t="s">
        <v>38</v>
      </c>
      <c r="B71">
        <v>152487.5177242636</v>
      </c>
      <c r="C71">
        <v>238724.91241778189</v>
      </c>
      <c r="D71">
        <v>200515.99340360996</v>
      </c>
      <c r="E71">
        <v>156245.73845152895</v>
      </c>
      <c r="F71">
        <v>190151.97880481582</v>
      </c>
      <c r="M71" t="s">
        <v>38</v>
      </c>
      <c r="N71">
        <f>AVERAGE(B71:F71)</f>
        <v>187625.22816040003</v>
      </c>
      <c r="O71">
        <f>STDEV(B71:G71)</f>
        <v>35366.174155758003</v>
      </c>
      <c r="P71">
        <f>O71/(SQRT(5))</f>
        <v>15816.233903274226</v>
      </c>
    </row>
    <row r="77" spans="1:28" x14ac:dyDescent="0.3">
      <c r="A77" s="6" t="s">
        <v>16</v>
      </c>
    </row>
    <row r="78" spans="1:28" x14ac:dyDescent="0.3">
      <c r="A78" t="s">
        <v>36</v>
      </c>
      <c r="N78" t="s">
        <v>3</v>
      </c>
      <c r="O78" s="1" t="s">
        <v>4</v>
      </c>
      <c r="P78" t="s">
        <v>5</v>
      </c>
    </row>
    <row r="79" spans="1:28" x14ac:dyDescent="0.3">
      <c r="A79" t="s">
        <v>37</v>
      </c>
      <c r="B79">
        <v>577754.38764542993</v>
      </c>
      <c r="C79">
        <v>680210.48420206481</v>
      </c>
      <c r="D79">
        <v>467940.48441511835</v>
      </c>
      <c r="E79">
        <v>555364.66848187731</v>
      </c>
      <c r="F79">
        <v>720726.63183701446</v>
      </c>
      <c r="M79" t="s">
        <v>37</v>
      </c>
      <c r="N79">
        <f>AVERAGE(B79:F79)</f>
        <v>600399.3313163009</v>
      </c>
      <c r="O79">
        <f>STDEV(B79:G79)</f>
        <v>101161.67731460249</v>
      </c>
      <c r="P79">
        <f>O79/(SQRT(5))</f>
        <v>45240.877438669908</v>
      </c>
    </row>
    <row r="80" spans="1:28" x14ac:dyDescent="0.3">
      <c r="A80" t="s">
        <v>38</v>
      </c>
      <c r="B80">
        <v>638384.03045856522</v>
      </c>
      <c r="C80">
        <v>798427.93033208174</v>
      </c>
      <c r="D80">
        <v>888205.88666151068</v>
      </c>
      <c r="E80">
        <v>771554.8071321348</v>
      </c>
      <c r="F80">
        <v>642136.50078685861</v>
      </c>
      <c r="M80" t="s">
        <v>38</v>
      </c>
      <c r="N80">
        <f>AVERAGE(B80:F80)</f>
        <v>747741.83107423014</v>
      </c>
      <c r="O80">
        <f>STDEV(B80:G80)</f>
        <v>107212.29376724701</v>
      </c>
      <c r="P80">
        <f>O80/(SQRT(5))</f>
        <v>47946.795377448267</v>
      </c>
      <c r="AA80" t="s">
        <v>44</v>
      </c>
      <c r="AB80" t="s">
        <v>26</v>
      </c>
    </row>
    <row r="81" spans="1:34" x14ac:dyDescent="0.3">
      <c r="AC81" t="s">
        <v>83</v>
      </c>
      <c r="AD81" t="s">
        <v>10</v>
      </c>
      <c r="AE81" t="s">
        <v>14</v>
      </c>
      <c r="AF81" t="s">
        <v>15</v>
      </c>
      <c r="AG81" t="s">
        <v>16</v>
      </c>
      <c r="AH81" t="s">
        <v>17</v>
      </c>
    </row>
    <row r="82" spans="1:34" x14ac:dyDescent="0.3">
      <c r="AB82" t="s">
        <v>25</v>
      </c>
      <c r="AC82">
        <v>573751.74917066959</v>
      </c>
      <c r="AD82">
        <v>65182.341953102281</v>
      </c>
      <c r="AE82">
        <v>530353.14966826164</v>
      </c>
      <c r="AF82">
        <v>256655.57229684098</v>
      </c>
      <c r="AG82">
        <v>747741.83107423014</v>
      </c>
      <c r="AH82">
        <v>99544.782171858504</v>
      </c>
    </row>
    <row r="83" spans="1:34" x14ac:dyDescent="0.3">
      <c r="A83" t="s">
        <v>12</v>
      </c>
      <c r="L83" s="3"/>
    </row>
    <row r="84" spans="1:34" x14ac:dyDescent="0.3">
      <c r="A84" t="s">
        <v>37</v>
      </c>
      <c r="B84">
        <v>0</v>
      </c>
      <c r="C84">
        <v>0</v>
      </c>
      <c r="D84" s="2">
        <v>0</v>
      </c>
      <c r="E84" s="2">
        <v>0</v>
      </c>
      <c r="F84" s="2">
        <v>0</v>
      </c>
      <c r="M84" t="s">
        <v>37</v>
      </c>
      <c r="N84">
        <f>AVERAGE(B84:F84)</f>
        <v>0</v>
      </c>
      <c r="O84">
        <f>STDEV(B84:G84)</f>
        <v>0</v>
      </c>
      <c r="P84">
        <f>O84/(SQRT(5))</f>
        <v>0</v>
      </c>
      <c r="AB84" t="s">
        <v>24</v>
      </c>
      <c r="AC84">
        <v>20847.125055339824</v>
      </c>
      <c r="AD84">
        <v>21228.956885619671</v>
      </c>
      <c r="AE84">
        <v>23635.773791533637</v>
      </c>
      <c r="AF84">
        <v>24051.221559183075</v>
      </c>
      <c r="AG84">
        <v>47946.795377448267</v>
      </c>
      <c r="AH84">
        <v>12141.293669332646</v>
      </c>
    </row>
    <row r="85" spans="1:34" x14ac:dyDescent="0.3">
      <c r="A85" t="s">
        <v>38</v>
      </c>
      <c r="B85">
        <v>0</v>
      </c>
      <c r="C85">
        <v>0</v>
      </c>
      <c r="D85" s="2">
        <v>0</v>
      </c>
      <c r="E85" s="2">
        <v>0</v>
      </c>
      <c r="F85" s="2">
        <v>0</v>
      </c>
      <c r="G85" s="2"/>
      <c r="M85" t="s">
        <v>38</v>
      </c>
      <c r="N85">
        <f>AVERAGE(B85:F85)</f>
        <v>0</v>
      </c>
      <c r="O85">
        <f>STDEV(B85:G85)</f>
        <v>0</v>
      </c>
      <c r="P85">
        <f>O85/(SQRT(5))</f>
        <v>0</v>
      </c>
    </row>
    <row r="88" spans="1:34" x14ac:dyDescent="0.3">
      <c r="A88" t="s">
        <v>13</v>
      </c>
    </row>
    <row r="89" spans="1:34" x14ac:dyDescent="0.3">
      <c r="A89" t="s">
        <v>37</v>
      </c>
      <c r="B89">
        <v>577754.38764542993</v>
      </c>
      <c r="C89">
        <v>680210.48420206481</v>
      </c>
      <c r="D89">
        <v>467940.48441511835</v>
      </c>
      <c r="E89">
        <v>555364.66848187731</v>
      </c>
      <c r="F89">
        <v>720726.63183701446</v>
      </c>
      <c r="M89" t="s">
        <v>37</v>
      </c>
      <c r="N89">
        <f>AVERAGE(B89:F89)</f>
        <v>600399.3313163009</v>
      </c>
      <c r="O89">
        <f>STDEV(B89:G89)</f>
        <v>101161.67731460249</v>
      </c>
      <c r="P89">
        <f>O89/(SQRT(5))</f>
        <v>45240.877438669908</v>
      </c>
    </row>
    <row r="90" spans="1:34" x14ac:dyDescent="0.3">
      <c r="A90" t="s">
        <v>38</v>
      </c>
      <c r="B90">
        <v>638384.03045856522</v>
      </c>
      <c r="C90">
        <v>798427.93033208174</v>
      </c>
      <c r="D90">
        <v>888205.88666151068</v>
      </c>
      <c r="E90">
        <v>771554.8071321348</v>
      </c>
      <c r="F90">
        <v>642136.50078685861</v>
      </c>
      <c r="M90" t="s">
        <v>38</v>
      </c>
      <c r="N90">
        <f>AVERAGE(B90:F90)</f>
        <v>747741.83107423014</v>
      </c>
      <c r="O90">
        <f>STDEV(B90:G90)</f>
        <v>107212.29376724701</v>
      </c>
      <c r="P90">
        <f>O90/(SQRT(5))</f>
        <v>47946.795377448267</v>
      </c>
    </row>
    <row r="97" spans="1:34" x14ac:dyDescent="0.3">
      <c r="A97" s="6" t="s">
        <v>17</v>
      </c>
    </row>
    <row r="98" spans="1:34" x14ac:dyDescent="0.3">
      <c r="A98" t="s">
        <v>36</v>
      </c>
      <c r="N98" t="s">
        <v>3</v>
      </c>
      <c r="O98" s="1" t="s">
        <v>4</v>
      </c>
      <c r="P98" t="s">
        <v>5</v>
      </c>
    </row>
    <row r="99" spans="1:34" x14ac:dyDescent="0.3">
      <c r="A99" t="s">
        <v>37</v>
      </c>
      <c r="B99">
        <v>181379.65724283966</v>
      </c>
      <c r="C99">
        <v>136583.79527032204</v>
      </c>
      <c r="D99">
        <v>152262.2253584828</v>
      </c>
      <c r="E99">
        <v>221955.52657291439</v>
      </c>
      <c r="F99">
        <v>332573.86544561916</v>
      </c>
      <c r="M99" t="s">
        <v>37</v>
      </c>
      <c r="N99">
        <f>AVERAGE(B99:F99)</f>
        <v>204951.0139780356</v>
      </c>
      <c r="O99">
        <f>STDEV(B99:G99)</f>
        <v>78394.099847610385</v>
      </c>
      <c r="P99">
        <f>O99/(SQRT(5))</f>
        <v>35058.907258832543</v>
      </c>
    </row>
    <row r="100" spans="1:34" x14ac:dyDescent="0.3">
      <c r="A100" t="s">
        <v>38</v>
      </c>
      <c r="B100">
        <v>74760.43402522718</v>
      </c>
      <c r="C100">
        <v>92754.570381914498</v>
      </c>
      <c r="D100">
        <v>140853.62823076983</v>
      </c>
      <c r="E100">
        <v>70974.32212678362</v>
      </c>
      <c r="F100" s="2">
        <v>118380.95609459739</v>
      </c>
      <c r="M100" t="s">
        <v>38</v>
      </c>
      <c r="N100">
        <f>AVERAGE(B100:G100)</f>
        <v>99544.782171858504</v>
      </c>
      <c r="O100">
        <f>STDEV(B100:G100)</f>
        <v>29739.974307148648</v>
      </c>
      <c r="P100">
        <f>O100/(SQRT(6))</f>
        <v>12141.293669332646</v>
      </c>
    </row>
    <row r="103" spans="1:34" x14ac:dyDescent="0.3">
      <c r="A103" t="s">
        <v>12</v>
      </c>
      <c r="L103" s="3"/>
      <c r="AA103" t="s">
        <v>44</v>
      </c>
      <c r="AB103" t="s">
        <v>12</v>
      </c>
    </row>
    <row r="104" spans="1:34" x14ac:dyDescent="0.3">
      <c r="A104" t="s">
        <v>37</v>
      </c>
      <c r="B104">
        <v>181379.65724283966</v>
      </c>
      <c r="C104">
        <v>136583.79527032204</v>
      </c>
      <c r="D104">
        <v>152262.2253584828</v>
      </c>
      <c r="E104">
        <v>221955.52657291439</v>
      </c>
      <c r="F104">
        <v>332573.86544561916</v>
      </c>
      <c r="M104" t="s">
        <v>37</v>
      </c>
      <c r="N104">
        <f>AVERAGE(B104:F104)</f>
        <v>204951.0139780356</v>
      </c>
      <c r="O104">
        <f>STDEV(B104:G104)</f>
        <v>78394.099847610385</v>
      </c>
      <c r="P104">
        <f>O104/(SQRT(5))</f>
        <v>35058.907258832543</v>
      </c>
      <c r="AC104" t="s">
        <v>83</v>
      </c>
      <c r="AD104" t="s">
        <v>10</v>
      </c>
      <c r="AE104" t="s">
        <v>14</v>
      </c>
      <c r="AF104" t="s">
        <v>15</v>
      </c>
      <c r="AG104" t="s">
        <v>16</v>
      </c>
      <c r="AH104" t="s">
        <v>17</v>
      </c>
    </row>
    <row r="105" spans="1:34" x14ac:dyDescent="0.3">
      <c r="A105" t="s">
        <v>38</v>
      </c>
      <c r="B105">
        <v>0</v>
      </c>
      <c r="C105">
        <v>0</v>
      </c>
      <c r="D105">
        <v>0</v>
      </c>
      <c r="E105">
        <v>0</v>
      </c>
      <c r="F105">
        <v>0</v>
      </c>
      <c r="M105" t="s">
        <v>38</v>
      </c>
      <c r="N105">
        <f>AVERAGE(B105:G105)</f>
        <v>0</v>
      </c>
      <c r="O105">
        <f>STDEV(B105:G105)</f>
        <v>0</v>
      </c>
      <c r="P105">
        <f>O105/(SQRT(6))</f>
        <v>0</v>
      </c>
      <c r="AB105" t="s">
        <v>25</v>
      </c>
      <c r="AC105">
        <v>135070.90009068052</v>
      </c>
      <c r="AD105">
        <v>0</v>
      </c>
      <c r="AE105">
        <v>0</v>
      </c>
      <c r="AF105">
        <v>67425.212370922352</v>
      </c>
      <c r="AG105">
        <v>0</v>
      </c>
      <c r="AH105">
        <v>0</v>
      </c>
    </row>
    <row r="107" spans="1:34" x14ac:dyDescent="0.3">
      <c r="AB107" t="s">
        <v>24</v>
      </c>
      <c r="AC107">
        <v>45743.427542514095</v>
      </c>
      <c r="AD107">
        <v>0</v>
      </c>
      <c r="AE107">
        <v>0</v>
      </c>
      <c r="AF107">
        <v>18983.13418899355</v>
      </c>
      <c r="AG107">
        <v>0</v>
      </c>
      <c r="AH107">
        <v>0</v>
      </c>
    </row>
    <row r="108" spans="1:34" x14ac:dyDescent="0.3">
      <c r="A108" t="s">
        <v>13</v>
      </c>
    </row>
    <row r="109" spans="1:34" x14ac:dyDescent="0.3">
      <c r="A109" t="s">
        <v>37</v>
      </c>
      <c r="B109">
        <v>0</v>
      </c>
      <c r="C109">
        <v>0</v>
      </c>
      <c r="D109">
        <v>0</v>
      </c>
      <c r="E109">
        <v>0</v>
      </c>
      <c r="F109">
        <v>0</v>
      </c>
      <c r="M109" t="s">
        <v>37</v>
      </c>
      <c r="N109">
        <f>AVERAGE(B109:F109)</f>
        <v>0</v>
      </c>
      <c r="O109">
        <f>STDEV(B109:G109)</f>
        <v>0</v>
      </c>
      <c r="P109">
        <f>O109/(SQRT(5))</f>
        <v>0</v>
      </c>
    </row>
    <row r="110" spans="1:34" x14ac:dyDescent="0.3">
      <c r="A110" t="s">
        <v>38</v>
      </c>
      <c r="B110">
        <v>74760.43402522718</v>
      </c>
      <c r="C110">
        <v>92754.570381914498</v>
      </c>
      <c r="D110">
        <v>140853.62823076983</v>
      </c>
      <c r="E110">
        <v>70974.32212678362</v>
      </c>
      <c r="F110" s="2">
        <v>118380.95609459739</v>
      </c>
      <c r="M110" t="s">
        <v>38</v>
      </c>
      <c r="N110">
        <f>AVERAGE(B110:G110)</f>
        <v>99544.782171858504</v>
      </c>
      <c r="O110">
        <f>STDEV(B110:G110)</f>
        <v>29739.974307148648</v>
      </c>
      <c r="P110">
        <f>O110/(SQRT(6))</f>
        <v>12141.293669332646</v>
      </c>
    </row>
    <row r="127" spans="27:34" x14ac:dyDescent="0.3">
      <c r="AA127" t="s">
        <v>44</v>
      </c>
      <c r="AB127" t="s">
        <v>29</v>
      </c>
    </row>
    <row r="128" spans="27:34" x14ac:dyDescent="0.3">
      <c r="AC128" t="s">
        <v>83</v>
      </c>
      <c r="AD128" t="s">
        <v>10</v>
      </c>
      <c r="AE128" t="s">
        <v>14</v>
      </c>
      <c r="AF128" t="s">
        <v>15</v>
      </c>
      <c r="AG128" t="s">
        <v>16</v>
      </c>
      <c r="AH128" t="s">
        <v>17</v>
      </c>
    </row>
    <row r="129" spans="28:34" x14ac:dyDescent="0.3">
      <c r="AB129" t="s">
        <v>25</v>
      </c>
      <c r="AC129">
        <v>438680.84907998907</v>
      </c>
      <c r="AD129">
        <v>65182.341953102281</v>
      </c>
      <c r="AE129">
        <v>530353.14966826164</v>
      </c>
      <c r="AF129">
        <v>187625.22816040003</v>
      </c>
      <c r="AG129">
        <v>747741.83107423014</v>
      </c>
      <c r="AH129">
        <v>99544.782171858504</v>
      </c>
    </row>
    <row r="131" spans="28:34" x14ac:dyDescent="0.3">
      <c r="AB131" t="s">
        <v>24</v>
      </c>
      <c r="AC131">
        <v>49179.765396784082</v>
      </c>
      <c r="AD131">
        <v>21228.956885619671</v>
      </c>
      <c r="AE131">
        <v>23635.773791533637</v>
      </c>
      <c r="AF131">
        <v>15816.233903274226</v>
      </c>
      <c r="AG131">
        <v>47946.795377448267</v>
      </c>
      <c r="AH131">
        <v>12141.293669332646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H11" sqref="H11"/>
    </sheetView>
  </sheetViews>
  <sheetFormatPr defaultRowHeight="14.4" x14ac:dyDescent="0.3"/>
  <sheetData>
    <row r="1" spans="1:17" x14ac:dyDescent="0.3">
      <c r="A1" s="11" t="s">
        <v>11</v>
      </c>
      <c r="O1" t="s">
        <v>3</v>
      </c>
      <c r="P1" t="s">
        <v>4</v>
      </c>
    </row>
    <row r="2" spans="1:17" x14ac:dyDescent="0.3">
      <c r="A2" t="s">
        <v>50</v>
      </c>
      <c r="B2">
        <v>708624.36326598772</v>
      </c>
      <c r="C2">
        <v>626725.90228055778</v>
      </c>
      <c r="D2">
        <v>791820.92259051488</v>
      </c>
      <c r="E2">
        <v>688231.16855345899</v>
      </c>
      <c r="F2">
        <v>697914.02264150954</v>
      </c>
      <c r="O2">
        <f>AVERAGE(B2:F2)</f>
        <v>702663.27586640569</v>
      </c>
      <c r="P2">
        <f>STDEV(B2:F2)</f>
        <v>59122.640264051428</v>
      </c>
      <c r="Q2">
        <f>P2/SQRT(5)</f>
        <v>26440.44852793702</v>
      </c>
    </row>
    <row r="3" spans="1:17" x14ac:dyDescent="0.3">
      <c r="A3" t="s">
        <v>51</v>
      </c>
      <c r="B3">
        <v>845832.36070862738</v>
      </c>
      <c r="C3">
        <v>952253.91774127877</v>
      </c>
      <c r="D3">
        <v>755872.08925348637</v>
      </c>
      <c r="O3">
        <f>AVERAGE(B3:D3)</f>
        <v>851319.45590113068</v>
      </c>
      <c r="P3">
        <f>STDEV(B3:D3)</f>
        <v>98305.832992202835</v>
      </c>
      <c r="Q3">
        <f>P3/SQRT(3)</f>
        <v>56756.899140958703</v>
      </c>
    </row>
    <row r="6" spans="1:17" x14ac:dyDescent="0.3">
      <c r="A6" t="s">
        <v>52</v>
      </c>
      <c r="B6">
        <v>601759.6702467344</v>
      </c>
      <c r="C6">
        <v>682072.5169811321</v>
      </c>
      <c r="D6">
        <v>596459.77429990075</v>
      </c>
      <c r="E6">
        <v>756269.28479467251</v>
      </c>
      <c r="F6">
        <v>584156.4894878706</v>
      </c>
      <c r="O6">
        <f>AVERAGE(B6:F6)</f>
        <v>644143.54716206214</v>
      </c>
      <c r="P6">
        <f>STDEV(B6:F6)</f>
        <v>73619.579760317938</v>
      </c>
      <c r="Q6">
        <f>P6/SQRT(5)</f>
        <v>32923.676963807717</v>
      </c>
    </row>
    <row r="7" spans="1:17" x14ac:dyDescent="0.3">
      <c r="O7" t="e">
        <f>AVERAGE(B7:F7)</f>
        <v>#DIV/0!</v>
      </c>
      <c r="P7" t="e">
        <f>STDEV(B7:F7)</f>
        <v>#DIV/0!</v>
      </c>
      <c r="Q7" t="e">
        <f>P7/SQRT(5)</f>
        <v>#DIV/0!</v>
      </c>
    </row>
    <row r="11" spans="1:17" x14ac:dyDescent="0.3">
      <c r="A11" s="11" t="s">
        <v>53</v>
      </c>
    </row>
    <row r="12" spans="1:17" x14ac:dyDescent="0.3">
      <c r="A12" s="10" t="s">
        <v>54</v>
      </c>
      <c r="B12">
        <v>558393.47392254218</v>
      </c>
      <c r="C12">
        <v>505236.3529411765</v>
      </c>
      <c r="O12">
        <f>AVERAGE(B12:C12)</f>
        <v>531814.91343185934</v>
      </c>
      <c r="P12">
        <f>STDEV(B12:C12)</f>
        <v>37587.76071427737</v>
      </c>
      <c r="Q12">
        <f>P12/SQRT(2)</f>
        <v>26578.560490682834</v>
      </c>
    </row>
    <row r="13" spans="1:17" x14ac:dyDescent="0.3">
      <c r="A13" s="10" t="s">
        <v>55</v>
      </c>
      <c r="B13">
        <v>593174.30850029178</v>
      </c>
      <c r="C13">
        <v>739599.32988152688</v>
      </c>
      <c r="D13">
        <v>613520.89830839296</v>
      </c>
      <c r="O13">
        <f>AVERAGE(B13:D13)</f>
        <v>648764.84556340391</v>
      </c>
      <c r="P13">
        <f>STDEV(B13:D13)</f>
        <v>79320.070506835051</v>
      </c>
      <c r="Q13">
        <f>P13/SQRT(3)</f>
        <v>45795.464059261314</v>
      </c>
    </row>
    <row r="16" spans="1:17" x14ac:dyDescent="0.3">
      <c r="A16" t="s">
        <v>56</v>
      </c>
      <c r="B16">
        <v>606462.44670584588</v>
      </c>
      <c r="C16">
        <v>337206.70188679249</v>
      </c>
      <c r="D16">
        <v>434736.52442631312</v>
      </c>
      <c r="E16">
        <v>321030.96254026692</v>
      </c>
      <c r="F16">
        <v>517993.17888060882</v>
      </c>
      <c r="G16">
        <v>477623.02564102563</v>
      </c>
      <c r="H16">
        <v>348676.63396226417</v>
      </c>
      <c r="O16">
        <f>AVERAGE(B16:H16)</f>
        <v>434818.49629187386</v>
      </c>
      <c r="P16">
        <f>STDEV(B16:H16)</f>
        <v>106542.63127930417</v>
      </c>
      <c r="Q16">
        <f>P16/SQRT(7)</f>
        <v>40269.329484498609</v>
      </c>
    </row>
    <row r="17" spans="1:17" x14ac:dyDescent="0.3">
      <c r="A17" t="s">
        <v>57</v>
      </c>
      <c r="B17">
        <v>455824.62203773588</v>
      </c>
      <c r="C17">
        <v>326779.82863485016</v>
      </c>
      <c r="D17">
        <v>280276.03821351804</v>
      </c>
      <c r="E17">
        <v>478986.14561190922</v>
      </c>
      <c r="F17">
        <v>589206.5548105411</v>
      </c>
      <c r="G17">
        <v>583660.64370599831</v>
      </c>
      <c r="H17">
        <v>587864.97433962265</v>
      </c>
      <c r="I17">
        <v>496993.83647798747</v>
      </c>
      <c r="O17">
        <f>AVERAGE(B17:I17)</f>
        <v>474949.08047902031</v>
      </c>
      <c r="P17">
        <f>STDEV(B17:I17)</f>
        <v>118528.30171722778</v>
      </c>
      <c r="Q17">
        <f>P17/SQRT(8)</f>
        <v>41906.082953388432</v>
      </c>
    </row>
    <row r="20" spans="1:17" x14ac:dyDescent="0.3">
      <c r="A20" s="11" t="s">
        <v>58</v>
      </c>
    </row>
    <row r="21" spans="1:17" x14ac:dyDescent="0.3">
      <c r="A21" t="s">
        <v>59</v>
      </c>
      <c r="B21">
        <v>524414.14914127416</v>
      </c>
      <c r="C21">
        <v>580746.08095496474</v>
      </c>
      <c r="D21">
        <v>502768.99539473688</v>
      </c>
      <c r="E21">
        <v>502171.01719645644</v>
      </c>
      <c r="F21">
        <v>515872.16379974328</v>
      </c>
      <c r="O21">
        <f>AVERAGE(B21:F21)</f>
        <v>525194.48129743501</v>
      </c>
      <c r="P21">
        <f>STDEV(B21:F21)</f>
        <v>32428.679681314989</v>
      </c>
      <c r="Q21">
        <f>P21/SQRT(5)</f>
        <v>14502.546437597306</v>
      </c>
    </row>
    <row r="22" spans="1:17" x14ac:dyDescent="0.3">
      <c r="A22" t="s">
        <v>60</v>
      </c>
      <c r="B22">
        <v>645345.95744680846</v>
      </c>
      <c r="C22">
        <v>475250.05589836661</v>
      </c>
      <c r="D22">
        <v>453543.56593731523</v>
      </c>
      <c r="E22">
        <v>470047.16842105257</v>
      </c>
      <c r="O22">
        <f>AVERAGE(B22:E22)</f>
        <v>511046.68692588568</v>
      </c>
      <c r="P22">
        <f>STDEV(B22:E22)</f>
        <v>90009.744465857701</v>
      </c>
      <c r="Q22">
        <f>P22/SQRT(4)</f>
        <v>45004.87223292885</v>
      </c>
    </row>
    <row r="24" spans="1:17" x14ac:dyDescent="0.3">
      <c r="A24" t="s">
        <v>61</v>
      </c>
      <c r="B24">
        <v>433854.70222222223</v>
      </c>
      <c r="C24">
        <v>448705.32894736843</v>
      </c>
      <c r="D24">
        <v>487056.27617430675</v>
      </c>
      <c r="E24">
        <v>424160.6699248121</v>
      </c>
      <c r="F24">
        <v>478353.4850698174</v>
      </c>
      <c r="O24">
        <f>AVERAGE(B24:F24)</f>
        <v>454426.09246770537</v>
      </c>
      <c r="P24">
        <f>STDEV(B24:F24)</f>
        <v>27427.878331405842</v>
      </c>
      <c r="Q24">
        <f>P24/SQRT(5)</f>
        <v>12266.120085523393</v>
      </c>
    </row>
    <row r="25" spans="1:17" x14ac:dyDescent="0.3">
      <c r="A25" t="s">
        <v>62</v>
      </c>
      <c r="B25">
        <v>348620.29631578946</v>
      </c>
      <c r="C25">
        <v>425723.53811033606</v>
      </c>
      <c r="D25">
        <v>431142.31111111108</v>
      </c>
      <c r="E25">
        <v>421303.04962406016</v>
      </c>
      <c r="F25">
        <v>458573.85185185191</v>
      </c>
      <c r="G25">
        <v>406504.75529564655</v>
      </c>
      <c r="H25">
        <v>422794.16996148904</v>
      </c>
      <c r="I25">
        <v>405820.21052631573</v>
      </c>
      <c r="J25">
        <v>418107.48979591834</v>
      </c>
      <c r="K25">
        <v>394265.94777853723</v>
      </c>
      <c r="L25">
        <v>438979.64912280696</v>
      </c>
      <c r="M25">
        <v>352894.3487534626</v>
      </c>
      <c r="O25">
        <f>AVERAGE(B25:M25)</f>
        <v>410394.13485394377</v>
      </c>
      <c r="P25">
        <f>STDEV(B25:M25)</f>
        <v>32410.091469369814</v>
      </c>
      <c r="Q25">
        <f>P25/SQRT(12)</f>
        <v>9355.9875171505282</v>
      </c>
    </row>
    <row r="28" spans="1:17" x14ac:dyDescent="0.3">
      <c r="A28" s="11" t="s">
        <v>63</v>
      </c>
    </row>
    <row r="29" spans="1:17" x14ac:dyDescent="0.3">
      <c r="A29" t="s">
        <v>64</v>
      </c>
      <c r="B29">
        <v>298948.71867539472</v>
      </c>
      <c r="C29">
        <v>531651.07718696399</v>
      </c>
      <c r="O29">
        <f>AVERAGE(B29:C29)</f>
        <v>415299.89793117938</v>
      </c>
      <c r="P29">
        <f>STDEV(B29:C29)</f>
        <v>164545.41570163358</v>
      </c>
      <c r="Q29">
        <f>P29/SQRT(2)</f>
        <v>116351.1792557845</v>
      </c>
    </row>
    <row r="30" spans="1:17" x14ac:dyDescent="0.3">
      <c r="A30" t="s">
        <v>65</v>
      </c>
      <c r="B30">
        <v>892985.33231980447</v>
      </c>
      <c r="C30">
        <v>352791.16620180476</v>
      </c>
      <c r="O30">
        <f>AVERAGE(B30:C30)</f>
        <v>622888.24926080462</v>
      </c>
      <c r="P30">
        <f>STDEV(B30:C30)</f>
        <v>381974.95801944996</v>
      </c>
      <c r="Q30">
        <f>P30/SQRT(2)</f>
        <v>270097.08305899985</v>
      </c>
    </row>
    <row r="33" spans="1:17" x14ac:dyDescent="0.3">
      <c r="A33" t="s">
        <v>66</v>
      </c>
      <c r="B33">
        <v>453325.44306326302</v>
      </c>
      <c r="C33">
        <v>441005.72830188682</v>
      </c>
      <c r="D33">
        <v>319963.46179245284</v>
      </c>
      <c r="O33">
        <f>AVERAGE(B33:D33)</f>
        <v>404764.87771920086</v>
      </c>
      <c r="P33">
        <f>STDEV(B33:D33)</f>
        <v>73698.059339011481</v>
      </c>
      <c r="Q33">
        <f>P33/SQRT(3)</f>
        <v>42549.594398131296</v>
      </c>
    </row>
    <row r="34" spans="1:17" x14ac:dyDescent="0.3">
      <c r="A34" t="s">
        <v>67</v>
      </c>
      <c r="B34">
        <v>610605.68592162547</v>
      </c>
      <c r="C34">
        <v>732255.29073756444</v>
      </c>
      <c r="D34">
        <v>448182.2929733246</v>
      </c>
      <c r="O34">
        <f>AVERAGE(B34:D34)</f>
        <v>597014.42321083823</v>
      </c>
      <c r="P34">
        <f>STDEV(B34:D34)</f>
        <v>142523.36240506559</v>
      </c>
      <c r="Q34">
        <f>P34/SQRT(3)</f>
        <v>82285.901650375206</v>
      </c>
    </row>
    <row r="36" spans="1:17" x14ac:dyDescent="0.3">
      <c r="A36" s="11" t="s">
        <v>35</v>
      </c>
    </row>
    <row r="37" spans="1:17" x14ac:dyDescent="0.3">
      <c r="A37" t="s">
        <v>68</v>
      </c>
      <c r="C37">
        <v>587746.66526446026</v>
      </c>
      <c r="D37">
        <v>673252.50097592711</v>
      </c>
      <c r="E37">
        <v>654373.20592162549</v>
      </c>
      <c r="F37">
        <v>642031.97608817485</v>
      </c>
      <c r="G37">
        <v>657070.26706833672</v>
      </c>
      <c r="O37">
        <f>AVERAGE(C37:G37)</f>
        <v>642894.92306370498</v>
      </c>
      <c r="P37">
        <f>STDEV(C37:G37)</f>
        <v>32773.270005780811</v>
      </c>
      <c r="Q37">
        <f>P37/SQRT(5)</f>
        <v>14656.651915576163</v>
      </c>
    </row>
    <row r="38" spans="1:17" x14ac:dyDescent="0.3">
      <c r="A38" t="s">
        <v>69</v>
      </c>
      <c r="C38">
        <v>533178.26884044695</v>
      </c>
      <c r="D38">
        <v>603684.73518312979</v>
      </c>
      <c r="E38">
        <v>468979.30296495953</v>
      </c>
      <c r="F38">
        <v>486427.31899956119</v>
      </c>
      <c r="G38">
        <v>568526.69620696362</v>
      </c>
      <c r="O38">
        <f>AVERAGE(C38:G38)</f>
        <v>532159.26443901216</v>
      </c>
      <c r="P38">
        <f>STDEV(C38:G38)</f>
        <v>55952.300654383442</v>
      </c>
      <c r="Q38">
        <f>P38/SQRT(5)</f>
        <v>25022.629552141469</v>
      </c>
    </row>
    <row r="41" spans="1:17" x14ac:dyDescent="0.3">
      <c r="A41" t="s">
        <v>70</v>
      </c>
      <c r="C41">
        <v>547777.65261858585</v>
      </c>
      <c r="D41">
        <v>583722.62085402175</v>
      </c>
      <c r="E41">
        <v>606767.34133790736</v>
      </c>
      <c r="F41">
        <v>746196.17516295018</v>
      </c>
      <c r="G41">
        <v>630622.69516981137</v>
      </c>
      <c r="O41">
        <f>AVERAGE(C41:G41)</f>
        <v>623017.29702865542</v>
      </c>
      <c r="P41">
        <f>STDEV(C41:G41)</f>
        <v>75332.620467302899</v>
      </c>
      <c r="Q41">
        <f>P41/SQRT(5)</f>
        <v>33689.772057616246</v>
      </c>
    </row>
    <row r="42" spans="1:17" x14ac:dyDescent="0.3">
      <c r="A42" t="s">
        <v>71</v>
      </c>
      <c r="C42">
        <v>497214.38574423478</v>
      </c>
      <c r="D42">
        <v>326803.68905660376</v>
      </c>
      <c r="E42">
        <v>524650.77163305145</v>
      </c>
      <c r="F42">
        <v>562489.57786163525</v>
      </c>
      <c r="G42">
        <v>490878.5615094339</v>
      </c>
      <c r="O42">
        <f>AVERAGE(C42:G42)</f>
        <v>480407.39716099185</v>
      </c>
      <c r="P42">
        <f>STDEV(C42:H42)</f>
        <v>90389.683958839203</v>
      </c>
      <c r="Q42">
        <f>P42/SQRT(5)</f>
        <v>40423.495559337352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1"/>
  <sheetViews>
    <sheetView zoomScale="55" zoomScaleNormal="55" workbookViewId="0">
      <selection activeCell="A19" sqref="A19:S34"/>
    </sheetView>
  </sheetViews>
  <sheetFormatPr defaultRowHeight="14.4" x14ac:dyDescent="0.3"/>
  <cols>
    <col min="1" max="1" width="12" customWidth="1"/>
    <col min="22" max="22" width="11.109375" customWidth="1"/>
    <col min="23" max="23" width="10.6640625" customWidth="1"/>
  </cols>
  <sheetData>
    <row r="1" spans="1:28" ht="15.6" x14ac:dyDescent="0.3">
      <c r="A1" s="8" t="s">
        <v>11</v>
      </c>
    </row>
    <row r="2" spans="1:28" ht="18" x14ac:dyDescent="0.35">
      <c r="A2" s="12" t="s">
        <v>72</v>
      </c>
      <c r="U2" t="s">
        <v>27</v>
      </c>
      <c r="V2" t="s">
        <v>26</v>
      </c>
    </row>
    <row r="3" spans="1:28" x14ac:dyDescent="0.3">
      <c r="A3" t="s">
        <v>73</v>
      </c>
      <c r="W3" t="s">
        <v>83</v>
      </c>
      <c r="X3" t="s">
        <v>10</v>
      </c>
      <c r="Y3" t="s">
        <v>14</v>
      </c>
      <c r="Z3" t="s">
        <v>15</v>
      </c>
      <c r="AA3" t="s">
        <v>16</v>
      </c>
      <c r="AB3" t="s">
        <v>17</v>
      </c>
    </row>
    <row r="4" spans="1:28" x14ac:dyDescent="0.3">
      <c r="B4" t="s">
        <v>2</v>
      </c>
      <c r="M4" t="s">
        <v>3</v>
      </c>
      <c r="N4" s="1" t="s">
        <v>4</v>
      </c>
      <c r="O4" t="s">
        <v>5</v>
      </c>
      <c r="V4" t="s">
        <v>25</v>
      </c>
      <c r="W4">
        <v>417341.31823717861</v>
      </c>
      <c r="X4">
        <v>0</v>
      </c>
      <c r="Y4">
        <v>200706.05359127704</v>
      </c>
      <c r="Z4">
        <v>463590.73090916744</v>
      </c>
      <c r="AA4">
        <v>188577.9419350345</v>
      </c>
      <c r="AB4">
        <v>156605.19655985147</v>
      </c>
    </row>
    <row r="5" spans="1:28" x14ac:dyDescent="0.3">
      <c r="A5" t="s">
        <v>0</v>
      </c>
      <c r="B5">
        <v>353069.18341198872</v>
      </c>
      <c r="C5">
        <v>420939.3120227097</v>
      </c>
      <c r="D5">
        <v>422859.1496495668</v>
      </c>
      <c r="E5">
        <v>347999.43563048932</v>
      </c>
      <c r="F5">
        <v>541839.5104711384</v>
      </c>
      <c r="L5" t="s">
        <v>6</v>
      </c>
      <c r="M5">
        <f>AVERAGE(B5:F5)</f>
        <v>417341.31823717861</v>
      </c>
      <c r="N5">
        <f>STDEV(B5:F5)</f>
        <v>78234.257027736166</v>
      </c>
      <c r="O5">
        <f>N5/(SQRT(5))</f>
        <v>34987.423376641746</v>
      </c>
    </row>
    <row r="6" spans="1:28" x14ac:dyDescent="0.3">
      <c r="A6" t="s">
        <v>1</v>
      </c>
      <c r="B6" s="4">
        <v>554006.09066466603</v>
      </c>
      <c r="C6" s="4">
        <v>717686.37558335497</v>
      </c>
      <c r="D6">
        <v>490543.88776785485</v>
      </c>
      <c r="E6">
        <v>365199.17813758954</v>
      </c>
      <c r="F6">
        <v>395669.53983176424</v>
      </c>
      <c r="L6" t="s">
        <v>7</v>
      </c>
      <c r="M6">
        <f t="shared" ref="M6:M15" si="0">AVERAGE(B6:F6)</f>
        <v>504621.01439704589</v>
      </c>
      <c r="N6">
        <f t="shared" ref="N6:N15" si="1">STDEV(B6:F6)</f>
        <v>140839.24490838227</v>
      </c>
      <c r="O6">
        <f t="shared" ref="O6:O15" si="2">N6/(SQRT(5))</f>
        <v>62985.225102976779</v>
      </c>
      <c r="V6" t="s">
        <v>24</v>
      </c>
      <c r="W6">
        <v>34987.423376641746</v>
      </c>
      <c r="X6">
        <v>0</v>
      </c>
      <c r="Y6">
        <v>26951.756833921812</v>
      </c>
      <c r="Z6">
        <v>34448.228453177006</v>
      </c>
      <c r="AA6">
        <v>22364.117006525765</v>
      </c>
      <c r="AB6">
        <v>29911.910824297654</v>
      </c>
    </row>
    <row r="8" spans="1:28" x14ac:dyDescent="0.3">
      <c r="B8" t="s">
        <v>8</v>
      </c>
    </row>
    <row r="9" spans="1:28" x14ac:dyDescent="0.3">
      <c r="A9" t="s">
        <v>0</v>
      </c>
      <c r="B9">
        <v>353069.18341198872</v>
      </c>
      <c r="C9">
        <v>420939.3120227097</v>
      </c>
      <c r="D9">
        <v>422859.1496495668</v>
      </c>
      <c r="E9">
        <v>347999.43563048932</v>
      </c>
      <c r="F9">
        <v>541839.5104711384</v>
      </c>
      <c r="L9" t="s">
        <v>6</v>
      </c>
      <c r="M9">
        <f t="shared" si="0"/>
        <v>417341.31823717861</v>
      </c>
      <c r="N9">
        <f t="shared" si="1"/>
        <v>78234.257027736166</v>
      </c>
      <c r="O9">
        <f t="shared" si="2"/>
        <v>34987.423376641746</v>
      </c>
    </row>
    <row r="10" spans="1:28" x14ac:dyDescent="0.3">
      <c r="A10" t="s">
        <v>1</v>
      </c>
      <c r="B10">
        <v>262918.14472221432</v>
      </c>
      <c r="C10">
        <v>276698.36167069105</v>
      </c>
      <c r="D10">
        <v>182202.01545663181</v>
      </c>
      <c r="E10">
        <v>101701.03694970848</v>
      </c>
      <c r="F10">
        <v>176887.55898361225</v>
      </c>
      <c r="L10" t="s">
        <v>7</v>
      </c>
      <c r="M10">
        <f t="shared" si="0"/>
        <v>200081.42355657156</v>
      </c>
      <c r="N10">
        <f t="shared" si="1"/>
        <v>71335.366035334082</v>
      </c>
      <c r="O10">
        <f t="shared" si="2"/>
        <v>31902.145530967333</v>
      </c>
    </row>
    <row r="11" spans="1:28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3" spans="1:28" x14ac:dyDescent="0.3">
      <c r="B13" t="s">
        <v>9</v>
      </c>
    </row>
    <row r="14" spans="1:28" x14ac:dyDescent="0.3">
      <c r="A14" t="s">
        <v>0</v>
      </c>
      <c r="B14">
        <v>0</v>
      </c>
      <c r="C14">
        <v>0</v>
      </c>
      <c r="D14">
        <v>0</v>
      </c>
      <c r="E14">
        <v>0</v>
      </c>
      <c r="F14">
        <v>0</v>
      </c>
      <c r="L14" t="s">
        <v>6</v>
      </c>
      <c r="M14">
        <f t="shared" si="0"/>
        <v>0</v>
      </c>
      <c r="N14">
        <f t="shared" si="1"/>
        <v>0</v>
      </c>
      <c r="O14">
        <f t="shared" si="2"/>
        <v>0</v>
      </c>
    </row>
    <row r="15" spans="1:28" x14ac:dyDescent="0.3">
      <c r="A15" t="s">
        <v>1</v>
      </c>
      <c r="B15">
        <v>291087.9459424516</v>
      </c>
      <c r="C15">
        <v>440988.01391266391</v>
      </c>
      <c r="D15">
        <v>308341.87231122301</v>
      </c>
      <c r="E15">
        <v>263498.14118788106</v>
      </c>
      <c r="F15">
        <v>218781.98084815199</v>
      </c>
      <c r="L15" t="s">
        <v>7</v>
      </c>
      <c r="M15">
        <f t="shared" si="0"/>
        <v>304539.59084047435</v>
      </c>
      <c r="N15">
        <f t="shared" si="1"/>
        <v>83445.108476941386</v>
      </c>
      <c r="O15">
        <f t="shared" si="2"/>
        <v>37317.786988856977</v>
      </c>
    </row>
    <row r="19" spans="1:28" ht="18" x14ac:dyDescent="0.35">
      <c r="A19" s="5"/>
    </row>
    <row r="21" spans="1:28" x14ac:dyDescent="0.3">
      <c r="N21" s="1"/>
    </row>
    <row r="23" spans="1:28" x14ac:dyDescent="0.3">
      <c r="B23" s="4"/>
      <c r="C23" s="4"/>
    </row>
    <row r="28" spans="1:28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U28" t="s">
        <v>27</v>
      </c>
      <c r="V28" t="s">
        <v>12</v>
      </c>
    </row>
    <row r="29" spans="1:28" x14ac:dyDescent="0.3">
      <c r="W29" t="s">
        <v>83</v>
      </c>
      <c r="X29" t="s">
        <v>10</v>
      </c>
      <c r="Y29" t="s">
        <v>14</v>
      </c>
      <c r="Z29" t="s">
        <v>15</v>
      </c>
      <c r="AA29" t="s">
        <v>16</v>
      </c>
      <c r="AB29" t="s">
        <v>17</v>
      </c>
    </row>
    <row r="30" spans="1:28" x14ac:dyDescent="0.3">
      <c r="V30" t="s">
        <v>25</v>
      </c>
      <c r="W30">
        <v>417341.31823717861</v>
      </c>
      <c r="X30">
        <v>0</v>
      </c>
      <c r="Y30">
        <v>169279.5488721962</v>
      </c>
      <c r="Z30">
        <v>463590.73090916744</v>
      </c>
      <c r="AA30">
        <v>188577.9419350345</v>
      </c>
      <c r="AB30">
        <v>156605.19655985147</v>
      </c>
    </row>
    <row r="32" spans="1:28" x14ac:dyDescent="0.3">
      <c r="V32" t="s">
        <v>24</v>
      </c>
      <c r="W32">
        <v>34987.423376641746</v>
      </c>
      <c r="X32">
        <v>0</v>
      </c>
      <c r="Y32">
        <v>41944.781383991722</v>
      </c>
      <c r="Z32">
        <v>34448.228453177006</v>
      </c>
      <c r="AA32">
        <v>22364.117006525765</v>
      </c>
      <c r="AB32">
        <v>29911.910824297654</v>
      </c>
    </row>
    <row r="40" spans="1:16" x14ac:dyDescent="0.3">
      <c r="A40" s="6" t="s">
        <v>14</v>
      </c>
    </row>
    <row r="41" spans="1:16" x14ac:dyDescent="0.3">
      <c r="A41" t="s">
        <v>18</v>
      </c>
      <c r="N41" t="s">
        <v>3</v>
      </c>
      <c r="O41" s="1" t="s">
        <v>4</v>
      </c>
      <c r="P41" t="s">
        <v>5</v>
      </c>
    </row>
    <row r="42" spans="1:16" x14ac:dyDescent="0.3">
      <c r="A42" t="s">
        <v>6</v>
      </c>
      <c r="B42">
        <v>215854.22153823756</v>
      </c>
      <c r="C42">
        <v>106203.01491652674</v>
      </c>
      <c r="D42">
        <v>195715.04731798873</v>
      </c>
      <c r="E42">
        <v>272758.99368674395</v>
      </c>
      <c r="F42">
        <v>212998.99049688829</v>
      </c>
      <c r="M42" t="s">
        <v>6</v>
      </c>
      <c r="N42">
        <f>AVERAGE(B42:F42)</f>
        <v>200706.05359127704</v>
      </c>
      <c r="O42">
        <f>STDEV(B42:F42)</f>
        <v>60265.960393693684</v>
      </c>
      <c r="P42">
        <f>O42/(SQRT(5))</f>
        <v>26951.756833921812</v>
      </c>
    </row>
    <row r="43" spans="1:16" x14ac:dyDescent="0.3">
      <c r="A43" t="s">
        <v>7</v>
      </c>
      <c r="B43">
        <v>491908.59468137525</v>
      </c>
      <c r="C43">
        <v>427514.78078863065</v>
      </c>
      <c r="D43">
        <v>1199473.668356885</v>
      </c>
      <c r="E43">
        <v>440536.90856202331</v>
      </c>
      <c r="F43">
        <v>447278.95149730664</v>
      </c>
      <c r="G43">
        <v>274840.06098970096</v>
      </c>
      <c r="M43" t="s">
        <v>7</v>
      </c>
      <c r="N43">
        <f>AVERAGE(B43:G43)</f>
        <v>546925.49414598697</v>
      </c>
      <c r="O43">
        <f>STDEV(B43:G43)</f>
        <v>328141.23328147107</v>
      </c>
      <c r="P43">
        <f>O43/(SQRT(6))</f>
        <v>133963.09751786425</v>
      </c>
    </row>
    <row r="46" spans="1:16" x14ac:dyDescent="0.3">
      <c r="A46" t="s">
        <v>12</v>
      </c>
      <c r="L46" s="3"/>
    </row>
    <row r="47" spans="1:16" x14ac:dyDescent="0.3">
      <c r="A47" t="s">
        <v>6</v>
      </c>
      <c r="B47">
        <v>199250.05065068079</v>
      </c>
      <c r="C47">
        <v>16338.925371773343</v>
      </c>
      <c r="D47" s="2">
        <v>179405.46004148966</v>
      </c>
      <c r="E47">
        <v>272758.99368674395</v>
      </c>
      <c r="F47">
        <v>178644.3146102934</v>
      </c>
      <c r="M47" t="s">
        <v>6</v>
      </c>
      <c r="N47">
        <f>AVERAGE(B47:F47)</f>
        <v>169279.5488721962</v>
      </c>
      <c r="O47">
        <f>STDEV(B47:F47)</f>
        <v>93791.382475973209</v>
      </c>
      <c r="P47">
        <f>O47/(SQRT(5))</f>
        <v>41944.781383991722</v>
      </c>
    </row>
    <row r="48" spans="1:16" x14ac:dyDescent="0.3">
      <c r="A48" t="s">
        <v>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M48" t="s">
        <v>7</v>
      </c>
      <c r="N48">
        <f>AVERAGE(B48:G48)</f>
        <v>0</v>
      </c>
      <c r="O48">
        <f>STDEV(B48:G48)</f>
        <v>0</v>
      </c>
      <c r="P48">
        <f>O48/(SQRT(6))</f>
        <v>0</v>
      </c>
    </row>
    <row r="51" spans="1:28" x14ac:dyDescent="0.3">
      <c r="A51" t="s">
        <v>13</v>
      </c>
    </row>
    <row r="52" spans="1:28" x14ac:dyDescent="0.3">
      <c r="A52" t="s">
        <v>6</v>
      </c>
      <c r="B52">
        <v>16604.170887556735</v>
      </c>
      <c r="C52">
        <v>19504.592162554429</v>
      </c>
      <c r="D52" s="2">
        <v>16309.58727649906</v>
      </c>
      <c r="E52">
        <v>0</v>
      </c>
      <c r="F52">
        <v>34354.67588659488</v>
      </c>
      <c r="M52" t="s">
        <v>6</v>
      </c>
      <c r="N52">
        <f>AVERAGE(B52:F52)</f>
        <v>17354.605242641021</v>
      </c>
      <c r="O52">
        <f>STDEV(B52:F52)</f>
        <v>12211.289684693158</v>
      </c>
      <c r="P52">
        <f>O52/(SQRT(5))</f>
        <v>5461.0547655831742</v>
      </c>
    </row>
    <row r="53" spans="1:28" x14ac:dyDescent="0.3">
      <c r="A53" t="s">
        <v>7</v>
      </c>
      <c r="B53">
        <v>491908.59468137525</v>
      </c>
      <c r="C53">
        <v>427514.78078863065</v>
      </c>
      <c r="D53">
        <v>1199473.668356885</v>
      </c>
      <c r="E53">
        <v>440536.90856202331</v>
      </c>
      <c r="F53">
        <v>447278.95149730664</v>
      </c>
      <c r="G53">
        <v>274840.06098970096</v>
      </c>
      <c r="M53" t="s">
        <v>7</v>
      </c>
      <c r="N53">
        <f>AVERAGE(B53:G53)</f>
        <v>546925.49414598697</v>
      </c>
      <c r="O53">
        <f>STDEV(B53:G53)</f>
        <v>328141.23328147107</v>
      </c>
      <c r="P53">
        <f>O53/(SQRT(6))</f>
        <v>133963.09751786425</v>
      </c>
      <c r="U53" t="s">
        <v>27</v>
      </c>
      <c r="V53" t="s">
        <v>29</v>
      </c>
    </row>
    <row r="54" spans="1:28" x14ac:dyDescent="0.3">
      <c r="W54" t="s">
        <v>83</v>
      </c>
      <c r="X54" t="s">
        <v>10</v>
      </c>
      <c r="Y54" t="s">
        <v>14</v>
      </c>
      <c r="Z54" t="s">
        <v>15</v>
      </c>
      <c r="AA54" t="s">
        <v>16</v>
      </c>
      <c r="AB54" t="s">
        <v>17</v>
      </c>
    </row>
    <row r="55" spans="1:28" x14ac:dyDescent="0.3">
      <c r="V55" t="s">
        <v>25</v>
      </c>
      <c r="W55">
        <v>0</v>
      </c>
      <c r="X55">
        <v>0</v>
      </c>
      <c r="Y55">
        <v>17354.605242641021</v>
      </c>
      <c r="Z55">
        <v>0</v>
      </c>
      <c r="AA55">
        <v>0</v>
      </c>
      <c r="AB55">
        <v>0</v>
      </c>
    </row>
    <row r="57" spans="1:28" x14ac:dyDescent="0.3">
      <c r="V57" t="s">
        <v>24</v>
      </c>
      <c r="W57">
        <v>0</v>
      </c>
      <c r="X57">
        <v>0</v>
      </c>
      <c r="Y57">
        <v>5461.0547655831742</v>
      </c>
      <c r="Z57">
        <v>0</v>
      </c>
      <c r="AA57">
        <v>0</v>
      </c>
      <c r="AB57">
        <v>0</v>
      </c>
    </row>
    <row r="58" spans="1:28" ht="18" x14ac:dyDescent="0.35">
      <c r="A58" s="5" t="s">
        <v>23</v>
      </c>
    </row>
    <row r="59" spans="1:28" x14ac:dyDescent="0.3">
      <c r="A59" t="s">
        <v>18</v>
      </c>
      <c r="N59" t="s">
        <v>3</v>
      </c>
      <c r="O59" s="1" t="s">
        <v>4</v>
      </c>
      <c r="P59" t="s">
        <v>5</v>
      </c>
    </row>
    <row r="60" spans="1:28" x14ac:dyDescent="0.3">
      <c r="A60" t="s">
        <v>6</v>
      </c>
      <c r="B60">
        <v>409105.76280974777</v>
      </c>
      <c r="C60">
        <v>419552.60744456097</v>
      </c>
      <c r="D60">
        <v>405756.94536152686</v>
      </c>
      <c r="E60">
        <v>582124.82299297582</v>
      </c>
      <c r="F60">
        <v>501413.51593702548</v>
      </c>
      <c r="M60" t="s">
        <v>6</v>
      </c>
      <c r="N60">
        <f>AVERAGE(B60:F60)</f>
        <v>463590.73090916744</v>
      </c>
      <c r="O60">
        <f>STDEV(B60:F60)</f>
        <v>77028.58052574622</v>
      </c>
      <c r="P60">
        <f>O60/(SQRT(5))</f>
        <v>34448.228453177006</v>
      </c>
    </row>
    <row r="61" spans="1:28" x14ac:dyDescent="0.3">
      <c r="A61" t="s">
        <v>7</v>
      </c>
      <c r="B61">
        <v>629358.72940272046</v>
      </c>
      <c r="C61">
        <v>417909.45988410973</v>
      </c>
      <c r="D61">
        <v>567061.32054556592</v>
      </c>
      <c r="E61">
        <v>510885.05564357928</v>
      </c>
      <c r="F61">
        <v>408960.00893247948</v>
      </c>
      <c r="G61">
        <v>575664.43892548804</v>
      </c>
      <c r="M61" t="s">
        <v>7</v>
      </c>
      <c r="N61">
        <f>AVERAGE(B61:G61)</f>
        <v>518306.50222232385</v>
      </c>
      <c r="O61">
        <f>STDEV(B61:G61)</f>
        <v>89544.248222508293</v>
      </c>
      <c r="P61">
        <f>O61/(SQRT(6))</f>
        <v>36556.286257710817</v>
      </c>
    </row>
    <row r="64" spans="1:28" x14ac:dyDescent="0.3">
      <c r="A64" t="s">
        <v>12</v>
      </c>
      <c r="L64" s="3"/>
    </row>
    <row r="65" spans="1:28" x14ac:dyDescent="0.3">
      <c r="A65" t="s">
        <v>6</v>
      </c>
      <c r="B65">
        <v>409105.76280974777</v>
      </c>
      <c r="C65">
        <v>419552.60744456097</v>
      </c>
      <c r="D65">
        <v>405756.94536152686</v>
      </c>
      <c r="E65">
        <v>582124.82299297582</v>
      </c>
      <c r="F65">
        <v>501413.51593702548</v>
      </c>
      <c r="M65" t="s">
        <v>6</v>
      </c>
      <c r="N65">
        <f>AVERAGE(B65:F65)</f>
        <v>463590.73090916744</v>
      </c>
      <c r="O65">
        <f>STDEV(B65:F65)</f>
        <v>77028.58052574622</v>
      </c>
      <c r="P65">
        <f>O65/(SQRT(5))</f>
        <v>34448.228453177006</v>
      </c>
    </row>
    <row r="66" spans="1:28" x14ac:dyDescent="0.3">
      <c r="A66" t="s">
        <v>7</v>
      </c>
      <c r="B66">
        <v>629358.72940272046</v>
      </c>
      <c r="C66">
        <v>275440.32583270874</v>
      </c>
      <c r="D66">
        <v>357684.83295951085</v>
      </c>
      <c r="E66">
        <v>327285.73877166794</v>
      </c>
      <c r="F66">
        <v>251667.69780460277</v>
      </c>
      <c r="G66">
        <v>360864.27514732082</v>
      </c>
      <c r="M66" t="s">
        <v>7</v>
      </c>
      <c r="N66">
        <f>AVERAGE(B66:G66)</f>
        <v>367050.26665308862</v>
      </c>
      <c r="O66">
        <f>STDEV(B66:G66)</f>
        <v>135807.54294079146</v>
      </c>
      <c r="P66">
        <f>O66/(SQRT(6))</f>
        <v>55443.197237675791</v>
      </c>
    </row>
    <row r="69" spans="1:28" x14ac:dyDescent="0.3">
      <c r="A69" t="s">
        <v>13</v>
      </c>
    </row>
    <row r="70" spans="1:28" x14ac:dyDescent="0.3">
      <c r="A70" t="s">
        <v>6</v>
      </c>
      <c r="B70">
        <v>0</v>
      </c>
      <c r="C70">
        <v>0</v>
      </c>
      <c r="D70" s="2">
        <v>0</v>
      </c>
      <c r="E70" s="2">
        <v>0</v>
      </c>
      <c r="F70" s="2">
        <v>0</v>
      </c>
      <c r="M70" t="s">
        <v>6</v>
      </c>
      <c r="N70">
        <f>AVERAGE(B70:F70)</f>
        <v>0</v>
      </c>
      <c r="O70">
        <f>STDEV(B70:F70)</f>
        <v>0</v>
      </c>
      <c r="P70">
        <f>O70/(SQRT(5))</f>
        <v>0</v>
      </c>
    </row>
    <row r="71" spans="1:28" x14ac:dyDescent="0.3">
      <c r="A71" t="s">
        <v>7</v>
      </c>
      <c r="B71">
        <v>0</v>
      </c>
      <c r="C71">
        <v>142469.13405140105</v>
      </c>
      <c r="D71">
        <v>209376.48758605515</v>
      </c>
      <c r="E71">
        <v>183599.31687191132</v>
      </c>
      <c r="F71">
        <v>157292.31112787669</v>
      </c>
      <c r="G71">
        <v>214800.16377816719</v>
      </c>
      <c r="M71" t="s">
        <v>7</v>
      </c>
      <c r="N71">
        <f>AVERAGE(B71:G71)</f>
        <v>151256.23556923526</v>
      </c>
      <c r="O71">
        <f>STDEV(B71:G71)</f>
        <v>79314.520202397223</v>
      </c>
      <c r="P71">
        <f>O71/(SQRT(6))</f>
        <v>32380.017281590197</v>
      </c>
    </row>
    <row r="74" spans="1:28" ht="18" x14ac:dyDescent="0.35">
      <c r="A74" s="5" t="s">
        <v>16</v>
      </c>
    </row>
    <row r="75" spans="1:28" x14ac:dyDescent="0.3">
      <c r="A75" t="s">
        <v>18</v>
      </c>
      <c r="N75" t="s">
        <v>3</v>
      </c>
      <c r="O75" s="1" t="s">
        <v>4</v>
      </c>
      <c r="P75" t="s">
        <v>5</v>
      </c>
    </row>
    <row r="76" spans="1:28" x14ac:dyDescent="0.3">
      <c r="A76" t="s">
        <v>6</v>
      </c>
      <c r="B76">
        <v>199464.85451800001</v>
      </c>
      <c r="C76">
        <v>144522.1559992421</v>
      </c>
      <c r="D76">
        <v>164041.92250700993</v>
      </c>
      <c r="E76">
        <v>164154.24978847138</v>
      </c>
      <c r="F76">
        <v>270706.52686244901</v>
      </c>
      <c r="M76" t="s">
        <v>6</v>
      </c>
      <c r="N76">
        <f>AVERAGE(B76:F76)</f>
        <v>188577.9419350345</v>
      </c>
      <c r="O76">
        <f>STDEV(B76:F76)</f>
        <v>50007.685883350721</v>
      </c>
      <c r="P76">
        <f>O76/(SQRT(5))</f>
        <v>22364.117006525765</v>
      </c>
    </row>
    <row r="77" spans="1:28" x14ac:dyDescent="0.3">
      <c r="A77" t="s">
        <v>7</v>
      </c>
      <c r="B77">
        <v>413312.08123948349</v>
      </c>
      <c r="C77">
        <v>365354.28541908407</v>
      </c>
      <c r="D77">
        <v>421409.51305593719</v>
      </c>
      <c r="E77">
        <v>350480.11054478161</v>
      </c>
      <c r="F77">
        <v>541993.26985741756</v>
      </c>
      <c r="G77">
        <v>374974.73434208834</v>
      </c>
      <c r="H77">
        <v>212400.31949897471</v>
      </c>
      <c r="M77" t="s">
        <v>7</v>
      </c>
      <c r="N77">
        <f>AVERAGE(B77:H77)</f>
        <v>382846.3305653953</v>
      </c>
      <c r="O77">
        <f>STDEV(B77:H77)</f>
        <v>98497.358552851132</v>
      </c>
      <c r="P77">
        <f>O77/(SQRT(7))</f>
        <v>37228.502218229274</v>
      </c>
    </row>
    <row r="78" spans="1:28" x14ac:dyDescent="0.3">
      <c r="U78" t="s">
        <v>28</v>
      </c>
      <c r="V78" t="s">
        <v>26</v>
      </c>
    </row>
    <row r="79" spans="1:28" x14ac:dyDescent="0.3">
      <c r="W79" t="s">
        <v>83</v>
      </c>
      <c r="X79" t="s">
        <v>10</v>
      </c>
      <c r="Y79" t="s">
        <v>14</v>
      </c>
      <c r="Z79" t="s">
        <v>15</v>
      </c>
      <c r="AA79" t="s">
        <v>16</v>
      </c>
      <c r="AB79" t="s">
        <v>17</v>
      </c>
    </row>
    <row r="80" spans="1:28" x14ac:dyDescent="0.3">
      <c r="A80" t="s">
        <v>12</v>
      </c>
      <c r="L80" s="3"/>
      <c r="V80" t="s">
        <v>25</v>
      </c>
      <c r="W80">
        <v>504621.01439704589</v>
      </c>
      <c r="X80">
        <v>434729.85935103009</v>
      </c>
      <c r="Y80">
        <v>546925.49414598697</v>
      </c>
      <c r="Z80">
        <v>518306.50222232385</v>
      </c>
      <c r="AA80">
        <v>382846.3305653953</v>
      </c>
      <c r="AB80">
        <v>365616.34621835902</v>
      </c>
    </row>
    <row r="81" spans="1:28" x14ac:dyDescent="0.3">
      <c r="A81" t="s">
        <v>6</v>
      </c>
      <c r="B81">
        <v>199464.85451800001</v>
      </c>
      <c r="C81">
        <v>144522.1559992421</v>
      </c>
      <c r="D81">
        <v>164041.92250700993</v>
      </c>
      <c r="E81">
        <v>164154.24978847138</v>
      </c>
      <c r="F81">
        <v>270706.52686244901</v>
      </c>
      <c r="M81" t="s">
        <v>6</v>
      </c>
      <c r="N81">
        <f>AVERAGE(B81:F81)</f>
        <v>188577.9419350345</v>
      </c>
      <c r="O81">
        <f>STDEV(B81:F81)</f>
        <v>50007.685883350721</v>
      </c>
      <c r="P81">
        <f>O81/(SQRT(5))</f>
        <v>22364.117006525765</v>
      </c>
    </row>
    <row r="82" spans="1:28" x14ac:dyDescent="0.3">
      <c r="A82" t="s">
        <v>7</v>
      </c>
      <c r="B82">
        <v>0</v>
      </c>
      <c r="C82">
        <v>0</v>
      </c>
      <c r="D82" s="2">
        <v>0</v>
      </c>
      <c r="E82" s="2">
        <v>0</v>
      </c>
      <c r="F82" s="2">
        <v>0</v>
      </c>
      <c r="M82" t="s">
        <v>7</v>
      </c>
      <c r="N82">
        <f>AVERAGE(B82:H82)</f>
        <v>0</v>
      </c>
      <c r="O82">
        <f>STDEV(B82:H82)</f>
        <v>0</v>
      </c>
      <c r="P82">
        <f>O82/(SQRT(7))</f>
        <v>0</v>
      </c>
      <c r="V82" t="s">
        <v>24</v>
      </c>
      <c r="W82">
        <v>62985.225102976779</v>
      </c>
      <c r="X82">
        <v>8277.2612362311556</v>
      </c>
      <c r="Y82">
        <v>133963.09751786425</v>
      </c>
      <c r="Z82">
        <v>36556.286257710817</v>
      </c>
      <c r="AA82">
        <v>37228.502218229274</v>
      </c>
      <c r="AB82">
        <v>57136.519338828031</v>
      </c>
    </row>
    <row r="85" spans="1:28" x14ac:dyDescent="0.3">
      <c r="A85" t="s">
        <v>13</v>
      </c>
    </row>
    <row r="86" spans="1:28" x14ac:dyDescent="0.3">
      <c r="A86" t="s">
        <v>6</v>
      </c>
      <c r="B86">
        <v>0</v>
      </c>
      <c r="C86">
        <v>0</v>
      </c>
      <c r="D86" s="2">
        <v>0</v>
      </c>
      <c r="E86" s="2">
        <v>0</v>
      </c>
      <c r="F86" s="2">
        <v>0</v>
      </c>
      <c r="M86" t="s">
        <v>6</v>
      </c>
      <c r="N86">
        <f>AVERAGE(B86:F86)</f>
        <v>0</v>
      </c>
      <c r="O86">
        <f>STDEV(B86:F86)</f>
        <v>0</v>
      </c>
      <c r="P86">
        <f>O86/(SQRT(5))</f>
        <v>0</v>
      </c>
    </row>
    <row r="87" spans="1:28" x14ac:dyDescent="0.3">
      <c r="A87" t="s">
        <v>7</v>
      </c>
      <c r="B87">
        <v>413312.08123948303</v>
      </c>
      <c r="C87">
        <v>365354.28541908407</v>
      </c>
      <c r="D87">
        <v>421409.51305593719</v>
      </c>
      <c r="E87">
        <v>350480.11054478161</v>
      </c>
      <c r="F87">
        <v>541993.26985741756</v>
      </c>
      <c r="G87">
        <v>374974.73434208834</v>
      </c>
      <c r="H87">
        <v>212400.31949897471</v>
      </c>
      <c r="M87" t="s">
        <v>7</v>
      </c>
      <c r="N87">
        <f>AVERAGE(B87:H87)</f>
        <v>382846.33056539524</v>
      </c>
      <c r="O87">
        <f>STDEV(B87:H87)</f>
        <v>98497.358552851336</v>
      </c>
      <c r="P87">
        <f>O87/(SQRT(7))</f>
        <v>37228.502218229354</v>
      </c>
    </row>
    <row r="94" spans="1:28" ht="18" x14ac:dyDescent="0.35">
      <c r="A94" s="5" t="s">
        <v>17</v>
      </c>
    </row>
    <row r="95" spans="1:28" x14ac:dyDescent="0.3">
      <c r="A95" t="s">
        <v>18</v>
      </c>
      <c r="N95" t="s">
        <v>3</v>
      </c>
      <c r="O95" s="1" t="s">
        <v>4</v>
      </c>
      <c r="P95" t="s">
        <v>5</v>
      </c>
    </row>
    <row r="96" spans="1:28" x14ac:dyDescent="0.3">
      <c r="A96" t="s">
        <v>6</v>
      </c>
      <c r="B96">
        <v>136939.53642577253</v>
      </c>
      <c r="C96">
        <v>68637.846576004042</v>
      </c>
      <c r="D96">
        <v>249267.77361039852</v>
      </c>
      <c r="E96">
        <v>140949.05171651841</v>
      </c>
      <c r="F96">
        <v>187231.7744705638</v>
      </c>
      <c r="M96" t="s">
        <v>6</v>
      </c>
      <c r="N96">
        <f>AVERAGE(B96:F96)</f>
        <v>156605.19655985147</v>
      </c>
      <c r="O96">
        <f>STDEV(B96:F96)</f>
        <v>66885.065940041328</v>
      </c>
      <c r="P96">
        <f>O96/(SQRT(5))</f>
        <v>29911.910824297654</v>
      </c>
    </row>
    <row r="97" spans="1:28" x14ac:dyDescent="0.3">
      <c r="A97" t="s">
        <v>7</v>
      </c>
      <c r="B97">
        <v>574820.16238528863</v>
      </c>
      <c r="C97">
        <v>189694.75783797473</v>
      </c>
      <c r="D97">
        <v>380852.03329571406</v>
      </c>
      <c r="E97">
        <v>448912.23250025476</v>
      </c>
      <c r="F97">
        <v>368194.08637188934</v>
      </c>
      <c r="G97">
        <v>450391.42252720025</v>
      </c>
      <c r="H97">
        <v>146449.72861019126</v>
      </c>
      <c r="M97" t="s">
        <v>7</v>
      </c>
      <c r="N97">
        <f>AVERAGE(B97:H97)</f>
        <v>365616.34621835902</v>
      </c>
      <c r="O97">
        <f>STDEV(B97:H97)</f>
        <v>151169.0209503716</v>
      </c>
      <c r="P97">
        <f>O97/(SQRT(7))</f>
        <v>57136.519338828031</v>
      </c>
    </row>
    <row r="100" spans="1:28" x14ac:dyDescent="0.3">
      <c r="A100" t="s">
        <v>12</v>
      </c>
      <c r="L100" s="3"/>
    </row>
    <row r="101" spans="1:28" x14ac:dyDescent="0.3">
      <c r="A101" t="s">
        <v>6</v>
      </c>
      <c r="B101">
        <v>136939.53642577253</v>
      </c>
      <c r="C101">
        <v>68637.846576004042</v>
      </c>
      <c r="D101">
        <v>249267.77361039852</v>
      </c>
      <c r="E101">
        <v>140949.05171651841</v>
      </c>
      <c r="F101">
        <v>187231.7744705638</v>
      </c>
      <c r="M101" t="s">
        <v>6</v>
      </c>
      <c r="N101">
        <f>AVERAGE(B101:F101)</f>
        <v>156605.19655985147</v>
      </c>
      <c r="O101">
        <f>STDEV(B101:F101)</f>
        <v>66885.065940041328</v>
      </c>
      <c r="P101">
        <f>O101/(SQRT(5))</f>
        <v>29911.910824297654</v>
      </c>
    </row>
    <row r="102" spans="1:28" x14ac:dyDescent="0.3">
      <c r="A102" t="s">
        <v>7</v>
      </c>
      <c r="B102">
        <v>431115.12178896647</v>
      </c>
      <c r="C102">
        <v>148456.76700363238</v>
      </c>
      <c r="D102" s="2">
        <v>325117.58939878026</v>
      </c>
      <c r="E102" s="2">
        <v>360733.043973419</v>
      </c>
      <c r="F102" s="2">
        <v>321190.5859839886</v>
      </c>
      <c r="G102">
        <v>189164.39746142409</v>
      </c>
      <c r="H102">
        <v>103376.27901895855</v>
      </c>
      <c r="M102" t="s">
        <v>7</v>
      </c>
      <c r="N102">
        <f>AVERAGE(B102:H102)</f>
        <v>268450.5406613099</v>
      </c>
      <c r="O102">
        <f>STDEV(B102:H102)</f>
        <v>121725.6500229982</v>
      </c>
      <c r="P102">
        <f>O102/(SQRT(7))</f>
        <v>46007.971162648144</v>
      </c>
      <c r="U102" t="s">
        <v>28</v>
      </c>
      <c r="V102" t="s">
        <v>12</v>
      </c>
    </row>
    <row r="103" spans="1:28" x14ac:dyDescent="0.3">
      <c r="W103" t="s">
        <v>83</v>
      </c>
      <c r="X103" t="s">
        <v>10</v>
      </c>
      <c r="Y103" t="s">
        <v>14</v>
      </c>
      <c r="Z103" t="s">
        <v>15</v>
      </c>
      <c r="AA103" t="s">
        <v>16</v>
      </c>
      <c r="AB103" t="s">
        <v>17</v>
      </c>
    </row>
    <row r="104" spans="1:28" x14ac:dyDescent="0.3">
      <c r="V104" t="s">
        <v>25</v>
      </c>
      <c r="W104">
        <v>200081.42355657156</v>
      </c>
      <c r="X104">
        <v>243819.05966500344</v>
      </c>
      <c r="Y104">
        <v>0</v>
      </c>
      <c r="Z104">
        <v>367050.26665308862</v>
      </c>
      <c r="AA104">
        <v>0</v>
      </c>
      <c r="AB104">
        <v>268450.5406613099</v>
      </c>
    </row>
    <row r="105" spans="1:28" x14ac:dyDescent="0.3">
      <c r="A105" t="s">
        <v>13</v>
      </c>
    </row>
    <row r="106" spans="1:28" x14ac:dyDescent="0.3">
      <c r="A106" t="s">
        <v>6</v>
      </c>
      <c r="B106">
        <v>0</v>
      </c>
      <c r="C106">
        <v>0</v>
      </c>
      <c r="D106" s="2">
        <v>0</v>
      </c>
      <c r="E106" s="2">
        <v>0</v>
      </c>
      <c r="F106" s="2">
        <v>0</v>
      </c>
      <c r="M106" t="s">
        <v>6</v>
      </c>
      <c r="N106">
        <f>AVERAGE(B106:F106)</f>
        <v>0</v>
      </c>
      <c r="O106">
        <f>STDEV(B106:F106)</f>
        <v>0</v>
      </c>
      <c r="P106">
        <f>O106/(SQRT(5))</f>
        <v>0</v>
      </c>
      <c r="V106" t="s">
        <v>24</v>
      </c>
      <c r="W106">
        <v>31902.145530967333</v>
      </c>
      <c r="X106">
        <v>5372.4456653323678</v>
      </c>
      <c r="Y106">
        <v>0</v>
      </c>
      <c r="Z106">
        <v>55443.197237675791</v>
      </c>
      <c r="AA106">
        <v>0</v>
      </c>
      <c r="AB106">
        <v>46007.971162648144</v>
      </c>
    </row>
    <row r="107" spans="1:28" x14ac:dyDescent="0.3">
      <c r="A107" t="s">
        <v>7</v>
      </c>
      <c r="B107">
        <v>143705.04059632216</v>
      </c>
      <c r="C107">
        <v>41237.99083434233</v>
      </c>
      <c r="D107">
        <v>55734.443896933757</v>
      </c>
      <c r="E107">
        <v>88179.188526835758</v>
      </c>
      <c r="F107">
        <v>47003.500387900764</v>
      </c>
      <c r="G107">
        <v>261227.02506577614</v>
      </c>
      <c r="H107">
        <v>43073.449591232733</v>
      </c>
      <c r="M107" t="s">
        <v>7</v>
      </c>
      <c r="N107">
        <f>AVERAGE(B107:H107)</f>
        <v>97165.805557049083</v>
      </c>
      <c r="O107">
        <f>STDEV(B107:H107)</f>
        <v>81085.820228594006</v>
      </c>
      <c r="P107">
        <f>O107/(SQRT(7))</f>
        <v>30647.55931122147</v>
      </c>
    </row>
    <row r="127" spans="21:28" x14ac:dyDescent="0.3">
      <c r="U127" t="s">
        <v>28</v>
      </c>
      <c r="V127" t="s">
        <v>29</v>
      </c>
    </row>
    <row r="128" spans="21:28" x14ac:dyDescent="0.3">
      <c r="W128" t="s">
        <v>83</v>
      </c>
      <c r="X128" t="s">
        <v>10</v>
      </c>
      <c r="Y128" t="s">
        <v>14</v>
      </c>
      <c r="Z128" t="s">
        <v>15</v>
      </c>
      <c r="AA128" t="s">
        <v>16</v>
      </c>
      <c r="AB128" t="s">
        <v>17</v>
      </c>
    </row>
    <row r="129" spans="22:28" x14ac:dyDescent="0.3">
      <c r="V129" t="s">
        <v>25</v>
      </c>
      <c r="W129">
        <v>304539.59084047435</v>
      </c>
      <c r="X129">
        <v>190910.79968602658</v>
      </c>
      <c r="Y129">
        <v>546925.49414598697</v>
      </c>
      <c r="Z129">
        <v>151256.23556923526</v>
      </c>
      <c r="AA129">
        <v>382846.33056539524</v>
      </c>
      <c r="AB129">
        <v>97165.805557049083</v>
      </c>
    </row>
    <row r="131" spans="22:28" x14ac:dyDescent="0.3">
      <c r="V131" t="s">
        <v>24</v>
      </c>
      <c r="W131">
        <v>37317.786988856977</v>
      </c>
      <c r="X131">
        <v>2904.815570901821</v>
      </c>
      <c r="Y131">
        <v>133963.09751786425</v>
      </c>
      <c r="Z131">
        <v>32380.017281590197</v>
      </c>
      <c r="AA131">
        <v>37228.502218229354</v>
      </c>
      <c r="AB131">
        <v>30647.55931122147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zoomScale="70" zoomScaleNormal="70" workbookViewId="0">
      <selection activeCell="V13" sqref="V13"/>
    </sheetView>
  </sheetViews>
  <sheetFormatPr defaultRowHeight="14.4" x14ac:dyDescent="0.3"/>
  <cols>
    <col min="28" max="28" width="11" customWidth="1"/>
  </cols>
  <sheetData>
    <row r="1" spans="1:33" ht="15.6" x14ac:dyDescent="0.3">
      <c r="A1" s="8" t="s">
        <v>45</v>
      </c>
      <c r="B1" s="9"/>
      <c r="C1" s="9"/>
      <c r="D1" s="9"/>
      <c r="E1" s="8" t="s">
        <v>46</v>
      </c>
      <c r="F1" s="9"/>
      <c r="G1" s="9"/>
    </row>
    <row r="3" spans="1:33" ht="18" x14ac:dyDescent="0.35">
      <c r="A3" s="12" t="s">
        <v>74</v>
      </c>
      <c r="Z3" t="s">
        <v>27</v>
      </c>
      <c r="AA3" t="s">
        <v>26</v>
      </c>
    </row>
    <row r="4" spans="1:33" x14ac:dyDescent="0.3">
      <c r="A4" t="s">
        <v>75</v>
      </c>
      <c r="T4" t="s">
        <v>10</v>
      </c>
      <c r="U4" t="s">
        <v>17</v>
      </c>
      <c r="V4" t="s">
        <v>16</v>
      </c>
      <c r="W4" t="s">
        <v>14</v>
      </c>
      <c r="X4" t="s">
        <v>15</v>
      </c>
      <c r="AB4" t="s">
        <v>83</v>
      </c>
      <c r="AC4" t="s">
        <v>10</v>
      </c>
      <c r="AD4" t="s">
        <v>14</v>
      </c>
      <c r="AE4" t="s">
        <v>15</v>
      </c>
      <c r="AF4" t="s">
        <v>16</v>
      </c>
      <c r="AG4" t="s">
        <v>17</v>
      </c>
    </row>
    <row r="5" spans="1:33" x14ac:dyDescent="0.3">
      <c r="B5" t="s">
        <v>2</v>
      </c>
      <c r="M5" t="s">
        <v>3</v>
      </c>
      <c r="N5" s="1" t="s">
        <v>4</v>
      </c>
      <c r="O5" t="s">
        <v>5</v>
      </c>
      <c r="T5">
        <v>301414.7612391705</v>
      </c>
      <c r="W5">
        <v>384960.31011308962</v>
      </c>
      <c r="AA5" t="s">
        <v>25</v>
      </c>
      <c r="AB5">
        <v>463661.43724163686</v>
      </c>
      <c r="AC5">
        <v>182389.79361996573</v>
      </c>
      <c r="AD5">
        <v>395502.43519199407</v>
      </c>
      <c r="AE5">
        <v>402698.59839558415</v>
      </c>
      <c r="AF5">
        <v>0</v>
      </c>
      <c r="AG5">
        <v>316528.98070065241</v>
      </c>
    </row>
    <row r="6" spans="1:33" x14ac:dyDescent="0.3">
      <c r="A6" t="s">
        <v>0</v>
      </c>
      <c r="B6">
        <v>525192.38700764568</v>
      </c>
      <c r="C6">
        <v>464576.26214964938</v>
      </c>
      <c r="D6">
        <v>401215.66256761563</v>
      </c>
      <c r="L6" t="s">
        <v>6</v>
      </c>
      <c r="M6">
        <f>AVERAGE(B6:D6)</f>
        <v>463661.43724163686</v>
      </c>
      <c r="N6">
        <f>STDEV(B6:D6)</f>
        <v>61993.424886669542</v>
      </c>
      <c r="O6">
        <f>N6/(SQRT(3))</f>
        <v>35791.920546305504</v>
      </c>
      <c r="T6">
        <v>330471.7741064516</v>
      </c>
      <c r="W6">
        <v>189386.91510958885</v>
      </c>
    </row>
    <row r="7" spans="1:33" x14ac:dyDescent="0.3">
      <c r="A7" t="s">
        <v>1</v>
      </c>
      <c r="B7">
        <v>480726.02873421984</v>
      </c>
      <c r="C7">
        <v>648698.19631661824</v>
      </c>
      <c r="D7">
        <v>702921.39795825444</v>
      </c>
      <c r="E7">
        <v>492995.91846491396</v>
      </c>
      <c r="F7">
        <v>579763.95375037682</v>
      </c>
      <c r="L7" t="s">
        <v>7</v>
      </c>
      <c r="M7">
        <f>AVERAGE(B7:F7)</f>
        <v>581021.09904487676</v>
      </c>
      <c r="N7">
        <f>STDEV(B7:F7)</f>
        <v>96499.982291896638</v>
      </c>
      <c r="O7">
        <f>N7/(SQRT(5))</f>
        <v>43156.104046441367</v>
      </c>
      <c r="T7">
        <v>177811.48681973876</v>
      </c>
      <c r="W7" s="2">
        <v>146510.77268399752</v>
      </c>
      <c r="AA7" t="s">
        <v>24</v>
      </c>
      <c r="AB7">
        <v>35791.920546305504</v>
      </c>
      <c r="AC7">
        <v>41758.785265942803</v>
      </c>
      <c r="AD7">
        <v>80382.155532517194</v>
      </c>
      <c r="AE7">
        <v>65844.577620360549</v>
      </c>
      <c r="AF7">
        <v>0</v>
      </c>
      <c r="AG7">
        <v>81570.016361692862</v>
      </c>
    </row>
    <row r="8" spans="1:33" x14ac:dyDescent="0.3">
      <c r="W8">
        <v>173809.21519972754</v>
      </c>
    </row>
    <row r="9" spans="1:33" x14ac:dyDescent="0.3">
      <c r="B9" t="s">
        <v>76</v>
      </c>
      <c r="W9">
        <v>110381.65218015916</v>
      </c>
    </row>
    <row r="10" spans="1:33" x14ac:dyDescent="0.3">
      <c r="A10" t="s">
        <v>0</v>
      </c>
      <c r="B10">
        <v>223777.62576847509</v>
      </c>
      <c r="C10">
        <v>134104.48804319775</v>
      </c>
      <c r="D10">
        <v>223404.17574787681</v>
      </c>
      <c r="L10" t="s">
        <v>6</v>
      </c>
      <c r="M10">
        <f>AVERAGE(B10:E10)</f>
        <v>193762.09651984987</v>
      </c>
      <c r="N10">
        <f>STDEV(B10:E10)</f>
        <v>51665.341894684141</v>
      </c>
      <c r="O10">
        <f>N10/(SQRT(4))</f>
        <v>25832.670947342071</v>
      </c>
    </row>
    <row r="11" spans="1:33" x14ac:dyDescent="0.3">
      <c r="A11" t="s">
        <v>1</v>
      </c>
      <c r="B11">
        <v>0</v>
      </c>
      <c r="C11">
        <v>0</v>
      </c>
      <c r="D11">
        <v>0</v>
      </c>
      <c r="E11">
        <v>0</v>
      </c>
      <c r="F11">
        <v>0</v>
      </c>
      <c r="L11" t="s">
        <v>7</v>
      </c>
      <c r="M11">
        <f>AVERAGE(B11:F11)</f>
        <v>0</v>
      </c>
      <c r="N11">
        <f>STDEV(B11:F11)</f>
        <v>0</v>
      </c>
      <c r="O11">
        <f>N11/(SQRT(5))</f>
        <v>0</v>
      </c>
    </row>
    <row r="12" spans="1:33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4" spans="1:33" x14ac:dyDescent="0.3">
      <c r="B14" t="s">
        <v>77</v>
      </c>
    </row>
    <row r="15" spans="1:33" x14ac:dyDescent="0.3">
      <c r="A15" t="s">
        <v>0</v>
      </c>
      <c r="B15">
        <v>301414.7612391705</v>
      </c>
      <c r="C15">
        <v>330471.7741064516</v>
      </c>
      <c r="D15">
        <v>177811.48681973876</v>
      </c>
      <c r="L15" t="s">
        <v>6</v>
      </c>
      <c r="M15">
        <f>AVERAGE(B15:D15)</f>
        <v>269899.34072178695</v>
      </c>
      <c r="N15">
        <f>STDEV(B15:D15)</f>
        <v>81062.982466759029</v>
      </c>
      <c r="O15">
        <f>N15/(SQRT(3))</f>
        <v>46801.734748497242</v>
      </c>
    </row>
    <row r="16" spans="1:33" x14ac:dyDescent="0.3">
      <c r="A16" t="s">
        <v>1</v>
      </c>
      <c r="B16">
        <v>480726.02873421984</v>
      </c>
      <c r="C16">
        <v>648698.19631661824</v>
      </c>
      <c r="D16">
        <v>702921.39795825444</v>
      </c>
      <c r="E16">
        <v>492995.91846491396</v>
      </c>
      <c r="F16">
        <v>579763.95375037682</v>
      </c>
      <c r="L16" t="s">
        <v>7</v>
      </c>
      <c r="M16">
        <f>AVERAGE(B16:F16)</f>
        <v>581021.09904487676</v>
      </c>
      <c r="N16">
        <f>STDEV(B16:F16)</f>
        <v>96499.982291896638</v>
      </c>
      <c r="O16">
        <f>N16/(SQRT(5))</f>
        <v>43156.104046441367</v>
      </c>
    </row>
    <row r="18" spans="1:33" ht="18" x14ac:dyDescent="0.35">
      <c r="A18" s="5" t="s">
        <v>10</v>
      </c>
    </row>
    <row r="19" spans="1:33" x14ac:dyDescent="0.3">
      <c r="B19" t="s">
        <v>2</v>
      </c>
      <c r="M19" t="s">
        <v>3</v>
      </c>
      <c r="N19" s="1" t="s">
        <v>4</v>
      </c>
      <c r="O19" t="s">
        <v>5</v>
      </c>
    </row>
    <row r="20" spans="1:33" x14ac:dyDescent="0.3">
      <c r="A20" t="s">
        <v>0</v>
      </c>
      <c r="B20">
        <v>262289.07017463102</v>
      </c>
      <c r="C20">
        <v>216569.6237294215</v>
      </c>
      <c r="D20">
        <v>183943.65840689425</v>
      </c>
      <c r="E20">
        <v>66756.822168916246</v>
      </c>
      <c r="L20" t="s">
        <v>6</v>
      </c>
      <c r="M20">
        <f>AVERAGE(B20:E20)</f>
        <v>182389.79361996573</v>
      </c>
      <c r="N20">
        <f>STDEV(B20:E20)</f>
        <v>83517.570531885605</v>
      </c>
      <c r="O20">
        <f>N20/(SQRT(4))</f>
        <v>41758.785265942803</v>
      </c>
    </row>
    <row r="21" spans="1:33" x14ac:dyDescent="0.3">
      <c r="A21" t="s">
        <v>1</v>
      </c>
      <c r="B21">
        <v>293895.34271566733</v>
      </c>
      <c r="C21">
        <v>637641.65305553877</v>
      </c>
      <c r="D21">
        <v>559265.90360614331</v>
      </c>
      <c r="E21">
        <v>595633.073168403</v>
      </c>
      <c r="L21" t="s">
        <v>7</v>
      </c>
      <c r="M21">
        <f>AVERAGE(B21:E21)</f>
        <v>521608.99313643808</v>
      </c>
      <c r="N21">
        <f>STDEV(B21:E21)</f>
        <v>155150.13383446465</v>
      </c>
      <c r="O21">
        <f>N21/(SQRT(4))</f>
        <v>77575.066917232325</v>
      </c>
    </row>
    <row r="23" spans="1:33" x14ac:dyDescent="0.3">
      <c r="B23" t="s">
        <v>8</v>
      </c>
    </row>
    <row r="24" spans="1:33" x14ac:dyDescent="0.3">
      <c r="A24" t="s">
        <v>0</v>
      </c>
      <c r="B24">
        <v>149233.43647866938</v>
      </c>
      <c r="C24">
        <v>150272.80013878227</v>
      </c>
      <c r="D24">
        <v>99969.379568964257</v>
      </c>
      <c r="E24">
        <v>58412.219397801724</v>
      </c>
      <c r="L24" t="s">
        <v>6</v>
      </c>
      <c r="M24">
        <f>AVERAGE(B24:E24)</f>
        <v>114471.95889605441</v>
      </c>
      <c r="N24">
        <f>STDEV(B24:E24)</f>
        <v>44132.677829336921</v>
      </c>
      <c r="O24">
        <f>N24/(SQRT(4))</f>
        <v>22066.33891466846</v>
      </c>
    </row>
    <row r="25" spans="1:33" x14ac:dyDescent="0.3">
      <c r="A25" t="s">
        <v>1</v>
      </c>
      <c r="B25">
        <v>0</v>
      </c>
      <c r="C25">
        <v>0</v>
      </c>
      <c r="D25">
        <v>0</v>
      </c>
      <c r="E25">
        <v>0</v>
      </c>
      <c r="F25">
        <v>0</v>
      </c>
      <c r="L25" t="s">
        <v>7</v>
      </c>
      <c r="M25">
        <f>AVERAGE(B25:F25)</f>
        <v>0</v>
      </c>
      <c r="N25">
        <f>STDEV(B25:F25)</f>
        <v>0</v>
      </c>
      <c r="O25">
        <f>N25/(SQRT(5))</f>
        <v>0</v>
      </c>
    </row>
    <row r="26" spans="1:33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33" x14ac:dyDescent="0.3">
      <c r="Z27" t="s">
        <v>27</v>
      </c>
      <c r="AA27" t="s">
        <v>12</v>
      </c>
    </row>
    <row r="28" spans="1:33" x14ac:dyDescent="0.3">
      <c r="B28" t="s">
        <v>9</v>
      </c>
      <c r="AB28" t="s">
        <v>83</v>
      </c>
      <c r="AC28" t="s">
        <v>10</v>
      </c>
      <c r="AD28" t="s">
        <v>14</v>
      </c>
      <c r="AE28" t="s">
        <v>15</v>
      </c>
      <c r="AF28" t="s">
        <v>16</v>
      </c>
      <c r="AG28" t="s">
        <v>17</v>
      </c>
    </row>
    <row r="29" spans="1:33" x14ac:dyDescent="0.3">
      <c r="A29" t="s">
        <v>0</v>
      </c>
      <c r="B29">
        <v>113055.63369596166</v>
      </c>
      <c r="C29">
        <v>66296.823590639251</v>
      </c>
      <c r="D29">
        <v>83974.27883792996</v>
      </c>
      <c r="E29">
        <v>8344.6027711145307</v>
      </c>
      <c r="L29" t="s">
        <v>6</v>
      </c>
      <c r="M29">
        <f>AVERAGE(B29:E29)</f>
        <v>67917.83472391135</v>
      </c>
      <c r="N29">
        <f>STDEV(B29:E29)</f>
        <v>44146.830524299818</v>
      </c>
      <c r="O29">
        <f>N29/(SQRT(4))</f>
        <v>22073.415262149909</v>
      </c>
      <c r="AA29" t="s">
        <v>25</v>
      </c>
      <c r="AB29">
        <v>193762.09651984987</v>
      </c>
      <c r="AC29">
        <v>114471.95889605441</v>
      </c>
      <c r="AD29">
        <v>198014.4287600441</v>
      </c>
      <c r="AE29">
        <v>0</v>
      </c>
      <c r="AF29">
        <v>0</v>
      </c>
      <c r="AG29">
        <v>0</v>
      </c>
    </row>
    <row r="30" spans="1:33" x14ac:dyDescent="0.3">
      <c r="A30" t="s">
        <v>1</v>
      </c>
      <c r="B30">
        <v>293895.34271566733</v>
      </c>
      <c r="C30">
        <v>637641.65305553877</v>
      </c>
      <c r="D30">
        <v>559265.90360614331</v>
      </c>
      <c r="E30">
        <v>595633.073168403</v>
      </c>
      <c r="L30" t="s">
        <v>7</v>
      </c>
      <c r="M30">
        <f>AVERAGE(B30:E30)</f>
        <v>521608.99313643808</v>
      </c>
      <c r="N30">
        <f>STDEV(B30:E30)</f>
        <v>155150.13383446465</v>
      </c>
      <c r="O30">
        <f>N30/(SQRT(4))</f>
        <v>77575.066917232325</v>
      </c>
    </row>
    <row r="31" spans="1:33" x14ac:dyDescent="0.3">
      <c r="AA31" t="s">
        <v>24</v>
      </c>
      <c r="AB31">
        <v>25832.670947342071</v>
      </c>
      <c r="AC31">
        <v>22066.33891466846</v>
      </c>
      <c r="AD31">
        <v>66316.060508417708</v>
      </c>
      <c r="AE31">
        <v>0</v>
      </c>
      <c r="AF31">
        <v>0</v>
      </c>
      <c r="AG31">
        <v>0</v>
      </c>
    </row>
    <row r="34" spans="1:16" x14ac:dyDescent="0.3">
      <c r="A34" s="6" t="s">
        <v>14</v>
      </c>
    </row>
    <row r="35" spans="1:16" x14ac:dyDescent="0.3">
      <c r="A35" t="s">
        <v>19</v>
      </c>
      <c r="N35" t="s">
        <v>3</v>
      </c>
      <c r="O35" s="1" t="s">
        <v>4</v>
      </c>
      <c r="P35" t="s">
        <v>5</v>
      </c>
    </row>
    <row r="36" spans="1:16" x14ac:dyDescent="0.3">
      <c r="A36" t="s">
        <v>6</v>
      </c>
      <c r="B36">
        <v>507020.89624650835</v>
      </c>
      <c r="C36">
        <v>606038.12835068419</v>
      </c>
      <c r="D36">
        <v>268603.08325399546</v>
      </c>
      <c r="E36">
        <v>434523.03799931874</v>
      </c>
      <c r="F36">
        <v>161327.03010946338</v>
      </c>
      <c r="M36" t="s">
        <v>6</v>
      </c>
      <c r="N36">
        <f>AVERAGE(B36:F36)</f>
        <v>395502.43519199407</v>
      </c>
      <c r="O36">
        <f>STDEV(B36:F36)</f>
        <v>179739.96394866926</v>
      </c>
      <c r="P36">
        <f>O36/(SQRT(5))</f>
        <v>80382.155532517194</v>
      </c>
    </row>
    <row r="37" spans="1:16" x14ac:dyDescent="0.3">
      <c r="A37" t="s">
        <v>7</v>
      </c>
      <c r="B37">
        <v>843818.60800547397</v>
      </c>
      <c r="C37">
        <v>202825.61967286325</v>
      </c>
      <c r="D37">
        <v>749288.07135257067</v>
      </c>
      <c r="E37">
        <v>437509.48154845461</v>
      </c>
      <c r="F37">
        <v>614458.41874973592</v>
      </c>
      <c r="M37" t="s">
        <v>7</v>
      </c>
      <c r="N37">
        <f>AVERAGE(B37:F37)</f>
        <v>569580.03986581974</v>
      </c>
      <c r="O37">
        <f>STDEV(B37:F37)</f>
        <v>255669.35426088489</v>
      </c>
      <c r="P37">
        <f>O37/(SQRT(5))</f>
        <v>114338.81117816282</v>
      </c>
    </row>
    <row r="40" spans="1:16" x14ac:dyDescent="0.3">
      <c r="A40" t="s">
        <v>12</v>
      </c>
      <c r="L40" s="3"/>
    </row>
    <row r="41" spans="1:16" x14ac:dyDescent="0.3">
      <c r="A41" t="s">
        <v>6</v>
      </c>
      <c r="B41">
        <v>122060.58613341868</v>
      </c>
      <c r="C41">
        <v>426120.55899657495</v>
      </c>
      <c r="D41" s="2">
        <v>130231.79794133116</v>
      </c>
      <c r="E41">
        <v>260713.82279959129</v>
      </c>
      <c r="F41">
        <v>50945.377929304232</v>
      </c>
      <c r="M41" t="s">
        <v>6</v>
      </c>
      <c r="N41">
        <f>AVERAGE(B41:F41)</f>
        <v>198014.4287600441</v>
      </c>
      <c r="O41">
        <f>STDEV(B41:F41)</f>
        <v>148287.21929681126</v>
      </c>
      <c r="P41">
        <f>O41/(SQRT(5))</f>
        <v>66316.060508417708</v>
      </c>
    </row>
    <row r="42" spans="1:16" x14ac:dyDescent="0.3">
      <c r="A42" t="s">
        <v>7</v>
      </c>
      <c r="B42">
        <v>0</v>
      </c>
      <c r="C42">
        <v>0</v>
      </c>
      <c r="D42">
        <v>0</v>
      </c>
      <c r="E42">
        <v>0</v>
      </c>
      <c r="F42">
        <v>0</v>
      </c>
      <c r="M42" t="s">
        <v>7</v>
      </c>
      <c r="N42">
        <f>AVERAGE(B42:F42)</f>
        <v>0</v>
      </c>
      <c r="O42">
        <f>STDEV(B42:F42)</f>
        <v>0</v>
      </c>
      <c r="P42">
        <f>O42/(SQRT(5))</f>
        <v>0</v>
      </c>
    </row>
    <row r="45" spans="1:16" x14ac:dyDescent="0.3">
      <c r="A45" t="s">
        <v>13</v>
      </c>
    </row>
    <row r="46" spans="1:16" x14ac:dyDescent="0.3">
      <c r="A46" t="s">
        <v>6</v>
      </c>
      <c r="B46">
        <v>384960.31011308962</v>
      </c>
      <c r="C46">
        <v>189386.91510958885</v>
      </c>
      <c r="D46" s="2">
        <v>146510.77268399752</v>
      </c>
      <c r="E46">
        <v>173809.21519972754</v>
      </c>
      <c r="F46">
        <v>110381.65218015916</v>
      </c>
      <c r="M46" t="s">
        <v>6</v>
      </c>
      <c r="N46">
        <f>AVERAGE(B46:F46)</f>
        <v>201009.77305731253</v>
      </c>
      <c r="O46">
        <f>STDEV(B46:F46)</f>
        <v>107117.17718596786</v>
      </c>
      <c r="P46">
        <f>O46/(SQRT(5))</f>
        <v>47904.257949142746</v>
      </c>
    </row>
    <row r="47" spans="1:16" x14ac:dyDescent="0.3">
      <c r="A47" t="s">
        <v>7</v>
      </c>
      <c r="B47">
        <v>843818.60800547397</v>
      </c>
      <c r="C47">
        <v>202825.61967286325</v>
      </c>
      <c r="D47">
        <v>749288.07135257067</v>
      </c>
      <c r="E47">
        <v>437509.48154845461</v>
      </c>
      <c r="F47">
        <v>614458.41874973592</v>
      </c>
      <c r="M47" t="s">
        <v>7</v>
      </c>
      <c r="N47">
        <f>AVERAGE(B47:F47)</f>
        <v>569580.03986581974</v>
      </c>
      <c r="O47">
        <f>STDEV(B47:F47)</f>
        <v>255669.35426088489</v>
      </c>
      <c r="P47">
        <f>O47/(SQRT(5))</f>
        <v>114338.81117816282</v>
      </c>
    </row>
    <row r="49" spans="1:33" x14ac:dyDescent="0.3">
      <c r="Z49" t="s">
        <v>27</v>
      </c>
      <c r="AA49" t="s">
        <v>29</v>
      </c>
    </row>
    <row r="50" spans="1:33" x14ac:dyDescent="0.3">
      <c r="AB50" t="s">
        <v>83</v>
      </c>
      <c r="AC50" t="s">
        <v>10</v>
      </c>
      <c r="AD50" t="s">
        <v>14</v>
      </c>
      <c r="AE50" t="s">
        <v>15</v>
      </c>
      <c r="AF50" t="s">
        <v>16</v>
      </c>
      <c r="AG50" t="s">
        <v>17</v>
      </c>
    </row>
    <row r="51" spans="1:33" ht="18" x14ac:dyDescent="0.35">
      <c r="A51" s="5" t="s">
        <v>23</v>
      </c>
      <c r="AA51" t="s">
        <v>25</v>
      </c>
      <c r="AB51">
        <v>269899.34072178695</v>
      </c>
      <c r="AC51">
        <v>67917.83472391135</v>
      </c>
      <c r="AD51">
        <v>201009.77305731253</v>
      </c>
      <c r="AE51">
        <v>402698.59839558415</v>
      </c>
      <c r="AF51">
        <v>0</v>
      </c>
      <c r="AG51">
        <v>316528.98070065241</v>
      </c>
    </row>
    <row r="52" spans="1:33" x14ac:dyDescent="0.3">
      <c r="A52" t="s">
        <v>21</v>
      </c>
      <c r="N52" t="s">
        <v>3</v>
      </c>
      <c r="O52" s="1" t="s">
        <v>4</v>
      </c>
      <c r="P52" t="s">
        <v>5</v>
      </c>
    </row>
    <row r="53" spans="1:33" x14ac:dyDescent="0.3">
      <c r="A53" t="s">
        <v>6</v>
      </c>
      <c r="B53">
        <v>388852.64690026955</v>
      </c>
      <c r="C53">
        <v>361110.6619763351</v>
      </c>
      <c r="D53">
        <v>361957.30188679247</v>
      </c>
      <c r="E53">
        <v>252664.74436657684</v>
      </c>
      <c r="F53">
        <v>648907.63684794668</v>
      </c>
      <c r="M53" t="s">
        <v>6</v>
      </c>
      <c r="N53">
        <f>AVERAGE(B53:F53)</f>
        <v>402698.59839558415</v>
      </c>
      <c r="O53">
        <f>STDEV(B53:F53)</f>
        <v>147232.95150888755</v>
      </c>
      <c r="P53">
        <f>O53/(SQRT(5))</f>
        <v>65844.577620360549</v>
      </c>
      <c r="AA53" t="s">
        <v>24</v>
      </c>
      <c r="AB53">
        <v>46801.734748497242</v>
      </c>
      <c r="AC53">
        <v>22073.415262149909</v>
      </c>
      <c r="AD53">
        <v>47904.257949142746</v>
      </c>
      <c r="AE53">
        <v>65844.577620360549</v>
      </c>
      <c r="AF53">
        <v>0</v>
      </c>
      <c r="AG53">
        <v>81570.016361692862</v>
      </c>
    </row>
    <row r="54" spans="1:33" x14ac:dyDescent="0.3">
      <c r="A54" t="s">
        <v>7</v>
      </c>
      <c r="B54">
        <v>272719.29962264147</v>
      </c>
      <c r="C54">
        <v>519367.3086792453</v>
      </c>
      <c r="D54">
        <v>443325.28594035294</v>
      </c>
      <c r="E54">
        <v>460667.80528301885</v>
      </c>
      <c r="F54">
        <v>514397.24307692307</v>
      </c>
      <c r="M54" t="s">
        <v>7</v>
      </c>
      <c r="N54">
        <f>AVERAGE(B54:F54)</f>
        <v>442095.38852043636</v>
      </c>
      <c r="O54">
        <f>STDEV(B54:F54)</f>
        <v>100291.0945943316</v>
      </c>
      <c r="P54">
        <f>O54/(SQRT(5))</f>
        <v>44851.541010157431</v>
      </c>
    </row>
    <row r="57" spans="1:33" x14ac:dyDescent="0.3">
      <c r="A57" t="s">
        <v>12</v>
      </c>
      <c r="L57" s="3"/>
    </row>
    <row r="58" spans="1:33" x14ac:dyDescent="0.3">
      <c r="A58" t="s">
        <v>6</v>
      </c>
      <c r="B58">
        <v>0</v>
      </c>
      <c r="C58">
        <v>0</v>
      </c>
      <c r="D58" s="2">
        <v>0</v>
      </c>
      <c r="E58" s="2">
        <v>0</v>
      </c>
      <c r="F58" s="2">
        <v>0</v>
      </c>
      <c r="M58" t="s">
        <v>6</v>
      </c>
      <c r="N58">
        <f>AVERAGE(B58:F58)</f>
        <v>0</v>
      </c>
      <c r="O58">
        <f>STDEV(B58:F58)</f>
        <v>0</v>
      </c>
      <c r="P58">
        <f>O58/(SQRT(5))</f>
        <v>0</v>
      </c>
    </row>
    <row r="59" spans="1:33" x14ac:dyDescent="0.3">
      <c r="A59" t="s">
        <v>7</v>
      </c>
      <c r="B59">
        <v>0</v>
      </c>
      <c r="C59">
        <v>0</v>
      </c>
      <c r="D59" s="2">
        <v>0</v>
      </c>
      <c r="E59" s="2">
        <v>0</v>
      </c>
      <c r="F59" s="2">
        <v>0</v>
      </c>
      <c r="M59" t="s">
        <v>7</v>
      </c>
      <c r="N59">
        <f>AVERAGE(B59:F59)</f>
        <v>0</v>
      </c>
      <c r="O59">
        <f>STDEV(B59:F59)</f>
        <v>0</v>
      </c>
      <c r="P59">
        <f>O59/(SQRT(5))</f>
        <v>0</v>
      </c>
    </row>
    <row r="62" spans="1:33" x14ac:dyDescent="0.3">
      <c r="A62" t="s">
        <v>13</v>
      </c>
    </row>
    <row r="63" spans="1:33" x14ac:dyDescent="0.3">
      <c r="A63" t="s">
        <v>6</v>
      </c>
      <c r="B63">
        <v>388852.64690026955</v>
      </c>
      <c r="C63">
        <v>361110.6619763351</v>
      </c>
      <c r="D63" s="2">
        <v>361957.30188679247</v>
      </c>
      <c r="E63" s="2">
        <v>252664.74436657684</v>
      </c>
      <c r="F63" s="2">
        <v>648907.63684794668</v>
      </c>
      <c r="M63" t="s">
        <v>6</v>
      </c>
      <c r="N63">
        <f>AVERAGE(B63:F63)</f>
        <v>402698.59839558415</v>
      </c>
      <c r="O63">
        <f>STDEV(B63:F63)</f>
        <v>147232.95150888755</v>
      </c>
      <c r="P63">
        <f>O63/(SQRT(5))</f>
        <v>65844.577620360549</v>
      </c>
    </row>
    <row r="64" spans="1:33" x14ac:dyDescent="0.3">
      <c r="A64" t="s">
        <v>7</v>
      </c>
      <c r="B64">
        <v>272719.29962264147</v>
      </c>
      <c r="C64">
        <v>519367.3086792453</v>
      </c>
      <c r="D64">
        <v>443325.28594035294</v>
      </c>
      <c r="E64">
        <v>460667.80528301885</v>
      </c>
      <c r="F64">
        <v>514397.24307692307</v>
      </c>
      <c r="M64" t="s">
        <v>7</v>
      </c>
      <c r="N64">
        <f>AVERAGE(B64:F64)</f>
        <v>442095.38852043636</v>
      </c>
      <c r="O64">
        <f>STDEV(B64:F64)</f>
        <v>100291.0945943316</v>
      </c>
      <c r="P64">
        <f>O64/(SQRT(5))</f>
        <v>44851.541010157431</v>
      </c>
    </row>
    <row r="67" spans="1:33" ht="18" x14ac:dyDescent="0.35">
      <c r="A67" s="5" t="s">
        <v>16</v>
      </c>
    </row>
    <row r="68" spans="1:33" x14ac:dyDescent="0.3">
      <c r="A68" t="s">
        <v>21</v>
      </c>
      <c r="N68" t="s">
        <v>3</v>
      </c>
      <c r="O68" s="1" t="s">
        <v>4</v>
      </c>
      <c r="P68" t="s">
        <v>5</v>
      </c>
    </row>
    <row r="69" spans="1:33" x14ac:dyDescent="0.3">
      <c r="A69" t="s">
        <v>6</v>
      </c>
      <c r="B69">
        <v>0</v>
      </c>
      <c r="C69">
        <v>0</v>
      </c>
      <c r="D69" s="2">
        <v>0</v>
      </c>
      <c r="E69" s="2">
        <v>0</v>
      </c>
      <c r="F69" s="2">
        <v>0</v>
      </c>
      <c r="M69" t="s">
        <v>6</v>
      </c>
      <c r="N69">
        <f>AVERAGE(B69:F69)</f>
        <v>0</v>
      </c>
      <c r="O69">
        <f>STDEV(B69:F69)</f>
        <v>0</v>
      </c>
      <c r="P69">
        <f>O69/(SQRT(5))</f>
        <v>0</v>
      </c>
    </row>
    <row r="70" spans="1:33" x14ac:dyDescent="0.3">
      <c r="A70" t="s">
        <v>7</v>
      </c>
      <c r="B70">
        <v>0</v>
      </c>
      <c r="C70">
        <v>0</v>
      </c>
      <c r="D70" s="2">
        <v>0</v>
      </c>
      <c r="E70" s="2">
        <v>0</v>
      </c>
      <c r="F70" s="2">
        <v>0</v>
      </c>
      <c r="M70" t="s">
        <v>7</v>
      </c>
      <c r="N70">
        <f>AVERAGE(B70:F70)</f>
        <v>0</v>
      </c>
      <c r="O70">
        <f>STDEV(B70:F70)</f>
        <v>0</v>
      </c>
      <c r="P70">
        <f>O70/(SQRT(5))</f>
        <v>0</v>
      </c>
    </row>
    <row r="73" spans="1:33" x14ac:dyDescent="0.3">
      <c r="A73" t="s">
        <v>12</v>
      </c>
      <c r="L73" s="3"/>
      <c r="Z73" t="s">
        <v>28</v>
      </c>
      <c r="AA73" t="s">
        <v>26</v>
      </c>
    </row>
    <row r="74" spans="1:33" x14ac:dyDescent="0.3">
      <c r="A74" t="s">
        <v>6</v>
      </c>
      <c r="B74">
        <v>0</v>
      </c>
      <c r="C74">
        <v>0</v>
      </c>
      <c r="D74" s="2">
        <v>0</v>
      </c>
      <c r="E74" s="2">
        <v>0</v>
      </c>
      <c r="F74" s="2">
        <v>0</v>
      </c>
      <c r="M74" t="s">
        <v>6</v>
      </c>
      <c r="N74">
        <f>AVERAGE(B74:F74)</f>
        <v>0</v>
      </c>
      <c r="O74">
        <f>STDEV(B74:F74)</f>
        <v>0</v>
      </c>
      <c r="P74">
        <f>O74/(SQRT(5))</f>
        <v>0</v>
      </c>
      <c r="AB74" t="s">
        <v>83</v>
      </c>
      <c r="AC74" t="s">
        <v>10</v>
      </c>
      <c r="AD74" t="s">
        <v>14</v>
      </c>
      <c r="AE74" t="s">
        <v>15</v>
      </c>
      <c r="AF74" t="s">
        <v>16</v>
      </c>
      <c r="AG74" t="s">
        <v>17</v>
      </c>
    </row>
    <row r="75" spans="1:33" x14ac:dyDescent="0.3">
      <c r="A75" t="s">
        <v>7</v>
      </c>
      <c r="B75">
        <v>0</v>
      </c>
      <c r="C75">
        <v>0</v>
      </c>
      <c r="D75" s="2">
        <v>0</v>
      </c>
      <c r="E75" s="2">
        <v>0</v>
      </c>
      <c r="F75" s="2">
        <v>0</v>
      </c>
      <c r="M75" t="s">
        <v>7</v>
      </c>
      <c r="N75">
        <f>AVERAGE(B75:F75)</f>
        <v>0</v>
      </c>
      <c r="O75">
        <f>STDEV(B75:F75)</f>
        <v>0</v>
      </c>
      <c r="P75">
        <f>O75/(SQRT(5))</f>
        <v>0</v>
      </c>
      <c r="AA75" t="s">
        <v>25</v>
      </c>
      <c r="AB75">
        <v>581021.09904487676</v>
      </c>
      <c r="AC75">
        <v>521608.99313643808</v>
      </c>
      <c r="AD75">
        <v>569580.03986581974</v>
      </c>
      <c r="AE75">
        <v>442095.38852043636</v>
      </c>
      <c r="AF75">
        <v>0</v>
      </c>
      <c r="AG75">
        <v>494420.26240791846</v>
      </c>
    </row>
    <row r="77" spans="1:33" x14ac:dyDescent="0.3">
      <c r="AA77" t="s">
        <v>24</v>
      </c>
      <c r="AB77">
        <v>43156.104046441367</v>
      </c>
      <c r="AC77">
        <v>77575.066917232325</v>
      </c>
      <c r="AD77">
        <v>114338.81117816282</v>
      </c>
      <c r="AE77">
        <v>44851.541010157431</v>
      </c>
      <c r="AF77">
        <v>0</v>
      </c>
      <c r="AG77">
        <v>33892.241387402377</v>
      </c>
    </row>
    <row r="78" spans="1:33" x14ac:dyDescent="0.3">
      <c r="A78" t="s">
        <v>13</v>
      </c>
    </row>
    <row r="79" spans="1:33" x14ac:dyDescent="0.3">
      <c r="A79" t="s">
        <v>6</v>
      </c>
      <c r="B79">
        <v>0</v>
      </c>
      <c r="C79">
        <v>0</v>
      </c>
      <c r="D79" s="2">
        <v>0</v>
      </c>
      <c r="E79" s="2">
        <v>0</v>
      </c>
      <c r="F79" s="2">
        <v>0</v>
      </c>
      <c r="M79" t="s">
        <v>6</v>
      </c>
      <c r="N79">
        <f>AVERAGE(B79:F79)</f>
        <v>0</v>
      </c>
      <c r="O79">
        <f>STDEV(B79:F79)</f>
        <v>0</v>
      </c>
      <c r="P79">
        <f>O79/(SQRT(5))</f>
        <v>0</v>
      </c>
    </row>
    <row r="80" spans="1:33" x14ac:dyDescent="0.3">
      <c r="A80" t="s">
        <v>7</v>
      </c>
      <c r="B80">
        <v>0</v>
      </c>
      <c r="C80">
        <v>0</v>
      </c>
      <c r="D80" s="2">
        <v>0</v>
      </c>
      <c r="E80" s="2">
        <v>0</v>
      </c>
      <c r="F80" s="2">
        <v>0</v>
      </c>
      <c r="M80" t="s">
        <v>7</v>
      </c>
      <c r="N80">
        <f>AVERAGE(B80:F80)</f>
        <v>0</v>
      </c>
      <c r="O80">
        <f>STDEV(B80:F80)</f>
        <v>0</v>
      </c>
      <c r="P80">
        <f>O80/(SQRT(5))</f>
        <v>0</v>
      </c>
    </row>
    <row r="84" spans="1:16" ht="18" x14ac:dyDescent="0.35">
      <c r="A84" s="5" t="s">
        <v>17</v>
      </c>
    </row>
    <row r="85" spans="1:16" x14ac:dyDescent="0.3">
      <c r="A85" t="s">
        <v>31</v>
      </c>
      <c r="N85" t="s">
        <v>3</v>
      </c>
      <c r="O85" s="1" t="s">
        <v>4</v>
      </c>
      <c r="P85" t="s">
        <v>5</v>
      </c>
    </row>
    <row r="86" spans="1:16" x14ac:dyDescent="0.3">
      <c r="A86" t="s">
        <v>6</v>
      </c>
      <c r="B86">
        <v>541321.01726874558</v>
      </c>
      <c r="C86">
        <v>332771.06896540505</v>
      </c>
      <c r="D86">
        <v>195909.37960089697</v>
      </c>
      <c r="E86">
        <v>196114.45696756206</v>
      </c>
      <c r="M86" t="s">
        <v>6</v>
      </c>
      <c r="N86">
        <f>AVERAGE(B86:E86)</f>
        <v>316528.98070065241</v>
      </c>
      <c r="O86">
        <f>STDEV(B86:F86)</f>
        <v>163140.03272338572</v>
      </c>
      <c r="P86">
        <f>O86/(SQRT(4))</f>
        <v>81570.016361692862</v>
      </c>
    </row>
    <row r="87" spans="1:16" x14ac:dyDescent="0.3">
      <c r="A87" t="s">
        <v>7</v>
      </c>
      <c r="B87">
        <v>425311.75024910207</v>
      </c>
      <c r="C87">
        <v>423221.14730305265</v>
      </c>
      <c r="D87">
        <v>543805.89592900139</v>
      </c>
      <c r="E87">
        <v>482627.28645036108</v>
      </c>
      <c r="F87">
        <v>597135.23210807471</v>
      </c>
      <c r="M87" t="s">
        <v>7</v>
      </c>
      <c r="N87">
        <f>AVERAGE(B87:H87)</f>
        <v>494420.26240791846</v>
      </c>
      <c r="O87">
        <f>STDEV(B87:H87)</f>
        <v>75785.355652063503</v>
      </c>
      <c r="P87">
        <f>O87/(SQRT(5))</f>
        <v>33892.241387402377</v>
      </c>
    </row>
    <row r="90" spans="1:16" x14ac:dyDescent="0.3">
      <c r="A90" t="s">
        <v>12</v>
      </c>
      <c r="L90" s="3"/>
    </row>
    <row r="91" spans="1:16" x14ac:dyDescent="0.3">
      <c r="A91" t="s">
        <v>6</v>
      </c>
      <c r="B91">
        <v>0</v>
      </c>
      <c r="C91">
        <v>0</v>
      </c>
      <c r="D91" s="2">
        <v>0</v>
      </c>
      <c r="E91" s="2">
        <v>0</v>
      </c>
      <c r="M91" t="s">
        <v>6</v>
      </c>
      <c r="N91">
        <f>AVERAGE(B91:E91)</f>
        <v>0</v>
      </c>
      <c r="O91">
        <f>STDEV(B91:F91)</f>
        <v>0</v>
      </c>
      <c r="P91">
        <f>O91/(SQRT(4))</f>
        <v>0</v>
      </c>
    </row>
    <row r="92" spans="1:16" x14ac:dyDescent="0.3">
      <c r="A92" t="s">
        <v>7</v>
      </c>
      <c r="B92">
        <v>0</v>
      </c>
      <c r="C92">
        <v>0</v>
      </c>
      <c r="D92" s="2">
        <v>0</v>
      </c>
      <c r="E92" s="2">
        <v>0</v>
      </c>
      <c r="F92" s="2">
        <v>0</v>
      </c>
      <c r="M92" t="s">
        <v>7</v>
      </c>
      <c r="N92">
        <f>AVERAGE(B92:H92)</f>
        <v>0</v>
      </c>
      <c r="O92">
        <f>STDEV(B92:H92)</f>
        <v>0</v>
      </c>
      <c r="P92">
        <f>O92/(SQRT(7))</f>
        <v>0</v>
      </c>
    </row>
    <row r="95" spans="1:16" x14ac:dyDescent="0.3">
      <c r="A95" t="s">
        <v>13</v>
      </c>
    </row>
    <row r="96" spans="1:16" x14ac:dyDescent="0.3">
      <c r="A96" t="s">
        <v>6</v>
      </c>
      <c r="B96">
        <v>541321.01726874558</v>
      </c>
      <c r="C96">
        <v>332771.06896540505</v>
      </c>
      <c r="D96">
        <v>195909.37960089697</v>
      </c>
      <c r="E96">
        <v>196114.45696756206</v>
      </c>
      <c r="F96" s="2"/>
      <c r="M96" t="s">
        <v>6</v>
      </c>
      <c r="N96">
        <f>AVERAGE(B96:E96)</f>
        <v>316528.98070065241</v>
      </c>
      <c r="O96">
        <f>STDEV(B96:F96)</f>
        <v>163140.03272338572</v>
      </c>
      <c r="P96">
        <f>O96/(SQRT(4))</f>
        <v>81570.016361692862</v>
      </c>
    </row>
    <row r="97" spans="1:33" x14ac:dyDescent="0.3">
      <c r="A97" t="s">
        <v>7</v>
      </c>
      <c r="B97">
        <v>425311.75024910207</v>
      </c>
      <c r="C97">
        <v>423221.14730305265</v>
      </c>
      <c r="D97">
        <v>543805.89592900139</v>
      </c>
      <c r="E97">
        <v>482627.28645036108</v>
      </c>
      <c r="F97">
        <v>597135.23210807471</v>
      </c>
      <c r="M97" t="s">
        <v>7</v>
      </c>
      <c r="N97">
        <f>AVERAGE(B97:H97)</f>
        <v>494420.26240791846</v>
      </c>
      <c r="O97">
        <f>STDEV(B97:H97)</f>
        <v>75785.355652063503</v>
      </c>
      <c r="P97">
        <f>O97/(SQRT(5))</f>
        <v>33892.241387402377</v>
      </c>
      <c r="Z97" t="s">
        <v>28</v>
      </c>
      <c r="AA97" t="s">
        <v>33</v>
      </c>
    </row>
    <row r="98" spans="1:33" x14ac:dyDescent="0.3">
      <c r="AB98" t="s">
        <v>83</v>
      </c>
      <c r="AC98" t="s">
        <v>10</v>
      </c>
      <c r="AD98" t="s">
        <v>14</v>
      </c>
      <c r="AE98" t="s">
        <v>15</v>
      </c>
      <c r="AF98" t="s">
        <v>16</v>
      </c>
      <c r="AG98" t="s">
        <v>17</v>
      </c>
    </row>
    <row r="99" spans="1:33" x14ac:dyDescent="0.3">
      <c r="AA99" t="s">
        <v>25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</row>
    <row r="101" spans="1:33" x14ac:dyDescent="0.3">
      <c r="AA101" t="s">
        <v>24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</row>
    <row r="120" spans="26:33" x14ac:dyDescent="0.3">
      <c r="Z120" t="s">
        <v>28</v>
      </c>
      <c r="AA120" t="s">
        <v>34</v>
      </c>
    </row>
    <row r="121" spans="26:33" x14ac:dyDescent="0.3">
      <c r="AB121" t="s">
        <v>83</v>
      </c>
      <c r="AC121" t="s">
        <v>10</v>
      </c>
      <c r="AD121" t="s">
        <v>14</v>
      </c>
      <c r="AE121" t="s">
        <v>15</v>
      </c>
      <c r="AF121" t="s">
        <v>16</v>
      </c>
      <c r="AG121" t="s">
        <v>17</v>
      </c>
    </row>
    <row r="122" spans="26:33" x14ac:dyDescent="0.3">
      <c r="AA122" t="s">
        <v>25</v>
      </c>
      <c r="AB122">
        <v>581021.09904487676</v>
      </c>
      <c r="AC122">
        <v>521608.99313643808</v>
      </c>
      <c r="AD122">
        <v>569580.03986581974</v>
      </c>
      <c r="AE122">
        <v>442095.38852043636</v>
      </c>
      <c r="AF122">
        <v>0</v>
      </c>
      <c r="AG122">
        <v>494420.26240791846</v>
      </c>
    </row>
    <row r="124" spans="26:33" x14ac:dyDescent="0.3">
      <c r="AA124" t="s">
        <v>24</v>
      </c>
      <c r="AB124">
        <v>43156.104046441367</v>
      </c>
      <c r="AC124">
        <v>77575.066917232325</v>
      </c>
      <c r="AD124">
        <v>114338.81117816282</v>
      </c>
      <c r="AE124">
        <v>44851.541010157431</v>
      </c>
      <c r="AF124">
        <v>0</v>
      </c>
      <c r="AG124">
        <v>33892.241387402377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"/>
  <sheetViews>
    <sheetView tabSelected="1" zoomScale="55" zoomScaleNormal="55" workbookViewId="0">
      <selection activeCell="AF24" sqref="AF24"/>
    </sheetView>
  </sheetViews>
  <sheetFormatPr defaultRowHeight="14.4" x14ac:dyDescent="0.3"/>
  <cols>
    <col min="2" max="2" width="9.109375" customWidth="1"/>
    <col min="25" max="25" width="10.6640625" customWidth="1"/>
  </cols>
  <sheetData>
    <row r="1" spans="1:30" ht="15.6" x14ac:dyDescent="0.3">
      <c r="A1" s="8" t="s">
        <v>47</v>
      </c>
      <c r="E1" s="7" t="s">
        <v>48</v>
      </c>
    </row>
    <row r="3" spans="1:30" ht="18" x14ac:dyDescent="0.35">
      <c r="A3" s="12" t="s">
        <v>74</v>
      </c>
      <c r="W3" t="s">
        <v>27</v>
      </c>
      <c r="X3" t="s">
        <v>26</v>
      </c>
    </row>
    <row r="4" spans="1:30" x14ac:dyDescent="0.3">
      <c r="A4" t="s">
        <v>78</v>
      </c>
      <c r="Y4" t="s">
        <v>83</v>
      </c>
      <c r="Z4" t="s">
        <v>10</v>
      </c>
      <c r="AA4" t="s">
        <v>14</v>
      </c>
      <c r="AB4" t="s">
        <v>15</v>
      </c>
      <c r="AC4" t="s">
        <v>16</v>
      </c>
      <c r="AD4" t="s">
        <v>17</v>
      </c>
    </row>
    <row r="5" spans="1:30" x14ac:dyDescent="0.3">
      <c r="B5" t="s">
        <v>2</v>
      </c>
      <c r="N5" t="s">
        <v>3</v>
      </c>
      <c r="O5" s="1" t="s">
        <v>4</v>
      </c>
      <c r="P5" t="s">
        <v>5</v>
      </c>
      <c r="X5" t="s">
        <v>25</v>
      </c>
      <c r="Y5">
        <v>215212.05988147343</v>
      </c>
      <c r="Z5">
        <v>21242.38068372793</v>
      </c>
      <c r="AA5">
        <v>729092.12086236698</v>
      </c>
      <c r="AB5">
        <v>460930.6832599208</v>
      </c>
      <c r="AC5">
        <v>0</v>
      </c>
      <c r="AD5">
        <v>0</v>
      </c>
    </row>
    <row r="6" spans="1:30" x14ac:dyDescent="0.3">
      <c r="A6" t="s">
        <v>0</v>
      </c>
      <c r="B6">
        <v>293295.74504841393</v>
      </c>
      <c r="C6">
        <v>105994.54395239537</v>
      </c>
      <c r="D6">
        <v>445229.45317435177</v>
      </c>
      <c r="E6">
        <v>153149.20207489128</v>
      </c>
      <c r="F6">
        <v>78391.355157314698</v>
      </c>
      <c r="M6" t="s">
        <v>6</v>
      </c>
      <c r="N6">
        <f>AVERAGE(B6:F6)</f>
        <v>215212.05988147343</v>
      </c>
      <c r="O6">
        <f>STDEV(B6:F6)</f>
        <v>152893.12644176852</v>
      </c>
      <c r="P6">
        <f>O6/(SQRT(5))</f>
        <v>68375.884803252979</v>
      </c>
    </row>
    <row r="7" spans="1:30" x14ac:dyDescent="0.3">
      <c r="A7" t="s">
        <v>1</v>
      </c>
      <c r="B7" s="4">
        <v>481033.78921868245</v>
      </c>
      <c r="C7" s="4">
        <v>383129.09247881599</v>
      </c>
      <c r="D7">
        <v>453892.45005925029</v>
      </c>
      <c r="E7">
        <v>475010.28843478858</v>
      </c>
      <c r="M7" t="s">
        <v>7</v>
      </c>
      <c r="N7">
        <f>AVERAGE(B7:E7)</f>
        <v>448266.40504788433</v>
      </c>
      <c r="O7">
        <f>STDEV(B7:E7)</f>
        <v>44957.233882878172</v>
      </c>
      <c r="P7">
        <f>O7/(SQRT(4))</f>
        <v>22478.616941439086</v>
      </c>
      <c r="X7" t="s">
        <v>24</v>
      </c>
      <c r="Y7">
        <v>68375.884803252979</v>
      </c>
      <c r="Z7">
        <v>3745.9602090270432</v>
      </c>
      <c r="AA7">
        <v>204290.26007830442</v>
      </c>
      <c r="AB7">
        <v>69693.633703458225</v>
      </c>
      <c r="AC7">
        <v>0</v>
      </c>
      <c r="AD7">
        <v>0</v>
      </c>
    </row>
    <row r="9" spans="1:30" x14ac:dyDescent="0.3">
      <c r="B9" t="s">
        <v>8</v>
      </c>
    </row>
    <row r="10" spans="1:30" x14ac:dyDescent="0.3">
      <c r="A10" t="s">
        <v>0</v>
      </c>
      <c r="B10">
        <v>129395.18163900611</v>
      </c>
      <c r="C10">
        <v>28907.60289610783</v>
      </c>
      <c r="D10">
        <v>185512.27215597994</v>
      </c>
      <c r="E10">
        <v>76574.601037445638</v>
      </c>
      <c r="F10">
        <v>41501.305671519542</v>
      </c>
      <c r="M10" t="s">
        <v>6</v>
      </c>
      <c r="N10">
        <f>AVERAGE(B10:F10)</f>
        <v>92378.192680011824</v>
      </c>
      <c r="O10">
        <f>STDEV(B10:F10)</f>
        <v>65021.037248383589</v>
      </c>
      <c r="P10">
        <f>O10/(SQRT(5))</f>
        <v>29078.291850986316</v>
      </c>
    </row>
    <row r="11" spans="1:30" x14ac:dyDescent="0.3">
      <c r="A11" t="s">
        <v>1</v>
      </c>
      <c r="B11">
        <v>0</v>
      </c>
      <c r="C11">
        <v>0</v>
      </c>
      <c r="D11">
        <v>0</v>
      </c>
      <c r="E11">
        <v>0</v>
      </c>
      <c r="M11" t="s">
        <v>7</v>
      </c>
      <c r="N11">
        <f>AVERAGE(B11:E11)</f>
        <v>0</v>
      </c>
      <c r="O11">
        <f>STDEV(B11:E11)</f>
        <v>0</v>
      </c>
      <c r="P11">
        <f>O11/(SQRT(4))</f>
        <v>0</v>
      </c>
    </row>
    <row r="12" spans="1:30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M12" s="2"/>
    </row>
    <row r="14" spans="1:30" x14ac:dyDescent="0.3">
      <c r="B14" t="s">
        <v>9</v>
      </c>
    </row>
    <row r="15" spans="1:30" x14ac:dyDescent="0.3">
      <c r="A15" t="s">
        <v>0</v>
      </c>
      <c r="B15">
        <v>163900.56340940777</v>
      </c>
      <c r="C15">
        <v>77086.941056287542</v>
      </c>
      <c r="D15">
        <v>259717.18101837189</v>
      </c>
      <c r="E15">
        <v>76574.601037445638</v>
      </c>
      <c r="F15">
        <v>36890.049485795156</v>
      </c>
      <c r="M15" t="s">
        <v>6</v>
      </c>
      <c r="N15">
        <f>AVERAGE(B15:F15)</f>
        <v>122833.8672014616</v>
      </c>
      <c r="O15">
        <f>STDEV(B15:F15)</f>
        <v>89502.173018652858</v>
      </c>
      <c r="P15">
        <f>O15/(SQRT(5))</f>
        <v>40026.588600731069</v>
      </c>
    </row>
    <row r="16" spans="1:30" x14ac:dyDescent="0.3">
      <c r="A16" t="s">
        <v>1</v>
      </c>
      <c r="B16" s="4">
        <v>481033.78921868245</v>
      </c>
      <c r="C16" s="4">
        <v>383129.09247881599</v>
      </c>
      <c r="D16">
        <v>453892.45005925029</v>
      </c>
      <c r="E16">
        <v>475010.28843478858</v>
      </c>
      <c r="M16" t="s">
        <v>7</v>
      </c>
      <c r="N16">
        <f>AVERAGE(B16:E16)</f>
        <v>448266.40504788433</v>
      </c>
      <c r="O16">
        <f>STDEV(B16:E16)</f>
        <v>44957.233882878172</v>
      </c>
      <c r="P16">
        <f>O16/(SQRT(4))</f>
        <v>22478.616941439086</v>
      </c>
    </row>
    <row r="19" spans="1:30" ht="18" x14ac:dyDescent="0.35">
      <c r="A19" s="5" t="s">
        <v>10</v>
      </c>
    </row>
    <row r="20" spans="1:30" x14ac:dyDescent="0.3">
      <c r="A20" t="s">
        <v>30</v>
      </c>
      <c r="N20" t="s">
        <v>3</v>
      </c>
      <c r="O20" s="1" t="s">
        <v>4</v>
      </c>
      <c r="P20" t="s">
        <v>5</v>
      </c>
    </row>
    <row r="21" spans="1:30" x14ac:dyDescent="0.3">
      <c r="A21" t="s">
        <v>6</v>
      </c>
      <c r="B21">
        <v>35154.488934653222</v>
      </c>
      <c r="C21">
        <v>33176.991290042708</v>
      </c>
      <c r="D21">
        <v>16509.546699117738</v>
      </c>
      <c r="E21">
        <v>16201.238755566339</v>
      </c>
      <c r="F21">
        <v>23703.344408851663</v>
      </c>
      <c r="G21">
        <v>15700.654970275602</v>
      </c>
      <c r="H21">
        <v>8250.3997275882411</v>
      </c>
      <c r="M21" t="s">
        <v>6</v>
      </c>
      <c r="N21">
        <f>AVERAGE(B21:H21)</f>
        <v>21242.38068372793</v>
      </c>
      <c r="O21">
        <f>STDEV(B21:H21)</f>
        <v>9910.8791342290879</v>
      </c>
      <c r="P21">
        <f>O21/(SQRT(7))</f>
        <v>3745.9602090270432</v>
      </c>
    </row>
    <row r="22" spans="1:30" x14ac:dyDescent="0.3">
      <c r="A22" t="s">
        <v>7</v>
      </c>
      <c r="B22">
        <v>42068.985451164895</v>
      </c>
      <c r="C22">
        <v>264901.01963597239</v>
      </c>
      <c r="D22">
        <v>398374.93435462588</v>
      </c>
      <c r="E22">
        <v>336569.8463757924</v>
      </c>
      <c r="F22">
        <v>157142.63426880661</v>
      </c>
      <c r="G22">
        <v>117571.80602011771</v>
      </c>
      <c r="H22">
        <v>58136.221256673154</v>
      </c>
      <c r="I22">
        <v>362552.49912375788</v>
      </c>
      <c r="M22" t="s">
        <v>7</v>
      </c>
      <c r="N22">
        <f>AVERAGE(B22:I22)</f>
        <v>217164.74331086385</v>
      </c>
      <c r="O22">
        <f>STDEV(B22:I22)</f>
        <v>141411.79258413936</v>
      </c>
      <c r="P22">
        <f>O22/(SQRT(8))</f>
        <v>49996.618737995232</v>
      </c>
    </row>
    <row r="25" spans="1:30" x14ac:dyDescent="0.3">
      <c r="A25" t="s">
        <v>12</v>
      </c>
      <c r="L25" s="3"/>
    </row>
    <row r="26" spans="1:30" x14ac:dyDescent="0.3">
      <c r="A26" t="s">
        <v>6</v>
      </c>
      <c r="B26">
        <v>7812.1086521451598</v>
      </c>
      <c r="C26">
        <v>24882.743467532029</v>
      </c>
      <c r="D26" s="2">
        <v>4127.3866747794345</v>
      </c>
      <c r="E26">
        <v>4050.3096888915848</v>
      </c>
      <c r="F26">
        <v>15802.229605901108</v>
      </c>
      <c r="G26">
        <v>15700.654970275602</v>
      </c>
      <c r="H26">
        <v>8250.3997275882411</v>
      </c>
      <c r="M26" t="s">
        <v>6</v>
      </c>
      <c r="N26">
        <f>AVERAGE(B26:H26)</f>
        <v>11517.976112444738</v>
      </c>
      <c r="O26">
        <f>STDEV(B26:H26)</f>
        <v>7629.5915136757403</v>
      </c>
      <c r="P26">
        <f>O26/(SQRT(7))</f>
        <v>2883.7145357421232</v>
      </c>
      <c r="W26" t="s">
        <v>27</v>
      </c>
      <c r="X26" t="s">
        <v>12</v>
      </c>
    </row>
    <row r="27" spans="1:30" x14ac:dyDescent="0.3">
      <c r="A27" t="s">
        <v>7</v>
      </c>
      <c r="B27">
        <v>0</v>
      </c>
      <c r="C27">
        <v>0</v>
      </c>
      <c r="D27" s="2">
        <v>0</v>
      </c>
      <c r="E27">
        <v>0</v>
      </c>
      <c r="F27">
        <v>0</v>
      </c>
      <c r="G27">
        <v>0</v>
      </c>
      <c r="H27">
        <v>0</v>
      </c>
      <c r="I27">
        <v>0</v>
      </c>
      <c r="M27" t="s">
        <v>7</v>
      </c>
      <c r="N27">
        <f>AVERAGE(B27:I27)</f>
        <v>0</v>
      </c>
      <c r="O27">
        <f>STDEV(B27:I27)</f>
        <v>0</v>
      </c>
      <c r="P27">
        <f>O27/(SQRT(8))</f>
        <v>0</v>
      </c>
      <c r="Y27" t="s">
        <v>83</v>
      </c>
      <c r="Z27" t="s">
        <v>10</v>
      </c>
      <c r="AA27" t="s">
        <v>14</v>
      </c>
      <c r="AB27" t="s">
        <v>15</v>
      </c>
      <c r="AC27" t="s">
        <v>16</v>
      </c>
      <c r="AD27" t="s">
        <v>17</v>
      </c>
    </row>
    <row r="28" spans="1:30" x14ac:dyDescent="0.3">
      <c r="D28" s="2"/>
      <c r="X28" t="s">
        <v>25</v>
      </c>
      <c r="Y28">
        <v>92378.192680011824</v>
      </c>
      <c r="Z28">
        <v>11517.976112444738</v>
      </c>
      <c r="AA28">
        <v>0</v>
      </c>
      <c r="AB28">
        <v>54969.453139012759</v>
      </c>
      <c r="AC28">
        <v>0</v>
      </c>
      <c r="AD28">
        <v>0</v>
      </c>
    </row>
    <row r="29" spans="1:30" x14ac:dyDescent="0.3">
      <c r="D29" s="2"/>
    </row>
    <row r="30" spans="1:30" x14ac:dyDescent="0.3">
      <c r="A30" t="s">
        <v>13</v>
      </c>
      <c r="D30" s="2"/>
      <c r="X30" t="s">
        <v>24</v>
      </c>
      <c r="Y30">
        <v>29078.291850986316</v>
      </c>
      <c r="Z30">
        <v>2883.7145357421232</v>
      </c>
      <c r="AA30">
        <v>0</v>
      </c>
      <c r="AB30">
        <v>15067.388064109387</v>
      </c>
      <c r="AC30">
        <v>0</v>
      </c>
      <c r="AD30">
        <v>0</v>
      </c>
    </row>
    <row r="31" spans="1:30" x14ac:dyDescent="0.3">
      <c r="A31" t="s">
        <v>6</v>
      </c>
      <c r="B31">
        <v>27342.380282508057</v>
      </c>
      <c r="C31">
        <v>8294.247822510677</v>
      </c>
      <c r="D31" s="2">
        <v>12382.160024338302</v>
      </c>
      <c r="E31">
        <v>12150.929066674753</v>
      </c>
      <c r="F31">
        <v>7901.1148029505539</v>
      </c>
      <c r="G31">
        <v>0</v>
      </c>
      <c r="H31">
        <v>0</v>
      </c>
      <c r="M31" t="s">
        <v>6</v>
      </c>
      <c r="N31">
        <f>AVERAGE(B31:H31)</f>
        <v>9724.4045712831903</v>
      </c>
      <c r="O31">
        <f>STDEV(B31:H31)</f>
        <v>9290.16124522463</v>
      </c>
      <c r="P31">
        <f>O31/(SQRT(7))</f>
        <v>3511.3508992220732</v>
      </c>
    </row>
    <row r="32" spans="1:30" x14ac:dyDescent="0.3">
      <c r="A32" t="s">
        <v>7</v>
      </c>
      <c r="B32">
        <v>42068.985451164895</v>
      </c>
      <c r="C32">
        <v>264901.01963597239</v>
      </c>
      <c r="D32">
        <v>398374.93435462588</v>
      </c>
      <c r="E32">
        <v>336569.8463757924</v>
      </c>
      <c r="F32">
        <v>157142.63426880661</v>
      </c>
      <c r="G32">
        <v>117571.80602011771</v>
      </c>
      <c r="H32">
        <v>58136.221256673154</v>
      </c>
      <c r="I32">
        <v>362552.49912375788</v>
      </c>
      <c r="M32" t="s">
        <v>7</v>
      </c>
      <c r="N32">
        <f>AVERAGE(B32:I32)</f>
        <v>217164.74331086385</v>
      </c>
      <c r="O32">
        <f>STDEV(B32:I32)</f>
        <v>141411.79258413936</v>
      </c>
      <c r="P32">
        <f>O32/(SQRT(8))</f>
        <v>49996.618737995232</v>
      </c>
    </row>
    <row r="36" spans="1:16" x14ac:dyDescent="0.3">
      <c r="A36" s="6" t="s">
        <v>14</v>
      </c>
    </row>
    <row r="37" spans="1:16" x14ac:dyDescent="0.3">
      <c r="A37" t="s">
        <v>20</v>
      </c>
      <c r="N37" t="s">
        <v>3</v>
      </c>
      <c r="O37" s="1" t="s">
        <v>4</v>
      </c>
      <c r="P37" t="s">
        <v>5</v>
      </c>
    </row>
    <row r="38" spans="1:16" x14ac:dyDescent="0.3">
      <c r="A38" t="s">
        <v>6</v>
      </c>
      <c r="B38">
        <v>1136657.4505986483</v>
      </c>
      <c r="C38">
        <v>550237.50417897198</v>
      </c>
      <c r="D38">
        <v>500381.40780948068</v>
      </c>
      <c r="M38" t="s">
        <v>6</v>
      </c>
      <c r="N38">
        <f>AVERAGE(B38:D38)</f>
        <v>729092.12086236698</v>
      </c>
      <c r="O38">
        <f>STDEV(B38:D38)</f>
        <v>353841.10994708311</v>
      </c>
      <c r="P38">
        <f>O38/(SQRT(3))</f>
        <v>204290.26007830442</v>
      </c>
    </row>
    <row r="39" spans="1:16" x14ac:dyDescent="0.3">
      <c r="A39" t="s">
        <v>7</v>
      </c>
      <c r="B39">
        <v>551278.3462948458</v>
      </c>
      <c r="C39">
        <v>766939.23747064231</v>
      </c>
      <c r="D39">
        <v>783430.49549852277</v>
      </c>
      <c r="E39">
        <v>779223.47343277989</v>
      </c>
      <c r="F39">
        <v>504306.07850955095</v>
      </c>
      <c r="G39">
        <v>451517.59399140708</v>
      </c>
      <c r="H39">
        <v>630757.34981196362</v>
      </c>
      <c r="M39" t="s">
        <v>7</v>
      </c>
      <c r="N39">
        <f>AVERAGE(B39:H39)</f>
        <v>638207.5107156731</v>
      </c>
      <c r="O39">
        <f>STDEV(B39:H39)</f>
        <v>140203.41032546674</v>
      </c>
      <c r="P39">
        <f>O39/(SQRT(7))</f>
        <v>52991.908097761479</v>
      </c>
    </row>
    <row r="42" spans="1:16" x14ac:dyDescent="0.3">
      <c r="A42" t="s">
        <v>12</v>
      </c>
      <c r="L42" s="3"/>
    </row>
    <row r="43" spans="1:16" x14ac:dyDescent="0.3">
      <c r="A43" t="s">
        <v>6</v>
      </c>
      <c r="B43">
        <v>0</v>
      </c>
      <c r="C43">
        <v>0</v>
      </c>
      <c r="D43" s="2">
        <v>0</v>
      </c>
      <c r="M43" t="s">
        <v>6</v>
      </c>
      <c r="N43">
        <f>AVERAGE(B43:D43)</f>
        <v>0</v>
      </c>
      <c r="O43">
        <f>STDEV(B43:D43)</f>
        <v>0</v>
      </c>
      <c r="P43">
        <f>O43/(SQRT(3))</f>
        <v>0</v>
      </c>
    </row>
    <row r="44" spans="1:16" x14ac:dyDescent="0.3">
      <c r="A44" t="s">
        <v>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M44" t="s">
        <v>7</v>
      </c>
      <c r="N44">
        <f>AVERAGE(B44:H44)</f>
        <v>0</v>
      </c>
      <c r="O44">
        <f>STDEV(B44:H44)</f>
        <v>0</v>
      </c>
      <c r="P44">
        <f>O44/(SQRT(7))</f>
        <v>0</v>
      </c>
    </row>
    <row r="47" spans="1:16" x14ac:dyDescent="0.3">
      <c r="A47" t="s">
        <v>13</v>
      </c>
    </row>
    <row r="48" spans="1:16" x14ac:dyDescent="0.3">
      <c r="A48" t="s">
        <v>6</v>
      </c>
      <c r="B48">
        <v>1136657.4505986483</v>
      </c>
      <c r="C48">
        <v>550237.50417897198</v>
      </c>
      <c r="D48">
        <v>500381.40780948068</v>
      </c>
      <c r="M48" t="s">
        <v>6</v>
      </c>
      <c r="N48">
        <f>AVERAGE(B48:D48)</f>
        <v>729092.12086236698</v>
      </c>
      <c r="O48">
        <f>STDEV(B48:D48)</f>
        <v>353841.10994708311</v>
      </c>
      <c r="P48">
        <f>O48/(SQRT(3))</f>
        <v>204290.26007830442</v>
      </c>
    </row>
    <row r="49" spans="1:30" x14ac:dyDescent="0.3">
      <c r="A49" t="s">
        <v>7</v>
      </c>
      <c r="B49">
        <v>551278.3462948458</v>
      </c>
      <c r="C49">
        <v>766939.23747064231</v>
      </c>
      <c r="D49">
        <v>783430.49549852277</v>
      </c>
      <c r="E49">
        <v>779223.47343277989</v>
      </c>
      <c r="F49">
        <v>504306.07850955095</v>
      </c>
      <c r="G49">
        <v>451517.59399140708</v>
      </c>
      <c r="H49">
        <v>630757.34981196362</v>
      </c>
      <c r="M49" t="s">
        <v>7</v>
      </c>
      <c r="N49">
        <f>AVERAGE(B49:H49)</f>
        <v>638207.5107156731</v>
      </c>
      <c r="O49">
        <f>STDEV(B49:H49)</f>
        <v>140203.41032546674</v>
      </c>
      <c r="P49">
        <f>O49/(SQRT(7))</f>
        <v>52991.908097761479</v>
      </c>
      <c r="W49" t="s">
        <v>27</v>
      </c>
      <c r="X49" t="s">
        <v>29</v>
      </c>
    </row>
    <row r="50" spans="1:30" x14ac:dyDescent="0.3">
      <c r="Y50" t="s">
        <v>83</v>
      </c>
      <c r="Z50" t="s">
        <v>10</v>
      </c>
      <c r="AA50" t="s">
        <v>14</v>
      </c>
      <c r="AB50" t="s">
        <v>15</v>
      </c>
      <c r="AC50" t="s">
        <v>16</v>
      </c>
      <c r="AD50" t="s">
        <v>17</v>
      </c>
    </row>
    <row r="51" spans="1:30" x14ac:dyDescent="0.3">
      <c r="X51" t="s">
        <v>25</v>
      </c>
      <c r="Y51">
        <v>122833.8672014616</v>
      </c>
      <c r="Z51">
        <v>9724.4045712831903</v>
      </c>
      <c r="AA51">
        <v>729092.12086236698</v>
      </c>
      <c r="AB51">
        <v>405961.23012090812</v>
      </c>
      <c r="AC51">
        <v>0</v>
      </c>
      <c r="AD51">
        <v>0</v>
      </c>
    </row>
    <row r="53" spans="1:30" x14ac:dyDescent="0.3">
      <c r="X53" t="s">
        <v>24</v>
      </c>
      <c r="Y53">
        <v>40026.588600731069</v>
      </c>
      <c r="Z53">
        <v>3511.3508992220732</v>
      </c>
      <c r="AA53">
        <v>204290.26007830442</v>
      </c>
      <c r="AB53">
        <v>80918.988610941698</v>
      </c>
      <c r="AC53">
        <v>0</v>
      </c>
      <c r="AD53">
        <v>0</v>
      </c>
    </row>
    <row r="54" spans="1:30" ht="18" x14ac:dyDescent="0.35">
      <c r="A54" s="5" t="s">
        <v>23</v>
      </c>
    </row>
    <row r="55" spans="1:30" x14ac:dyDescent="0.3">
      <c r="A55" t="s">
        <v>22</v>
      </c>
      <c r="N55" t="s">
        <v>3</v>
      </c>
      <c r="O55" s="1" t="s">
        <v>4</v>
      </c>
      <c r="P55" t="s">
        <v>5</v>
      </c>
    </row>
    <row r="56" spans="1:30" x14ac:dyDescent="0.3">
      <c r="A56" t="s">
        <v>6</v>
      </c>
      <c r="B56">
        <v>336336.99058421486</v>
      </c>
      <c r="C56">
        <v>573110.08412614861</v>
      </c>
      <c r="D56">
        <v>587581.3881718996</v>
      </c>
      <c r="E56">
        <v>556244.20773702045</v>
      </c>
      <c r="F56">
        <v>251380.74568032037</v>
      </c>
      <c r="M56" t="s">
        <v>6</v>
      </c>
      <c r="N56">
        <f>AVERAGE(B56:F56)</f>
        <v>460930.6832599208</v>
      </c>
      <c r="O56">
        <f>STDEV(B56:F56)</f>
        <v>155839.70255990303</v>
      </c>
      <c r="P56">
        <f>O56/(SQRT(5))</f>
        <v>69693.633703458225</v>
      </c>
    </row>
    <row r="57" spans="1:30" x14ac:dyDescent="0.3">
      <c r="A57" t="s">
        <v>7</v>
      </c>
      <c r="B57">
        <v>383547.85217739415</v>
      </c>
      <c r="C57">
        <v>194718.57820341634</v>
      </c>
      <c r="D57">
        <v>225276.27655813054</v>
      </c>
      <c r="E57">
        <v>646995.01274499157</v>
      </c>
      <c r="F57">
        <v>610644.69930249755</v>
      </c>
      <c r="G57">
        <v>264013.7469062389</v>
      </c>
      <c r="M57" t="s">
        <v>7</v>
      </c>
      <c r="N57">
        <f>AVERAGE(B57:G57)</f>
        <v>387532.69431544485</v>
      </c>
      <c r="O57">
        <f>STDEV(B57:G57)</f>
        <v>197927.71370660569</v>
      </c>
      <c r="P57">
        <f>O57/(SQRT(6))</f>
        <v>80803.650756142684</v>
      </c>
    </row>
    <row r="60" spans="1:30" x14ac:dyDescent="0.3">
      <c r="A60" t="s">
        <v>12</v>
      </c>
      <c r="L60" s="3"/>
    </row>
    <row r="61" spans="1:30" x14ac:dyDescent="0.3">
      <c r="A61" t="s">
        <v>6</v>
      </c>
      <c r="B61">
        <v>77616.228596357294</v>
      </c>
      <c r="C61">
        <v>55462.266205756328</v>
      </c>
      <c r="D61" s="2">
        <v>55085.75514111558</v>
      </c>
      <c r="E61" s="2">
        <v>0</v>
      </c>
      <c r="F61" s="2">
        <v>86683.015751834595</v>
      </c>
      <c r="M61" t="s">
        <v>6</v>
      </c>
      <c r="N61">
        <f>AVERAGE(B61:F61)</f>
        <v>54969.453139012759</v>
      </c>
      <c r="O61">
        <f>STDEV(B61:F61)</f>
        <v>33691.703954717552</v>
      </c>
      <c r="P61">
        <f>O61/(SQRT(5))</f>
        <v>15067.388064109387</v>
      </c>
    </row>
    <row r="62" spans="1:30" x14ac:dyDescent="0.3">
      <c r="A62" t="s">
        <v>7</v>
      </c>
      <c r="B62">
        <v>0</v>
      </c>
      <c r="C62">
        <v>0</v>
      </c>
      <c r="D62" s="2">
        <v>0</v>
      </c>
      <c r="E62" s="2">
        <v>0</v>
      </c>
      <c r="F62" s="2">
        <v>0</v>
      </c>
      <c r="G62" s="2">
        <v>0</v>
      </c>
      <c r="M62" t="s">
        <v>7</v>
      </c>
      <c r="N62">
        <f>AVERAGE(B62:G62)</f>
        <v>0</v>
      </c>
      <c r="O62">
        <f>STDEV(B62:G62)</f>
        <v>0</v>
      </c>
      <c r="P62">
        <f>O62/(SQRT(6))</f>
        <v>0</v>
      </c>
    </row>
    <row r="65" spans="1:30" x14ac:dyDescent="0.3">
      <c r="A65" t="s">
        <v>13</v>
      </c>
    </row>
    <row r="66" spans="1:30" x14ac:dyDescent="0.3">
      <c r="A66" t="s">
        <v>6</v>
      </c>
      <c r="B66">
        <v>258720.76198785761</v>
      </c>
      <c r="C66">
        <v>517647.81792039244</v>
      </c>
      <c r="D66" s="2">
        <v>532495.63303078408</v>
      </c>
      <c r="E66" s="2">
        <v>556244.20773702045</v>
      </c>
      <c r="F66" s="2">
        <v>164697.72992848576</v>
      </c>
      <c r="M66" t="s">
        <v>6</v>
      </c>
      <c r="N66">
        <f>AVERAGE(B66:F66)</f>
        <v>405961.23012090812</v>
      </c>
      <c r="O66">
        <f>STDEV(B66:F66)</f>
        <v>180940.35920459693</v>
      </c>
      <c r="P66">
        <f>O66/(SQRT(5))</f>
        <v>80918.988610941698</v>
      </c>
    </row>
    <row r="67" spans="1:30" x14ac:dyDescent="0.3">
      <c r="A67" t="s">
        <v>7</v>
      </c>
      <c r="B67">
        <v>383547.85217739415</v>
      </c>
      <c r="C67">
        <v>194718.57820341634</v>
      </c>
      <c r="D67">
        <v>225276.27655813054</v>
      </c>
      <c r="E67">
        <v>646995.01274499157</v>
      </c>
      <c r="F67">
        <v>610644.69930249755</v>
      </c>
      <c r="G67">
        <v>264013.7469062389</v>
      </c>
      <c r="M67" t="s">
        <v>7</v>
      </c>
      <c r="N67">
        <f>AVERAGE(B67:G67)</f>
        <v>387532.69431544485</v>
      </c>
      <c r="O67">
        <f>STDEV(B67:G67)</f>
        <v>197927.71370660569</v>
      </c>
      <c r="P67">
        <f>O67/(SQRT(6))</f>
        <v>80803.650756142684</v>
      </c>
    </row>
    <row r="71" spans="1:30" ht="18" x14ac:dyDescent="0.35">
      <c r="A71" s="5" t="s">
        <v>16</v>
      </c>
    </row>
    <row r="72" spans="1:30" x14ac:dyDescent="0.3">
      <c r="A72" t="s">
        <v>22</v>
      </c>
      <c r="N72" t="s">
        <v>3</v>
      </c>
      <c r="O72" s="1" t="s">
        <v>4</v>
      </c>
      <c r="P72" t="s">
        <v>5</v>
      </c>
    </row>
    <row r="73" spans="1:30" x14ac:dyDescent="0.3">
      <c r="A73" t="s">
        <v>6</v>
      </c>
      <c r="B73">
        <v>0</v>
      </c>
      <c r="C73">
        <v>0</v>
      </c>
      <c r="D73" s="2">
        <v>0</v>
      </c>
      <c r="E73" s="2">
        <v>0</v>
      </c>
      <c r="F73" s="2">
        <v>0</v>
      </c>
      <c r="M73" t="s">
        <v>6</v>
      </c>
      <c r="N73">
        <f>AVERAGE(B73:F73)</f>
        <v>0</v>
      </c>
      <c r="O73">
        <f>STDEV(B73:F73)</f>
        <v>0</v>
      </c>
      <c r="P73">
        <f>O73/(SQRT(5))</f>
        <v>0</v>
      </c>
      <c r="W73" t="s">
        <v>28</v>
      </c>
      <c r="X73" t="s">
        <v>26</v>
      </c>
    </row>
    <row r="74" spans="1:30" x14ac:dyDescent="0.3">
      <c r="A74" t="s">
        <v>7</v>
      </c>
      <c r="B74">
        <v>0</v>
      </c>
      <c r="C74">
        <v>0</v>
      </c>
      <c r="D74" s="2">
        <v>0</v>
      </c>
      <c r="E74" s="2">
        <v>0</v>
      </c>
      <c r="F74" s="2">
        <v>0</v>
      </c>
      <c r="G74" s="2">
        <v>0</v>
      </c>
      <c r="M74" t="s">
        <v>7</v>
      </c>
      <c r="N74">
        <f>AVERAGE(B74:G74)</f>
        <v>0</v>
      </c>
      <c r="O74">
        <f>STDEV(B74:G74)</f>
        <v>0</v>
      </c>
      <c r="P74">
        <f>O74/(SQRT(6))</f>
        <v>0</v>
      </c>
      <c r="Y74" t="s">
        <v>83</v>
      </c>
      <c r="Z74" t="s">
        <v>10</v>
      </c>
      <c r="AA74" t="s">
        <v>14</v>
      </c>
      <c r="AB74" t="s">
        <v>15</v>
      </c>
      <c r="AC74" t="s">
        <v>16</v>
      </c>
      <c r="AD74" t="s">
        <v>17</v>
      </c>
    </row>
    <row r="75" spans="1:30" x14ac:dyDescent="0.3">
      <c r="X75" t="s">
        <v>25</v>
      </c>
      <c r="Y75">
        <v>448266.40504788433</v>
      </c>
      <c r="Z75">
        <v>217164.74331086385</v>
      </c>
      <c r="AA75">
        <v>638207.5107156731</v>
      </c>
      <c r="AB75">
        <v>387532.69431544485</v>
      </c>
      <c r="AC75">
        <v>0</v>
      </c>
      <c r="AD75">
        <v>190866.80968683452</v>
      </c>
    </row>
    <row r="77" spans="1:30" x14ac:dyDescent="0.3">
      <c r="A77" t="s">
        <v>12</v>
      </c>
      <c r="L77" s="3"/>
      <c r="X77" t="s">
        <v>24</v>
      </c>
      <c r="Y77">
        <v>22478.616941439086</v>
      </c>
      <c r="Z77">
        <v>49996.618737995232</v>
      </c>
      <c r="AA77">
        <v>52991.908097761479</v>
      </c>
      <c r="AB77">
        <v>80803.650756142684</v>
      </c>
      <c r="AC77">
        <v>0</v>
      </c>
      <c r="AD77">
        <v>18398.583713730692</v>
      </c>
    </row>
    <row r="78" spans="1:30" x14ac:dyDescent="0.3">
      <c r="A78" t="s">
        <v>6</v>
      </c>
      <c r="B78">
        <v>0</v>
      </c>
      <c r="C78">
        <v>0</v>
      </c>
      <c r="D78" s="2">
        <v>0</v>
      </c>
      <c r="E78" s="2">
        <v>0</v>
      </c>
      <c r="F78" s="2">
        <v>0</v>
      </c>
      <c r="M78" t="s">
        <v>6</v>
      </c>
      <c r="N78">
        <f>AVERAGE(B78:F78)</f>
        <v>0</v>
      </c>
      <c r="O78">
        <f>STDEV(B78:F78)</f>
        <v>0</v>
      </c>
      <c r="P78">
        <f>O78/(SQRT(5))</f>
        <v>0</v>
      </c>
    </row>
    <row r="79" spans="1:30" x14ac:dyDescent="0.3">
      <c r="A79" t="s">
        <v>7</v>
      </c>
      <c r="B79">
        <v>0</v>
      </c>
      <c r="C79">
        <v>0</v>
      </c>
      <c r="D79" s="2">
        <v>0</v>
      </c>
      <c r="E79" s="2">
        <v>0</v>
      </c>
      <c r="F79" s="2">
        <v>0</v>
      </c>
      <c r="G79" s="2">
        <v>0</v>
      </c>
      <c r="M79" t="s">
        <v>7</v>
      </c>
      <c r="N79">
        <f>AVERAGE(B79:G79)</f>
        <v>0</v>
      </c>
      <c r="O79">
        <f>STDEV(B79:G79)</f>
        <v>0</v>
      </c>
      <c r="P79">
        <f>O79/(SQRT(6))</f>
        <v>0</v>
      </c>
    </row>
    <row r="82" spans="1:16" x14ac:dyDescent="0.3">
      <c r="A82" t="s">
        <v>13</v>
      </c>
    </row>
    <row r="83" spans="1:16" x14ac:dyDescent="0.3">
      <c r="A83" t="s">
        <v>6</v>
      </c>
      <c r="B83">
        <v>0</v>
      </c>
      <c r="C83">
        <v>0</v>
      </c>
      <c r="D83" s="2">
        <v>0</v>
      </c>
      <c r="E83" s="2">
        <v>0</v>
      </c>
      <c r="F83" s="2">
        <v>0</v>
      </c>
      <c r="M83" t="s">
        <v>6</v>
      </c>
      <c r="N83">
        <f>AVERAGE(B83:F83)</f>
        <v>0</v>
      </c>
      <c r="O83">
        <f>STDEV(B83:F83)</f>
        <v>0</v>
      </c>
      <c r="P83">
        <f>O83/(SQRT(5))</f>
        <v>0</v>
      </c>
    </row>
    <row r="84" spans="1:16" x14ac:dyDescent="0.3">
      <c r="A84" t="s">
        <v>7</v>
      </c>
      <c r="B84">
        <v>0</v>
      </c>
      <c r="C84">
        <v>0</v>
      </c>
      <c r="D84" s="2">
        <v>0</v>
      </c>
      <c r="E84" s="2">
        <v>0</v>
      </c>
      <c r="F84" s="2">
        <v>0</v>
      </c>
      <c r="G84" s="2">
        <v>0</v>
      </c>
      <c r="M84" t="s">
        <v>7</v>
      </c>
      <c r="N84">
        <f>AVERAGE(B84:G84)</f>
        <v>0</v>
      </c>
      <c r="O84">
        <f>STDEV(B84:G84)</f>
        <v>0</v>
      </c>
      <c r="P84">
        <f>O84/(SQRT(6))</f>
        <v>0</v>
      </c>
    </row>
    <row r="88" spans="1:16" ht="18" x14ac:dyDescent="0.35">
      <c r="A88" s="5" t="s">
        <v>17</v>
      </c>
    </row>
    <row r="89" spans="1:16" x14ac:dyDescent="0.3">
      <c r="A89" t="s">
        <v>32</v>
      </c>
      <c r="N89" t="s">
        <v>3</v>
      </c>
      <c r="O89" s="1" t="s">
        <v>4</v>
      </c>
      <c r="P89" t="s">
        <v>5</v>
      </c>
    </row>
    <row r="90" spans="1:16" x14ac:dyDescent="0.3">
      <c r="A90" t="s">
        <v>6</v>
      </c>
      <c r="B90">
        <v>0</v>
      </c>
      <c r="C90">
        <v>0</v>
      </c>
      <c r="D90">
        <v>0</v>
      </c>
      <c r="E90">
        <v>0</v>
      </c>
      <c r="F90">
        <v>0</v>
      </c>
      <c r="M90" t="s">
        <v>6</v>
      </c>
      <c r="N90">
        <f>AVERAGE(B90:F90)</f>
        <v>0</v>
      </c>
      <c r="O90">
        <f>STDEV(B90:F90)</f>
        <v>0</v>
      </c>
      <c r="P90">
        <f>O90/(SQRT(5))</f>
        <v>0</v>
      </c>
    </row>
    <row r="91" spans="1:16" x14ac:dyDescent="0.3">
      <c r="A91" t="s">
        <v>7</v>
      </c>
      <c r="B91">
        <v>177684.44651038587</v>
      </c>
      <c r="C91">
        <v>177487.45805960291</v>
      </c>
      <c r="D91">
        <v>188393.71283468866</v>
      </c>
      <c r="E91">
        <v>150658.76644140724</v>
      </c>
      <c r="F91">
        <v>260109.66458808779</v>
      </c>
      <c r="M91" t="s">
        <v>7</v>
      </c>
      <c r="N91">
        <f>AVERAGE(B91:F91)</f>
        <v>190866.80968683452</v>
      </c>
      <c r="O91">
        <f>STDEV(B91:F91)</f>
        <v>41140.483873622361</v>
      </c>
      <c r="P91">
        <f>O91/(SQRT(5))</f>
        <v>18398.583713730692</v>
      </c>
    </row>
    <row r="94" spans="1:16" x14ac:dyDescent="0.3">
      <c r="A94" t="s">
        <v>12</v>
      </c>
      <c r="L94" s="3"/>
    </row>
    <row r="95" spans="1:16" x14ac:dyDescent="0.3">
      <c r="A95" t="s">
        <v>6</v>
      </c>
      <c r="B95">
        <v>0</v>
      </c>
      <c r="C95">
        <v>0</v>
      </c>
      <c r="D95">
        <v>0</v>
      </c>
      <c r="E95">
        <v>0</v>
      </c>
      <c r="F95">
        <v>0</v>
      </c>
      <c r="M95" t="s">
        <v>6</v>
      </c>
      <c r="N95">
        <f>AVERAGE(B95:F95)</f>
        <v>0</v>
      </c>
      <c r="O95">
        <f>STDEV(B95:F95)</f>
        <v>0</v>
      </c>
      <c r="P95">
        <f>O95/(SQRT(5))</f>
        <v>0</v>
      </c>
    </row>
    <row r="96" spans="1:16" x14ac:dyDescent="0.3">
      <c r="A96" t="s">
        <v>7</v>
      </c>
      <c r="B96">
        <v>0</v>
      </c>
      <c r="C96">
        <v>0</v>
      </c>
      <c r="D96">
        <v>0</v>
      </c>
      <c r="E96">
        <v>0</v>
      </c>
      <c r="F96">
        <v>0</v>
      </c>
      <c r="M96" t="s">
        <v>7</v>
      </c>
      <c r="N96">
        <f>AVERAGE(B96:F96)</f>
        <v>0</v>
      </c>
      <c r="O96">
        <f>STDEV(B96:F96)</f>
        <v>0</v>
      </c>
      <c r="P96">
        <f>O96/(SQRT(5))</f>
        <v>0</v>
      </c>
    </row>
    <row r="97" spans="1:30" x14ac:dyDescent="0.3">
      <c r="W97" t="s">
        <v>28</v>
      </c>
      <c r="X97" t="s">
        <v>12</v>
      </c>
    </row>
    <row r="98" spans="1:30" x14ac:dyDescent="0.3">
      <c r="Y98" t="s">
        <v>83</v>
      </c>
      <c r="Z98" t="s">
        <v>10</v>
      </c>
      <c r="AA98" t="s">
        <v>14</v>
      </c>
      <c r="AB98" t="s">
        <v>15</v>
      </c>
      <c r="AC98" t="s">
        <v>16</v>
      </c>
      <c r="AD98" t="s">
        <v>17</v>
      </c>
    </row>
    <row r="99" spans="1:30" x14ac:dyDescent="0.3">
      <c r="A99" t="s">
        <v>13</v>
      </c>
      <c r="X99" t="s">
        <v>25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</row>
    <row r="100" spans="1:30" x14ac:dyDescent="0.3">
      <c r="A100" t="s">
        <v>6</v>
      </c>
      <c r="B100">
        <v>0</v>
      </c>
      <c r="C100">
        <v>0</v>
      </c>
      <c r="D100">
        <v>0</v>
      </c>
      <c r="E100">
        <v>0</v>
      </c>
      <c r="F100">
        <v>0</v>
      </c>
      <c r="M100" t="s">
        <v>6</v>
      </c>
      <c r="N100">
        <f>AVERAGE(B100:F100)</f>
        <v>0</v>
      </c>
      <c r="O100">
        <f>STDEV(B100:F100)</f>
        <v>0</v>
      </c>
      <c r="P100">
        <f>O100/(SQRT(5))</f>
        <v>0</v>
      </c>
    </row>
    <row r="101" spans="1:30" x14ac:dyDescent="0.3">
      <c r="A101" t="s">
        <v>7</v>
      </c>
      <c r="B101">
        <v>177684.44651038587</v>
      </c>
      <c r="C101">
        <v>177487.45805960291</v>
      </c>
      <c r="D101">
        <v>188393.71283468866</v>
      </c>
      <c r="E101">
        <v>150658.76644140724</v>
      </c>
      <c r="F101">
        <v>260109.66458808779</v>
      </c>
      <c r="M101" t="s">
        <v>7</v>
      </c>
      <c r="N101">
        <f>AVERAGE(B101:F101)</f>
        <v>190866.80968683452</v>
      </c>
      <c r="O101">
        <f>STDEV(B101:F101)</f>
        <v>41140.483873622361</v>
      </c>
      <c r="P101">
        <f>O101/(SQRT(5))</f>
        <v>18398.583713730692</v>
      </c>
      <c r="X101" t="s">
        <v>24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</row>
    <row r="123" spans="23:30" x14ac:dyDescent="0.3">
      <c r="W123" t="s">
        <v>28</v>
      </c>
      <c r="X123" t="s">
        <v>29</v>
      </c>
    </row>
    <row r="124" spans="23:30" x14ac:dyDescent="0.3">
      <c r="Y124" t="s">
        <v>83</v>
      </c>
      <c r="Z124" t="s">
        <v>10</v>
      </c>
      <c r="AA124" t="s">
        <v>14</v>
      </c>
      <c r="AB124" t="s">
        <v>15</v>
      </c>
      <c r="AC124" t="s">
        <v>16</v>
      </c>
      <c r="AD124" t="s">
        <v>17</v>
      </c>
    </row>
    <row r="125" spans="23:30" x14ac:dyDescent="0.3">
      <c r="X125" t="s">
        <v>25</v>
      </c>
      <c r="Y125">
        <v>448266.40504788433</v>
      </c>
      <c r="Z125">
        <v>217164.74331086385</v>
      </c>
      <c r="AA125">
        <v>638207.5107156731</v>
      </c>
      <c r="AB125">
        <v>387532.69431544485</v>
      </c>
      <c r="AC125">
        <v>0</v>
      </c>
      <c r="AD125">
        <v>190866.80968683452</v>
      </c>
    </row>
    <row r="127" spans="23:30" x14ac:dyDescent="0.3">
      <c r="X127" t="s">
        <v>24</v>
      </c>
      <c r="Y127">
        <v>22478.616941439086</v>
      </c>
      <c r="Z127">
        <v>49996.618737995232</v>
      </c>
      <c r="AA127">
        <v>52991.908097761479</v>
      </c>
      <c r="AB127">
        <v>80803.650756142684</v>
      </c>
      <c r="AC127">
        <v>0</v>
      </c>
      <c r="AD127">
        <v>18398.583713730692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Q92</vt:lpstr>
      <vt:lpstr>R6-1</vt:lpstr>
      <vt:lpstr>CV8M+18M</vt:lpstr>
      <vt:lpstr>YAC128</vt:lpstr>
      <vt:lpstr>oldQ150</vt:lpstr>
      <vt:lpstr>NewcolQ150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2016-04-19T12:03:23Z</dcterms:modified>
</cp:coreProperties>
</file>