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dickson\Documents\Publications\KayGross\GLBRC\PANVI_biodiversity_manuscript\"/>
    </mc:Choice>
  </mc:AlternateContent>
  <bookViews>
    <workbookView xWindow="11292" yWindow="108" windowWidth="9396" windowHeight="7992"/>
  </bookViews>
  <sheets>
    <sheet name="Seed density and cost" sheetId="1" r:id="rId1"/>
  </sheets>
  <calcPr calcId="152511"/>
</workbook>
</file>

<file path=xl/calcChain.xml><?xml version="1.0" encoding="utf-8"?>
<calcChain xmlns="http://schemas.openxmlformats.org/spreadsheetml/2006/main">
  <c r="R8" i="1" l="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4" i="1"/>
  <c r="R5" i="1"/>
  <c r="R6" i="1"/>
  <c r="R7" i="1"/>
  <c r="R9" i="1"/>
  <c r="R10" i="1"/>
  <c r="R11" i="1"/>
  <c r="R12" i="1"/>
  <c r="R13" i="1"/>
  <c r="R14" i="1"/>
  <c r="R15" i="1"/>
  <c r="R16" i="1"/>
  <c r="R17" i="1"/>
  <c r="R18" i="1"/>
  <c r="R19" i="1"/>
  <c r="R20" i="1"/>
  <c r="R21" i="1"/>
  <c r="R22" i="1"/>
  <c r="R23" i="1"/>
  <c r="R24" i="1"/>
  <c r="R25" i="1"/>
  <c r="R26" i="1"/>
  <c r="R27" i="1"/>
  <c r="R28" i="1"/>
  <c r="R29" i="1"/>
  <c r="R30" i="1"/>
  <c r="R31" i="1"/>
  <c r="R32" i="1"/>
  <c r="R33" i="1"/>
  <c r="R4" i="1"/>
  <c r="AD4" i="1" l="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V5" i="1" l="1"/>
  <c r="N5" i="1" s="1"/>
  <c r="V6" i="1"/>
  <c r="O6" i="1" s="1"/>
  <c r="V7" i="1"/>
  <c r="O7" i="1" s="1"/>
  <c r="V8" i="1"/>
  <c r="O8" i="1" s="1"/>
  <c r="V9" i="1"/>
  <c r="O9" i="1" s="1"/>
  <c r="V10" i="1"/>
  <c r="M10" i="1" s="1"/>
  <c r="V11" i="1"/>
  <c r="M11" i="1" s="1"/>
  <c r="V12" i="1"/>
  <c r="M12" i="1" s="1"/>
  <c r="V13" i="1"/>
  <c r="O13" i="1" s="1"/>
  <c r="V14" i="1"/>
  <c r="N14" i="1" s="1"/>
  <c r="V15" i="1"/>
  <c r="N15" i="1" s="1"/>
  <c r="V16" i="1"/>
  <c r="V17" i="1"/>
  <c r="O17" i="1" s="1"/>
  <c r="V18" i="1"/>
  <c r="M18" i="1" s="1"/>
  <c r="V19" i="1"/>
  <c r="M19" i="1" s="1"/>
  <c r="V20" i="1"/>
  <c r="M20" i="1" s="1"/>
  <c r="V21" i="1"/>
  <c r="V22" i="1"/>
  <c r="N22" i="1" s="1"/>
  <c r="V23" i="1"/>
  <c r="N23" i="1" s="1"/>
  <c r="V24" i="1"/>
  <c r="O24" i="1" s="1"/>
  <c r="V25" i="1"/>
  <c r="O25" i="1" s="1"/>
  <c r="V26" i="1"/>
  <c r="M26" i="1" s="1"/>
  <c r="V27" i="1"/>
  <c r="V28" i="1"/>
  <c r="M28" i="1" s="1"/>
  <c r="V29" i="1"/>
  <c r="O29" i="1" s="1"/>
  <c r="V30" i="1"/>
  <c r="O30" i="1" s="1"/>
  <c r="V31" i="1"/>
  <c r="O31" i="1" s="1"/>
  <c r="V32" i="1"/>
  <c r="O32" i="1" s="1"/>
  <c r="V33" i="1"/>
  <c r="N33" i="1" s="1"/>
  <c r="V34" i="1"/>
  <c r="V35" i="1"/>
  <c r="V36" i="1"/>
  <c r="V37" i="1"/>
  <c r="V4" i="1"/>
  <c r="N4" i="1" s="1"/>
  <c r="O16" i="1" l="1"/>
  <c r="L16" i="1"/>
  <c r="M21" i="1"/>
  <c r="L21" i="1"/>
  <c r="M27" i="1"/>
  <c r="L27" i="1"/>
  <c r="M29" i="1"/>
  <c r="O21" i="1"/>
  <c r="N21" i="1"/>
  <c r="M17" i="1"/>
  <c r="M9" i="1"/>
  <c r="O5" i="1"/>
  <c r="M31" i="1"/>
  <c r="L20" i="1"/>
  <c r="L28" i="1"/>
  <c r="M30" i="1"/>
  <c r="L12" i="1"/>
  <c r="L19" i="1"/>
  <c r="L11" i="1"/>
  <c r="M4" i="1"/>
  <c r="O4" i="1"/>
  <c r="L4" i="1"/>
  <c r="L26" i="1"/>
  <c r="L18" i="1"/>
  <c r="L10" i="1"/>
  <c r="M25" i="1"/>
  <c r="L33" i="1"/>
  <c r="L25" i="1"/>
  <c r="L17" i="1"/>
  <c r="L9" i="1"/>
  <c r="L32" i="1"/>
  <c r="L24" i="1"/>
  <c r="L8" i="1"/>
  <c r="L31" i="1"/>
  <c r="L23" i="1"/>
  <c r="L15" i="1"/>
  <c r="L7" i="1"/>
  <c r="M6" i="1"/>
  <c r="L30" i="1"/>
  <c r="L22" i="1"/>
  <c r="L14" i="1"/>
  <c r="L6" i="1"/>
  <c r="N13" i="1"/>
  <c r="M5" i="1"/>
  <c r="L29" i="1"/>
  <c r="L13" i="1"/>
  <c r="L5" i="1"/>
  <c r="M16" i="1"/>
  <c r="N31" i="1"/>
  <c r="M24" i="1"/>
  <c r="M13" i="1"/>
  <c r="N29" i="1"/>
  <c r="N6" i="1"/>
  <c r="M33" i="1"/>
  <c r="M22" i="1"/>
  <c r="M8" i="1"/>
  <c r="O23" i="1"/>
  <c r="O15" i="1"/>
  <c r="N32" i="1"/>
  <c r="M15" i="1"/>
  <c r="M14" i="1"/>
  <c r="N30" i="1"/>
  <c r="M23" i="1"/>
  <c r="M32" i="1"/>
  <c r="M7" i="1"/>
  <c r="O22" i="1"/>
  <c r="O14" i="1"/>
  <c r="N19" i="1"/>
  <c r="O12" i="1"/>
  <c r="N18" i="1"/>
  <c r="N20" i="1"/>
  <c r="N12" i="1"/>
  <c r="N11" i="1"/>
  <c r="N10" i="1"/>
  <c r="O28" i="1"/>
  <c r="O20" i="1"/>
  <c r="N25" i="1"/>
  <c r="N17" i="1"/>
  <c r="N9" i="1"/>
  <c r="N28" i="1"/>
  <c r="O27" i="1"/>
  <c r="O19" i="1"/>
  <c r="O11" i="1"/>
  <c r="N24" i="1"/>
  <c r="N16" i="1"/>
  <c r="N8" i="1"/>
  <c r="N27" i="1"/>
  <c r="O26" i="1"/>
  <c r="O18" i="1"/>
  <c r="O10" i="1"/>
  <c r="N7" i="1"/>
  <c r="N26" i="1"/>
  <c r="O33" i="1"/>
</calcChain>
</file>

<file path=xl/sharedStrings.xml><?xml version="1.0" encoding="utf-8"?>
<sst xmlns="http://schemas.openxmlformats.org/spreadsheetml/2006/main" count="170" uniqueCount="119">
  <si>
    <t>Achillea millefolium</t>
  </si>
  <si>
    <t>Latin name</t>
  </si>
  <si>
    <t>common name</t>
  </si>
  <si>
    <t>Pascopyrum smithii</t>
  </si>
  <si>
    <t>western wheatgrass</t>
  </si>
  <si>
    <t>yarrow</t>
  </si>
  <si>
    <t>Andropogon gerardii</t>
  </si>
  <si>
    <t>big bluestem</t>
  </si>
  <si>
    <t>Asclepias tuberosa</t>
  </si>
  <si>
    <t>butterfly weed</t>
  </si>
  <si>
    <t>Elymus canadensis</t>
  </si>
  <si>
    <t>Canada wild rye</t>
  </si>
  <si>
    <t>Euphorbia corollata</t>
  </si>
  <si>
    <t>flowering spurge</t>
  </si>
  <si>
    <t>Koeleria cristata</t>
  </si>
  <si>
    <t>Junegrass</t>
  </si>
  <si>
    <t>Amorpha canescens</t>
  </si>
  <si>
    <t>leadplant</t>
  </si>
  <si>
    <t>Lespedeza capitata</t>
  </si>
  <si>
    <t>round-headed bushclover</t>
  </si>
  <si>
    <t>Liatris aspera</t>
  </si>
  <si>
    <t>tall blazing star</t>
  </si>
  <si>
    <t xml:space="preserve">Lupinus perennis </t>
  </si>
  <si>
    <t>wild lupine</t>
  </si>
  <si>
    <t>Monarda fistulosa</t>
  </si>
  <si>
    <t>wild bergamot</t>
  </si>
  <si>
    <t>Panicum virgatum</t>
  </si>
  <si>
    <t>switch grass</t>
  </si>
  <si>
    <t>Indiangrass</t>
  </si>
  <si>
    <t>stiff goldenrod</t>
  </si>
  <si>
    <t>Schizachyrium scoparium</t>
  </si>
  <si>
    <t>little bluestem</t>
  </si>
  <si>
    <t>Poa pratensis</t>
  </si>
  <si>
    <t>Kentucky bluegrass</t>
  </si>
  <si>
    <t>Petalostemum purpureum</t>
  </si>
  <si>
    <t>Dalea purpurea</t>
  </si>
  <si>
    <t>purple prairie clover</t>
  </si>
  <si>
    <t>Quercus ellipsoidalis</t>
  </si>
  <si>
    <t>northern pin oak</t>
  </si>
  <si>
    <t>Quercus macrocarpa</t>
  </si>
  <si>
    <t>bur oak</t>
  </si>
  <si>
    <t>Notes</t>
  </si>
  <si>
    <t>*</t>
  </si>
  <si>
    <t>Desmodium canadense</t>
  </si>
  <si>
    <t>showy tick trefoil</t>
  </si>
  <si>
    <t>Anemone canadensis</t>
  </si>
  <si>
    <t>Canada anemone</t>
  </si>
  <si>
    <t>Asclepias syriaca</t>
  </si>
  <si>
    <t>common milkweed</t>
  </si>
  <si>
    <t>Aster laevis</t>
  </si>
  <si>
    <t>smooth blue aster</t>
  </si>
  <si>
    <t>Aster novae-angliae</t>
  </si>
  <si>
    <t>New England aster</t>
  </si>
  <si>
    <t>Aster pilosus</t>
  </si>
  <si>
    <t>hairy aster</t>
  </si>
  <si>
    <t>Baptisia leucantha</t>
  </si>
  <si>
    <t>Baptisia alba</t>
  </si>
  <si>
    <t>white wild indigo</t>
  </si>
  <si>
    <t>Coreopsis tripteris</t>
  </si>
  <si>
    <t>tall coreopsis</t>
  </si>
  <si>
    <t>Illinois tick trefoil</t>
  </si>
  <si>
    <t>common evening primrose</t>
  </si>
  <si>
    <t>yellow coneflower</t>
  </si>
  <si>
    <t>black-eyed Susan</t>
  </si>
  <si>
    <t>cup plant</t>
  </si>
  <si>
    <t>gray goldenrod</t>
  </si>
  <si>
    <t>Solidago rigida</t>
  </si>
  <si>
    <t>showy goldenrod</t>
  </si>
  <si>
    <t>Ohio spiderwort</t>
  </si>
  <si>
    <t>golden Alexanders</t>
  </si>
  <si>
    <r>
      <t>Desmodium</t>
    </r>
    <r>
      <rPr>
        <sz val="11"/>
        <color theme="1"/>
        <rFont val="Calibri"/>
        <family val="2"/>
        <scheme val="minor"/>
      </rPr>
      <t xml:space="preserve"> </t>
    </r>
    <r>
      <rPr>
        <i/>
        <sz val="11"/>
        <color theme="1"/>
        <rFont val="Calibri"/>
        <family val="2"/>
        <scheme val="minor"/>
      </rPr>
      <t>illinoense</t>
    </r>
  </si>
  <si>
    <r>
      <t>Oenothera</t>
    </r>
    <r>
      <rPr>
        <sz val="11"/>
        <color theme="1"/>
        <rFont val="Calibri"/>
        <family val="2"/>
        <scheme val="minor"/>
      </rPr>
      <t xml:space="preserve"> </t>
    </r>
    <r>
      <rPr>
        <i/>
        <sz val="11"/>
        <color theme="1"/>
        <rFont val="Calibri"/>
        <family val="2"/>
        <scheme val="minor"/>
      </rPr>
      <t>biennis</t>
    </r>
  </si>
  <si>
    <r>
      <t>Oligoneuron</t>
    </r>
    <r>
      <rPr>
        <sz val="11"/>
        <color theme="1"/>
        <rFont val="Calibri"/>
        <family val="2"/>
        <scheme val="minor"/>
      </rPr>
      <t xml:space="preserve"> </t>
    </r>
    <r>
      <rPr>
        <i/>
        <sz val="11"/>
        <color theme="1"/>
        <rFont val="Calibri"/>
        <family val="2"/>
        <scheme val="minor"/>
      </rPr>
      <t>rigidum</t>
    </r>
  </si>
  <si>
    <r>
      <t>Ratibida</t>
    </r>
    <r>
      <rPr>
        <sz val="11"/>
        <color theme="1"/>
        <rFont val="Calibri"/>
        <family val="2"/>
        <scheme val="minor"/>
      </rPr>
      <t xml:space="preserve"> </t>
    </r>
    <r>
      <rPr>
        <i/>
        <sz val="11"/>
        <color theme="1"/>
        <rFont val="Calibri"/>
        <family val="2"/>
        <scheme val="minor"/>
      </rPr>
      <t>pinnata</t>
    </r>
  </si>
  <si>
    <r>
      <t>Rudbeckia</t>
    </r>
    <r>
      <rPr>
        <sz val="11"/>
        <color theme="1"/>
        <rFont val="Calibri"/>
        <family val="2"/>
        <scheme val="minor"/>
      </rPr>
      <t xml:space="preserve"> </t>
    </r>
    <r>
      <rPr>
        <i/>
        <sz val="11"/>
        <color theme="1"/>
        <rFont val="Calibri"/>
        <family val="2"/>
        <scheme val="minor"/>
      </rPr>
      <t>hirta</t>
    </r>
  </si>
  <si>
    <r>
      <t>Silphium</t>
    </r>
    <r>
      <rPr>
        <sz val="11"/>
        <color theme="1"/>
        <rFont val="Calibri"/>
        <family val="2"/>
        <scheme val="minor"/>
      </rPr>
      <t xml:space="preserve"> </t>
    </r>
    <r>
      <rPr>
        <i/>
        <sz val="11"/>
        <color theme="1"/>
        <rFont val="Calibri"/>
        <family val="2"/>
        <scheme val="minor"/>
      </rPr>
      <t>perfoliatum</t>
    </r>
  </si>
  <si>
    <r>
      <t>Solidago</t>
    </r>
    <r>
      <rPr>
        <sz val="11"/>
        <color theme="1"/>
        <rFont val="Calibri"/>
        <family val="2"/>
        <scheme val="minor"/>
      </rPr>
      <t xml:space="preserve"> </t>
    </r>
    <r>
      <rPr>
        <i/>
        <sz val="11"/>
        <color theme="1"/>
        <rFont val="Calibri"/>
        <family val="2"/>
        <scheme val="minor"/>
      </rPr>
      <t>nemoralis</t>
    </r>
  </si>
  <si>
    <r>
      <t>Solidago</t>
    </r>
    <r>
      <rPr>
        <sz val="11"/>
        <color theme="1"/>
        <rFont val="Calibri"/>
        <family val="2"/>
        <scheme val="minor"/>
      </rPr>
      <t xml:space="preserve"> </t>
    </r>
    <r>
      <rPr>
        <i/>
        <sz val="11"/>
        <color theme="1"/>
        <rFont val="Calibri"/>
        <family val="2"/>
        <scheme val="minor"/>
      </rPr>
      <t>speciosa</t>
    </r>
  </si>
  <si>
    <r>
      <t>Symphyotrichum</t>
    </r>
    <r>
      <rPr>
        <sz val="11"/>
        <color theme="1"/>
        <rFont val="Calibri"/>
        <family val="2"/>
        <scheme val="minor"/>
      </rPr>
      <t xml:space="preserve"> </t>
    </r>
    <r>
      <rPr>
        <i/>
        <sz val="11"/>
        <color theme="1"/>
        <rFont val="Calibri"/>
        <family val="2"/>
        <scheme val="minor"/>
      </rPr>
      <t>laeve</t>
    </r>
  </si>
  <si>
    <r>
      <t>Symphyotrichum</t>
    </r>
    <r>
      <rPr>
        <sz val="11"/>
        <color theme="1"/>
        <rFont val="Calibri"/>
        <family val="2"/>
        <scheme val="minor"/>
      </rPr>
      <t xml:space="preserve"> </t>
    </r>
    <r>
      <rPr>
        <i/>
        <sz val="11"/>
        <color theme="1"/>
        <rFont val="Calibri"/>
        <family val="2"/>
        <scheme val="minor"/>
      </rPr>
      <t>novae-angliae</t>
    </r>
  </si>
  <si>
    <r>
      <t>Symphyotrichum</t>
    </r>
    <r>
      <rPr>
        <sz val="11"/>
        <color theme="1"/>
        <rFont val="Calibri"/>
        <family val="2"/>
        <scheme val="minor"/>
      </rPr>
      <t xml:space="preserve"> </t>
    </r>
    <r>
      <rPr>
        <i/>
        <sz val="11"/>
        <color theme="1"/>
        <rFont val="Calibri"/>
        <family val="2"/>
        <scheme val="minor"/>
      </rPr>
      <t>pilosum</t>
    </r>
  </si>
  <si>
    <r>
      <t>Tradescantia</t>
    </r>
    <r>
      <rPr>
        <sz val="11"/>
        <color theme="1"/>
        <rFont val="Calibri"/>
        <family val="2"/>
        <scheme val="minor"/>
      </rPr>
      <t xml:space="preserve"> </t>
    </r>
    <r>
      <rPr>
        <i/>
        <sz val="11"/>
        <color theme="1"/>
        <rFont val="Calibri"/>
        <family val="2"/>
        <scheme val="minor"/>
      </rPr>
      <t>ohiensis</t>
    </r>
  </si>
  <si>
    <r>
      <t>Zizia</t>
    </r>
    <r>
      <rPr>
        <sz val="11"/>
        <color theme="1"/>
        <rFont val="Calibri"/>
        <family val="2"/>
        <scheme val="minor"/>
      </rPr>
      <t xml:space="preserve"> </t>
    </r>
    <r>
      <rPr>
        <i/>
        <sz val="11"/>
        <color theme="1"/>
        <rFont val="Calibri"/>
        <family val="2"/>
        <scheme val="minor"/>
      </rPr>
      <t>aurea</t>
    </r>
  </si>
  <si>
    <t>KBS 2 sp.</t>
  </si>
  <si>
    <t>KBS 6 sp.</t>
  </si>
  <si>
    <t>KBS 10 sp.</t>
  </si>
  <si>
    <t>KBS 18 sp.</t>
  </si>
  <si>
    <t>KBS 30 sp.</t>
  </si>
  <si>
    <t>Previous Latin name</t>
  </si>
  <si>
    <r>
      <t>KBS 1 sp. (shown as kg ha</t>
    </r>
    <r>
      <rPr>
        <vertAlign val="superscript"/>
        <sz val="11"/>
        <color theme="1"/>
        <rFont val="Calibri"/>
        <family val="2"/>
        <scheme val="minor"/>
      </rPr>
      <t xml:space="preserve">-1 </t>
    </r>
    <r>
      <rPr>
        <sz val="11"/>
        <color theme="1"/>
        <rFont val="Calibri"/>
        <family val="2"/>
        <scheme val="minor"/>
      </rPr>
      <t>per species)</t>
    </r>
  </si>
  <si>
    <r>
      <t>Used in Tilman et al. (2006; 100 kg ha</t>
    </r>
    <r>
      <rPr>
        <vertAlign val="superscript"/>
        <sz val="11"/>
        <color theme="1"/>
        <rFont val="Calibri"/>
        <family val="2"/>
        <scheme val="minor"/>
      </rPr>
      <t>-1</t>
    </r>
    <r>
      <rPr>
        <sz val="11"/>
        <color theme="1"/>
        <rFont val="Calibri"/>
        <family val="2"/>
        <scheme val="minor"/>
      </rPr>
      <t xml:space="preserve"> total weight)</t>
    </r>
  </si>
  <si>
    <t>Lowest price per pound</t>
  </si>
  <si>
    <t>This species is not generally for sale from seed companies, but it would likely have a much higher seed cost than other species.</t>
  </si>
  <si>
    <t>Cost of $2.19 per pound at Deer Creek Seed, Inc., Ashland, WI, USA</t>
  </si>
  <si>
    <t>Ever Wilde (WI, USA) price per pound</t>
  </si>
  <si>
    <t>Prairie Restorations, Inc. (MN, USA) price per pound</t>
  </si>
  <si>
    <r>
      <t>Many of the seed weights are listed in pounds or ounces on the retail seed websites, and so we have listed these units but converted to metric units when calculating cost in kg ha</t>
    </r>
    <r>
      <rPr>
        <vertAlign val="superscript"/>
        <sz val="11"/>
        <color theme="1"/>
        <rFont val="Calibri"/>
        <family val="2"/>
        <scheme val="minor"/>
      </rPr>
      <t>-1</t>
    </r>
  </si>
  <si>
    <r>
      <t>price per hectare for same seed density as Jena (1387 seeds m</t>
    </r>
    <r>
      <rPr>
        <vertAlign val="superscript"/>
        <sz val="11"/>
        <color theme="1"/>
        <rFont val="Calibri"/>
        <family val="2"/>
        <scheme val="minor"/>
      </rPr>
      <t>2</t>
    </r>
    <r>
      <rPr>
        <sz val="11"/>
        <color theme="1"/>
        <rFont val="Calibri"/>
        <family val="2"/>
        <scheme val="minor"/>
      </rPr>
      <t>)</t>
    </r>
  </si>
  <si>
    <t>Prairie Moon Nursery (MN, USA) price per pound</t>
  </si>
  <si>
    <r>
      <t>For price per hectare for the  same seed density as Tilman et al. (2006; 100 kg ha</t>
    </r>
    <r>
      <rPr>
        <vertAlign val="superscript"/>
        <sz val="11"/>
        <color theme="1"/>
        <rFont val="Calibri"/>
        <family val="2"/>
        <scheme val="minor"/>
      </rPr>
      <t>-1</t>
    </r>
    <r>
      <rPr>
        <sz val="11"/>
        <color theme="1"/>
        <rFont val="Calibri"/>
        <family val="2"/>
        <scheme val="minor"/>
      </rPr>
      <t>), we performed the calculation by first determining how much the seed would cost in monoculture at 100 kg ha</t>
    </r>
    <r>
      <rPr>
        <vertAlign val="superscript"/>
        <sz val="11"/>
        <color theme="1"/>
        <rFont val="Calibri"/>
        <family val="2"/>
        <scheme val="minor"/>
      </rPr>
      <t>-1</t>
    </r>
    <r>
      <rPr>
        <sz val="11"/>
        <color theme="1"/>
        <rFont val="Calibri"/>
        <family val="2"/>
        <scheme val="minor"/>
      </rPr>
      <t xml:space="preserve"> and then dividing this number by 30 because the total seed weight would be split equally between 30 species.</t>
    </r>
  </si>
  <si>
    <t>Used in KBS LTER experiment</t>
  </si>
  <si>
    <r>
      <t>price per hectare for same seed density as Tilman et al. (2006; 100 kg ha</t>
    </r>
    <r>
      <rPr>
        <vertAlign val="superscript"/>
        <sz val="11"/>
        <color theme="1"/>
        <rFont val="Calibri"/>
        <family val="2"/>
        <scheme val="minor"/>
      </rPr>
      <t>-1</t>
    </r>
    <r>
      <rPr>
        <sz val="11"/>
        <color theme="1"/>
        <rFont val="Calibri"/>
        <family val="2"/>
        <scheme val="minor"/>
      </rPr>
      <t>)</t>
    </r>
  </si>
  <si>
    <r>
      <t>price per hectare for same seed density as BIODEPTH (2000 seeds m</t>
    </r>
    <r>
      <rPr>
        <vertAlign val="superscript"/>
        <sz val="11"/>
        <color theme="1"/>
        <rFont val="Calibri"/>
        <family val="2"/>
        <scheme val="minor"/>
      </rPr>
      <t>2</t>
    </r>
    <r>
      <rPr>
        <sz val="11"/>
        <color theme="1"/>
        <rFont val="Calibri"/>
        <family val="2"/>
        <scheme val="minor"/>
      </rPr>
      <t>)</t>
    </r>
  </si>
  <si>
    <r>
      <t>For price per hectare for the same seed density as Jena (1387 seeds m</t>
    </r>
    <r>
      <rPr>
        <vertAlign val="superscript"/>
        <sz val="11"/>
        <color theme="1"/>
        <rFont val="Calibri"/>
        <family val="2"/>
        <scheme val="minor"/>
      </rPr>
      <t>2</t>
    </r>
    <r>
      <rPr>
        <sz val="11"/>
        <color theme="1"/>
        <rFont val="Calibri"/>
        <family val="2"/>
        <scheme val="minor"/>
      </rPr>
      <t>), we performed the calculation by first determining the number of seeds per species (1387/30) per m</t>
    </r>
    <r>
      <rPr>
        <vertAlign val="superscript"/>
        <sz val="11"/>
        <color theme="1"/>
        <rFont val="Calibri"/>
        <family val="2"/>
        <scheme val="minor"/>
      </rPr>
      <t>2</t>
    </r>
    <r>
      <rPr>
        <sz val="11"/>
        <color theme="1"/>
        <rFont val="Calibri"/>
        <family val="2"/>
        <scheme val="minor"/>
      </rPr>
      <t>, then dividing  by the number of seeds per ounce of each species, then dividing by 16 to convert ounces to pounds, then multiplying by the cost of seed per pound, then multiplying by 10,000 m</t>
    </r>
    <r>
      <rPr>
        <vertAlign val="superscript"/>
        <sz val="11"/>
        <color theme="1"/>
        <rFont val="Calibri"/>
        <family val="2"/>
        <scheme val="minor"/>
      </rPr>
      <t>2</t>
    </r>
    <r>
      <rPr>
        <sz val="11"/>
        <color theme="1"/>
        <rFont val="Calibri"/>
        <family val="2"/>
        <scheme val="minor"/>
      </rPr>
      <t xml:space="preserve"> (100m x 100m) to finally calculate cost per hectare.</t>
    </r>
  </si>
  <si>
    <t>For price per hectare for the same seed density as the KBS LTER experiment, we first converted the lowest price per pound of the seed to price per kg (multiply by 2.20462) and then multiplied by the number of kg of the species added per hectare in the 30 species mix.</t>
  </si>
  <si>
    <t>price per hectare for seed density used in KBS LTER experiment (30 sp. planting)</t>
  </si>
  <si>
    <t>Seeds per ounce as reported by Prairie Moon Nursery website</t>
  </si>
  <si>
    <t>A list of all species used in our LTER experiment and Tilman et al. (2006), the density per species for the different species richness treatments in our LTER experiment (KBS LTER experiment), and the cost of seed for densities used in our LTER experiment, Tilman et al. (2006), Hector et al. (1999), and Roscher et al. (2004). Previous Latin names are those used in Tilman et al. (2006) that now have a different Latin name. The notes column provides additional detail on calculations and methods.</t>
  </si>
  <si>
    <t>Sorghastrum nutans</t>
  </si>
  <si>
    <t>Everwilde Farms (WI, USA) price per pound</t>
  </si>
  <si>
    <t>2013 October</t>
  </si>
  <si>
    <t>2015 May</t>
  </si>
  <si>
    <t>Price per pound of seed at various seed retail websites (the 2015 May data is added to show how prices can change through time)</t>
  </si>
  <si>
    <r>
      <t>Multiply kg ha</t>
    </r>
    <r>
      <rPr>
        <vertAlign val="superscript"/>
        <sz val="11"/>
        <color theme="1"/>
        <rFont val="Calibri"/>
        <family val="2"/>
        <scheme val="minor"/>
      </rPr>
      <t>-1</t>
    </r>
    <r>
      <rPr>
        <sz val="11"/>
        <color theme="1"/>
        <rFont val="Calibri"/>
        <family val="2"/>
        <scheme val="minor"/>
      </rPr>
      <t xml:space="preserve"> by this number to determine the number of seeds per square foot</t>
    </r>
  </si>
  <si>
    <t xml:space="preserve"> </t>
  </si>
  <si>
    <r>
      <t>Multiply kg ha</t>
    </r>
    <r>
      <rPr>
        <vertAlign val="superscript"/>
        <sz val="11"/>
        <color theme="1"/>
        <rFont val="Calibri"/>
        <family val="2"/>
        <scheme val="minor"/>
      </rPr>
      <t>-1</t>
    </r>
    <r>
      <rPr>
        <sz val="11"/>
        <color theme="1"/>
        <rFont val="Calibri"/>
        <family val="2"/>
        <scheme val="minor"/>
      </rPr>
      <t xml:space="preserve"> by this number to determine the number of seeds per square meter</t>
    </r>
  </si>
  <si>
    <t xml:space="preserve">For the conversion between kg per hectare to number of seed per square meter, 0.00352739619 converts 1 kg per hectare to ounces per square meter. Multiplying this number by the number of seeds per ounce produces a number that can be multiplied by the kg per hectare of seeds to give the number of seeds per square meter.           For the conversion between kg per hectare to number of seed per square foot, 0.00032770583 converts 1 kg per hectare to ounces per square foot.  Multiplying this number by the number of seeds per ounce produces a number that can be multiplied by the kg per hectare of seeds to give the number of seeds per square foot. </t>
  </si>
  <si>
    <t>Price per pound of seed at various seed retail websites, as listed in 2013 October</t>
  </si>
  <si>
    <r>
      <t>For price per hectare for the same seed density as BIODEPTH (2000 seeds m-</t>
    </r>
    <r>
      <rPr>
        <vertAlign val="superscript"/>
        <sz val="11"/>
        <color theme="1"/>
        <rFont val="Calibri"/>
        <family val="2"/>
        <scheme val="minor"/>
      </rPr>
      <t>2</t>
    </r>
    <r>
      <rPr>
        <sz val="11"/>
        <color theme="1"/>
        <rFont val="Calibri"/>
        <family val="2"/>
        <scheme val="minor"/>
      </rPr>
      <t>), we performed the calculation by first determining the number of seeds per species (2000/30) per m</t>
    </r>
    <r>
      <rPr>
        <vertAlign val="superscript"/>
        <sz val="11"/>
        <color theme="1"/>
        <rFont val="Calibri"/>
        <family val="2"/>
        <scheme val="minor"/>
      </rPr>
      <t>2</t>
    </r>
    <r>
      <rPr>
        <sz val="11"/>
        <color theme="1"/>
        <rFont val="Calibri"/>
        <family val="2"/>
        <scheme val="minor"/>
      </rPr>
      <t>, then dividing  by the number of seeds per ounce of each species, then dividing by 16 to convert ounces to pounds, then multiplying by the cost of seed per pound, then multiplying by 10,000 m</t>
    </r>
    <r>
      <rPr>
        <vertAlign val="superscript"/>
        <sz val="11"/>
        <color theme="1"/>
        <rFont val="Calibri"/>
        <family val="2"/>
        <scheme val="minor"/>
      </rPr>
      <t>2</t>
    </r>
    <r>
      <rPr>
        <sz val="11"/>
        <color theme="1"/>
        <rFont val="Calibri"/>
        <family val="2"/>
        <scheme val="minor"/>
      </rPr>
      <t xml:space="preserve"> (100m x 100m) to finally calculate cost per hectare.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</si>
</sst>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7" x14ac:knownFonts="1">
    <font>
      <sz val="11"/>
      <color theme="1"/>
      <name val="Calibri"/>
      <family val="2"/>
      <scheme val="minor"/>
    </font>
    <font>
      <i/>
      <sz val="11"/>
      <color theme="1"/>
      <name val="Calibri"/>
      <family val="2"/>
      <scheme val="minor"/>
    </font>
    <font>
      <u/>
      <sz val="11"/>
      <color theme="10"/>
      <name val="Calibri"/>
      <family val="2"/>
      <scheme val="minor"/>
    </font>
    <font>
      <b/>
      <sz val="15.15"/>
      <color theme="1"/>
      <name val="Calibri"/>
      <family val="2"/>
      <scheme val="minor"/>
    </font>
    <font>
      <i/>
      <sz val="11"/>
      <name val="Calibri"/>
      <family val="2"/>
      <scheme val="minor"/>
    </font>
    <font>
      <vertAlign val="superscrip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0" borderId="0" xfId="0" applyFont="1"/>
    <xf numFmtId="0" fontId="0" fillId="0" borderId="0" xfId="0" applyFont="1"/>
    <xf numFmtId="0" fontId="1" fillId="0" borderId="0" xfId="0" applyFont="1" applyFill="1" applyBorder="1"/>
    <xf numFmtId="0" fontId="0" fillId="0" borderId="0" xfId="0" applyFont="1" applyFill="1" applyBorder="1"/>
    <xf numFmtId="0" fontId="0" fillId="0" borderId="0" xfId="0" applyFill="1" applyBorder="1"/>
    <xf numFmtId="164" fontId="0" fillId="0" borderId="0" xfId="0" applyNumberFormat="1" applyFill="1" applyBorder="1"/>
    <xf numFmtId="164" fontId="2" fillId="0" borderId="0" xfId="1" applyNumberFormat="1" applyFill="1" applyBorder="1"/>
    <xf numFmtId="0" fontId="3" fillId="0" borderId="0" xfId="0" applyFont="1" applyAlignment="1">
      <alignment vertical="center"/>
    </xf>
    <xf numFmtId="0" fontId="4" fillId="0" borderId="0" xfId="0" applyFont="1" applyFill="1" applyBorder="1" applyAlignment="1">
      <alignment vertical="top" wrapText="1"/>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3" fontId="0" fillId="0" borderId="0" xfId="0" applyNumberFormat="1"/>
    <xf numFmtId="165" fontId="0" fillId="0" borderId="0" xfId="0" applyNumberFormat="1"/>
    <xf numFmtId="3" fontId="0" fillId="0" borderId="0" xfId="0" applyNumberFormat="1" applyFill="1"/>
    <xf numFmtId="164" fontId="0" fillId="0" borderId="0" xfId="0" applyNumberFormat="1"/>
    <xf numFmtId="164" fontId="0" fillId="0" borderId="0" xfId="0" applyNumberFormat="1" applyFont="1" applyFill="1" applyBorder="1" applyAlignment="1">
      <alignment horizontal="right"/>
    </xf>
    <xf numFmtId="0" fontId="6" fillId="0" borderId="0" xfId="0" applyFont="1"/>
    <xf numFmtId="0" fontId="0" fillId="2" borderId="0" xfId="0" applyFill="1"/>
    <xf numFmtId="0" fontId="6" fillId="2" borderId="0" xfId="0" applyFont="1" applyFill="1"/>
    <xf numFmtId="0" fontId="0" fillId="2" borderId="0" xfId="0" applyFill="1" applyBorder="1"/>
    <xf numFmtId="164" fontId="0" fillId="2" borderId="0" xfId="0" applyNumberFormat="1" applyFill="1" applyBorder="1"/>
    <xf numFmtId="164" fontId="2" fillId="2" borderId="0" xfId="1"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tabSelected="1" zoomScale="90" zoomScaleNormal="90" workbookViewId="0">
      <pane xSplit="1" topLeftCell="B1" activePane="topRight" state="frozen"/>
      <selection pane="topRight" activeCell="B12" sqref="B12"/>
    </sheetView>
  </sheetViews>
  <sheetFormatPr defaultRowHeight="14.4" x14ac:dyDescent="0.3"/>
  <cols>
    <col min="1" max="1" width="30.109375" style="1" bestFit="1" customWidth="1"/>
    <col min="2" max="2" width="24.5546875" bestFit="1" customWidth="1"/>
    <col min="3" max="3" width="24.77734375" bestFit="1" customWidth="1"/>
    <col min="4" max="4" width="47.109375" style="2" bestFit="1" customWidth="1"/>
    <col min="5" max="5" width="26.33203125" style="2" bestFit="1" customWidth="1"/>
    <col min="6" max="6" width="35.21875" style="2" bestFit="1" customWidth="1"/>
    <col min="7" max="8" width="8.88671875" style="2" bestFit="1" customWidth="1"/>
    <col min="9" max="11" width="10" style="2" bestFit="1" customWidth="1"/>
    <col min="12" max="12" width="70.88671875" style="2" bestFit="1" customWidth="1"/>
    <col min="13" max="13" width="66.88671875" style="2" bestFit="1" customWidth="1"/>
    <col min="14" max="14" width="62.5546875" style="2" bestFit="1" customWidth="1"/>
    <col min="15" max="15" width="57" style="2" bestFit="1" customWidth="1"/>
    <col min="16" max="16" width="55.33203125" style="2" bestFit="1" customWidth="1"/>
    <col min="17" max="18" width="73.33203125" style="2" bestFit="1" customWidth="1"/>
    <col min="19" max="19" width="46.5546875" bestFit="1" customWidth="1"/>
    <col min="20" max="20" width="44.109375" bestFit="1" customWidth="1"/>
    <col min="21" max="21" width="33.5546875" bestFit="1" customWidth="1"/>
    <col min="22" max="22" width="21.44140625" bestFit="1" customWidth="1"/>
    <col min="24" max="24" width="11" bestFit="1" customWidth="1"/>
    <col min="27" max="27" width="46.5546875" bestFit="1" customWidth="1"/>
    <col min="28" max="28" width="44.109375" bestFit="1" customWidth="1"/>
    <col min="29" max="29" width="38.6640625" bestFit="1" customWidth="1"/>
    <col min="30" max="30" width="21.44140625" bestFit="1" customWidth="1"/>
  </cols>
  <sheetData>
    <row r="1" spans="1:30" x14ac:dyDescent="0.3">
      <c r="A1" s="17" t="s">
        <v>107</v>
      </c>
      <c r="P1" s="2" t="s">
        <v>114</v>
      </c>
      <c r="S1" t="s">
        <v>110</v>
      </c>
      <c r="AA1" s="18" t="s">
        <v>111</v>
      </c>
      <c r="AB1" s="18"/>
      <c r="AC1" s="18"/>
      <c r="AD1" s="18"/>
    </row>
    <row r="2" spans="1:30" x14ac:dyDescent="0.3">
      <c r="S2" s="17" t="s">
        <v>117</v>
      </c>
      <c r="AA2" s="19" t="s">
        <v>112</v>
      </c>
      <c r="AB2" s="18"/>
      <c r="AC2" s="18"/>
      <c r="AD2" s="18"/>
    </row>
    <row r="3" spans="1:30" s="5" customFormat="1" ht="16.2" x14ac:dyDescent="0.3">
      <c r="A3" s="4" t="s">
        <v>1</v>
      </c>
      <c r="B3" s="5" t="s">
        <v>2</v>
      </c>
      <c r="C3" s="5" t="s">
        <v>88</v>
      </c>
      <c r="D3" s="4" t="s">
        <v>90</v>
      </c>
      <c r="E3" s="4" t="s">
        <v>100</v>
      </c>
      <c r="F3" s="4" t="s">
        <v>89</v>
      </c>
      <c r="G3" s="4" t="s">
        <v>83</v>
      </c>
      <c r="H3" s="4" t="s">
        <v>84</v>
      </c>
      <c r="I3" s="4" t="s">
        <v>85</v>
      </c>
      <c r="J3" s="4" t="s">
        <v>86</v>
      </c>
      <c r="K3" s="4" t="s">
        <v>87</v>
      </c>
      <c r="L3" s="4" t="s">
        <v>105</v>
      </c>
      <c r="M3" s="4" t="s">
        <v>101</v>
      </c>
      <c r="N3" s="4" t="s">
        <v>102</v>
      </c>
      <c r="O3" s="4" t="s">
        <v>97</v>
      </c>
      <c r="P3" s="4" t="s">
        <v>106</v>
      </c>
      <c r="Q3" s="4" t="s">
        <v>115</v>
      </c>
      <c r="R3" s="4" t="s">
        <v>113</v>
      </c>
      <c r="S3" s="5" t="s">
        <v>95</v>
      </c>
      <c r="T3" s="5" t="s">
        <v>98</v>
      </c>
      <c r="U3" s="5" t="s">
        <v>94</v>
      </c>
      <c r="V3" s="5" t="s">
        <v>91</v>
      </c>
      <c r="W3" s="5" t="s">
        <v>41</v>
      </c>
      <c r="AA3" s="20" t="s">
        <v>95</v>
      </c>
      <c r="AB3" s="20" t="s">
        <v>98</v>
      </c>
      <c r="AC3" s="20" t="s">
        <v>109</v>
      </c>
      <c r="AD3" s="20" t="s">
        <v>91</v>
      </c>
    </row>
    <row r="4" spans="1:30" s="5" customFormat="1" ht="15" customHeight="1" x14ac:dyDescent="0.3">
      <c r="A4" s="3" t="s">
        <v>16</v>
      </c>
      <c r="B4" s="4" t="s">
        <v>17</v>
      </c>
      <c r="C4" s="3"/>
      <c r="D4" s="4" t="s">
        <v>42</v>
      </c>
      <c r="E4" s="4" t="s">
        <v>42</v>
      </c>
      <c r="F4" s="10"/>
      <c r="G4" s="10"/>
      <c r="H4" s="10"/>
      <c r="I4" s="10"/>
      <c r="J4" s="10"/>
      <c r="K4" s="11">
        <v>0.14422834300000001</v>
      </c>
      <c r="L4" s="16">
        <f t="shared" ref="L4:L33" si="0">2.20462*V4*K4</f>
        <v>35.61249322900192</v>
      </c>
      <c r="M4" s="15">
        <f t="shared" ref="M4:M33" si="1">(2.20462*100*V4)/30</f>
        <v>823.05813333333333</v>
      </c>
      <c r="N4" s="15">
        <f t="shared" ref="N4:N33" si="2">(((((2000/30)/P4)/16)*V4)*10000)</f>
        <v>291.66666666666669</v>
      </c>
      <c r="O4" s="15">
        <f t="shared" ref="O4:O33" si="3">(((((1387/30)/P4)/16)*V4)*10000)</f>
        <v>202.27083333333334</v>
      </c>
      <c r="P4" s="12">
        <v>16000</v>
      </c>
      <c r="Q4" s="13">
        <f>0.00352739619*P4</f>
        <v>56.438339040000002</v>
      </c>
      <c r="R4" s="13">
        <f t="shared" ref="R4:R33" si="4">0.00032770583*P4</f>
        <v>5.2432932800000005</v>
      </c>
      <c r="S4" s="6">
        <v>112</v>
      </c>
      <c r="T4" s="6">
        <v>225</v>
      </c>
      <c r="U4" s="6">
        <v>153.6</v>
      </c>
      <c r="V4" s="6">
        <f t="shared" ref="V4:V37" si="5">MIN(S4:U4)</f>
        <v>112</v>
      </c>
      <c r="W4" s="6" t="s">
        <v>96</v>
      </c>
      <c r="X4" s="6"/>
      <c r="Y4" s="6"/>
      <c r="Z4" s="8"/>
      <c r="AA4" s="21">
        <v>128</v>
      </c>
      <c r="AB4" s="21">
        <v>225</v>
      </c>
      <c r="AC4" s="21">
        <v>153.6</v>
      </c>
      <c r="AD4" s="21">
        <f t="shared" ref="AD4:AD37" si="6">MIN(AA4:AC4)</f>
        <v>128</v>
      </c>
    </row>
    <row r="5" spans="1:30" s="5" customFormat="1" x14ac:dyDescent="0.3">
      <c r="A5" s="3" t="s">
        <v>6</v>
      </c>
      <c r="B5" s="4" t="s">
        <v>7</v>
      </c>
      <c r="C5" s="3"/>
      <c r="D5" s="4" t="s">
        <v>42</v>
      </c>
      <c r="E5" s="4" t="s">
        <v>42</v>
      </c>
      <c r="F5" s="11"/>
      <c r="G5" s="11"/>
      <c r="H5" s="11">
        <v>1.1538267440000001</v>
      </c>
      <c r="I5" s="11">
        <v>1.1538267440000001</v>
      </c>
      <c r="J5" s="11">
        <v>0.86537005800000011</v>
      </c>
      <c r="K5" s="11">
        <v>0.57691337200000004</v>
      </c>
      <c r="L5" s="16">
        <f t="shared" si="0"/>
        <v>15.262497098143678</v>
      </c>
      <c r="M5" s="15">
        <f t="shared" si="1"/>
        <v>88.184799999999996</v>
      </c>
      <c r="N5" s="15">
        <f t="shared" si="2"/>
        <v>50</v>
      </c>
      <c r="O5" s="15">
        <f t="shared" si="3"/>
        <v>34.675000000000004</v>
      </c>
      <c r="P5" s="12">
        <v>10000</v>
      </c>
      <c r="Q5" s="13">
        <f t="shared" ref="Q5:Q33" si="7">0.00352739619*P5</f>
        <v>35.273961900000003</v>
      </c>
      <c r="R5" s="13">
        <f t="shared" si="4"/>
        <v>3.2770583000000002</v>
      </c>
      <c r="S5" s="6">
        <v>15</v>
      </c>
      <c r="T5" s="6">
        <v>18</v>
      </c>
      <c r="U5" s="6">
        <v>12</v>
      </c>
      <c r="V5" s="6">
        <f t="shared" si="5"/>
        <v>12</v>
      </c>
      <c r="W5" s="4" t="s">
        <v>104</v>
      </c>
      <c r="X5" s="6"/>
      <c r="AA5" s="21">
        <v>8</v>
      </c>
      <c r="AB5" s="21">
        <v>12</v>
      </c>
      <c r="AC5" s="21">
        <v>12</v>
      </c>
      <c r="AD5" s="21">
        <f t="shared" si="6"/>
        <v>8</v>
      </c>
    </row>
    <row r="6" spans="1:30" s="5" customFormat="1" ht="16.2" x14ac:dyDescent="0.3">
      <c r="A6" s="3" t="s">
        <v>45</v>
      </c>
      <c r="B6" s="4" t="s">
        <v>46</v>
      </c>
      <c r="C6" s="3"/>
      <c r="D6" s="4"/>
      <c r="E6" s="4" t="s">
        <v>42</v>
      </c>
      <c r="F6" s="11"/>
      <c r="G6" s="11"/>
      <c r="H6" s="11"/>
      <c r="I6" s="11"/>
      <c r="J6" s="11">
        <v>0.25961101740000003</v>
      </c>
      <c r="K6" s="11">
        <v>0.14422834300000001</v>
      </c>
      <c r="L6" s="16">
        <f t="shared" si="0"/>
        <v>16.025621953050862</v>
      </c>
      <c r="M6" s="15">
        <f t="shared" si="1"/>
        <v>370.37615999999997</v>
      </c>
      <c r="N6" s="15">
        <f t="shared" si="2"/>
        <v>262.5</v>
      </c>
      <c r="O6" s="15">
        <f t="shared" si="3"/>
        <v>182.04374999999999</v>
      </c>
      <c r="P6" s="14">
        <v>8000</v>
      </c>
      <c r="Q6" s="13">
        <f t="shared" si="7"/>
        <v>28.219169520000001</v>
      </c>
      <c r="R6" s="13">
        <f t="shared" si="4"/>
        <v>2.6216466400000003</v>
      </c>
      <c r="S6" s="6"/>
      <c r="T6" s="6">
        <v>600</v>
      </c>
      <c r="U6" s="6">
        <v>50.4</v>
      </c>
      <c r="V6" s="6">
        <f t="shared" si="5"/>
        <v>50.4</v>
      </c>
      <c r="W6" s="4" t="s">
        <v>99</v>
      </c>
      <c r="X6" s="6"/>
      <c r="AA6" s="21"/>
      <c r="AB6" s="21">
        <v>600</v>
      </c>
      <c r="AC6" s="21">
        <v>576</v>
      </c>
      <c r="AD6" s="21">
        <f t="shared" si="6"/>
        <v>576</v>
      </c>
    </row>
    <row r="7" spans="1:30" s="5" customFormat="1" ht="16.2" x14ac:dyDescent="0.3">
      <c r="A7" s="3" t="s">
        <v>47</v>
      </c>
      <c r="B7" s="4" t="s">
        <v>48</v>
      </c>
      <c r="C7" s="3"/>
      <c r="D7" s="4"/>
      <c r="E7" s="4" t="s">
        <v>42</v>
      </c>
      <c r="F7" s="11"/>
      <c r="G7" s="11"/>
      <c r="H7" s="11"/>
      <c r="I7" s="11"/>
      <c r="J7" s="11"/>
      <c r="K7" s="11">
        <v>0.14422834300000001</v>
      </c>
      <c r="L7" s="16">
        <f t="shared" si="0"/>
        <v>34.34061847082328</v>
      </c>
      <c r="M7" s="15">
        <f t="shared" si="1"/>
        <v>793.66320000000007</v>
      </c>
      <c r="N7" s="15">
        <f t="shared" si="2"/>
        <v>1125</v>
      </c>
      <c r="O7" s="15">
        <f t="shared" si="3"/>
        <v>780.1875</v>
      </c>
      <c r="P7" s="14">
        <v>4000</v>
      </c>
      <c r="Q7" s="13">
        <f t="shared" si="7"/>
        <v>14.109584760000001</v>
      </c>
      <c r="R7" s="13">
        <f t="shared" si="4"/>
        <v>1.3108233200000001</v>
      </c>
      <c r="S7" s="6">
        <v>192</v>
      </c>
      <c r="T7" s="6">
        <v>120</v>
      </c>
      <c r="U7" s="6">
        <v>108</v>
      </c>
      <c r="V7" s="6">
        <f t="shared" si="5"/>
        <v>108</v>
      </c>
      <c r="W7" s="4" t="s">
        <v>118</v>
      </c>
      <c r="X7" s="6"/>
      <c r="AA7" s="21">
        <v>128</v>
      </c>
      <c r="AB7" s="21">
        <v>180</v>
      </c>
      <c r="AC7" s="21">
        <v>120</v>
      </c>
      <c r="AD7" s="21">
        <f t="shared" si="6"/>
        <v>120</v>
      </c>
    </row>
    <row r="8" spans="1:30" s="5" customFormat="1" ht="16.2" x14ac:dyDescent="0.3">
      <c r="A8" s="3" t="s">
        <v>8</v>
      </c>
      <c r="B8" s="4" t="s">
        <v>9</v>
      </c>
      <c r="C8" s="3"/>
      <c r="D8" s="4" t="s">
        <v>42</v>
      </c>
      <c r="E8" s="4" t="s">
        <v>42</v>
      </c>
      <c r="F8" s="11"/>
      <c r="G8" s="11"/>
      <c r="H8" s="11"/>
      <c r="I8" s="11"/>
      <c r="J8" s="11">
        <v>0.25961101740000003</v>
      </c>
      <c r="K8" s="11">
        <v>0.14422834300000001</v>
      </c>
      <c r="L8" s="16">
        <f t="shared" si="0"/>
        <v>111.60701003017566</v>
      </c>
      <c r="M8" s="15">
        <f t="shared" si="1"/>
        <v>2579.4054000000001</v>
      </c>
      <c r="N8" s="15">
        <f t="shared" si="2"/>
        <v>3401.1627906976751</v>
      </c>
      <c r="O8" s="15">
        <f t="shared" si="3"/>
        <v>2358.7063953488373</v>
      </c>
      <c r="P8" s="14">
        <v>4300</v>
      </c>
      <c r="Q8" s="13">
        <f t="shared" si="7"/>
        <v>15.167803617000001</v>
      </c>
      <c r="R8" s="13">
        <f t="shared" si="4"/>
        <v>1.409135069</v>
      </c>
      <c r="S8" s="6">
        <v>1440</v>
      </c>
      <c r="T8" s="6">
        <v>450</v>
      </c>
      <c r="U8" s="6">
        <v>351</v>
      </c>
      <c r="V8" s="6">
        <f t="shared" si="5"/>
        <v>351</v>
      </c>
      <c r="W8" s="4" t="s">
        <v>103</v>
      </c>
      <c r="X8" s="6"/>
      <c r="AA8" s="21">
        <v>720</v>
      </c>
      <c r="AB8" s="21">
        <v>450</v>
      </c>
      <c r="AC8" s="21">
        <v>390</v>
      </c>
      <c r="AD8" s="21">
        <f t="shared" si="6"/>
        <v>390</v>
      </c>
    </row>
    <row r="9" spans="1:30" s="5" customFormat="1" x14ac:dyDescent="0.3">
      <c r="A9" s="3" t="s">
        <v>56</v>
      </c>
      <c r="B9" s="4" t="s">
        <v>57</v>
      </c>
      <c r="C9" s="3" t="s">
        <v>55</v>
      </c>
      <c r="D9" s="4"/>
      <c r="E9" s="4" t="s">
        <v>42</v>
      </c>
      <c r="F9" s="11"/>
      <c r="G9" s="11"/>
      <c r="H9" s="11"/>
      <c r="I9" s="11"/>
      <c r="J9" s="11">
        <v>0.25961101740000003</v>
      </c>
      <c r="K9" s="11">
        <v>0.14422834300000001</v>
      </c>
      <c r="L9" s="16">
        <f t="shared" si="0"/>
        <v>57.234364118038798</v>
      </c>
      <c r="M9" s="15">
        <f t="shared" si="1"/>
        <v>1322.7719999999999</v>
      </c>
      <c r="N9" s="15">
        <f t="shared" si="2"/>
        <v>4411.7647058823532</v>
      </c>
      <c r="O9" s="15">
        <f t="shared" si="3"/>
        <v>3059.5588235294117</v>
      </c>
      <c r="P9" s="14">
        <v>1700</v>
      </c>
      <c r="Q9" s="13">
        <f t="shared" si="7"/>
        <v>5.9965735230000003</v>
      </c>
      <c r="R9" s="13">
        <f t="shared" si="4"/>
        <v>0.557099911</v>
      </c>
      <c r="S9" s="6"/>
      <c r="T9" s="6">
        <v>180</v>
      </c>
      <c r="U9" s="6">
        <v>256</v>
      </c>
      <c r="V9" s="6">
        <f t="shared" si="5"/>
        <v>180</v>
      </c>
      <c r="W9" t="s">
        <v>116</v>
      </c>
      <c r="X9" s="6"/>
      <c r="AA9" s="21"/>
      <c r="AB9" s="21">
        <v>150</v>
      </c>
      <c r="AC9" s="21">
        <v>256</v>
      </c>
      <c r="AD9" s="21">
        <f t="shared" si="6"/>
        <v>150</v>
      </c>
    </row>
    <row r="10" spans="1:30" s="5" customFormat="1" x14ac:dyDescent="0.3">
      <c r="A10" s="9" t="s">
        <v>58</v>
      </c>
      <c r="B10" s="4" t="s">
        <v>59</v>
      </c>
      <c r="C10" s="3"/>
      <c r="D10" s="4"/>
      <c r="E10" s="4" t="s">
        <v>42</v>
      </c>
      <c r="F10" s="11"/>
      <c r="G10" s="11"/>
      <c r="H10" s="11"/>
      <c r="I10" s="11"/>
      <c r="J10" s="11"/>
      <c r="K10" s="11">
        <v>0.14422834300000001</v>
      </c>
      <c r="L10" s="16">
        <f t="shared" si="0"/>
        <v>95.390606863398006</v>
      </c>
      <c r="M10" s="15">
        <f t="shared" si="1"/>
        <v>2204.62</v>
      </c>
      <c r="N10" s="15">
        <f t="shared" si="2"/>
        <v>892.85714285714289</v>
      </c>
      <c r="O10" s="15">
        <f t="shared" si="3"/>
        <v>619.19642857142856</v>
      </c>
      <c r="P10" s="14">
        <v>14000</v>
      </c>
      <c r="Q10" s="13">
        <f t="shared" si="7"/>
        <v>49.38354666</v>
      </c>
      <c r="R10" s="13">
        <f t="shared" si="4"/>
        <v>4.5878816200000001</v>
      </c>
      <c r="S10" s="6">
        <v>300</v>
      </c>
      <c r="T10" s="6">
        <v>582.4</v>
      </c>
      <c r="U10" s="6"/>
      <c r="V10" s="6">
        <f t="shared" si="5"/>
        <v>300</v>
      </c>
      <c r="X10" s="6"/>
      <c r="AA10" s="21"/>
      <c r="AB10" s="21"/>
      <c r="AC10" s="21">
        <v>390</v>
      </c>
      <c r="AD10" s="21">
        <f t="shared" si="6"/>
        <v>390</v>
      </c>
    </row>
    <row r="11" spans="1:30" s="5" customFormat="1" x14ac:dyDescent="0.3">
      <c r="A11" s="3" t="s">
        <v>35</v>
      </c>
      <c r="B11" s="4" t="s">
        <v>36</v>
      </c>
      <c r="C11" s="3" t="s">
        <v>34</v>
      </c>
      <c r="D11" s="4" t="s">
        <v>42</v>
      </c>
      <c r="E11" s="4" t="s">
        <v>42</v>
      </c>
      <c r="F11" s="11"/>
      <c r="G11" s="11"/>
      <c r="H11" s="11"/>
      <c r="I11" s="11"/>
      <c r="J11" s="11"/>
      <c r="K11" s="11">
        <v>0.14422834300000001</v>
      </c>
      <c r="L11" s="16">
        <f t="shared" si="0"/>
        <v>11.446872823607759</v>
      </c>
      <c r="M11" s="15">
        <f t="shared" si="1"/>
        <v>264.55439999999999</v>
      </c>
      <c r="N11" s="15">
        <f t="shared" si="2"/>
        <v>100</v>
      </c>
      <c r="O11" s="15">
        <f t="shared" si="3"/>
        <v>69.350000000000009</v>
      </c>
      <c r="P11" s="14">
        <v>15000</v>
      </c>
      <c r="Q11" s="13">
        <f t="shared" si="7"/>
        <v>52.910942849999998</v>
      </c>
      <c r="R11" s="13">
        <f t="shared" si="4"/>
        <v>4.9155874500000003</v>
      </c>
      <c r="S11" s="6">
        <v>80</v>
      </c>
      <c r="T11" s="6">
        <v>45</v>
      </c>
      <c r="U11" s="6">
        <v>36</v>
      </c>
      <c r="V11" s="6">
        <f t="shared" si="5"/>
        <v>36</v>
      </c>
      <c r="W11" s="6"/>
      <c r="X11" s="6"/>
      <c r="AA11" s="21">
        <v>80</v>
      </c>
      <c r="AB11" s="21">
        <v>45</v>
      </c>
      <c r="AC11" s="21">
        <v>36</v>
      </c>
      <c r="AD11" s="21">
        <f t="shared" si="6"/>
        <v>36</v>
      </c>
    </row>
    <row r="12" spans="1:30" s="5" customFormat="1" x14ac:dyDescent="0.3">
      <c r="A12" s="3" t="s">
        <v>43</v>
      </c>
      <c r="B12" s="4" t="s">
        <v>44</v>
      </c>
      <c r="C12" s="3"/>
      <c r="D12" s="4"/>
      <c r="E12" s="4" t="s">
        <v>42</v>
      </c>
      <c r="F12" s="11"/>
      <c r="G12" s="11"/>
      <c r="H12" s="11"/>
      <c r="I12" s="11">
        <v>0.37499369180000003</v>
      </c>
      <c r="J12" s="11">
        <v>0.25961101740000003</v>
      </c>
      <c r="K12" s="11">
        <v>0.14422834300000001</v>
      </c>
      <c r="L12" s="16">
        <f t="shared" si="0"/>
        <v>50.874990327145603</v>
      </c>
      <c r="M12" s="15">
        <f t="shared" si="1"/>
        <v>1175.7973333333332</v>
      </c>
      <c r="N12" s="15">
        <f t="shared" si="2"/>
        <v>1212.1212121212122</v>
      </c>
      <c r="O12" s="15">
        <f t="shared" si="3"/>
        <v>840.60606060606062</v>
      </c>
      <c r="P12" s="14">
        <v>5500</v>
      </c>
      <c r="Q12" s="13">
        <f t="shared" si="7"/>
        <v>19.400679045</v>
      </c>
      <c r="R12" s="13">
        <f t="shared" si="4"/>
        <v>1.802382065</v>
      </c>
      <c r="S12" s="6">
        <v>160</v>
      </c>
      <c r="T12" s="6">
        <v>300</v>
      </c>
      <c r="U12" s="6">
        <v>256</v>
      </c>
      <c r="V12" s="6">
        <f t="shared" si="5"/>
        <v>160</v>
      </c>
      <c r="W12" s="6"/>
      <c r="X12" s="6"/>
      <c r="AA12" s="21">
        <v>288</v>
      </c>
      <c r="AB12" s="21">
        <v>180</v>
      </c>
      <c r="AC12" s="21">
        <v>256</v>
      </c>
      <c r="AD12" s="21">
        <f t="shared" si="6"/>
        <v>180</v>
      </c>
    </row>
    <row r="13" spans="1:30" s="5" customFormat="1" x14ac:dyDescent="0.3">
      <c r="A13" s="3" t="s">
        <v>70</v>
      </c>
      <c r="B13" s="4" t="s">
        <v>60</v>
      </c>
      <c r="C13" s="3"/>
      <c r="D13" s="4"/>
      <c r="E13" s="4" t="s">
        <v>42</v>
      </c>
      <c r="F13" s="11"/>
      <c r="G13" s="11"/>
      <c r="H13" s="11"/>
      <c r="I13" s="11"/>
      <c r="J13" s="11"/>
      <c r="K13" s="11">
        <v>0.14422834300000001</v>
      </c>
      <c r="L13" s="16">
        <f t="shared" si="0"/>
        <v>71.542955147548497</v>
      </c>
      <c r="M13" s="15">
        <f t="shared" si="1"/>
        <v>1653.4649999999999</v>
      </c>
      <c r="N13" s="15">
        <f t="shared" si="2"/>
        <v>2180.2325581395353</v>
      </c>
      <c r="O13" s="15">
        <f t="shared" si="3"/>
        <v>1511.9912790697676</v>
      </c>
      <c r="P13" s="14">
        <v>4300</v>
      </c>
      <c r="Q13" s="13">
        <f t="shared" si="7"/>
        <v>15.167803617000001</v>
      </c>
      <c r="R13" s="13">
        <f t="shared" si="4"/>
        <v>1.409135069</v>
      </c>
      <c r="S13" s="6"/>
      <c r="T13" s="6">
        <v>225</v>
      </c>
      <c r="U13" s="6">
        <v>512</v>
      </c>
      <c r="V13" s="6">
        <f t="shared" si="5"/>
        <v>225</v>
      </c>
      <c r="W13" s="6"/>
      <c r="X13" s="6"/>
      <c r="AA13" s="21"/>
      <c r="AB13" s="21"/>
      <c r="AC13" s="21">
        <v>320</v>
      </c>
      <c r="AD13" s="21">
        <f t="shared" si="6"/>
        <v>320</v>
      </c>
    </row>
    <row r="14" spans="1:30" s="5" customFormat="1" x14ac:dyDescent="0.3">
      <c r="A14" s="3" t="s">
        <v>10</v>
      </c>
      <c r="B14" s="4" t="s">
        <v>11</v>
      </c>
      <c r="C14" s="3"/>
      <c r="D14" s="4" t="s">
        <v>42</v>
      </c>
      <c r="E14" s="4" t="s">
        <v>42</v>
      </c>
      <c r="F14" s="11"/>
      <c r="G14" s="11">
        <v>3.4614802320000004</v>
      </c>
      <c r="H14" s="11">
        <v>1.6153574416000001</v>
      </c>
      <c r="I14" s="11">
        <v>1.1538267440000001</v>
      </c>
      <c r="J14" s="11">
        <v>0.86537005800000011</v>
      </c>
      <c r="K14" s="11">
        <v>0.57691337200000004</v>
      </c>
      <c r="L14" s="16">
        <f t="shared" si="0"/>
        <v>15.262497098143678</v>
      </c>
      <c r="M14" s="15">
        <f t="shared" si="1"/>
        <v>88.184799999999996</v>
      </c>
      <c r="N14" s="15">
        <f t="shared" si="2"/>
        <v>96.15384615384616</v>
      </c>
      <c r="O14" s="15">
        <f t="shared" si="3"/>
        <v>66.682692307692307</v>
      </c>
      <c r="P14" s="14">
        <v>5200</v>
      </c>
      <c r="Q14" s="13">
        <f t="shared" si="7"/>
        <v>18.342460188</v>
      </c>
      <c r="R14" s="13">
        <f t="shared" si="4"/>
        <v>1.7040703160000001</v>
      </c>
      <c r="S14" s="6">
        <v>20</v>
      </c>
      <c r="T14" s="6">
        <v>15</v>
      </c>
      <c r="U14" s="6">
        <v>12</v>
      </c>
      <c r="V14" s="6">
        <f t="shared" si="5"/>
        <v>12</v>
      </c>
      <c r="W14" s="6"/>
      <c r="X14" s="6"/>
      <c r="AA14" s="21">
        <v>20</v>
      </c>
      <c r="AB14" s="21">
        <v>15</v>
      </c>
      <c r="AC14" s="21">
        <v>12</v>
      </c>
      <c r="AD14" s="21">
        <f t="shared" si="6"/>
        <v>12</v>
      </c>
    </row>
    <row r="15" spans="1:30" s="5" customFormat="1" x14ac:dyDescent="0.3">
      <c r="A15" s="3" t="s">
        <v>12</v>
      </c>
      <c r="B15" s="4" t="s">
        <v>13</v>
      </c>
      <c r="C15" s="3"/>
      <c r="D15" s="4"/>
      <c r="E15" s="4" t="s">
        <v>42</v>
      </c>
      <c r="F15" s="11"/>
      <c r="G15" s="11"/>
      <c r="H15" s="11"/>
      <c r="I15" s="11"/>
      <c r="J15" s="11"/>
      <c r="K15" s="11">
        <v>0.14422834300000001</v>
      </c>
      <c r="L15" s="16">
        <f t="shared" si="0"/>
        <v>284.89994583201536</v>
      </c>
      <c r="M15" s="15">
        <f t="shared" si="1"/>
        <v>6584.4650666666666</v>
      </c>
      <c r="N15" s="15">
        <f t="shared" si="2"/>
        <v>4666.666666666667</v>
      </c>
      <c r="O15" s="15">
        <f t="shared" si="3"/>
        <v>3236.3333333333335</v>
      </c>
      <c r="P15" s="14">
        <v>8000</v>
      </c>
      <c r="Q15" s="13">
        <f t="shared" si="7"/>
        <v>28.219169520000001</v>
      </c>
      <c r="R15" s="13">
        <f t="shared" si="4"/>
        <v>2.6216466400000003</v>
      </c>
      <c r="S15" s="6"/>
      <c r="T15" s="6">
        <v>900</v>
      </c>
      <c r="U15" s="6">
        <v>896</v>
      </c>
      <c r="V15" s="6">
        <f t="shared" si="5"/>
        <v>896</v>
      </c>
      <c r="W15" s="15"/>
      <c r="X15" s="6"/>
      <c r="AA15" s="21"/>
      <c r="AB15" s="21">
        <v>960</v>
      </c>
      <c r="AC15" s="21">
        <v>1843.2</v>
      </c>
      <c r="AD15" s="21">
        <f t="shared" si="6"/>
        <v>960</v>
      </c>
    </row>
    <row r="16" spans="1:30" s="5" customFormat="1" x14ac:dyDescent="0.3">
      <c r="A16" s="3" t="s">
        <v>14</v>
      </c>
      <c r="B16" s="4" t="s">
        <v>15</v>
      </c>
      <c r="C16" s="3"/>
      <c r="D16" s="4" t="s">
        <v>42</v>
      </c>
      <c r="E16" s="4" t="s">
        <v>42</v>
      </c>
      <c r="F16" s="11"/>
      <c r="G16" s="11"/>
      <c r="H16" s="11">
        <v>0.57691337200000004</v>
      </c>
      <c r="I16" s="11">
        <v>0.57691337200000004</v>
      </c>
      <c r="J16" s="11">
        <v>0.57691337200000004</v>
      </c>
      <c r="K16" s="11">
        <v>0.43268502900000005</v>
      </c>
      <c r="L16" s="16">
        <f t="shared" si="0"/>
        <v>71.542955147548511</v>
      </c>
      <c r="M16" s="15">
        <f t="shared" si="1"/>
        <v>551.15499999999997</v>
      </c>
      <c r="N16" s="15">
        <f t="shared" si="2"/>
        <v>15.625000000000004</v>
      </c>
      <c r="O16" s="15">
        <f t="shared" si="3"/>
        <v>10.835937500000002</v>
      </c>
      <c r="P16" s="14">
        <v>200000</v>
      </c>
      <c r="Q16" s="13">
        <f t="shared" si="7"/>
        <v>705.47923800000001</v>
      </c>
      <c r="R16" s="13">
        <f t="shared" si="4"/>
        <v>65.541166000000004</v>
      </c>
      <c r="S16" s="6">
        <v>75</v>
      </c>
      <c r="T16" s="6">
        <v>180</v>
      </c>
      <c r="U16" s="6">
        <v>281.60000000000002</v>
      </c>
      <c r="V16" s="6">
        <f t="shared" si="5"/>
        <v>75</v>
      </c>
      <c r="W16" s="6"/>
      <c r="X16" s="6"/>
      <c r="AA16" s="21">
        <v>75</v>
      </c>
      <c r="AB16" s="21">
        <v>180</v>
      </c>
      <c r="AC16" s="21">
        <v>281.60000000000002</v>
      </c>
      <c r="AD16" s="21">
        <f t="shared" si="6"/>
        <v>75</v>
      </c>
    </row>
    <row r="17" spans="1:30" s="5" customFormat="1" x14ac:dyDescent="0.3">
      <c r="A17" s="3" t="s">
        <v>18</v>
      </c>
      <c r="B17" s="4" t="s">
        <v>19</v>
      </c>
      <c r="C17" s="3"/>
      <c r="D17" s="4" t="s">
        <v>42</v>
      </c>
      <c r="E17" s="4" t="s">
        <v>42</v>
      </c>
      <c r="F17" s="11"/>
      <c r="G17" s="11"/>
      <c r="H17" s="11"/>
      <c r="I17" s="11"/>
      <c r="J17" s="11">
        <v>0.25961101740000003</v>
      </c>
      <c r="K17" s="11">
        <v>0.14422834300000001</v>
      </c>
      <c r="L17" s="16">
        <f t="shared" si="0"/>
        <v>50.874990327145603</v>
      </c>
      <c r="M17" s="15">
        <f t="shared" si="1"/>
        <v>1175.7973333333332</v>
      </c>
      <c r="N17" s="15">
        <f t="shared" si="2"/>
        <v>833.33333333333326</v>
      </c>
      <c r="O17" s="15">
        <f t="shared" si="3"/>
        <v>577.91666666666674</v>
      </c>
      <c r="P17" s="14">
        <v>8000</v>
      </c>
      <c r="Q17" s="13">
        <f t="shared" si="7"/>
        <v>28.219169520000001</v>
      </c>
      <c r="R17" s="13">
        <f t="shared" si="4"/>
        <v>2.6216466400000003</v>
      </c>
      <c r="S17" s="6">
        <v>160</v>
      </c>
      <c r="T17" s="6">
        <v>300</v>
      </c>
      <c r="U17" s="6">
        <v>320</v>
      </c>
      <c r="V17" s="6">
        <f t="shared" si="5"/>
        <v>160</v>
      </c>
      <c r="W17" s="6"/>
      <c r="X17" s="6"/>
      <c r="AA17" s="21">
        <v>160</v>
      </c>
      <c r="AB17" s="21">
        <v>180</v>
      </c>
      <c r="AC17" s="21">
        <v>320</v>
      </c>
      <c r="AD17" s="21">
        <f t="shared" si="6"/>
        <v>160</v>
      </c>
    </row>
    <row r="18" spans="1:30" s="5" customFormat="1" x14ac:dyDescent="0.3">
      <c r="A18" s="3" t="s">
        <v>24</v>
      </c>
      <c r="B18" s="4" t="s">
        <v>25</v>
      </c>
      <c r="C18" s="3"/>
      <c r="D18" s="4" t="s">
        <v>42</v>
      </c>
      <c r="E18" s="4" t="s">
        <v>42</v>
      </c>
      <c r="F18" s="11"/>
      <c r="G18" s="11"/>
      <c r="H18" s="11"/>
      <c r="I18" s="11">
        <v>0.37499369180000003</v>
      </c>
      <c r="J18" s="11">
        <v>0.25961101740000003</v>
      </c>
      <c r="K18" s="11">
        <v>0.14422834300000001</v>
      </c>
      <c r="L18" s="16">
        <f t="shared" si="0"/>
        <v>61.049988392574711</v>
      </c>
      <c r="M18" s="15">
        <f t="shared" si="1"/>
        <v>1410.9567999999999</v>
      </c>
      <c r="N18" s="15">
        <f t="shared" si="2"/>
        <v>114.28571428571431</v>
      </c>
      <c r="O18" s="15">
        <f t="shared" si="3"/>
        <v>79.257142857142853</v>
      </c>
      <c r="P18" s="14">
        <v>70000</v>
      </c>
      <c r="Q18" s="13">
        <f t="shared" si="7"/>
        <v>246.91773330000001</v>
      </c>
      <c r="R18" s="13">
        <f t="shared" si="4"/>
        <v>22.939408100000001</v>
      </c>
      <c r="S18" s="6">
        <v>240</v>
      </c>
      <c r="T18" s="6">
        <v>225</v>
      </c>
      <c r="U18" s="6">
        <v>192</v>
      </c>
      <c r="V18" s="6">
        <f t="shared" si="5"/>
        <v>192</v>
      </c>
      <c r="W18" s="6"/>
      <c r="X18" s="6"/>
      <c r="AA18" s="21">
        <v>200</v>
      </c>
      <c r="AB18" s="21">
        <v>225</v>
      </c>
      <c r="AC18" s="21">
        <v>192</v>
      </c>
      <c r="AD18" s="21">
        <f t="shared" si="6"/>
        <v>192</v>
      </c>
    </row>
    <row r="19" spans="1:30" s="5" customFormat="1" x14ac:dyDescent="0.3">
      <c r="A19" s="3" t="s">
        <v>71</v>
      </c>
      <c r="B19" s="4" t="s">
        <v>61</v>
      </c>
      <c r="C19" s="3"/>
      <c r="D19" s="4"/>
      <c r="E19" s="4" t="s">
        <v>42</v>
      </c>
      <c r="F19" s="11"/>
      <c r="G19" s="11"/>
      <c r="H19" s="11"/>
      <c r="I19" s="11"/>
      <c r="J19" s="11"/>
      <c r="K19" s="11">
        <v>0.14422834300000001</v>
      </c>
      <c r="L19" s="16">
        <f t="shared" si="0"/>
        <v>28.617182059019399</v>
      </c>
      <c r="M19" s="15">
        <f t="shared" si="1"/>
        <v>661.38599999999997</v>
      </c>
      <c r="N19" s="15">
        <f t="shared" si="2"/>
        <v>41.666666666666671</v>
      </c>
      <c r="O19" s="15">
        <f t="shared" si="3"/>
        <v>28.895833333333336</v>
      </c>
      <c r="P19" s="14">
        <v>90000</v>
      </c>
      <c r="Q19" s="13">
        <f t="shared" si="7"/>
        <v>317.46565709999999</v>
      </c>
      <c r="R19" s="13">
        <f t="shared" si="4"/>
        <v>29.493524700000002</v>
      </c>
      <c r="S19" s="6"/>
      <c r="T19" s="6">
        <v>90</v>
      </c>
      <c r="U19" s="6">
        <v>115.2</v>
      </c>
      <c r="V19" s="6">
        <f t="shared" si="5"/>
        <v>90</v>
      </c>
      <c r="W19" s="6"/>
      <c r="X19" s="6"/>
      <c r="AA19" s="21"/>
      <c r="AB19" s="21">
        <v>90</v>
      </c>
      <c r="AC19" s="21">
        <v>60</v>
      </c>
      <c r="AD19" s="21">
        <f t="shared" si="6"/>
        <v>60</v>
      </c>
    </row>
    <row r="20" spans="1:30" s="5" customFormat="1" x14ac:dyDescent="0.3">
      <c r="A20" s="3" t="s">
        <v>72</v>
      </c>
      <c r="B20" s="4" t="s">
        <v>29</v>
      </c>
      <c r="C20" s="3" t="s">
        <v>66</v>
      </c>
      <c r="D20" s="4"/>
      <c r="E20" s="4" t="s">
        <v>42</v>
      </c>
      <c r="F20" s="11"/>
      <c r="G20" s="11"/>
      <c r="H20" s="11"/>
      <c r="I20" s="11">
        <v>0.37499369180000003</v>
      </c>
      <c r="J20" s="11">
        <v>0.25961101740000003</v>
      </c>
      <c r="K20" s="11">
        <v>0.14422834300000001</v>
      </c>
      <c r="L20" s="16">
        <f t="shared" si="0"/>
        <v>20.349996130858241</v>
      </c>
      <c r="M20" s="15">
        <f t="shared" si="1"/>
        <v>470.31893333333329</v>
      </c>
      <c r="N20" s="15">
        <f t="shared" si="2"/>
        <v>65.040650406504071</v>
      </c>
      <c r="O20" s="15">
        <f t="shared" si="3"/>
        <v>45.105691056910572</v>
      </c>
      <c r="P20" s="14">
        <v>41000</v>
      </c>
      <c r="Q20" s="13">
        <f t="shared" si="7"/>
        <v>144.62324379</v>
      </c>
      <c r="R20" s="13">
        <f t="shared" si="4"/>
        <v>13.43593903</v>
      </c>
      <c r="S20" s="6">
        <v>64</v>
      </c>
      <c r="T20" s="6">
        <v>90</v>
      </c>
      <c r="U20" s="6">
        <v>86.4</v>
      </c>
      <c r="V20" s="6">
        <f t="shared" si="5"/>
        <v>64</v>
      </c>
      <c r="W20" s="6"/>
      <c r="X20" s="6"/>
      <c r="AA20" s="21">
        <v>96</v>
      </c>
      <c r="AB20" s="21">
        <v>120</v>
      </c>
      <c r="AC20" s="21">
        <v>128</v>
      </c>
      <c r="AD20" s="21">
        <f t="shared" si="6"/>
        <v>96</v>
      </c>
    </row>
    <row r="21" spans="1:30" s="5" customFormat="1" x14ac:dyDescent="0.3">
      <c r="A21" s="3" t="s">
        <v>26</v>
      </c>
      <c r="B21" s="4" t="s">
        <v>27</v>
      </c>
      <c r="C21" s="3"/>
      <c r="D21" s="4" t="s">
        <v>42</v>
      </c>
      <c r="E21" s="4" t="s">
        <v>42</v>
      </c>
      <c r="F21" s="11">
        <v>16.153574416000001</v>
      </c>
      <c r="G21" s="11">
        <v>4.6153069760000003</v>
      </c>
      <c r="H21" s="11">
        <v>1.44228343</v>
      </c>
      <c r="I21" s="11">
        <v>0.57691337200000004</v>
      </c>
      <c r="J21" s="11">
        <v>0.57691337200000004</v>
      </c>
      <c r="K21" s="11">
        <v>0.57691337200000004</v>
      </c>
      <c r="L21" s="16">
        <f t="shared" si="0"/>
        <v>14.651997214217932</v>
      </c>
      <c r="M21" s="15">
        <f t="shared" si="1"/>
        <v>84.65740799999999</v>
      </c>
      <c r="N21" s="15">
        <f t="shared" si="2"/>
        <v>34.285714285714292</v>
      </c>
      <c r="O21" s="15">
        <f t="shared" si="3"/>
        <v>23.777142857142856</v>
      </c>
      <c r="P21" s="14">
        <v>14000</v>
      </c>
      <c r="Q21" s="13">
        <f t="shared" si="7"/>
        <v>49.38354666</v>
      </c>
      <c r="R21" s="13">
        <f t="shared" si="4"/>
        <v>4.5878816200000001</v>
      </c>
      <c r="S21" s="6">
        <v>25</v>
      </c>
      <c r="T21" s="6">
        <v>24</v>
      </c>
      <c r="U21" s="6">
        <v>11.52</v>
      </c>
      <c r="V21" s="6">
        <f t="shared" si="5"/>
        <v>11.52</v>
      </c>
      <c r="W21" s="6"/>
      <c r="X21" s="6"/>
      <c r="AA21" s="21">
        <v>14</v>
      </c>
      <c r="AB21" s="21">
        <v>15</v>
      </c>
      <c r="AC21" s="21">
        <v>11.52</v>
      </c>
      <c r="AD21" s="21">
        <f t="shared" si="6"/>
        <v>11.52</v>
      </c>
    </row>
    <row r="22" spans="1:30" s="5" customFormat="1" x14ac:dyDescent="0.3">
      <c r="A22" s="3" t="s">
        <v>73</v>
      </c>
      <c r="B22" s="4" t="s">
        <v>62</v>
      </c>
      <c r="C22" s="3"/>
      <c r="D22" s="4"/>
      <c r="E22" s="4" t="s">
        <v>42</v>
      </c>
      <c r="F22" s="11"/>
      <c r="G22" s="11"/>
      <c r="H22" s="11"/>
      <c r="I22" s="11"/>
      <c r="J22" s="11">
        <v>0.25961101740000003</v>
      </c>
      <c r="K22" s="11">
        <v>0.14422834300000001</v>
      </c>
      <c r="L22" s="16">
        <f t="shared" si="0"/>
        <v>15.262497098143678</v>
      </c>
      <c r="M22" s="15">
        <f t="shared" si="1"/>
        <v>352.73919999999998</v>
      </c>
      <c r="N22" s="15">
        <f t="shared" si="2"/>
        <v>66.666666666666657</v>
      </c>
      <c r="O22" s="15">
        <f t="shared" si="3"/>
        <v>46.233333333333334</v>
      </c>
      <c r="P22" s="14">
        <v>30000</v>
      </c>
      <c r="Q22" s="13">
        <f t="shared" si="7"/>
        <v>105.8218857</v>
      </c>
      <c r="R22" s="13">
        <f t="shared" si="4"/>
        <v>9.8311749000000006</v>
      </c>
      <c r="S22" s="6">
        <v>160</v>
      </c>
      <c r="T22" s="6">
        <v>60</v>
      </c>
      <c r="U22" s="6">
        <v>48</v>
      </c>
      <c r="V22" s="6">
        <f t="shared" si="5"/>
        <v>48</v>
      </c>
      <c r="W22" s="6"/>
      <c r="X22" s="6"/>
      <c r="AA22" s="21">
        <v>320</v>
      </c>
      <c r="AB22" s="21">
        <v>75</v>
      </c>
      <c r="AC22" s="21">
        <v>48</v>
      </c>
      <c r="AD22" s="21">
        <f t="shared" si="6"/>
        <v>48</v>
      </c>
    </row>
    <row r="23" spans="1:30" s="5" customFormat="1" x14ac:dyDescent="0.3">
      <c r="A23" s="3" t="s">
        <v>74</v>
      </c>
      <c r="B23" s="4" t="s">
        <v>63</v>
      </c>
      <c r="C23" s="3"/>
      <c r="D23" s="4"/>
      <c r="E23" s="4" t="s">
        <v>42</v>
      </c>
      <c r="F23" s="11"/>
      <c r="G23" s="11"/>
      <c r="H23" s="11"/>
      <c r="I23" s="11">
        <v>0.37499369180000003</v>
      </c>
      <c r="J23" s="11">
        <v>0.25961101740000003</v>
      </c>
      <c r="K23" s="11">
        <v>0.23076534880000002</v>
      </c>
      <c r="L23" s="16">
        <f t="shared" si="0"/>
        <v>13.430997446366439</v>
      </c>
      <c r="M23" s="15">
        <f t="shared" si="1"/>
        <v>194.00655999999998</v>
      </c>
      <c r="N23" s="15">
        <f t="shared" si="2"/>
        <v>11.956521739130434</v>
      </c>
      <c r="O23" s="15">
        <f t="shared" si="3"/>
        <v>8.2918478260869577</v>
      </c>
      <c r="P23" s="14">
        <v>92000</v>
      </c>
      <c r="Q23" s="13">
        <f t="shared" si="7"/>
        <v>324.52044948000002</v>
      </c>
      <c r="R23" s="13">
        <f t="shared" si="4"/>
        <v>30.14893636</v>
      </c>
      <c r="S23" s="6">
        <v>144</v>
      </c>
      <c r="T23" s="6">
        <v>45</v>
      </c>
      <c r="U23" s="6">
        <v>26.4</v>
      </c>
      <c r="V23" s="6">
        <f t="shared" si="5"/>
        <v>26.4</v>
      </c>
      <c r="W23" s="6"/>
      <c r="X23" s="6"/>
      <c r="AA23" s="21">
        <v>160</v>
      </c>
      <c r="AB23" s="21">
        <v>45</v>
      </c>
      <c r="AC23" s="21">
        <v>26.4</v>
      </c>
      <c r="AD23" s="21">
        <f t="shared" si="6"/>
        <v>26.4</v>
      </c>
    </row>
    <row r="24" spans="1:30" s="5" customFormat="1" x14ac:dyDescent="0.3">
      <c r="A24" s="3" t="s">
        <v>30</v>
      </c>
      <c r="B24" s="4" t="s">
        <v>31</v>
      </c>
      <c r="C24" s="3"/>
      <c r="D24" s="4" t="s">
        <v>42</v>
      </c>
      <c r="E24" s="4" t="s">
        <v>42</v>
      </c>
      <c r="F24" s="11"/>
      <c r="G24" s="11"/>
      <c r="H24" s="11">
        <v>2.0191968020000002</v>
      </c>
      <c r="I24" s="11">
        <v>1.44228343</v>
      </c>
      <c r="J24" s="11">
        <v>0.86537005800000011</v>
      </c>
      <c r="K24" s="11">
        <v>0.86537005800000011</v>
      </c>
      <c r="L24" s="16">
        <f t="shared" si="0"/>
        <v>31.13549408021311</v>
      </c>
      <c r="M24" s="15">
        <f t="shared" si="1"/>
        <v>119.93132799999999</v>
      </c>
      <c r="N24" s="15">
        <f t="shared" si="2"/>
        <v>45.333333333333336</v>
      </c>
      <c r="O24" s="15">
        <f t="shared" si="3"/>
        <v>31.438666666666666</v>
      </c>
      <c r="P24" s="14">
        <v>15000</v>
      </c>
      <c r="Q24" s="13">
        <f t="shared" si="7"/>
        <v>52.910942849999998</v>
      </c>
      <c r="R24" s="13">
        <f t="shared" si="4"/>
        <v>4.9155874500000003</v>
      </c>
      <c r="S24" s="6">
        <v>18</v>
      </c>
      <c r="T24" s="6">
        <v>22</v>
      </c>
      <c r="U24" s="6">
        <v>16.32</v>
      </c>
      <c r="V24" s="6">
        <f t="shared" si="5"/>
        <v>16.32</v>
      </c>
      <c r="W24" s="6"/>
      <c r="X24" s="6"/>
      <c r="AA24" s="21">
        <v>24</v>
      </c>
      <c r="AB24" s="21">
        <v>22</v>
      </c>
      <c r="AC24" s="21">
        <v>16.32</v>
      </c>
      <c r="AD24" s="21">
        <f t="shared" si="6"/>
        <v>16.32</v>
      </c>
    </row>
    <row r="25" spans="1:30" s="5" customFormat="1" x14ac:dyDescent="0.3">
      <c r="A25" s="3" t="s">
        <v>75</v>
      </c>
      <c r="B25" s="4" t="s">
        <v>64</v>
      </c>
      <c r="C25" s="3"/>
      <c r="D25" s="4"/>
      <c r="E25" s="4" t="s">
        <v>42</v>
      </c>
      <c r="F25" s="11"/>
      <c r="G25" s="11"/>
      <c r="H25" s="11"/>
      <c r="I25" s="11"/>
      <c r="J25" s="11">
        <v>0.25961101740000003</v>
      </c>
      <c r="K25" s="11">
        <v>0.14422834300000001</v>
      </c>
      <c r="L25" s="16">
        <f t="shared" si="0"/>
        <v>38.156242745359201</v>
      </c>
      <c r="M25" s="15">
        <f t="shared" si="1"/>
        <v>881.84799999999996</v>
      </c>
      <c r="N25" s="15">
        <f t="shared" si="2"/>
        <v>3571.4285714285716</v>
      </c>
      <c r="O25" s="15">
        <f t="shared" si="3"/>
        <v>2476.7857142857142</v>
      </c>
      <c r="P25" s="14">
        <v>1400</v>
      </c>
      <c r="Q25" s="13">
        <f t="shared" si="7"/>
        <v>4.9383546660000004</v>
      </c>
      <c r="R25" s="13">
        <f t="shared" si="4"/>
        <v>0.458788162</v>
      </c>
      <c r="S25" s="6"/>
      <c r="T25" s="6">
        <v>120</v>
      </c>
      <c r="U25" s="6">
        <v>192</v>
      </c>
      <c r="V25" s="6">
        <f t="shared" si="5"/>
        <v>120</v>
      </c>
      <c r="W25" s="6"/>
      <c r="X25" s="6"/>
      <c r="AA25" s="21"/>
      <c r="AB25" s="21">
        <v>120</v>
      </c>
      <c r="AC25" s="21">
        <v>192</v>
      </c>
      <c r="AD25" s="21">
        <f t="shared" si="6"/>
        <v>120</v>
      </c>
    </row>
    <row r="26" spans="1:30" s="5" customFormat="1" x14ac:dyDescent="0.3">
      <c r="A26" s="3" t="s">
        <v>76</v>
      </c>
      <c r="B26" s="4" t="s">
        <v>65</v>
      </c>
      <c r="C26" s="3"/>
      <c r="D26" s="4"/>
      <c r="E26" s="4" t="s">
        <v>42</v>
      </c>
      <c r="F26" s="11"/>
      <c r="G26" s="11"/>
      <c r="H26" s="11"/>
      <c r="I26" s="11"/>
      <c r="J26" s="11"/>
      <c r="K26" s="11">
        <v>0.14422834300000001</v>
      </c>
      <c r="L26" s="16">
        <f t="shared" si="0"/>
        <v>101.74998065429121</v>
      </c>
      <c r="M26" s="15">
        <f t="shared" si="1"/>
        <v>2351.5946666666664</v>
      </c>
      <c r="N26" s="15">
        <f t="shared" si="2"/>
        <v>44.444444444444443</v>
      </c>
      <c r="O26" s="15">
        <f t="shared" si="3"/>
        <v>30.822222222222223</v>
      </c>
      <c r="P26" s="14">
        <v>300000</v>
      </c>
      <c r="Q26" s="13">
        <f t="shared" si="7"/>
        <v>1058.2188570000001</v>
      </c>
      <c r="R26" s="13">
        <f t="shared" si="4"/>
        <v>98.311749000000006</v>
      </c>
      <c r="S26" s="6">
        <v>480</v>
      </c>
      <c r="T26" s="6">
        <v>450</v>
      </c>
      <c r="U26" s="6">
        <v>320</v>
      </c>
      <c r="V26" s="6">
        <f t="shared" si="5"/>
        <v>320</v>
      </c>
      <c r="W26" s="6"/>
      <c r="X26" s="6"/>
      <c r="AA26" s="21">
        <v>640</v>
      </c>
      <c r="AB26" s="21">
        <v>300</v>
      </c>
      <c r="AC26" s="21">
        <v>320</v>
      </c>
      <c r="AD26" s="21">
        <f t="shared" si="6"/>
        <v>300</v>
      </c>
    </row>
    <row r="27" spans="1:30" s="5" customFormat="1" x14ac:dyDescent="0.3">
      <c r="A27" s="3" t="s">
        <v>77</v>
      </c>
      <c r="B27" s="4" t="s">
        <v>67</v>
      </c>
      <c r="C27" s="3"/>
      <c r="D27" s="4"/>
      <c r="E27" s="4" t="s">
        <v>42</v>
      </c>
      <c r="F27" s="11"/>
      <c r="G27" s="11"/>
      <c r="H27" s="11"/>
      <c r="I27" s="11"/>
      <c r="J27" s="11">
        <v>0.25961101740000003</v>
      </c>
      <c r="K27" s="11">
        <v>0.14422834300000001</v>
      </c>
      <c r="L27" s="16">
        <f t="shared" si="0"/>
        <v>71.542955147548497</v>
      </c>
      <c r="M27" s="15">
        <f t="shared" si="1"/>
        <v>1653.4649999999999</v>
      </c>
      <c r="N27" s="15">
        <f t="shared" si="2"/>
        <v>98.684210526315795</v>
      </c>
      <c r="O27" s="15">
        <f t="shared" si="3"/>
        <v>68.4375</v>
      </c>
      <c r="P27" s="12">
        <v>95000</v>
      </c>
      <c r="Q27" s="13">
        <f t="shared" si="7"/>
        <v>335.10263805</v>
      </c>
      <c r="R27" s="13">
        <f t="shared" si="4"/>
        <v>31.132053850000002</v>
      </c>
      <c r="S27" s="6"/>
      <c r="T27" s="6">
        <v>225</v>
      </c>
      <c r="U27" s="6">
        <v>384</v>
      </c>
      <c r="V27" s="6">
        <f t="shared" si="5"/>
        <v>225</v>
      </c>
      <c r="W27" s="6"/>
      <c r="X27" s="6"/>
      <c r="AA27" s="21"/>
      <c r="AB27" s="21">
        <v>225</v>
      </c>
      <c r="AC27" s="21">
        <v>537.6</v>
      </c>
      <c r="AD27" s="21">
        <f t="shared" si="6"/>
        <v>225</v>
      </c>
    </row>
    <row r="28" spans="1:30" s="5" customFormat="1" x14ac:dyDescent="0.3">
      <c r="A28" s="3" t="s">
        <v>108</v>
      </c>
      <c r="B28" s="4" t="s">
        <v>28</v>
      </c>
      <c r="C28" s="3"/>
      <c r="D28" s="4" t="s">
        <v>42</v>
      </c>
      <c r="E28" s="4" t="s">
        <v>42</v>
      </c>
      <c r="F28" s="11"/>
      <c r="G28" s="11"/>
      <c r="H28" s="11">
        <v>1.0961354068</v>
      </c>
      <c r="I28" s="11">
        <v>1.1538267440000001</v>
      </c>
      <c r="J28" s="11">
        <v>0.86537005800000011</v>
      </c>
      <c r="K28" s="11">
        <v>0.57691337200000004</v>
      </c>
      <c r="L28" s="16">
        <f t="shared" si="0"/>
        <v>19.0781213726796</v>
      </c>
      <c r="M28" s="15">
        <f t="shared" si="1"/>
        <v>110.23099999999999</v>
      </c>
      <c r="N28" s="15">
        <f t="shared" si="2"/>
        <v>52.083333333333336</v>
      </c>
      <c r="O28" s="15">
        <f t="shared" si="3"/>
        <v>36.119791666666671</v>
      </c>
      <c r="P28" s="12">
        <v>12000</v>
      </c>
      <c r="Q28" s="13">
        <f t="shared" si="7"/>
        <v>42.328754279999998</v>
      </c>
      <c r="R28" s="13">
        <f t="shared" si="4"/>
        <v>3.9324699600000002</v>
      </c>
      <c r="S28" s="6">
        <v>16</v>
      </c>
      <c r="T28" s="6">
        <v>15</v>
      </c>
      <c r="U28" s="6">
        <v>76.8</v>
      </c>
      <c r="V28" s="6">
        <f t="shared" si="5"/>
        <v>15</v>
      </c>
      <c r="W28" s="6"/>
      <c r="X28" s="6"/>
      <c r="AA28" s="21">
        <v>12</v>
      </c>
      <c r="AB28" s="21">
        <v>18</v>
      </c>
      <c r="AC28" s="21">
        <v>24</v>
      </c>
      <c r="AD28" s="21">
        <f t="shared" si="6"/>
        <v>12</v>
      </c>
    </row>
    <row r="29" spans="1:30" s="5" customFormat="1" x14ac:dyDescent="0.3">
      <c r="A29" s="3" t="s">
        <v>78</v>
      </c>
      <c r="B29" s="4" t="s">
        <v>50</v>
      </c>
      <c r="C29" s="9" t="s">
        <v>49</v>
      </c>
      <c r="D29" s="4"/>
      <c r="E29" s="4" t="s">
        <v>42</v>
      </c>
      <c r="F29" s="11"/>
      <c r="G29" s="11"/>
      <c r="H29" s="11"/>
      <c r="I29" s="11"/>
      <c r="J29" s="11"/>
      <c r="K29" s="11">
        <v>0.14422834300000001</v>
      </c>
      <c r="L29" s="16">
        <f t="shared" si="0"/>
        <v>61.049988392574711</v>
      </c>
      <c r="M29" s="15">
        <f t="shared" si="1"/>
        <v>1410.9567999999999</v>
      </c>
      <c r="N29" s="15">
        <f t="shared" si="2"/>
        <v>145.45454545454547</v>
      </c>
      <c r="O29" s="15">
        <f t="shared" si="3"/>
        <v>100.87272727272726</v>
      </c>
      <c r="P29" s="12">
        <v>55000</v>
      </c>
      <c r="Q29" s="13">
        <f t="shared" si="7"/>
        <v>194.00679045000001</v>
      </c>
      <c r="R29" s="13">
        <f t="shared" si="4"/>
        <v>18.023820650000001</v>
      </c>
      <c r="S29" s="6">
        <v>320</v>
      </c>
      <c r="T29" s="6">
        <v>300</v>
      </c>
      <c r="U29" s="6">
        <v>192</v>
      </c>
      <c r="V29" s="6">
        <f t="shared" si="5"/>
        <v>192</v>
      </c>
      <c r="W29" s="6"/>
      <c r="X29" s="6"/>
      <c r="AA29" s="21">
        <v>480</v>
      </c>
      <c r="AB29" s="21">
        <v>225</v>
      </c>
      <c r="AC29" s="21">
        <v>192</v>
      </c>
      <c r="AD29" s="21">
        <f t="shared" si="6"/>
        <v>192</v>
      </c>
    </row>
    <row r="30" spans="1:30" s="5" customFormat="1" x14ac:dyDescent="0.3">
      <c r="A30" s="3" t="s">
        <v>79</v>
      </c>
      <c r="B30" s="4" t="s">
        <v>52</v>
      </c>
      <c r="C30" s="9" t="s">
        <v>51</v>
      </c>
      <c r="D30" s="4"/>
      <c r="E30" s="4" t="s">
        <v>42</v>
      </c>
      <c r="F30" s="11"/>
      <c r="G30" s="11"/>
      <c r="H30" s="11"/>
      <c r="I30" s="11"/>
      <c r="J30" s="11">
        <v>0.25961101740000003</v>
      </c>
      <c r="K30" s="11">
        <v>0.14422834300000001</v>
      </c>
      <c r="L30" s="16">
        <f t="shared" si="0"/>
        <v>83.943734039790243</v>
      </c>
      <c r="M30" s="15">
        <f t="shared" si="1"/>
        <v>1940.0655999999997</v>
      </c>
      <c r="N30" s="15">
        <f t="shared" si="2"/>
        <v>166.66666666666666</v>
      </c>
      <c r="O30" s="15">
        <f t="shared" si="3"/>
        <v>115.58333333333334</v>
      </c>
      <c r="P30" s="12">
        <v>66000</v>
      </c>
      <c r="Q30" s="13">
        <f t="shared" si="7"/>
        <v>232.80814853999999</v>
      </c>
      <c r="R30" s="13">
        <f t="shared" si="4"/>
        <v>21.628584780000001</v>
      </c>
      <c r="S30" s="6">
        <v>480</v>
      </c>
      <c r="T30" s="6">
        <v>375</v>
      </c>
      <c r="U30" s="6">
        <v>264</v>
      </c>
      <c r="V30" s="6">
        <f t="shared" si="5"/>
        <v>264</v>
      </c>
      <c r="W30" s="6"/>
      <c r="X30" s="6"/>
      <c r="AA30" s="21"/>
      <c r="AB30" s="21">
        <v>300</v>
      </c>
      <c r="AC30" s="21">
        <v>264</v>
      </c>
      <c r="AD30" s="21">
        <f t="shared" si="6"/>
        <v>264</v>
      </c>
    </row>
    <row r="31" spans="1:30" s="5" customFormat="1" x14ac:dyDescent="0.3">
      <c r="A31" s="3" t="s">
        <v>80</v>
      </c>
      <c r="B31" s="4" t="s">
        <v>54</v>
      </c>
      <c r="C31" s="9" t="s">
        <v>53</v>
      </c>
      <c r="D31" s="4"/>
      <c r="E31" s="4" t="s">
        <v>42</v>
      </c>
      <c r="F31" s="11"/>
      <c r="G31" s="11"/>
      <c r="H31" s="11"/>
      <c r="I31" s="11"/>
      <c r="J31" s="11"/>
      <c r="K31" s="11">
        <v>0.14422834300000001</v>
      </c>
      <c r="L31" s="16">
        <f t="shared" si="0"/>
        <v>203.49996130858241</v>
      </c>
      <c r="M31" s="15">
        <f t="shared" si="1"/>
        <v>4703.1893333333328</v>
      </c>
      <c r="N31" s="15">
        <f t="shared" si="2"/>
        <v>190.47619047619048</v>
      </c>
      <c r="O31" s="15">
        <f t="shared" si="3"/>
        <v>132.0952380952381</v>
      </c>
      <c r="P31" s="12">
        <v>140000</v>
      </c>
      <c r="Q31" s="13">
        <f t="shared" si="7"/>
        <v>493.83546660000002</v>
      </c>
      <c r="R31" s="13">
        <f t="shared" si="4"/>
        <v>45.878816200000003</v>
      </c>
      <c r="S31" s="6"/>
      <c r="T31" s="6">
        <v>640</v>
      </c>
      <c r="U31" s="6"/>
      <c r="V31" s="6">
        <f t="shared" si="5"/>
        <v>640</v>
      </c>
      <c r="W31" s="6"/>
      <c r="X31" s="6"/>
      <c r="AA31" s="21"/>
      <c r="AB31" s="21">
        <v>480</v>
      </c>
      <c r="AC31" s="21"/>
      <c r="AD31" s="21">
        <f t="shared" si="6"/>
        <v>480</v>
      </c>
    </row>
    <row r="32" spans="1:30" s="5" customFormat="1" x14ac:dyDescent="0.3">
      <c r="A32" s="3" t="s">
        <v>81</v>
      </c>
      <c r="B32" s="4" t="s">
        <v>68</v>
      </c>
      <c r="C32" s="3"/>
      <c r="D32" s="4"/>
      <c r="E32" s="4" t="s">
        <v>42</v>
      </c>
      <c r="F32" s="10"/>
      <c r="G32" s="10"/>
      <c r="H32" s="10"/>
      <c r="I32" s="10"/>
      <c r="J32" s="10"/>
      <c r="K32" s="11">
        <v>0.14422834300000001</v>
      </c>
      <c r="L32" s="16">
        <f t="shared" si="0"/>
        <v>51.510927706234924</v>
      </c>
      <c r="M32" s="15">
        <f t="shared" si="1"/>
        <v>1190.4947999999999</v>
      </c>
      <c r="N32" s="15">
        <f t="shared" si="2"/>
        <v>843.75</v>
      </c>
      <c r="O32" s="15">
        <f t="shared" si="3"/>
        <v>585.140625</v>
      </c>
      <c r="P32" s="12">
        <v>8000</v>
      </c>
      <c r="Q32" s="13">
        <f t="shared" si="7"/>
        <v>28.219169520000001</v>
      </c>
      <c r="R32" s="13">
        <f t="shared" si="4"/>
        <v>2.6216466400000003</v>
      </c>
      <c r="S32" s="6"/>
      <c r="T32" s="6">
        <v>225</v>
      </c>
      <c r="U32" s="6">
        <v>162</v>
      </c>
      <c r="V32" s="6">
        <f t="shared" si="5"/>
        <v>162</v>
      </c>
      <c r="W32" s="6"/>
      <c r="X32" s="6"/>
      <c r="AA32" s="21"/>
      <c r="AB32" s="21">
        <v>225</v>
      </c>
      <c r="AC32" s="21">
        <v>180</v>
      </c>
      <c r="AD32" s="21">
        <f t="shared" si="6"/>
        <v>180</v>
      </c>
    </row>
    <row r="33" spans="1:30" s="5" customFormat="1" x14ac:dyDescent="0.3">
      <c r="A33" s="3" t="s">
        <v>82</v>
      </c>
      <c r="B33" s="4" t="s">
        <v>69</v>
      </c>
      <c r="C33" s="3"/>
      <c r="D33" s="4"/>
      <c r="E33" s="4" t="s">
        <v>42</v>
      </c>
      <c r="F33" s="10"/>
      <c r="G33" s="10"/>
      <c r="H33" s="10"/>
      <c r="I33" s="10"/>
      <c r="J33" s="10"/>
      <c r="K33" s="11">
        <v>0.14422834300000001</v>
      </c>
      <c r="L33" s="16">
        <f t="shared" si="0"/>
        <v>28.617182059019399</v>
      </c>
      <c r="M33" s="15">
        <f t="shared" si="1"/>
        <v>661.38599999999997</v>
      </c>
      <c r="N33" s="15">
        <f t="shared" si="2"/>
        <v>340.90909090909093</v>
      </c>
      <c r="O33" s="15">
        <f t="shared" si="3"/>
        <v>236.42045454545453</v>
      </c>
      <c r="P33" s="12">
        <v>11000</v>
      </c>
      <c r="Q33" s="13">
        <f t="shared" si="7"/>
        <v>38.801358090000001</v>
      </c>
      <c r="R33" s="13">
        <f t="shared" si="4"/>
        <v>3.60476413</v>
      </c>
      <c r="S33" s="6">
        <v>192</v>
      </c>
      <c r="T33" s="6">
        <v>90</v>
      </c>
      <c r="U33" s="6">
        <v>128</v>
      </c>
      <c r="V33" s="6">
        <f t="shared" si="5"/>
        <v>90</v>
      </c>
      <c r="W33" s="6"/>
      <c r="X33" s="6"/>
      <c r="AA33" s="21">
        <v>240</v>
      </c>
      <c r="AB33" s="21">
        <v>90</v>
      </c>
      <c r="AC33" s="21">
        <v>128</v>
      </c>
      <c r="AD33" s="21">
        <f t="shared" si="6"/>
        <v>90</v>
      </c>
    </row>
    <row r="34" spans="1:30" s="5" customFormat="1" x14ac:dyDescent="0.3">
      <c r="A34" s="3" t="s">
        <v>0</v>
      </c>
      <c r="B34" s="4" t="s">
        <v>5</v>
      </c>
      <c r="C34" s="3"/>
      <c r="D34" s="4" t="s">
        <v>42</v>
      </c>
      <c r="E34" s="4"/>
      <c r="F34" s="10"/>
      <c r="G34" s="10"/>
      <c r="H34" s="10"/>
      <c r="I34" s="10"/>
      <c r="J34" s="10"/>
      <c r="K34" s="10"/>
      <c r="L34" s="10"/>
      <c r="M34" s="10"/>
      <c r="N34" s="10"/>
      <c r="O34" s="13"/>
      <c r="P34" s="10"/>
      <c r="Q34"/>
      <c r="R34"/>
      <c r="S34" s="6">
        <v>272</v>
      </c>
      <c r="T34" s="6"/>
      <c r="U34" s="6">
        <v>54</v>
      </c>
      <c r="V34" s="6">
        <f t="shared" si="5"/>
        <v>54</v>
      </c>
      <c r="W34" s="6"/>
      <c r="X34" s="6"/>
      <c r="AA34" s="21">
        <v>80</v>
      </c>
      <c r="AB34" s="21"/>
      <c r="AC34" s="21">
        <v>57.6</v>
      </c>
      <c r="AD34" s="21">
        <f t="shared" si="6"/>
        <v>57.6</v>
      </c>
    </row>
    <row r="35" spans="1:30" s="5" customFormat="1" x14ac:dyDescent="0.3">
      <c r="A35" s="3" t="s">
        <v>20</v>
      </c>
      <c r="B35" s="4" t="s">
        <v>21</v>
      </c>
      <c r="C35" s="3"/>
      <c r="D35" s="4" t="s">
        <v>42</v>
      </c>
      <c r="E35" s="4"/>
      <c r="F35" s="10"/>
      <c r="G35" s="10"/>
      <c r="H35" s="10"/>
      <c r="I35" s="10"/>
      <c r="J35" s="10"/>
      <c r="K35" s="10"/>
      <c r="L35" s="10"/>
      <c r="M35" s="10"/>
      <c r="N35" s="10"/>
      <c r="O35" s="13"/>
      <c r="P35" s="10"/>
      <c r="Q35"/>
      <c r="R35"/>
      <c r="S35" s="6"/>
      <c r="T35" s="6">
        <v>450</v>
      </c>
      <c r="U35" s="6">
        <v>480</v>
      </c>
      <c r="V35" s="6">
        <f t="shared" si="5"/>
        <v>450</v>
      </c>
      <c r="W35" s="6"/>
      <c r="X35" s="6"/>
      <c r="AA35" s="21">
        <v>720</v>
      </c>
      <c r="AB35" s="21">
        <v>300</v>
      </c>
      <c r="AC35" s="21">
        <v>42</v>
      </c>
      <c r="AD35" s="21">
        <f t="shared" si="6"/>
        <v>42</v>
      </c>
    </row>
    <row r="36" spans="1:30" s="5" customFormat="1" x14ac:dyDescent="0.3">
      <c r="A36" s="3" t="s">
        <v>22</v>
      </c>
      <c r="B36" s="4" t="s">
        <v>23</v>
      </c>
      <c r="C36" s="3"/>
      <c r="D36" s="4" t="s">
        <v>42</v>
      </c>
      <c r="E36" s="4"/>
      <c r="F36" s="10"/>
      <c r="G36" s="10"/>
      <c r="H36" s="10"/>
      <c r="I36" s="10"/>
      <c r="J36" s="10"/>
      <c r="K36" s="10"/>
      <c r="L36" s="10"/>
      <c r="M36" s="10"/>
      <c r="N36" s="10"/>
      <c r="O36" s="13"/>
      <c r="P36" s="10"/>
      <c r="Q36"/>
      <c r="R36"/>
      <c r="S36" s="6">
        <v>240</v>
      </c>
      <c r="T36" s="6">
        <v>240</v>
      </c>
      <c r="U36" s="6">
        <v>384</v>
      </c>
      <c r="V36" s="6">
        <f t="shared" si="5"/>
        <v>240</v>
      </c>
      <c r="W36" s="6"/>
      <c r="X36" s="6"/>
      <c r="AA36" s="21">
        <v>160</v>
      </c>
      <c r="AB36" s="21">
        <v>300</v>
      </c>
      <c r="AC36" s="21">
        <v>384</v>
      </c>
      <c r="AD36" s="21">
        <f t="shared" si="6"/>
        <v>160</v>
      </c>
    </row>
    <row r="37" spans="1:30" s="5" customFormat="1" x14ac:dyDescent="0.3">
      <c r="A37" s="3" t="s">
        <v>3</v>
      </c>
      <c r="B37" s="4" t="s">
        <v>4</v>
      </c>
      <c r="C37" s="3"/>
      <c r="D37" s="4" t="s">
        <v>42</v>
      </c>
      <c r="E37" s="4"/>
      <c r="F37" s="10"/>
      <c r="G37" s="10"/>
      <c r="H37" s="10"/>
      <c r="I37" s="10"/>
      <c r="J37" s="10"/>
      <c r="K37" s="10"/>
      <c r="L37" s="10"/>
      <c r="M37" s="10"/>
      <c r="N37" s="10"/>
      <c r="O37" s="13"/>
      <c r="P37" s="10"/>
      <c r="Q37"/>
      <c r="R37"/>
      <c r="S37" s="7"/>
      <c r="T37" s="6">
        <v>8</v>
      </c>
      <c r="U37" s="6"/>
      <c r="V37" s="6">
        <f t="shared" si="5"/>
        <v>8</v>
      </c>
      <c r="W37" s="6"/>
      <c r="X37" s="6"/>
      <c r="AA37" s="22"/>
      <c r="AB37" s="21">
        <v>12</v>
      </c>
      <c r="AC37" s="21"/>
      <c r="AD37" s="21">
        <f t="shared" si="6"/>
        <v>12</v>
      </c>
    </row>
    <row r="38" spans="1:30" s="5" customFormat="1" x14ac:dyDescent="0.3">
      <c r="A38" s="3" t="s">
        <v>32</v>
      </c>
      <c r="B38" s="4" t="s">
        <v>33</v>
      </c>
      <c r="C38" s="3"/>
      <c r="D38" s="4" t="s">
        <v>42</v>
      </c>
      <c r="E38" s="4"/>
      <c r="F38" s="10"/>
      <c r="G38" s="10"/>
      <c r="H38" s="10"/>
      <c r="I38" s="10"/>
      <c r="J38" s="10"/>
      <c r="K38" s="10"/>
      <c r="L38" s="10"/>
      <c r="M38" s="10"/>
      <c r="N38" s="10"/>
      <c r="O38" s="13"/>
      <c r="P38" s="10"/>
      <c r="Q38"/>
      <c r="R38"/>
      <c r="S38" s="6"/>
      <c r="T38" s="6"/>
      <c r="U38" s="6"/>
      <c r="V38" s="6">
        <v>2.19</v>
      </c>
      <c r="W38" s="6" t="s">
        <v>93</v>
      </c>
      <c r="X38" s="6"/>
      <c r="AA38" s="21"/>
      <c r="AB38" s="21"/>
      <c r="AC38" s="21"/>
      <c r="AD38" s="21">
        <v>2.35</v>
      </c>
    </row>
    <row r="39" spans="1:30" s="5" customFormat="1" x14ac:dyDescent="0.3">
      <c r="A39" s="3" t="s">
        <v>37</v>
      </c>
      <c r="B39" s="4" t="s">
        <v>38</v>
      </c>
      <c r="C39" s="3"/>
      <c r="D39" s="4" t="s">
        <v>42</v>
      </c>
      <c r="E39" s="4"/>
      <c r="F39" s="10"/>
      <c r="G39" s="10"/>
      <c r="H39" s="10"/>
      <c r="I39" s="10"/>
      <c r="J39" s="10"/>
      <c r="K39" s="10"/>
      <c r="L39" s="10"/>
      <c r="M39" s="10"/>
      <c r="N39" s="10"/>
      <c r="O39" s="13"/>
      <c r="P39" s="10"/>
      <c r="Q39"/>
      <c r="R39"/>
      <c r="S39" s="6"/>
      <c r="T39" s="6"/>
      <c r="U39" s="6"/>
      <c r="V39" s="6"/>
      <c r="W39" s="6" t="s">
        <v>92</v>
      </c>
      <c r="AA39" s="21"/>
      <c r="AB39" s="21"/>
      <c r="AC39" s="21"/>
      <c r="AD39" s="21"/>
    </row>
    <row r="40" spans="1:30" s="5" customFormat="1" x14ac:dyDescent="0.3">
      <c r="A40" s="3" t="s">
        <v>39</v>
      </c>
      <c r="B40" s="4" t="s">
        <v>40</v>
      </c>
      <c r="C40" s="3"/>
      <c r="D40" s="4" t="s">
        <v>42</v>
      </c>
      <c r="E40" s="4"/>
      <c r="F40" s="10"/>
      <c r="G40" s="10"/>
      <c r="H40" s="10"/>
      <c r="I40" s="10"/>
      <c r="J40" s="10"/>
      <c r="K40" s="10"/>
      <c r="L40" s="10"/>
      <c r="M40" s="10"/>
      <c r="N40" s="10"/>
      <c r="O40" s="13"/>
      <c r="P40" s="10"/>
      <c r="Q40"/>
      <c r="R40"/>
      <c r="S40" s="6"/>
      <c r="T40" s="6"/>
      <c r="U40" s="6"/>
      <c r="V40" s="6"/>
      <c r="W40" s="6" t="s">
        <v>92</v>
      </c>
      <c r="AA40" s="21"/>
      <c r="AB40" s="21"/>
      <c r="AC40" s="21"/>
      <c r="AD40" s="21"/>
    </row>
    <row r="41" spans="1:30" x14ac:dyDescent="0.3">
      <c r="C41" s="1"/>
    </row>
    <row r="42" spans="1:30" x14ac:dyDescent="0.3">
      <c r="C42" s="1"/>
    </row>
    <row r="43" spans="1:30" x14ac:dyDescent="0.3">
      <c r="C43" s="1"/>
    </row>
    <row r="44" spans="1:30" x14ac:dyDescent="0.3">
      <c r="C44" s="1"/>
    </row>
    <row r="45" spans="1:30" x14ac:dyDescent="0.3">
      <c r="C45" s="1"/>
    </row>
    <row r="46" spans="1:30" x14ac:dyDescent="0.3">
      <c r="C46" s="1"/>
    </row>
    <row r="47" spans="1:30" x14ac:dyDescent="0.3">
      <c r="C47" s="1"/>
    </row>
    <row r="48" spans="1:30" x14ac:dyDescent="0.3">
      <c r="C48" s="1"/>
    </row>
    <row r="49" spans="3:3" x14ac:dyDescent="0.3">
      <c r="C49" s="1"/>
    </row>
    <row r="50" spans="3:3" x14ac:dyDescent="0.3">
      <c r="C50" s="1"/>
    </row>
    <row r="51" spans="3:3" x14ac:dyDescent="0.3">
      <c r="C51" s="1"/>
    </row>
    <row r="52" spans="3:3" x14ac:dyDescent="0.3">
      <c r="C52" s="1"/>
    </row>
    <row r="53" spans="3:3" x14ac:dyDescent="0.3">
      <c r="C53" s="1"/>
    </row>
    <row r="54" spans="3:3" x14ac:dyDescent="0.3">
      <c r="C54" s="1"/>
    </row>
    <row r="55" spans="3:3" x14ac:dyDescent="0.3">
      <c r="C55" s="1"/>
    </row>
    <row r="56" spans="3:3" x14ac:dyDescent="0.3">
      <c r="C56" s="1"/>
    </row>
    <row r="57" spans="3:3" x14ac:dyDescent="0.3">
      <c r="C57" s="1"/>
    </row>
    <row r="58" spans="3:3" x14ac:dyDescent="0.3">
      <c r="C58" s="1"/>
    </row>
    <row r="59" spans="3:3" x14ac:dyDescent="0.3">
      <c r="C59" s="1"/>
    </row>
    <row r="60" spans="3:3" x14ac:dyDescent="0.3">
      <c r="C60" s="1"/>
    </row>
    <row r="61" spans="3:3" x14ac:dyDescent="0.3">
      <c r="C61" s="1"/>
    </row>
    <row r="62" spans="3:3" x14ac:dyDescent="0.3">
      <c r="C62" s="1"/>
    </row>
    <row r="63" spans="3:3" x14ac:dyDescent="0.3">
      <c r="C63" s="1"/>
    </row>
    <row r="64" spans="3:3" x14ac:dyDescent="0.3">
      <c r="C64" s="1"/>
    </row>
    <row r="65" spans="3:3" x14ac:dyDescent="0.3">
      <c r="C65" s="1"/>
    </row>
    <row r="66" spans="3:3" x14ac:dyDescent="0.3">
      <c r="C66" s="1"/>
    </row>
    <row r="67" spans="3:3" x14ac:dyDescent="0.3">
      <c r="C67" s="1"/>
    </row>
    <row r="68" spans="3:3" x14ac:dyDescent="0.3">
      <c r="C68" s="1"/>
    </row>
    <row r="69" spans="3:3" x14ac:dyDescent="0.3">
      <c r="C69" s="1"/>
    </row>
    <row r="70" spans="3:3" x14ac:dyDescent="0.3">
      <c r="C70" s="1"/>
    </row>
    <row r="71" spans="3:3" x14ac:dyDescent="0.3">
      <c r="C71" s="1"/>
    </row>
    <row r="72" spans="3:3" x14ac:dyDescent="0.3">
      <c r="C72" s="1"/>
    </row>
    <row r="73" spans="3:3" x14ac:dyDescent="0.3">
      <c r="C73" s="1"/>
    </row>
    <row r="74" spans="3:3" x14ac:dyDescent="0.3">
      <c r="C74" s="1"/>
    </row>
    <row r="75" spans="3:3" x14ac:dyDescent="0.3">
      <c r="C75" s="1"/>
    </row>
    <row r="76" spans="3:3" x14ac:dyDescent="0.3">
      <c r="C76" s="1"/>
    </row>
    <row r="77" spans="3:3" x14ac:dyDescent="0.3">
      <c r="C77" s="1"/>
    </row>
    <row r="78" spans="3:3" x14ac:dyDescent="0.3">
      <c r="C78" s="1"/>
    </row>
    <row r="79" spans="3:3" x14ac:dyDescent="0.3">
      <c r="C79" s="1"/>
    </row>
    <row r="80" spans="3:3" x14ac:dyDescent="0.3">
      <c r="C80" s="1"/>
    </row>
    <row r="81" spans="3:3" x14ac:dyDescent="0.3">
      <c r="C81" s="1"/>
    </row>
    <row r="82" spans="3:3" x14ac:dyDescent="0.3">
      <c r="C82" s="1"/>
    </row>
    <row r="83" spans="3:3" x14ac:dyDescent="0.3">
      <c r="C83" s="1"/>
    </row>
    <row r="84" spans="3:3" x14ac:dyDescent="0.3">
      <c r="C84" s="1"/>
    </row>
    <row r="85" spans="3:3" x14ac:dyDescent="0.3">
      <c r="C85" s="1"/>
    </row>
    <row r="86" spans="3:3" x14ac:dyDescent="0.3">
      <c r="C86" s="1"/>
    </row>
    <row r="87" spans="3:3" x14ac:dyDescent="0.3">
      <c r="C87" s="1"/>
    </row>
    <row r="88" spans="3:3" x14ac:dyDescent="0.3">
      <c r="C88" s="1"/>
    </row>
    <row r="89" spans="3:3" x14ac:dyDescent="0.3">
      <c r="C89" s="1"/>
    </row>
    <row r="90" spans="3:3" x14ac:dyDescent="0.3">
      <c r="C90" s="1"/>
    </row>
    <row r="91" spans="3:3" x14ac:dyDescent="0.3">
      <c r="C91" s="1"/>
    </row>
    <row r="92" spans="3:3" x14ac:dyDescent="0.3">
      <c r="C92" s="1"/>
    </row>
    <row r="93" spans="3:3" x14ac:dyDescent="0.3">
      <c r="C93" s="1"/>
    </row>
    <row r="94" spans="3:3" x14ac:dyDescent="0.3">
      <c r="C94" s="1"/>
    </row>
    <row r="95" spans="3:3" x14ac:dyDescent="0.3">
      <c r="C95" s="1"/>
    </row>
    <row r="96" spans="3:3" x14ac:dyDescent="0.3">
      <c r="C96" s="1"/>
    </row>
    <row r="97" spans="3:3" x14ac:dyDescent="0.3">
      <c r="C97" s="1"/>
    </row>
    <row r="98" spans="3:3" x14ac:dyDescent="0.3">
      <c r="C98" s="1"/>
    </row>
    <row r="99" spans="3:3" x14ac:dyDescent="0.3">
      <c r="C99" s="1"/>
    </row>
    <row r="100" spans="3:3" x14ac:dyDescent="0.3">
      <c r="C100" s="1"/>
    </row>
    <row r="101" spans="3:3" x14ac:dyDescent="0.3">
      <c r="C101" s="1"/>
    </row>
    <row r="102" spans="3:3" x14ac:dyDescent="0.3">
      <c r="C102" s="1"/>
    </row>
    <row r="103" spans="3:3" x14ac:dyDescent="0.3">
      <c r="C103" s="1"/>
    </row>
    <row r="104" spans="3:3" x14ac:dyDescent="0.3">
      <c r="C104" s="1"/>
    </row>
    <row r="105" spans="3:3" x14ac:dyDescent="0.3">
      <c r="C105" s="1"/>
    </row>
    <row r="106" spans="3:3" x14ac:dyDescent="0.3">
      <c r="C106" s="1"/>
    </row>
    <row r="107" spans="3:3" x14ac:dyDescent="0.3">
      <c r="C107" s="1"/>
    </row>
    <row r="108" spans="3:3" x14ac:dyDescent="0.3">
      <c r="C108" s="1"/>
    </row>
    <row r="109" spans="3:3" x14ac:dyDescent="0.3">
      <c r="C109" s="1"/>
    </row>
    <row r="110" spans="3:3" x14ac:dyDescent="0.3">
      <c r="C110" s="1"/>
    </row>
    <row r="111" spans="3:3" x14ac:dyDescent="0.3">
      <c r="C111" s="1"/>
    </row>
    <row r="112" spans="3:3" x14ac:dyDescent="0.3">
      <c r="C112" s="1"/>
    </row>
    <row r="113" spans="3:3" x14ac:dyDescent="0.3">
      <c r="C113" s="1"/>
    </row>
    <row r="114" spans="3:3" x14ac:dyDescent="0.3">
      <c r="C114" s="1"/>
    </row>
    <row r="115" spans="3:3" x14ac:dyDescent="0.3">
      <c r="C115" s="1"/>
    </row>
    <row r="116" spans="3:3" x14ac:dyDescent="0.3">
      <c r="C116" s="1"/>
    </row>
  </sheetData>
  <sortState ref="A4:AB40">
    <sortCondition ref="E2:E41"/>
    <sortCondition ref="A2:A4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Seed density and cost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Aster</dc:creator>
  <cp:lastModifiedBy>unouser</cp:lastModifiedBy>
  <dcterms:created xsi:type="dcterms:W3CDTF">2013-06-13T16:07:45Z</dcterms:created>
  <dcterms:modified xsi:type="dcterms:W3CDTF">2015-07-18T16:34:02Z</dcterms:modified>
</cp:coreProperties>
</file>