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709"/>
  <workbookPr date1904="1" showInkAnnotation="0" autoCompressPictures="0"/>
  <bookViews>
    <workbookView xWindow="140" yWindow="1040" windowWidth="24720" windowHeight="15600" tabRatio="500" activeTab="2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3" i="1" l="1"/>
  <c r="D123" i="1"/>
  <c r="H123" i="1"/>
  <c r="G122" i="1"/>
  <c r="D122" i="1"/>
  <c r="H122" i="1"/>
  <c r="G121" i="1"/>
  <c r="D121" i="1"/>
  <c r="H121" i="1"/>
  <c r="G120" i="1"/>
  <c r="D120" i="1"/>
  <c r="H120" i="1"/>
  <c r="I120" i="1"/>
  <c r="G118" i="1"/>
  <c r="D118" i="1"/>
  <c r="H118" i="1"/>
  <c r="G117" i="1"/>
  <c r="D117" i="1"/>
  <c r="H117" i="1"/>
  <c r="G116" i="1"/>
  <c r="D116" i="1"/>
  <c r="H116" i="1"/>
  <c r="G115" i="1"/>
  <c r="D115" i="1"/>
  <c r="H115" i="1"/>
  <c r="I115" i="1"/>
  <c r="G113" i="1"/>
  <c r="D113" i="1"/>
  <c r="H113" i="1"/>
  <c r="G112" i="1"/>
  <c r="D112" i="1"/>
  <c r="H112" i="1"/>
  <c r="G111" i="1"/>
  <c r="D111" i="1"/>
  <c r="H111" i="1"/>
  <c r="G110" i="1"/>
  <c r="D110" i="1"/>
  <c r="H110" i="1"/>
  <c r="I110" i="1"/>
  <c r="G108" i="1"/>
  <c r="D108" i="1"/>
  <c r="H108" i="1"/>
  <c r="J108" i="1"/>
  <c r="G107" i="1"/>
  <c r="D107" i="1"/>
  <c r="H107" i="1"/>
  <c r="J107" i="1"/>
  <c r="G106" i="1"/>
  <c r="D106" i="1"/>
  <c r="H106" i="1"/>
  <c r="J106" i="1"/>
  <c r="G105" i="1"/>
  <c r="D105" i="1"/>
  <c r="H105" i="1"/>
  <c r="J105" i="1"/>
  <c r="L105" i="1"/>
  <c r="M105" i="1"/>
  <c r="K105" i="1"/>
  <c r="G103" i="1"/>
  <c r="D103" i="1"/>
  <c r="H103" i="1"/>
  <c r="J103" i="1"/>
  <c r="G102" i="1"/>
  <c r="D102" i="1"/>
  <c r="H102" i="1"/>
  <c r="J102" i="1"/>
  <c r="G101" i="1"/>
  <c r="D101" i="1"/>
  <c r="H101" i="1"/>
  <c r="J101" i="1"/>
  <c r="G100" i="1"/>
  <c r="D100" i="1"/>
  <c r="H100" i="1"/>
  <c r="J100" i="1"/>
  <c r="L100" i="1"/>
  <c r="M100" i="1"/>
  <c r="K100" i="1"/>
  <c r="G98" i="1"/>
  <c r="D98" i="1"/>
  <c r="H98" i="1"/>
  <c r="J98" i="1"/>
  <c r="G97" i="1"/>
  <c r="D97" i="1"/>
  <c r="H97" i="1"/>
  <c r="J97" i="1"/>
  <c r="G96" i="1"/>
  <c r="D96" i="1"/>
  <c r="H96" i="1"/>
  <c r="J96" i="1"/>
  <c r="G95" i="1"/>
  <c r="D95" i="1"/>
  <c r="H95" i="1"/>
  <c r="J95" i="1"/>
  <c r="L95" i="1"/>
  <c r="M95" i="1"/>
  <c r="K95" i="1"/>
  <c r="G93" i="1"/>
  <c r="D93" i="1"/>
  <c r="H93" i="1"/>
  <c r="G92" i="1"/>
  <c r="D92" i="1"/>
  <c r="H92" i="1"/>
  <c r="G91" i="1"/>
  <c r="D91" i="1"/>
  <c r="H91" i="1"/>
  <c r="G90" i="1"/>
  <c r="D90" i="1"/>
  <c r="H90" i="1"/>
  <c r="I90" i="1"/>
  <c r="G88" i="1"/>
  <c r="D88" i="1"/>
  <c r="H88" i="1"/>
  <c r="G87" i="1"/>
  <c r="D87" i="1"/>
  <c r="H87" i="1"/>
  <c r="G86" i="1"/>
  <c r="D86" i="1"/>
  <c r="H86" i="1"/>
  <c r="G85" i="1"/>
  <c r="D85" i="1"/>
  <c r="H85" i="1"/>
  <c r="I85" i="1"/>
  <c r="G83" i="1"/>
  <c r="D83" i="1"/>
  <c r="H83" i="1"/>
  <c r="G82" i="1"/>
  <c r="D82" i="1"/>
  <c r="H82" i="1"/>
  <c r="G81" i="1"/>
  <c r="D81" i="1"/>
  <c r="H81" i="1"/>
  <c r="G80" i="1"/>
  <c r="D80" i="1"/>
  <c r="H80" i="1"/>
  <c r="I80" i="1"/>
  <c r="G78" i="1"/>
  <c r="D78" i="1"/>
  <c r="H78" i="1"/>
  <c r="J78" i="1"/>
  <c r="G77" i="1"/>
  <c r="D77" i="1"/>
  <c r="H77" i="1"/>
  <c r="J77" i="1"/>
  <c r="G76" i="1"/>
  <c r="D76" i="1"/>
  <c r="H76" i="1"/>
  <c r="J76" i="1"/>
  <c r="G75" i="1"/>
  <c r="D75" i="1"/>
  <c r="H75" i="1"/>
  <c r="J75" i="1"/>
  <c r="L75" i="1"/>
  <c r="M75" i="1"/>
  <c r="K75" i="1"/>
  <c r="G73" i="1"/>
  <c r="D73" i="1"/>
  <c r="H73" i="1"/>
  <c r="J73" i="1"/>
  <c r="G72" i="1"/>
  <c r="D72" i="1"/>
  <c r="H72" i="1"/>
  <c r="J72" i="1"/>
  <c r="G71" i="1"/>
  <c r="D71" i="1"/>
  <c r="H71" i="1"/>
  <c r="J71" i="1"/>
  <c r="G70" i="1"/>
  <c r="D70" i="1"/>
  <c r="H70" i="1"/>
  <c r="J70" i="1"/>
  <c r="L70" i="1"/>
  <c r="M70" i="1"/>
  <c r="K70" i="1"/>
  <c r="G68" i="1"/>
  <c r="D68" i="1"/>
  <c r="H68" i="1"/>
  <c r="J68" i="1"/>
  <c r="G67" i="1"/>
  <c r="D67" i="1"/>
  <c r="H67" i="1"/>
  <c r="J67" i="1"/>
  <c r="G66" i="1"/>
  <c r="D66" i="1"/>
  <c r="H66" i="1"/>
  <c r="J66" i="1"/>
  <c r="G65" i="1"/>
  <c r="D65" i="1"/>
  <c r="H65" i="1"/>
  <c r="J65" i="1"/>
  <c r="L65" i="1"/>
  <c r="M65" i="1"/>
  <c r="K65" i="1"/>
  <c r="G63" i="1"/>
  <c r="D63" i="1"/>
  <c r="H63" i="1"/>
  <c r="G62" i="1"/>
  <c r="D62" i="1"/>
  <c r="H62" i="1"/>
  <c r="G61" i="1"/>
  <c r="D61" i="1"/>
  <c r="H61" i="1"/>
  <c r="G60" i="1"/>
  <c r="D60" i="1"/>
  <c r="H60" i="1"/>
  <c r="I60" i="1"/>
  <c r="G58" i="1"/>
  <c r="D58" i="1"/>
  <c r="H58" i="1"/>
  <c r="G57" i="1"/>
  <c r="D57" i="1"/>
  <c r="H57" i="1"/>
  <c r="G56" i="1"/>
  <c r="D56" i="1"/>
  <c r="H56" i="1"/>
  <c r="G55" i="1"/>
  <c r="D55" i="1"/>
  <c r="H55" i="1"/>
  <c r="I55" i="1"/>
  <c r="G53" i="1"/>
  <c r="D53" i="1"/>
  <c r="H53" i="1"/>
  <c r="G52" i="1"/>
  <c r="D52" i="1"/>
  <c r="H52" i="1"/>
  <c r="G51" i="1"/>
  <c r="D51" i="1"/>
  <c r="H51" i="1"/>
  <c r="G50" i="1"/>
  <c r="D50" i="1"/>
  <c r="H50" i="1"/>
  <c r="I50" i="1"/>
  <c r="G48" i="1"/>
  <c r="D48" i="1"/>
  <c r="H48" i="1"/>
  <c r="J48" i="1"/>
  <c r="G47" i="1"/>
  <c r="D47" i="1"/>
  <c r="H47" i="1"/>
  <c r="J47" i="1"/>
  <c r="G46" i="1"/>
  <c r="D46" i="1"/>
  <c r="H46" i="1"/>
  <c r="J46" i="1"/>
  <c r="G45" i="1"/>
  <c r="D45" i="1"/>
  <c r="H45" i="1"/>
  <c r="J45" i="1"/>
  <c r="L45" i="1"/>
  <c r="M45" i="1"/>
  <c r="K45" i="1"/>
  <c r="G43" i="1"/>
  <c r="D43" i="1"/>
  <c r="H43" i="1"/>
  <c r="J43" i="1"/>
  <c r="G42" i="1"/>
  <c r="D42" i="1"/>
  <c r="H42" i="1"/>
  <c r="J42" i="1"/>
  <c r="G41" i="1"/>
  <c r="D41" i="1"/>
  <c r="H41" i="1"/>
  <c r="J41" i="1"/>
  <c r="G40" i="1"/>
  <c r="D40" i="1"/>
  <c r="H40" i="1"/>
  <c r="J40" i="1"/>
  <c r="L40" i="1"/>
  <c r="M40" i="1"/>
  <c r="K40" i="1"/>
  <c r="G38" i="1"/>
  <c r="D38" i="1"/>
  <c r="H38" i="1"/>
  <c r="J38" i="1"/>
  <c r="G37" i="1"/>
  <c r="D37" i="1"/>
  <c r="H37" i="1"/>
  <c r="J37" i="1"/>
  <c r="G36" i="1"/>
  <c r="D36" i="1"/>
  <c r="H36" i="1"/>
  <c r="J36" i="1"/>
  <c r="G35" i="1"/>
  <c r="D35" i="1"/>
  <c r="H35" i="1"/>
  <c r="J35" i="1"/>
  <c r="L35" i="1"/>
  <c r="M35" i="1"/>
  <c r="K35" i="1"/>
  <c r="G33" i="1"/>
  <c r="D33" i="1"/>
  <c r="H33" i="1"/>
  <c r="G32" i="1"/>
  <c r="D32" i="1"/>
  <c r="H32" i="1"/>
  <c r="G31" i="1"/>
  <c r="D31" i="1"/>
  <c r="H31" i="1"/>
  <c r="G30" i="1"/>
  <c r="D30" i="1"/>
  <c r="H30" i="1"/>
  <c r="I30" i="1"/>
  <c r="G28" i="1"/>
  <c r="D28" i="1"/>
  <c r="H28" i="1"/>
  <c r="G27" i="1"/>
  <c r="D27" i="1"/>
  <c r="H27" i="1"/>
  <c r="G26" i="1"/>
  <c r="D26" i="1"/>
  <c r="H26" i="1"/>
  <c r="G25" i="1"/>
  <c r="D25" i="1"/>
  <c r="H25" i="1"/>
  <c r="I25" i="1"/>
  <c r="G23" i="1"/>
  <c r="D23" i="1"/>
  <c r="H23" i="1"/>
  <c r="G22" i="1"/>
  <c r="D22" i="1"/>
  <c r="H22" i="1"/>
  <c r="G21" i="1"/>
  <c r="D21" i="1"/>
  <c r="H21" i="1"/>
  <c r="G20" i="1"/>
  <c r="D20" i="1"/>
  <c r="H20" i="1"/>
  <c r="I20" i="1"/>
  <c r="G18" i="1"/>
  <c r="D18" i="1"/>
  <c r="H18" i="1"/>
  <c r="J18" i="1"/>
  <c r="G17" i="1"/>
  <c r="D17" i="1"/>
  <c r="H17" i="1"/>
  <c r="J17" i="1"/>
  <c r="G16" i="1"/>
  <c r="D16" i="1"/>
  <c r="H16" i="1"/>
  <c r="J16" i="1"/>
  <c r="G15" i="1"/>
  <c r="D15" i="1"/>
  <c r="H15" i="1"/>
  <c r="J15" i="1"/>
  <c r="L15" i="1"/>
  <c r="M15" i="1"/>
  <c r="K15" i="1"/>
  <c r="G13" i="1"/>
  <c r="D13" i="1"/>
  <c r="H13" i="1"/>
  <c r="J13" i="1"/>
  <c r="G12" i="1"/>
  <c r="D12" i="1"/>
  <c r="H12" i="1"/>
  <c r="J12" i="1"/>
  <c r="G11" i="1"/>
  <c r="D11" i="1"/>
  <c r="H11" i="1"/>
  <c r="J11" i="1"/>
  <c r="G10" i="1"/>
  <c r="D10" i="1"/>
  <c r="H10" i="1"/>
  <c r="J10" i="1"/>
  <c r="L10" i="1"/>
  <c r="M10" i="1"/>
  <c r="K10" i="1"/>
  <c r="G8" i="1"/>
  <c r="D8" i="1"/>
  <c r="H8" i="1"/>
  <c r="J8" i="1"/>
  <c r="G7" i="1"/>
  <c r="D7" i="1"/>
  <c r="H7" i="1"/>
  <c r="J7" i="1"/>
  <c r="G6" i="1"/>
  <c r="D6" i="1"/>
  <c r="H6" i="1"/>
  <c r="J6" i="1"/>
  <c r="G5" i="1"/>
  <c r="D5" i="1"/>
  <c r="H5" i="1"/>
  <c r="J5" i="1"/>
  <c r="L5" i="1"/>
  <c r="M5" i="1"/>
  <c r="K5" i="1"/>
  <c r="G16" i="2"/>
  <c r="D16" i="2"/>
  <c r="H16" i="2"/>
  <c r="G30" i="2"/>
  <c r="D30" i="2"/>
  <c r="H30" i="2"/>
  <c r="G31" i="2"/>
  <c r="D31" i="2"/>
  <c r="H31" i="2"/>
  <c r="I30" i="2"/>
  <c r="J16" i="2"/>
  <c r="G17" i="2"/>
  <c r="D17" i="2"/>
  <c r="H17" i="2"/>
  <c r="G32" i="2"/>
  <c r="D32" i="2"/>
  <c r="H32" i="2"/>
  <c r="G33" i="2"/>
  <c r="D33" i="2"/>
  <c r="H33" i="2"/>
  <c r="I32" i="2"/>
  <c r="J17" i="2"/>
  <c r="G18" i="2"/>
  <c r="D18" i="2"/>
  <c r="H18" i="2"/>
  <c r="J18" i="2"/>
  <c r="L15" i="2"/>
  <c r="M15" i="2"/>
  <c r="G10" i="2"/>
  <c r="D10" i="2"/>
  <c r="H10" i="2"/>
  <c r="G25" i="2"/>
  <c r="D25" i="2"/>
  <c r="H25" i="2"/>
  <c r="G26" i="2"/>
  <c r="D26" i="2"/>
  <c r="H26" i="2"/>
  <c r="I25" i="2"/>
  <c r="J10" i="2"/>
  <c r="G11" i="2"/>
  <c r="D11" i="2"/>
  <c r="H11" i="2"/>
  <c r="J11" i="2"/>
  <c r="G12" i="2"/>
  <c r="D12" i="2"/>
  <c r="H12" i="2"/>
  <c r="G27" i="2"/>
  <c r="D27" i="2"/>
  <c r="H27" i="2"/>
  <c r="G28" i="2"/>
  <c r="D28" i="2"/>
  <c r="H28" i="2"/>
  <c r="I27" i="2"/>
  <c r="J12" i="2"/>
  <c r="G13" i="2"/>
  <c r="D13" i="2"/>
  <c r="H13" i="2"/>
  <c r="J13" i="2"/>
  <c r="L10" i="2"/>
  <c r="M10" i="2"/>
  <c r="G5" i="2"/>
  <c r="D5" i="2"/>
  <c r="H5" i="2"/>
  <c r="G20" i="2"/>
  <c r="D20" i="2"/>
  <c r="H20" i="2"/>
  <c r="G21" i="2"/>
  <c r="D21" i="2"/>
  <c r="H21" i="2"/>
  <c r="I20" i="2"/>
  <c r="J5" i="2"/>
  <c r="G6" i="2"/>
  <c r="D6" i="2"/>
  <c r="H6" i="2"/>
  <c r="J6" i="2"/>
  <c r="G7" i="2"/>
  <c r="D7" i="2"/>
  <c r="H7" i="2"/>
  <c r="G22" i="2"/>
  <c r="D22" i="2"/>
  <c r="H22" i="2"/>
  <c r="G23" i="2"/>
  <c r="D23" i="2"/>
  <c r="H23" i="2"/>
  <c r="I22" i="2"/>
  <c r="J7" i="2"/>
  <c r="G8" i="2"/>
  <c r="D8" i="2"/>
  <c r="H8" i="2"/>
  <c r="J8" i="2"/>
  <c r="L5" i="2"/>
  <c r="M5" i="2"/>
  <c r="K15" i="2"/>
  <c r="K10" i="2"/>
  <c r="K5" i="2"/>
  <c r="G15" i="2"/>
  <c r="D15" i="2"/>
  <c r="H15" i="2"/>
  <c r="J15" i="2"/>
  <c r="I103" i="3"/>
  <c r="I82" i="3"/>
  <c r="J101" i="3"/>
  <c r="J100" i="3"/>
  <c r="J99" i="3"/>
  <c r="J98" i="3"/>
  <c r="J97" i="3"/>
  <c r="J96" i="3"/>
  <c r="L96" i="3"/>
  <c r="M96" i="3"/>
  <c r="K96" i="3"/>
  <c r="J94" i="3"/>
  <c r="J93" i="3"/>
  <c r="J92" i="3"/>
  <c r="J91" i="3"/>
  <c r="J90" i="3"/>
  <c r="J89" i="3"/>
  <c r="L89" i="3"/>
  <c r="M89" i="3"/>
  <c r="K89" i="3"/>
  <c r="J80" i="3"/>
  <c r="J79" i="3"/>
  <c r="J78" i="3"/>
  <c r="J77" i="3"/>
  <c r="J76" i="3"/>
  <c r="J75" i="3"/>
  <c r="L75" i="3"/>
  <c r="M75" i="3"/>
  <c r="K75" i="3"/>
  <c r="J73" i="3"/>
  <c r="J72" i="3"/>
  <c r="J71" i="3"/>
  <c r="J70" i="3"/>
  <c r="J69" i="3"/>
  <c r="J68" i="3"/>
  <c r="L68" i="3"/>
  <c r="M68" i="3"/>
  <c r="K68" i="3"/>
  <c r="I61" i="3"/>
  <c r="J59" i="3"/>
  <c r="J58" i="3"/>
  <c r="J57" i="3"/>
  <c r="J56" i="3"/>
  <c r="J55" i="3"/>
  <c r="J54" i="3"/>
  <c r="L54" i="3"/>
  <c r="M54" i="3"/>
  <c r="K54" i="3"/>
  <c r="J52" i="3"/>
  <c r="J51" i="3"/>
  <c r="J50" i="3"/>
  <c r="J49" i="3"/>
  <c r="J48" i="3"/>
  <c r="J47" i="3"/>
  <c r="L47" i="3"/>
  <c r="M47" i="3"/>
  <c r="K47" i="3"/>
  <c r="G40" i="3"/>
  <c r="D40" i="3"/>
  <c r="H40" i="3"/>
  <c r="G39" i="3"/>
  <c r="D39" i="3"/>
  <c r="H39" i="3"/>
  <c r="G38" i="3"/>
  <c r="D38" i="3"/>
  <c r="H38" i="3"/>
  <c r="G37" i="3"/>
  <c r="D37" i="3"/>
  <c r="H37" i="3"/>
  <c r="I37" i="3"/>
  <c r="G35" i="3"/>
  <c r="D35" i="3"/>
  <c r="H35" i="3"/>
  <c r="G34" i="3"/>
  <c r="D34" i="3"/>
  <c r="H34" i="3"/>
  <c r="G33" i="3"/>
  <c r="D33" i="3"/>
  <c r="H33" i="3"/>
  <c r="G32" i="3"/>
  <c r="D32" i="3"/>
  <c r="H32" i="3"/>
  <c r="I32" i="3"/>
  <c r="G30" i="3"/>
  <c r="D30" i="3"/>
  <c r="H30" i="3"/>
  <c r="J30" i="3"/>
  <c r="G29" i="3"/>
  <c r="D29" i="3"/>
  <c r="H29" i="3"/>
  <c r="J29" i="3"/>
  <c r="G28" i="3"/>
  <c r="D28" i="3"/>
  <c r="H28" i="3"/>
  <c r="J28" i="3"/>
  <c r="G27" i="3"/>
  <c r="D27" i="3"/>
  <c r="H27" i="3"/>
  <c r="J27" i="3"/>
  <c r="L27" i="3"/>
  <c r="M27" i="3"/>
  <c r="K27" i="3"/>
  <c r="G25" i="3"/>
  <c r="D25" i="3"/>
  <c r="H25" i="3"/>
  <c r="J25" i="3"/>
  <c r="G24" i="3"/>
  <c r="D24" i="3"/>
  <c r="H24" i="3"/>
  <c r="J24" i="3"/>
  <c r="G23" i="3"/>
  <c r="D23" i="3"/>
  <c r="H23" i="3"/>
  <c r="J23" i="3"/>
  <c r="G22" i="3"/>
  <c r="D22" i="3"/>
  <c r="H22" i="3"/>
  <c r="J22" i="3"/>
  <c r="L22" i="3"/>
  <c r="M22" i="3"/>
  <c r="K22" i="3"/>
  <c r="I12" i="3"/>
  <c r="J10" i="3"/>
  <c r="J9" i="3"/>
  <c r="J8" i="3"/>
  <c r="J7" i="3"/>
  <c r="L7" i="3"/>
  <c r="M7" i="3"/>
  <c r="K7" i="3"/>
</calcChain>
</file>

<file path=xl/sharedStrings.xml><?xml version="1.0" encoding="utf-8"?>
<sst xmlns="http://schemas.openxmlformats.org/spreadsheetml/2006/main" count="256" uniqueCount="207">
  <si>
    <t>RT/ser 1</t>
  </si>
  <si>
    <t>RT/ser 2</t>
  </si>
  <si>
    <t>RT/ser 3</t>
  </si>
  <si>
    <t>RT/ser 4</t>
  </si>
  <si>
    <t>RT/ser 5</t>
  </si>
  <si>
    <t>RT/ser 6</t>
  </si>
  <si>
    <t>Az/op 1.0 1</t>
  </si>
  <si>
    <t>Az/op 1.0 2</t>
  </si>
  <si>
    <t>Az/op 1.0 3</t>
  </si>
  <si>
    <t>Az/op 1.0 4</t>
  </si>
  <si>
    <t>RT/ser 0.5 1</t>
  </si>
  <si>
    <t>RT/ser 0.5 2</t>
  </si>
  <si>
    <t>RT/ser 0.5 3</t>
  </si>
  <si>
    <t>RT/ser 0.5 4</t>
  </si>
  <si>
    <t>RT/ser 1.0 1</t>
  </si>
  <si>
    <t>RT/ser 1.0 2</t>
  </si>
  <si>
    <t>RT/ser 1.0 3</t>
  </si>
  <si>
    <t>RT/ser 1.0 4</t>
  </si>
  <si>
    <t>RT/am 0.5 1</t>
  </si>
  <si>
    <t>RT/am 0.5 2</t>
  </si>
  <si>
    <t>RT/am 0.5 3</t>
  </si>
  <si>
    <t>RT/am 0.5 4</t>
  </si>
  <si>
    <t>RT/am 1.0 1</t>
  </si>
  <si>
    <t>RT/am 1.0 2</t>
  </si>
  <si>
    <t>RT/am 1.0 3</t>
  </si>
  <si>
    <t>RT/am 1.0 4</t>
  </si>
  <si>
    <t>RT/op 0.5 1</t>
  </si>
  <si>
    <t>RT/op 0.5 2</t>
  </si>
  <si>
    <t>RT/op 0.5 3</t>
  </si>
  <si>
    <t>RT/op 0.5 4</t>
  </si>
  <si>
    <t>RT/op 1.0 1</t>
  </si>
  <si>
    <t>RT/op 1.0 2</t>
  </si>
  <si>
    <t>RT/op 1.0 3</t>
  </si>
  <si>
    <t>RT/op 1.0 4</t>
  </si>
  <si>
    <t>GGG serine:</t>
    <phoneticPr fontId="8" type="noConversion"/>
  </si>
  <si>
    <t>GGG/ser 0.5 1</t>
  </si>
  <si>
    <t>GGG/ser 0.5 2</t>
  </si>
  <si>
    <t>GGG/ser 0.5 3</t>
  </si>
  <si>
    <t>GGG/ser 0.5 4</t>
  </si>
  <si>
    <t>Sample</t>
  </si>
  <si>
    <t>Rluc bkgd</t>
  </si>
  <si>
    <t>Rluc</t>
  </si>
  <si>
    <t>Rluc - bkgd</t>
  </si>
  <si>
    <t>Luc+ bkgd</t>
  </si>
  <si>
    <t>Fig 6A: Stop codon readthrough</t>
    <phoneticPr fontId="8" type="noConversion"/>
  </si>
  <si>
    <t>Fig 6C: HIV frameshifting</t>
    <phoneticPr fontId="8" type="noConversion"/>
  </si>
  <si>
    <t>Fig 6B: Antizyme frameshifting</t>
    <phoneticPr fontId="8" type="noConversion"/>
  </si>
  <si>
    <t>Luc+</t>
  </si>
  <si>
    <t>Luc+ - bkgd</t>
  </si>
  <si>
    <t>Ratio</t>
  </si>
  <si>
    <t>Rel ratio group</t>
  </si>
  <si>
    <t>SD</t>
  </si>
  <si>
    <t>SEM</t>
  </si>
  <si>
    <t>Rel ratio group</t>
    <phoneticPr fontId="8" type="noConversion"/>
  </si>
  <si>
    <t>Rel ratio group</t>
    <phoneticPr fontId="8" type="noConversion"/>
  </si>
  <si>
    <t>UAA/oc 1</t>
  </si>
  <si>
    <t>UAA/oc 2</t>
  </si>
  <si>
    <t>UAA/oc 3</t>
  </si>
  <si>
    <t>UAA/oc 4</t>
  </si>
  <si>
    <t>UAG/oc 1</t>
  </si>
  <si>
    <t>UAG/oc 2</t>
  </si>
  <si>
    <t>UAG/oc 3</t>
  </si>
  <si>
    <t>UAG/oc 4</t>
  </si>
  <si>
    <t>UGA/oc 1</t>
  </si>
  <si>
    <t>UGA/oc 2</t>
  </si>
  <si>
    <t>UGA/oc 3</t>
  </si>
  <si>
    <t>UGA/oc 4</t>
  </si>
  <si>
    <t>CAG/oc 1</t>
  </si>
  <si>
    <t>CAG/oc 2</t>
  </si>
  <si>
    <t>CAG/oc 3</t>
  </si>
  <si>
    <t>CAG/oc 4</t>
  </si>
  <si>
    <t>UAU/oc 1</t>
  </si>
  <si>
    <t>UAU/oc 2</t>
  </si>
  <si>
    <t>UAU/oc 3</t>
  </si>
  <si>
    <t>UAU/oc 4</t>
  </si>
  <si>
    <t>UGG/oc 1</t>
  </si>
  <si>
    <t>UGG/oc 2</t>
  </si>
  <si>
    <t>UGG/oc 3</t>
  </si>
  <si>
    <t>UGG/oc 4</t>
  </si>
  <si>
    <t>UAA/am 1</t>
  </si>
  <si>
    <t>UAA/am 2</t>
  </si>
  <si>
    <t>UAA/am 3</t>
  </si>
  <si>
    <t>UAA/am 4</t>
  </si>
  <si>
    <t>UAG/am 1</t>
  </si>
  <si>
    <t>UAG/am 2</t>
  </si>
  <si>
    <t>UAG/am 3</t>
  </si>
  <si>
    <t>UAG/am 4</t>
  </si>
  <si>
    <t>UGA/am 1</t>
  </si>
  <si>
    <t>UGA/am 2</t>
  </si>
  <si>
    <t>UGA/am 3</t>
  </si>
  <si>
    <t>UGA/am 4</t>
  </si>
  <si>
    <t>CAG/am 1</t>
  </si>
  <si>
    <t>CAG/am 2</t>
  </si>
  <si>
    <t>CAG/am 3</t>
  </si>
  <si>
    <t>CAG/am 4</t>
  </si>
  <si>
    <t>UAU/am 1</t>
  </si>
  <si>
    <t>UAU/am 2</t>
  </si>
  <si>
    <t>UAU/am 3</t>
  </si>
  <si>
    <t>UAU/am 4</t>
  </si>
  <si>
    <t>UGG/am 1</t>
  </si>
  <si>
    <t>UGG/am 2</t>
  </si>
  <si>
    <t>UGG/am 3</t>
  </si>
  <si>
    <t>UGG/am 4</t>
  </si>
  <si>
    <t>UAA/op 1</t>
  </si>
  <si>
    <t>UAA/op 2</t>
  </si>
  <si>
    <t>UAA/op 3</t>
  </si>
  <si>
    <t>UAA/op 4</t>
  </si>
  <si>
    <t>UAG/op 1</t>
  </si>
  <si>
    <t>UAG/op 2</t>
  </si>
  <si>
    <t>UAG/op 3</t>
  </si>
  <si>
    <t>UAG/op 4</t>
  </si>
  <si>
    <t>UGA/op 1</t>
  </si>
  <si>
    <t>UGA/op 2</t>
  </si>
  <si>
    <t>UGA/op 3</t>
  </si>
  <si>
    <t>UGA/op 4</t>
  </si>
  <si>
    <t>CAG/op 1</t>
  </si>
  <si>
    <t>CAG/op 2</t>
  </si>
  <si>
    <t>CAG/op 3</t>
  </si>
  <si>
    <t>CAG/op 4</t>
  </si>
  <si>
    <t>UAU/op 1</t>
  </si>
  <si>
    <t>UAU/op 2</t>
  </si>
  <si>
    <t>UAU/op 3</t>
  </si>
  <si>
    <t>UAU/op 4</t>
  </si>
  <si>
    <t>UGG/op 1</t>
  </si>
  <si>
    <t>UGG/op 2</t>
  </si>
  <si>
    <t>UGG/op 3</t>
  </si>
  <si>
    <t>UGG/op 4</t>
  </si>
  <si>
    <t>Av</t>
  </si>
  <si>
    <t>Az/ser 1.0 1</t>
  </si>
  <si>
    <t>Az/ser 1.0 2</t>
  </si>
  <si>
    <t>Az/ser 1.0 3</t>
  </si>
  <si>
    <t>Az/ser 1.0 4</t>
  </si>
  <si>
    <t>Az/am 1.0 1</t>
  </si>
  <si>
    <t>Az/am 1.0 2</t>
  </si>
  <si>
    <t>Az/am 1.0 3</t>
  </si>
  <si>
    <t>Az/am 1.0 4</t>
  </si>
  <si>
    <t>RT/am 1</t>
  </si>
  <si>
    <t>RT/am 2</t>
  </si>
  <si>
    <t>RT/am 3</t>
  </si>
  <si>
    <t>RT/am 4</t>
  </si>
  <si>
    <t>RT/am 5</t>
  </si>
  <si>
    <t>RT/am 6</t>
  </si>
  <si>
    <t>RT/op 1</t>
  </si>
  <si>
    <t>RT/op 2</t>
  </si>
  <si>
    <t>RT/op 3</t>
  </si>
  <si>
    <t>RT/op 4</t>
  </si>
  <si>
    <t>RT/op 5</t>
  </si>
  <si>
    <t>RT/op 6</t>
  </si>
  <si>
    <t>UGA &amp; UGA_U:</t>
    <phoneticPr fontId="8" type="noConversion"/>
  </si>
  <si>
    <t>GGG amber, GGG opal:</t>
    <phoneticPr fontId="8" type="noConversion"/>
  </si>
  <si>
    <t>GGG/am 0.5 1</t>
  </si>
  <si>
    <t>GGG/am 0.5 2</t>
  </si>
  <si>
    <t>GGG/am 0.5 3</t>
  </si>
  <si>
    <t>GGG/am 0.5 4</t>
  </si>
  <si>
    <t>GGG/op 0.5 1</t>
  </si>
  <si>
    <t>GGG/op 0.5 2</t>
  </si>
  <si>
    <t>GGG/op 0.5 3</t>
  </si>
  <si>
    <t>GGG/op 0.5 4</t>
  </si>
  <si>
    <t>UAA/ser 1</t>
  </si>
  <si>
    <t>UAA/ser 2</t>
  </si>
  <si>
    <t>UAA/ser 3</t>
  </si>
  <si>
    <t>UAA/ser 4</t>
  </si>
  <si>
    <t>UAG/ser 1</t>
  </si>
  <si>
    <t>UAG/ser 4</t>
  </si>
  <si>
    <t>UGA/ser 1</t>
  </si>
  <si>
    <t>UGA/ser 2</t>
  </si>
  <si>
    <t>UGA/ser 3</t>
  </si>
  <si>
    <t>UGA/ser 4</t>
  </si>
  <si>
    <t>CAG/ser 1</t>
  </si>
  <si>
    <t>CAG/ser 2</t>
  </si>
  <si>
    <t>CAG/ser 3</t>
  </si>
  <si>
    <t>CAG/ser 4</t>
  </si>
  <si>
    <t>UAU/ser 1</t>
  </si>
  <si>
    <t>UAU/ser 2</t>
  </si>
  <si>
    <t>UAU/ser 3</t>
  </si>
  <si>
    <t>UAU/ser 4</t>
  </si>
  <si>
    <t>UGG/ser 1</t>
  </si>
  <si>
    <t>UGG/ser 2</t>
  </si>
  <si>
    <t>UGG/ser 3</t>
  </si>
  <si>
    <t>UGG/ser 4</t>
  </si>
  <si>
    <t>UAG/ser 2</t>
  </si>
  <si>
    <t>UAG/ser 3</t>
  </si>
  <si>
    <t>Average</t>
  </si>
  <si>
    <t>UGA_U/ser 1</t>
  </si>
  <si>
    <t>UGA_U/ser 2</t>
  </si>
  <si>
    <t>UGA_U/ser 3</t>
  </si>
  <si>
    <t>UGA_U/ser 4</t>
  </si>
  <si>
    <t>UGA_U/ser 5</t>
  </si>
  <si>
    <t>UGA_U/ser 6</t>
  </si>
  <si>
    <t>UGA_U/am 1</t>
  </si>
  <si>
    <t>UGA_U/am 2</t>
  </si>
  <si>
    <t>UGA_U/am 3</t>
  </si>
  <si>
    <t>UGA_U/am 4</t>
  </si>
  <si>
    <t>UGA_U/am 5</t>
  </si>
  <si>
    <t>UGA_U/am 6</t>
  </si>
  <si>
    <t>UGA_U/op 1</t>
  </si>
  <si>
    <t>UGA_U/op 2</t>
  </si>
  <si>
    <t>UGA_U/op 3</t>
  </si>
  <si>
    <t>UGA_U/op 4</t>
  </si>
  <si>
    <t>UGA_U/op 5</t>
  </si>
  <si>
    <t>UGA_U/op 6</t>
  </si>
  <si>
    <t>UGA/ser 5</t>
  </si>
  <si>
    <t>UGA/ser 6</t>
  </si>
  <si>
    <t>UGA/am 5</t>
  </si>
  <si>
    <t>UGA/am 6</t>
  </si>
  <si>
    <t>UGA/op 5</t>
  </si>
  <si>
    <t>UGA/op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</si>
</sst>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Verdana"/>
    </font>
    <font>
      <b/>
      <i/>
      <sz val="10"/>
      <name val="Verdana"/>
    </font>
    <font>
      <b/>
      <i/>
      <sz val="10"/>
      <name val="Verdana"/>
    </font>
    <font>
      <sz val="10"/>
      <name val="Verdana"/>
    </font>
    <font>
      <b/>
      <i/>
      <sz val="10"/>
      <name val="Verdana"/>
    </font>
    <font>
      <b/>
      <sz val="10"/>
      <name val="Verdana"/>
    </font>
    <font>
      <i/>
      <sz val="10"/>
      <name val="Verdana"/>
    </font>
    <font>
      <sz val="10"/>
      <name val="Verdana"/>
    </font>
    <font>
      <sz val="8"/>
      <name val="Verdana"/>
    </font>
    <font>
      <u/>
      <sz val="10"/>
      <color indexed="12"/>
      <name val="Verdana"/>
    </font>
    <font>
      <u/>
      <sz val="10"/>
      <color indexed="20"/>
      <name val="Verdana"/>
    </font>
    <font>
      <u/>
      <sz val="10"/>
      <color theme="10"/>
      <name val="Verdana"/>
    </font>
    <font>
      <u/>
      <sz val="10"/>
      <color theme="11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8">
    <xf numFmtId="0" fontId="0" fillId="0" borderId="0" xfId="0"/>
    <xf numFmtId="0" fontId="6" fillId="0" borderId="0" xfId="0" applyFont="1"/>
    <xf numFmtId="0" fontId="7" fillId="0" borderId="0" xfId="0" applyFont="1"/>
    <xf numFmtId="0" fontId="5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1" fillId="0" borderId="0" xfId="0" applyFon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3"/>
  <sheetViews>
    <sheetView topLeftCell="A72" workbookViewId="0">
      <selection activeCell="K70" sqref="K70"/>
    </sheetView>
  </sheetViews>
  <sheetFormatPr baseColWidth="10" defaultRowHeight="13" x14ac:dyDescent="0"/>
  <cols>
    <col min="1" max="1" width="33.140625" customWidth="1"/>
  </cols>
  <sheetData>
    <row r="1" spans="1:13">
      <c r="A1" s="3" t="s">
        <v>44</v>
      </c>
    </row>
    <row r="3" spans="1:13">
      <c r="A3" t="s">
        <v>39</v>
      </c>
      <c r="B3" t="s">
        <v>40</v>
      </c>
      <c r="C3" t="s">
        <v>41</v>
      </c>
      <c r="D3" t="s">
        <v>42</v>
      </c>
      <c r="E3" t="s">
        <v>43</v>
      </c>
      <c r="F3" t="s">
        <v>47</v>
      </c>
      <c r="G3" t="s">
        <v>48</v>
      </c>
      <c r="H3" t="s">
        <v>49</v>
      </c>
      <c r="J3" t="s">
        <v>50</v>
      </c>
      <c r="K3" t="s">
        <v>182</v>
      </c>
      <c r="L3" t="s">
        <v>51</v>
      </c>
      <c r="M3" t="s">
        <v>52</v>
      </c>
    </row>
    <row r="5" spans="1:13">
      <c r="A5" t="s">
        <v>158</v>
      </c>
      <c r="B5">
        <v>230</v>
      </c>
      <c r="C5">
        <v>2641405</v>
      </c>
      <c r="D5">
        <f>C5-B5</f>
        <v>2641175</v>
      </c>
      <c r="E5">
        <v>79</v>
      </c>
      <c r="F5">
        <v>210</v>
      </c>
      <c r="G5">
        <f>F5-E5</f>
        <v>131</v>
      </c>
      <c r="H5">
        <f>G5/D5*100</f>
        <v>4.9599136747848971E-3</v>
      </c>
      <c r="J5">
        <f>H5/I20*100</f>
        <v>1.0502144839266651E-2</v>
      </c>
      <c r="K5">
        <f>AVERAGE(J5:J8)</f>
        <v>1.884664123102802E-2</v>
      </c>
      <c r="L5">
        <f>STDEV(J5:J8)</f>
        <v>9.1531517742901303E-3</v>
      </c>
      <c r="M5">
        <f>L5/SQRT(4)</f>
        <v>4.5765758871450651E-3</v>
      </c>
    </row>
    <row r="6" spans="1:13">
      <c r="A6" t="s">
        <v>159</v>
      </c>
      <c r="B6">
        <v>192</v>
      </c>
      <c r="C6">
        <v>3626903</v>
      </c>
      <c r="D6">
        <f t="shared" ref="D6:D8" si="0">C6-B6</f>
        <v>3626711</v>
      </c>
      <c r="E6">
        <v>118</v>
      </c>
      <c r="F6">
        <v>610</v>
      </c>
      <c r="G6">
        <f t="shared" ref="G6:G8" si="1">F6-E6</f>
        <v>492</v>
      </c>
      <c r="H6">
        <f t="shared" ref="H6:H8" si="2">G6/D6*100</f>
        <v>1.3566010636083219E-2</v>
      </c>
      <c r="J6">
        <f>H6/I20*100</f>
        <v>2.872473553632093E-2</v>
      </c>
    </row>
    <row r="7" spans="1:13">
      <c r="A7" t="s">
        <v>160</v>
      </c>
      <c r="B7">
        <v>213</v>
      </c>
      <c r="C7">
        <v>3474812</v>
      </c>
      <c r="D7">
        <f t="shared" si="0"/>
        <v>3474599</v>
      </c>
      <c r="E7">
        <v>116</v>
      </c>
      <c r="F7">
        <v>307</v>
      </c>
      <c r="G7">
        <f t="shared" si="1"/>
        <v>191</v>
      </c>
      <c r="H7">
        <f t="shared" si="2"/>
        <v>5.4970372120638957E-3</v>
      </c>
      <c r="J7">
        <f>H7/I20*100</f>
        <v>1.1639452775443166E-2</v>
      </c>
    </row>
    <row r="8" spans="1:13">
      <c r="A8" t="s">
        <v>161</v>
      </c>
      <c r="B8">
        <v>247</v>
      </c>
      <c r="C8">
        <v>4171115</v>
      </c>
      <c r="D8">
        <f t="shared" si="0"/>
        <v>4170868</v>
      </c>
      <c r="E8">
        <v>108</v>
      </c>
      <c r="F8">
        <v>591</v>
      </c>
      <c r="G8">
        <f t="shared" si="1"/>
        <v>483</v>
      </c>
      <c r="H8">
        <f t="shared" si="2"/>
        <v>1.1580323328381527E-2</v>
      </c>
      <c r="J8">
        <f>H8/I20*100</f>
        <v>2.4520231773081342E-2</v>
      </c>
    </row>
    <row r="10" spans="1:13">
      <c r="A10" t="s">
        <v>162</v>
      </c>
      <c r="B10">
        <v>158</v>
      </c>
      <c r="C10">
        <v>369488</v>
      </c>
      <c r="D10">
        <f>C10-B10</f>
        <v>369330</v>
      </c>
      <c r="E10">
        <v>83</v>
      </c>
      <c r="F10">
        <v>145</v>
      </c>
      <c r="G10">
        <f>F10-E10</f>
        <v>62</v>
      </c>
      <c r="H10">
        <f>G10/D10*100</f>
        <v>1.6787155118728511E-2</v>
      </c>
      <c r="J10">
        <f>H10/I25*100</f>
        <v>3.5143842553206364E-2</v>
      </c>
      <c r="K10">
        <f>AVERAGE(J10,J12:J13)</f>
        <v>3.0989933890920002E-2</v>
      </c>
      <c r="L10">
        <f>STDEV(J10,J12:J13)</f>
        <v>8.0609095064214323E-3</v>
      </c>
      <c r="M10">
        <f>L10/SQRT(3)</f>
        <v>4.6539682734456278E-3</v>
      </c>
    </row>
    <row r="11" spans="1:13">
      <c r="A11" t="s">
        <v>180</v>
      </c>
      <c r="B11">
        <v>174</v>
      </c>
      <c r="C11">
        <v>322180</v>
      </c>
      <c r="D11">
        <f>C11-B11</f>
        <v>322006</v>
      </c>
      <c r="E11">
        <v>113</v>
      </c>
      <c r="F11">
        <v>259</v>
      </c>
      <c r="G11">
        <f>F11-E11</f>
        <v>146</v>
      </c>
      <c r="H11">
        <f>G11/D11*100</f>
        <v>4.5340770047763081E-2</v>
      </c>
      <c r="J11" s="4">
        <f>H11/I25*100</f>
        <v>9.4920721976411396E-2</v>
      </c>
    </row>
    <row r="12" spans="1:13">
      <c r="A12" t="s">
        <v>181</v>
      </c>
      <c r="B12">
        <v>230</v>
      </c>
      <c r="C12">
        <v>550152</v>
      </c>
      <c r="D12">
        <f>C12-B12</f>
        <v>549922</v>
      </c>
      <c r="E12">
        <v>105</v>
      </c>
      <c r="F12">
        <v>162</v>
      </c>
      <c r="G12">
        <f>F12-E12</f>
        <v>57</v>
      </c>
      <c r="H12">
        <f>G12/D12*100</f>
        <v>1.036510632416961E-2</v>
      </c>
      <c r="J12">
        <f>H12/I25*100</f>
        <v>2.169930891372205E-2</v>
      </c>
    </row>
    <row r="13" spans="1:13">
      <c r="A13" t="s">
        <v>163</v>
      </c>
      <c r="B13">
        <v>215</v>
      </c>
      <c r="C13">
        <v>724575</v>
      </c>
      <c r="D13">
        <f>C13-B13</f>
        <v>724360</v>
      </c>
      <c r="E13">
        <v>133</v>
      </c>
      <c r="F13">
        <v>258</v>
      </c>
      <c r="G13">
        <f>F13-E13</f>
        <v>125</v>
      </c>
      <c r="H13">
        <f>G13/D13*100</f>
        <v>1.7256612733999668E-2</v>
      </c>
      <c r="J13">
        <f>H13/I25*100</f>
        <v>3.6126650205831591E-2</v>
      </c>
    </row>
    <row r="15" spans="1:13">
      <c r="A15" t="s">
        <v>164</v>
      </c>
      <c r="B15">
        <v>164</v>
      </c>
      <c r="C15">
        <v>4744191</v>
      </c>
      <c r="D15">
        <f>C15-B15</f>
        <v>4744027</v>
      </c>
      <c r="E15">
        <v>180</v>
      </c>
      <c r="F15">
        <v>1329</v>
      </c>
      <c r="G15">
        <f>F15-E15</f>
        <v>1149</v>
      </c>
      <c r="H15">
        <f>G15/D15*100</f>
        <v>2.4219929608326429E-2</v>
      </c>
      <c r="J15">
        <f>H15/I30*100</f>
        <v>4.801208421714908E-2</v>
      </c>
      <c r="K15">
        <f>AVERAGE(J15:J18)</f>
        <v>5.4679616870003382E-2</v>
      </c>
      <c r="L15">
        <f>STDEV(J15:J18)</f>
        <v>1.0713193847248791E-2</v>
      </c>
      <c r="M15">
        <f>L15/SQRT(4)</f>
        <v>5.3565969236243956E-3</v>
      </c>
    </row>
    <row r="16" spans="1:13">
      <c r="A16" t="s">
        <v>165</v>
      </c>
      <c r="B16">
        <v>207</v>
      </c>
      <c r="C16">
        <v>6262996</v>
      </c>
      <c r="D16">
        <f>C16-B16</f>
        <v>6262789</v>
      </c>
      <c r="E16">
        <v>101</v>
      </c>
      <c r="F16">
        <v>2054</v>
      </c>
      <c r="G16">
        <f>F16-E16</f>
        <v>1953</v>
      </c>
      <c r="H16">
        <f>G16/D16*100</f>
        <v>3.1184189663742461E-2</v>
      </c>
      <c r="J16">
        <f>H16/I30*100</f>
        <v>6.181760081847773E-2</v>
      </c>
    </row>
    <row r="17" spans="1:10">
      <c r="A17" t="s">
        <v>166</v>
      </c>
      <c r="B17">
        <v>514</v>
      </c>
      <c r="C17">
        <v>6209785</v>
      </c>
      <c r="D17">
        <f>C17-B17</f>
        <v>6209271</v>
      </c>
      <c r="E17">
        <v>262</v>
      </c>
      <c r="F17">
        <v>1618</v>
      </c>
      <c r="G17">
        <f>F17-E17</f>
        <v>1356</v>
      </c>
      <c r="H17">
        <f>G17/D17*100</f>
        <v>2.1838312420250298E-2</v>
      </c>
      <c r="J17">
        <f>H17/I30*100</f>
        <v>4.3290914219709847E-2</v>
      </c>
    </row>
    <row r="18" spans="1:10">
      <c r="A18" t="s">
        <v>167</v>
      </c>
      <c r="B18">
        <v>219</v>
      </c>
      <c r="C18">
        <v>6143853</v>
      </c>
      <c r="D18">
        <f>C18-B18</f>
        <v>6143634</v>
      </c>
      <c r="E18">
        <v>185</v>
      </c>
      <c r="F18">
        <v>2218</v>
      </c>
      <c r="G18">
        <f>F18-E18</f>
        <v>2033</v>
      </c>
      <c r="H18">
        <f>G18/D18*100</f>
        <v>3.309116395931138E-2</v>
      </c>
      <c r="J18">
        <f>H18/I30*100</f>
        <v>6.5597868224676864E-2</v>
      </c>
    </row>
    <row r="20" spans="1:10">
      <c r="A20" t="s">
        <v>168</v>
      </c>
      <c r="B20">
        <v>188</v>
      </c>
      <c r="C20">
        <v>6924571</v>
      </c>
      <c r="D20">
        <f>C20-B20</f>
        <v>6924383</v>
      </c>
      <c r="E20">
        <v>92</v>
      </c>
      <c r="F20">
        <v>2786821</v>
      </c>
      <c r="G20">
        <f>F20-E20</f>
        <v>2786729</v>
      </c>
      <c r="H20">
        <f>G20/D20*100</f>
        <v>40.2451597492513</v>
      </c>
      <c r="I20">
        <f>AVERAGE(H20:H23)</f>
        <v>47.227625886858746</v>
      </c>
    </row>
    <row r="21" spans="1:10">
      <c r="A21" t="s">
        <v>169</v>
      </c>
      <c r="B21">
        <v>162</v>
      </c>
      <c r="C21">
        <v>5599275</v>
      </c>
      <c r="D21">
        <f>C21-B21</f>
        <v>5599113</v>
      </c>
      <c r="E21">
        <v>121</v>
      </c>
      <c r="F21">
        <v>2434597</v>
      </c>
      <c r="G21">
        <f>F21-E21</f>
        <v>2434476</v>
      </c>
      <c r="H21">
        <f>G21/D21*100</f>
        <v>43.479672583853905</v>
      </c>
    </row>
    <row r="22" spans="1:10">
      <c r="A22" t="s">
        <v>170</v>
      </c>
      <c r="B22">
        <v>263</v>
      </c>
      <c r="C22">
        <v>6620399</v>
      </c>
      <c r="D22">
        <f>C22-B22</f>
        <v>6620136</v>
      </c>
      <c r="E22">
        <v>144</v>
      </c>
      <c r="F22">
        <v>3053718</v>
      </c>
      <c r="G22">
        <f>F22-E22</f>
        <v>3053574</v>
      </c>
      <c r="H22">
        <f>G22/D22*100</f>
        <v>46.12554787394096</v>
      </c>
    </row>
    <row r="23" spans="1:10">
      <c r="A23" t="s">
        <v>171</v>
      </c>
      <c r="B23">
        <v>339</v>
      </c>
      <c r="C23">
        <v>7599634</v>
      </c>
      <c r="D23">
        <f>C23-B23</f>
        <v>7599295</v>
      </c>
      <c r="E23">
        <v>202</v>
      </c>
      <c r="F23">
        <v>4488355</v>
      </c>
      <c r="G23">
        <f>F23-E23</f>
        <v>4488153</v>
      </c>
      <c r="H23">
        <f>G23/D23*100</f>
        <v>59.060123340388813</v>
      </c>
    </row>
    <row r="25" spans="1:10">
      <c r="A25" t="s">
        <v>172</v>
      </c>
      <c r="B25">
        <v>147</v>
      </c>
      <c r="C25">
        <v>2939558</v>
      </c>
      <c r="D25">
        <f>C25-B25</f>
        <v>2939411</v>
      </c>
      <c r="E25">
        <v>135</v>
      </c>
      <c r="F25">
        <v>1407758</v>
      </c>
      <c r="G25">
        <f>F25-E25</f>
        <v>1407623</v>
      </c>
      <c r="H25">
        <f>G25/D25*100</f>
        <v>47.887927207185385</v>
      </c>
      <c r="I25">
        <f>AVERAGE(H25:H26,H28)</f>
        <v>47.766988180969214</v>
      </c>
    </row>
    <row r="26" spans="1:10">
      <c r="A26" t="s">
        <v>173</v>
      </c>
      <c r="B26">
        <v>174</v>
      </c>
      <c r="C26">
        <v>2181374</v>
      </c>
      <c r="D26">
        <f>C26-B26</f>
        <v>2181200</v>
      </c>
      <c r="E26">
        <v>101</v>
      </c>
      <c r="F26">
        <v>993494</v>
      </c>
      <c r="G26">
        <f>F26-E26</f>
        <v>993393</v>
      </c>
      <c r="H26">
        <f>G26/D26*100</f>
        <v>45.543416467999265</v>
      </c>
    </row>
    <row r="27" spans="1:10">
      <c r="A27" t="s">
        <v>174</v>
      </c>
      <c r="B27">
        <v>327</v>
      </c>
      <c r="C27">
        <v>2671973</v>
      </c>
      <c r="D27">
        <f>C27-B27</f>
        <v>2671646</v>
      </c>
      <c r="E27">
        <v>120</v>
      </c>
      <c r="F27">
        <v>3220002</v>
      </c>
      <c r="G27">
        <f>F27-E27</f>
        <v>3219882</v>
      </c>
      <c r="H27" s="1">
        <f>G27/D27*100</f>
        <v>120.52053303469097</v>
      </c>
    </row>
    <row r="28" spans="1:10">
      <c r="A28" t="s">
        <v>175</v>
      </c>
      <c r="B28">
        <v>200</v>
      </c>
      <c r="C28">
        <v>2265900</v>
      </c>
      <c r="D28">
        <f>C28-B28</f>
        <v>2265700</v>
      </c>
      <c r="E28">
        <v>169</v>
      </c>
      <c r="F28">
        <v>1130065</v>
      </c>
      <c r="G28">
        <f>F28-E28</f>
        <v>1129896</v>
      </c>
      <c r="H28">
        <f>G28/D28*100</f>
        <v>49.869620867723</v>
      </c>
    </row>
    <row r="30" spans="1:10">
      <c r="A30" t="s">
        <v>176</v>
      </c>
      <c r="B30">
        <v>134</v>
      </c>
      <c r="C30">
        <v>4858631</v>
      </c>
      <c r="D30">
        <f>C30-B30</f>
        <v>4858497</v>
      </c>
      <c r="E30">
        <v>87</v>
      </c>
      <c r="F30">
        <v>2471125</v>
      </c>
      <c r="G30">
        <f>F30-E30</f>
        <v>2471038</v>
      </c>
      <c r="H30">
        <f>G30/D30*100</f>
        <v>50.860132259009319</v>
      </c>
      <c r="I30">
        <f>AVERAGE(H30:H33)</f>
        <v>50.445486804498046</v>
      </c>
    </row>
    <row r="31" spans="1:10">
      <c r="A31" t="s">
        <v>177</v>
      </c>
      <c r="B31">
        <v>193</v>
      </c>
      <c r="C31">
        <v>7599836</v>
      </c>
      <c r="D31">
        <f>C31-B31</f>
        <v>7599643</v>
      </c>
      <c r="E31">
        <v>150</v>
      </c>
      <c r="F31">
        <v>5052662</v>
      </c>
      <c r="G31">
        <f>F31-E31</f>
        <v>5052512</v>
      </c>
      <c r="H31">
        <f>G31/D31*100</f>
        <v>66.483544029634018</v>
      </c>
    </row>
    <row r="32" spans="1:10">
      <c r="A32" t="s">
        <v>178</v>
      </c>
      <c r="B32">
        <v>204</v>
      </c>
      <c r="C32">
        <v>5549442</v>
      </c>
      <c r="D32">
        <f>C32-B32</f>
        <v>5549238</v>
      </c>
      <c r="E32">
        <v>115</v>
      </c>
      <c r="F32">
        <v>2844612</v>
      </c>
      <c r="G32">
        <f>F32-E32</f>
        <v>2844497</v>
      </c>
      <c r="H32">
        <f>G32/D32*100</f>
        <v>51.259235952756029</v>
      </c>
    </row>
    <row r="33" spans="1:13">
      <c r="A33" t="s">
        <v>179</v>
      </c>
      <c r="B33">
        <v>226</v>
      </c>
      <c r="C33">
        <v>9812817</v>
      </c>
      <c r="D33">
        <f>C33-B33</f>
        <v>9812591</v>
      </c>
      <c r="E33">
        <v>142</v>
      </c>
      <c r="F33">
        <v>3255865</v>
      </c>
      <c r="G33">
        <f>F33-E33</f>
        <v>3255723</v>
      </c>
      <c r="H33">
        <f>G33/D33*100</f>
        <v>33.179034976592831</v>
      </c>
    </row>
    <row r="35" spans="1:13">
      <c r="A35" t="s">
        <v>55</v>
      </c>
      <c r="B35">
        <v>387</v>
      </c>
      <c r="C35">
        <v>2468554</v>
      </c>
      <c r="D35">
        <f t="shared" ref="D35:D38" si="3">C35-B35</f>
        <v>2468167</v>
      </c>
      <c r="E35">
        <v>87</v>
      </c>
      <c r="F35">
        <v>108102</v>
      </c>
      <c r="G35">
        <f t="shared" ref="G35:G38" si="4">F35-E35</f>
        <v>108015</v>
      </c>
      <c r="H35">
        <f t="shared" ref="H35:H38" si="5">G35/D35*100</f>
        <v>4.3763246166081951</v>
      </c>
      <c r="J35">
        <f>H35/I50*100</f>
        <v>7.5393290313665027</v>
      </c>
      <c r="K35">
        <f>AVERAGE(J35:J37)</f>
        <v>9.5439530972574236</v>
      </c>
      <c r="L35">
        <f>STDEV(J35:J37)</f>
        <v>1.8079462975851768</v>
      </c>
      <c r="M35">
        <f>L35/SQRT(3)</f>
        <v>1.0438182815911892</v>
      </c>
    </row>
    <row r="36" spans="1:13">
      <c r="A36" t="s">
        <v>56</v>
      </c>
      <c r="B36">
        <v>183</v>
      </c>
      <c r="C36">
        <v>2548297</v>
      </c>
      <c r="D36">
        <f t="shared" si="3"/>
        <v>2548114</v>
      </c>
      <c r="E36">
        <v>166</v>
      </c>
      <c r="F36">
        <v>163621</v>
      </c>
      <c r="G36">
        <f t="shared" si="4"/>
        <v>163455</v>
      </c>
      <c r="H36">
        <f t="shared" si="5"/>
        <v>6.4147443952664602</v>
      </c>
      <c r="J36">
        <f>H36/I50*100</f>
        <v>11.051024063546478</v>
      </c>
    </row>
    <row r="37" spans="1:13">
      <c r="A37" t="s">
        <v>57</v>
      </c>
      <c r="B37">
        <v>200</v>
      </c>
      <c r="C37">
        <v>3326949</v>
      </c>
      <c r="D37">
        <f t="shared" si="3"/>
        <v>3326749</v>
      </c>
      <c r="E37">
        <v>85</v>
      </c>
      <c r="F37">
        <v>193993</v>
      </c>
      <c r="G37">
        <f t="shared" si="4"/>
        <v>193908</v>
      </c>
      <c r="H37">
        <f t="shared" si="5"/>
        <v>5.8287535368613623</v>
      </c>
      <c r="J37">
        <f>H37/I50*100</f>
        <v>10.04150619685929</v>
      </c>
    </row>
    <row r="38" spans="1:13">
      <c r="A38" t="s">
        <v>58</v>
      </c>
      <c r="B38">
        <v>266</v>
      </c>
      <c r="C38">
        <v>3575867</v>
      </c>
      <c r="D38">
        <f t="shared" si="3"/>
        <v>3575601</v>
      </c>
      <c r="E38">
        <v>143</v>
      </c>
      <c r="F38">
        <v>76392</v>
      </c>
      <c r="G38">
        <f t="shared" si="4"/>
        <v>76249</v>
      </c>
      <c r="H38">
        <f t="shared" si="5"/>
        <v>2.1324806654881234</v>
      </c>
      <c r="J38" s="6">
        <f>H38/I50*100</f>
        <v>3.6737387645167359</v>
      </c>
    </row>
    <row r="40" spans="1:13">
      <c r="A40" t="s">
        <v>59</v>
      </c>
      <c r="B40">
        <v>183</v>
      </c>
      <c r="C40">
        <v>259857</v>
      </c>
      <c r="D40">
        <f>C40-B40</f>
        <v>259674</v>
      </c>
      <c r="E40">
        <v>89</v>
      </c>
      <c r="F40">
        <v>162</v>
      </c>
      <c r="G40">
        <f>F40-E40</f>
        <v>73</v>
      </c>
      <c r="H40">
        <f>G40/D40*100</f>
        <v>2.8112171414927948E-2</v>
      </c>
      <c r="J40">
        <f>H40/I55*100</f>
        <v>5.0504122555025156E-2</v>
      </c>
      <c r="K40">
        <f>AVERAGE(J40,J42:J43)</f>
        <v>5.9260583828729792E-2</v>
      </c>
      <c r="L40">
        <f>STDEV(J40,J42:J43)</f>
        <v>4.5344426645659179E-2</v>
      </c>
      <c r="M40">
        <f>L40/SQRT(3)</f>
        <v>2.6179616930120567E-2</v>
      </c>
    </row>
    <row r="41" spans="1:13">
      <c r="A41" t="s">
        <v>60</v>
      </c>
      <c r="B41">
        <v>193</v>
      </c>
      <c r="C41">
        <v>252919</v>
      </c>
      <c r="D41">
        <f>C41-B41</f>
        <v>252726</v>
      </c>
      <c r="E41">
        <v>187</v>
      </c>
      <c r="F41">
        <v>162</v>
      </c>
      <c r="G41">
        <f>F41-E41</f>
        <v>-25</v>
      </c>
      <c r="H41">
        <f>G41/D41*100</f>
        <v>-9.8921361474482248E-3</v>
      </c>
      <c r="J41" s="4">
        <f>H41/I55*100</f>
        <v>-1.7771436042696744E-2</v>
      </c>
    </row>
    <row r="42" spans="1:13">
      <c r="A42" t="s">
        <v>61</v>
      </c>
      <c r="B42">
        <v>248</v>
      </c>
      <c r="C42">
        <v>321930</v>
      </c>
      <c r="D42">
        <f>C42-B42</f>
        <v>321682</v>
      </c>
      <c r="E42">
        <v>151</v>
      </c>
      <c r="F42">
        <v>345</v>
      </c>
      <c r="G42">
        <f>F42-E42</f>
        <v>194</v>
      </c>
      <c r="H42">
        <f>G42/D42*100</f>
        <v>6.0308006043235246E-2</v>
      </c>
      <c r="J42">
        <f>H42/I55*100</f>
        <v>0.10834463419070459</v>
      </c>
    </row>
    <row r="43" spans="1:13">
      <c r="A43" t="s">
        <v>62</v>
      </c>
      <c r="B43">
        <v>261</v>
      </c>
      <c r="C43">
        <v>474703</v>
      </c>
      <c r="D43">
        <f>C43-B43</f>
        <v>474442</v>
      </c>
      <c r="E43">
        <v>137</v>
      </c>
      <c r="F43">
        <v>187</v>
      </c>
      <c r="G43">
        <f>F43-E43</f>
        <v>50</v>
      </c>
      <c r="H43">
        <f>G43/D43*100</f>
        <v>1.0538695983913734E-2</v>
      </c>
      <c r="J43">
        <f>H43/I55*100</f>
        <v>1.893299474045964E-2</v>
      </c>
    </row>
    <row r="45" spans="1:13">
      <c r="A45" t="s">
        <v>63</v>
      </c>
      <c r="B45">
        <v>192</v>
      </c>
      <c r="C45">
        <v>4205018</v>
      </c>
      <c r="D45">
        <f>C45-B45</f>
        <v>4204826</v>
      </c>
      <c r="E45">
        <v>116</v>
      </c>
      <c r="F45">
        <v>948</v>
      </c>
      <c r="G45">
        <f>F45-E45</f>
        <v>832</v>
      </c>
      <c r="H45">
        <f>G45/D45*100</f>
        <v>1.9786787848058398E-2</v>
      </c>
      <c r="J45">
        <f>H45/I60*100</f>
        <v>4.3318039904544803E-2</v>
      </c>
      <c r="K45">
        <f>AVERAGE(J45:J48)</f>
        <v>0.10321788397703846</v>
      </c>
      <c r="L45">
        <f>STDEV(J45:J48)</f>
        <v>8.3165410962550659E-2</v>
      </c>
      <c r="M45">
        <f>L45/SQRT(4)</f>
        <v>4.158270548127533E-2</v>
      </c>
    </row>
    <row r="46" spans="1:13">
      <c r="A46" t="s">
        <v>64</v>
      </c>
      <c r="B46">
        <v>656</v>
      </c>
      <c r="C46">
        <v>3705684</v>
      </c>
      <c r="D46">
        <f>C46-B46</f>
        <v>3705028</v>
      </c>
      <c r="E46">
        <v>123</v>
      </c>
      <c r="F46">
        <v>3745</v>
      </c>
      <c r="G46">
        <f>F46-E46</f>
        <v>3622</v>
      </c>
      <c r="H46">
        <f>G46/D46*100</f>
        <v>9.77590452757712E-2</v>
      </c>
      <c r="J46">
        <f>H46/I60*100</f>
        <v>0.21401807391903666</v>
      </c>
    </row>
    <row r="47" spans="1:13">
      <c r="A47" t="s">
        <v>65</v>
      </c>
      <c r="B47">
        <v>185</v>
      </c>
      <c r="C47">
        <v>4984158</v>
      </c>
      <c r="D47">
        <f>C47-B47</f>
        <v>4983973</v>
      </c>
      <c r="E47">
        <v>208</v>
      </c>
      <c r="F47">
        <v>1014</v>
      </c>
      <c r="G47">
        <f>F47-E47</f>
        <v>806</v>
      </c>
      <c r="H47">
        <f>G47/D47*100</f>
        <v>1.6171837206983265E-2</v>
      </c>
      <c r="J47">
        <f>H47/I60*100</f>
        <v>3.5404043083761265E-2</v>
      </c>
    </row>
    <row r="48" spans="1:13">
      <c r="A48" t="s">
        <v>66</v>
      </c>
      <c r="B48">
        <v>217</v>
      </c>
      <c r="C48">
        <v>6407677</v>
      </c>
      <c r="D48">
        <f>C48-B48</f>
        <v>6407460</v>
      </c>
      <c r="E48">
        <v>160</v>
      </c>
      <c r="F48">
        <v>3676</v>
      </c>
      <c r="G48">
        <f>F48-E48</f>
        <v>3516</v>
      </c>
      <c r="H48">
        <f>G48/D48*100</f>
        <v>5.4873538032231182E-2</v>
      </c>
      <c r="J48">
        <f>H48/I60*100</f>
        <v>0.12013137900081111</v>
      </c>
    </row>
    <row r="50" spans="1:9">
      <c r="A50" t="s">
        <v>67</v>
      </c>
      <c r="B50">
        <v>195</v>
      </c>
      <c r="C50">
        <v>5981705</v>
      </c>
      <c r="D50">
        <f>C50-B50</f>
        <v>5981510</v>
      </c>
      <c r="E50">
        <v>97</v>
      </c>
      <c r="F50">
        <v>3889556</v>
      </c>
      <c r="G50">
        <f>F50-E50</f>
        <v>3889459</v>
      </c>
      <c r="H50">
        <f>G50/D50*100</f>
        <v>65.024701120620037</v>
      </c>
      <c r="I50">
        <f>AVERAGE(H50:H52)</f>
        <v>58.046605983118724</v>
      </c>
    </row>
    <row r="51" spans="1:9">
      <c r="A51" t="s">
        <v>68</v>
      </c>
      <c r="B51">
        <v>166</v>
      </c>
      <c r="C51">
        <v>4529397</v>
      </c>
      <c r="D51">
        <f>C51-B51</f>
        <v>4529231</v>
      </c>
      <c r="E51">
        <v>105</v>
      </c>
      <c r="F51">
        <v>2944941</v>
      </c>
      <c r="G51">
        <f>F51-E51</f>
        <v>2944836</v>
      </c>
      <c r="H51">
        <f>G51/D51*100</f>
        <v>65.018454567673857</v>
      </c>
    </row>
    <row r="52" spans="1:9">
      <c r="A52" t="s">
        <v>69</v>
      </c>
      <c r="B52">
        <v>512</v>
      </c>
      <c r="C52">
        <v>6584550</v>
      </c>
      <c r="D52">
        <f>C52-B52</f>
        <v>6584038</v>
      </c>
      <c r="E52">
        <v>148</v>
      </c>
      <c r="F52">
        <v>2903489</v>
      </c>
      <c r="G52">
        <f>F52-E52</f>
        <v>2903341</v>
      </c>
      <c r="H52">
        <f>G52/D52*100</f>
        <v>44.096662261062285</v>
      </c>
    </row>
    <row r="53" spans="1:9">
      <c r="A53" t="s">
        <v>70</v>
      </c>
      <c r="B53">
        <v>189</v>
      </c>
      <c r="C53">
        <v>5461553</v>
      </c>
      <c r="D53">
        <f>C53-B53</f>
        <v>5461364</v>
      </c>
      <c r="E53">
        <v>163</v>
      </c>
      <c r="F53">
        <v>8200154</v>
      </c>
      <c r="G53">
        <f>F53-E53</f>
        <v>8199991</v>
      </c>
      <c r="H53">
        <f>G53/D53*100</f>
        <v>150.14547647803735</v>
      </c>
    </row>
    <row r="55" spans="1:9">
      <c r="A55" t="s">
        <v>71</v>
      </c>
      <c r="B55">
        <v>231</v>
      </c>
      <c r="C55">
        <v>2390681</v>
      </c>
      <c r="D55">
        <f>C55-B55</f>
        <v>2390450</v>
      </c>
      <c r="E55">
        <v>132</v>
      </c>
      <c r="F55">
        <v>1226710</v>
      </c>
      <c r="G55">
        <f>F55-E55</f>
        <v>1226578</v>
      </c>
      <c r="H55">
        <f>G55/D55*100</f>
        <v>51.311594051329244</v>
      </c>
      <c r="I55">
        <f>AVERAGE(H55,H57:H58)</f>
        <v>55.663122122949915</v>
      </c>
    </row>
    <row r="56" spans="1:9">
      <c r="A56" t="s">
        <v>72</v>
      </c>
      <c r="B56">
        <v>256</v>
      </c>
      <c r="C56">
        <v>1944555</v>
      </c>
      <c r="D56">
        <f>C56-B56</f>
        <v>1944299</v>
      </c>
      <c r="E56">
        <v>143</v>
      </c>
      <c r="F56">
        <v>2552571</v>
      </c>
      <c r="G56">
        <f>F56-E56</f>
        <v>2552428</v>
      </c>
      <c r="H56">
        <f>G56/D56*100</f>
        <v>131.27754527467226</v>
      </c>
    </row>
    <row r="57" spans="1:9">
      <c r="A57" t="s">
        <v>73</v>
      </c>
      <c r="B57">
        <v>239</v>
      </c>
      <c r="C57">
        <v>1686585</v>
      </c>
      <c r="D57">
        <f>C57-B57</f>
        <v>1686346</v>
      </c>
      <c r="E57">
        <v>136</v>
      </c>
      <c r="F57">
        <v>1144726</v>
      </c>
      <c r="G57">
        <f>F57-E57</f>
        <v>1144590</v>
      </c>
      <c r="H57">
        <f>G57/D57*100</f>
        <v>67.873971296519215</v>
      </c>
    </row>
    <row r="58" spans="1:9">
      <c r="A58" t="s">
        <v>74</v>
      </c>
      <c r="B58">
        <v>172</v>
      </c>
      <c r="C58">
        <v>2408788</v>
      </c>
      <c r="D58">
        <f>C58-B58</f>
        <v>2408616</v>
      </c>
      <c r="E58">
        <v>169</v>
      </c>
      <c r="F58">
        <v>1151579</v>
      </c>
      <c r="G58">
        <f>F58-E58</f>
        <v>1151410</v>
      </c>
      <c r="H58">
        <f>G58/D58*100</f>
        <v>47.803801021001277</v>
      </c>
    </row>
    <row r="60" spans="1:9">
      <c r="A60" t="s">
        <v>75</v>
      </c>
      <c r="B60">
        <v>197</v>
      </c>
      <c r="C60">
        <v>5725742</v>
      </c>
      <c r="D60">
        <f>C60-B60</f>
        <v>5725545</v>
      </c>
      <c r="E60">
        <v>107</v>
      </c>
      <c r="F60">
        <v>2546612</v>
      </c>
      <c r="G60">
        <f>F60-E60</f>
        <v>2546505</v>
      </c>
      <c r="H60">
        <f>G60/D60*100</f>
        <v>44.476202702100849</v>
      </c>
      <c r="I60">
        <f>AVERAGE(H60:H63)</f>
        <v>45.677939010306943</v>
      </c>
    </row>
    <row r="61" spans="1:9">
      <c r="A61" t="s">
        <v>76</v>
      </c>
      <c r="B61">
        <v>195</v>
      </c>
      <c r="C61">
        <v>4986504</v>
      </c>
      <c r="D61">
        <f>C61-B61</f>
        <v>4986309</v>
      </c>
      <c r="E61">
        <v>114</v>
      </c>
      <c r="F61">
        <v>2237868</v>
      </c>
      <c r="G61">
        <f>F61-E61</f>
        <v>2237754</v>
      </c>
      <c r="H61">
        <f>G61/D61*100</f>
        <v>44.87796484333402</v>
      </c>
    </row>
    <row r="62" spans="1:9">
      <c r="A62" t="s">
        <v>77</v>
      </c>
      <c r="B62">
        <v>267</v>
      </c>
      <c r="C62">
        <v>6340910</v>
      </c>
      <c r="D62">
        <f>C62-B62</f>
        <v>6340643</v>
      </c>
      <c r="E62">
        <v>171</v>
      </c>
      <c r="F62">
        <v>3325491</v>
      </c>
      <c r="G62">
        <f>F62-E62</f>
        <v>3325320</v>
      </c>
      <c r="H62">
        <f>G62/D62*100</f>
        <v>52.444523370894714</v>
      </c>
    </row>
    <row r="63" spans="1:9">
      <c r="A63" t="s">
        <v>78</v>
      </c>
      <c r="B63">
        <v>252</v>
      </c>
      <c r="C63">
        <v>6720846</v>
      </c>
      <c r="D63">
        <f>C63-B63</f>
        <v>6720594</v>
      </c>
      <c r="E63">
        <v>141</v>
      </c>
      <c r="F63">
        <v>2749742</v>
      </c>
      <c r="G63">
        <f>F63-E63</f>
        <v>2749601</v>
      </c>
      <c r="H63">
        <f>G63/D63*100</f>
        <v>40.913065124898182</v>
      </c>
    </row>
    <row r="65" spans="1:13">
      <c r="A65" t="s">
        <v>79</v>
      </c>
      <c r="B65">
        <v>331</v>
      </c>
      <c r="C65">
        <v>1415354</v>
      </c>
      <c r="D65">
        <f t="shared" ref="D65:D68" si="6">C65-B65</f>
        <v>1415023</v>
      </c>
      <c r="E65">
        <v>112</v>
      </c>
      <c r="F65">
        <v>417</v>
      </c>
      <c r="G65">
        <f t="shared" ref="G65:G68" si="7">F65-E65</f>
        <v>305</v>
      </c>
      <c r="H65">
        <f t="shared" ref="H65:H68" si="8">G65/D65*100</f>
        <v>2.155441996349176E-2</v>
      </c>
      <c r="J65">
        <f>H65/I80*100</f>
        <v>1.7625081839193518E-2</v>
      </c>
      <c r="K65">
        <f>AVERAGE(J65:J68)</f>
        <v>1.1491541320531564E-2</v>
      </c>
      <c r="L65">
        <f>STDEV(J65:J68)</f>
        <v>4.8465763180635946E-3</v>
      </c>
      <c r="M65">
        <f>L65/SQRT(4)</f>
        <v>2.4232881590317973E-3</v>
      </c>
    </row>
    <row r="66" spans="1:13">
      <c r="A66" t="s">
        <v>80</v>
      </c>
      <c r="B66">
        <v>256</v>
      </c>
      <c r="C66">
        <v>1195228</v>
      </c>
      <c r="D66">
        <f t="shared" si="6"/>
        <v>1194972</v>
      </c>
      <c r="E66">
        <v>123</v>
      </c>
      <c r="F66">
        <v>270</v>
      </c>
      <c r="G66">
        <f t="shared" si="7"/>
        <v>147</v>
      </c>
      <c r="H66">
        <f t="shared" si="8"/>
        <v>1.2301543467127264E-2</v>
      </c>
      <c r="J66">
        <f>H66/I80*100</f>
        <v>1.0058990718551018E-2</v>
      </c>
    </row>
    <row r="67" spans="1:13">
      <c r="A67" t="s">
        <v>81</v>
      </c>
      <c r="B67">
        <v>200</v>
      </c>
      <c r="C67">
        <v>2030614</v>
      </c>
      <c r="D67">
        <f t="shared" si="6"/>
        <v>2030414</v>
      </c>
      <c r="E67">
        <v>136</v>
      </c>
      <c r="F67">
        <v>441</v>
      </c>
      <c r="G67">
        <f t="shared" si="7"/>
        <v>305</v>
      </c>
      <c r="H67">
        <f t="shared" si="8"/>
        <v>1.5021567030172172E-2</v>
      </c>
      <c r="J67">
        <f>H67/I80*100</f>
        <v>1.2283158104377297E-2</v>
      </c>
    </row>
    <row r="68" spans="1:13">
      <c r="A68" t="s">
        <v>82</v>
      </c>
      <c r="B68">
        <v>283</v>
      </c>
      <c r="C68">
        <v>2712808</v>
      </c>
      <c r="D68">
        <f t="shared" si="6"/>
        <v>2712525</v>
      </c>
      <c r="E68">
        <v>211</v>
      </c>
      <c r="F68">
        <v>410</v>
      </c>
      <c r="G68">
        <f t="shared" si="7"/>
        <v>199</v>
      </c>
      <c r="H68">
        <f t="shared" si="8"/>
        <v>7.3363379139362774E-3</v>
      </c>
      <c r="J68">
        <f>H68/I80*100</f>
        <v>5.9989346200044202E-3</v>
      </c>
    </row>
    <row r="70" spans="1:13">
      <c r="A70" t="s">
        <v>83</v>
      </c>
      <c r="B70">
        <v>157</v>
      </c>
      <c r="C70">
        <v>66599</v>
      </c>
      <c r="D70">
        <f>C70-B70</f>
        <v>66442</v>
      </c>
      <c r="E70">
        <v>98</v>
      </c>
      <c r="F70">
        <v>6235</v>
      </c>
      <c r="G70">
        <f>F70-E70</f>
        <v>6137</v>
      </c>
      <c r="H70">
        <f>G70/D70*100</f>
        <v>9.2366274344541104</v>
      </c>
      <c r="J70">
        <f>H70/I85*100</f>
        <v>16.019553850321845</v>
      </c>
      <c r="K70" s="5">
        <f>AVERAGE(J70:J72)</f>
        <v>13.744806894662311</v>
      </c>
      <c r="L70" s="5">
        <f>STDEV(J70:J72)</f>
        <v>4.1456308070754817</v>
      </c>
      <c r="M70" s="5">
        <f>L70/SQRT(3)</f>
        <v>2.3934810624258351</v>
      </c>
    </row>
    <row r="71" spans="1:13">
      <c r="A71" t="s">
        <v>84</v>
      </c>
      <c r="B71">
        <v>256</v>
      </c>
      <c r="C71">
        <v>51406</v>
      </c>
      <c r="D71">
        <f>C71-B71</f>
        <v>51150</v>
      </c>
      <c r="E71">
        <v>114</v>
      </c>
      <c r="F71">
        <v>4908</v>
      </c>
      <c r="G71">
        <f>F71-E71</f>
        <v>4794</v>
      </c>
      <c r="H71">
        <f>G71/D71*100</f>
        <v>9.3724340175953067</v>
      </c>
      <c r="J71">
        <f>H71/I85*100</f>
        <v>16.255090130993231</v>
      </c>
    </row>
    <row r="72" spans="1:13">
      <c r="A72" t="s">
        <v>85</v>
      </c>
      <c r="B72">
        <v>191</v>
      </c>
      <c r="C72">
        <v>64321</v>
      </c>
      <c r="D72">
        <f>C72-B72</f>
        <v>64130</v>
      </c>
      <c r="E72">
        <v>130</v>
      </c>
      <c r="F72">
        <v>3443</v>
      </c>
      <c r="G72">
        <f>F72-E72</f>
        <v>3313</v>
      </c>
      <c r="H72">
        <f>G72/D72*100</f>
        <v>5.1660689225011689</v>
      </c>
      <c r="J72" s="2">
        <f>H72/I85*100</f>
        <v>8.9597767026718547</v>
      </c>
    </row>
    <row r="73" spans="1:13">
      <c r="A73" t="s">
        <v>86</v>
      </c>
      <c r="B73">
        <v>275</v>
      </c>
      <c r="C73">
        <v>120826</v>
      </c>
      <c r="D73">
        <f>C73-B73</f>
        <v>120551</v>
      </c>
      <c r="E73">
        <v>143</v>
      </c>
      <c r="F73">
        <v>21271</v>
      </c>
      <c r="G73">
        <f>F73-E73</f>
        <v>21128</v>
      </c>
      <c r="H73">
        <f>G73/D73*100</f>
        <v>17.526192233992251</v>
      </c>
      <c r="J73" s="4">
        <f>H73/I85*100</f>
        <v>30.396568690888699</v>
      </c>
    </row>
    <row r="75" spans="1:13">
      <c r="A75" t="s">
        <v>87</v>
      </c>
      <c r="B75">
        <v>196</v>
      </c>
      <c r="C75">
        <v>1603691</v>
      </c>
      <c r="D75">
        <f>C75-B75</f>
        <v>1603495</v>
      </c>
      <c r="E75">
        <v>211</v>
      </c>
      <c r="F75">
        <v>1160</v>
      </c>
      <c r="G75">
        <f>F75-E75</f>
        <v>949</v>
      </c>
      <c r="H75">
        <f>G75/D75*100</f>
        <v>5.9183221650207826E-2</v>
      </c>
      <c r="J75">
        <f>H75/I90*100</f>
        <v>0.10480854449167241</v>
      </c>
      <c r="K75">
        <f>AVERAGE(J75:J78)</f>
        <v>8.3277650441313938E-2</v>
      </c>
      <c r="L75">
        <f>STDEV(J75:J78)</f>
        <v>2.1922473966909491E-2</v>
      </c>
      <c r="M75">
        <f>L75/SQRT(4)</f>
        <v>1.0961236983454746E-2</v>
      </c>
    </row>
    <row r="76" spans="1:13">
      <c r="A76" t="s">
        <v>88</v>
      </c>
      <c r="B76">
        <v>180</v>
      </c>
      <c r="C76">
        <v>1768862</v>
      </c>
      <c r="D76">
        <f>C76-B76</f>
        <v>1768682</v>
      </c>
      <c r="E76">
        <v>155</v>
      </c>
      <c r="F76">
        <v>990</v>
      </c>
      <c r="G76">
        <f>F76-E76</f>
        <v>835</v>
      </c>
      <c r="H76">
        <f>G76/D76*100</f>
        <v>4.7210295576027801E-2</v>
      </c>
      <c r="J76">
        <f>H76/I90*100</f>
        <v>8.3605492002271548E-2</v>
      </c>
    </row>
    <row r="77" spans="1:13">
      <c r="A77" t="s">
        <v>89</v>
      </c>
      <c r="B77">
        <v>498</v>
      </c>
      <c r="C77">
        <v>1720632</v>
      </c>
      <c r="D77">
        <f>C77-B77</f>
        <v>1720134</v>
      </c>
      <c r="E77">
        <v>291</v>
      </c>
      <c r="F77">
        <v>807</v>
      </c>
      <c r="G77">
        <f>F77-E77</f>
        <v>516</v>
      </c>
      <c r="H77">
        <f>G77/D77*100</f>
        <v>2.9997662972768398E-2</v>
      </c>
      <c r="J77">
        <f>H77/I90*100</f>
        <v>5.3123356699128765E-2</v>
      </c>
    </row>
    <row r="78" spans="1:13">
      <c r="A78" t="s">
        <v>90</v>
      </c>
      <c r="B78">
        <v>186</v>
      </c>
      <c r="C78">
        <v>3109866</v>
      </c>
      <c r="D78">
        <f>C78-B78</f>
        <v>3109680</v>
      </c>
      <c r="E78">
        <v>250</v>
      </c>
      <c r="F78">
        <v>1858</v>
      </c>
      <c r="G78">
        <f>F78-E78</f>
        <v>1608</v>
      </c>
      <c r="H78">
        <f>G78/D78*100</f>
        <v>5.1709500656016046E-2</v>
      </c>
      <c r="J78">
        <f>H78/I90*100</f>
        <v>9.1573208572183054E-2</v>
      </c>
    </row>
    <row r="80" spans="1:13">
      <c r="A80" t="s">
        <v>91</v>
      </c>
      <c r="B80">
        <v>179</v>
      </c>
      <c r="C80">
        <v>3702261</v>
      </c>
      <c r="D80">
        <f>C80-B80</f>
        <v>3702082</v>
      </c>
      <c r="E80">
        <v>98</v>
      </c>
      <c r="F80">
        <v>2977955</v>
      </c>
      <c r="G80">
        <f>F80-E80</f>
        <v>2977857</v>
      </c>
      <c r="H80">
        <f>G80/D80*100</f>
        <v>80.437359302144046</v>
      </c>
      <c r="I80">
        <f>AVERAGE(H80:H83)</f>
        <v>122.29401349819798</v>
      </c>
    </row>
    <row r="81" spans="1:13">
      <c r="A81" t="s">
        <v>92</v>
      </c>
      <c r="B81">
        <v>248</v>
      </c>
      <c r="C81">
        <v>3395909</v>
      </c>
      <c r="D81">
        <f>C81-B81</f>
        <v>3395661</v>
      </c>
      <c r="E81">
        <v>141</v>
      </c>
      <c r="F81">
        <v>3243444</v>
      </c>
      <c r="G81">
        <f>F81-E81</f>
        <v>3243303</v>
      </c>
      <c r="H81">
        <f>G81/D81*100</f>
        <v>95.513156348646106</v>
      </c>
    </row>
    <row r="82" spans="1:13">
      <c r="A82" t="s">
        <v>93</v>
      </c>
      <c r="B82">
        <v>267</v>
      </c>
      <c r="C82">
        <v>3714666</v>
      </c>
      <c r="D82">
        <f>C82-B82</f>
        <v>3714399</v>
      </c>
      <c r="E82">
        <v>146</v>
      </c>
      <c r="F82">
        <v>6285226</v>
      </c>
      <c r="G82">
        <f>F82-E82</f>
        <v>6285080</v>
      </c>
      <c r="H82">
        <f>G82/D82*100</f>
        <v>169.20853144748315</v>
      </c>
    </row>
    <row r="83" spans="1:13">
      <c r="A83" t="s">
        <v>94</v>
      </c>
      <c r="B83">
        <v>181</v>
      </c>
      <c r="C83">
        <v>4817051</v>
      </c>
      <c r="D83">
        <f>C83-B83</f>
        <v>4816870</v>
      </c>
      <c r="E83">
        <v>156</v>
      </c>
      <c r="F83">
        <v>6937268</v>
      </c>
      <c r="G83">
        <f>F83-E83</f>
        <v>6937112</v>
      </c>
      <c r="H83">
        <f>G83/D83*100</f>
        <v>144.01700689451863</v>
      </c>
    </row>
    <row r="85" spans="1:13">
      <c r="A85" t="s">
        <v>95</v>
      </c>
      <c r="B85">
        <v>201</v>
      </c>
      <c r="C85">
        <v>2242294</v>
      </c>
      <c r="D85">
        <f>C85-B85</f>
        <v>2242093</v>
      </c>
      <c r="E85">
        <v>94</v>
      </c>
      <c r="F85">
        <v>1336207</v>
      </c>
      <c r="G85">
        <f>F85-E85</f>
        <v>1336113</v>
      </c>
      <c r="H85">
        <f>G85/D85*100</f>
        <v>59.592220304866927</v>
      </c>
      <c r="I85">
        <f>AVERAGE(H85,H87:H88)</f>
        <v>57.658456163986983</v>
      </c>
    </row>
    <row r="86" spans="1:13">
      <c r="A86" t="s">
        <v>96</v>
      </c>
      <c r="B86">
        <v>236</v>
      </c>
      <c r="C86">
        <v>243</v>
      </c>
      <c r="D86">
        <f>C86-B86</f>
        <v>7</v>
      </c>
      <c r="E86">
        <v>111</v>
      </c>
      <c r="F86">
        <v>137</v>
      </c>
      <c r="G86">
        <f>F86-E86</f>
        <v>26</v>
      </c>
      <c r="H86">
        <f>G86/D86*100</f>
        <v>371.42857142857144</v>
      </c>
    </row>
    <row r="87" spans="1:13">
      <c r="A87" t="s">
        <v>97</v>
      </c>
      <c r="B87">
        <v>233</v>
      </c>
      <c r="C87">
        <v>1660700</v>
      </c>
      <c r="D87">
        <f>C87-B87</f>
        <v>1660467</v>
      </c>
      <c r="E87">
        <v>179</v>
      </c>
      <c r="F87">
        <v>769392</v>
      </c>
      <c r="G87">
        <f>F87-E87</f>
        <v>769213</v>
      </c>
      <c r="H87">
        <f>G87/D87*100</f>
        <v>46.325100107379427</v>
      </c>
    </row>
    <row r="88" spans="1:13">
      <c r="A88" t="s">
        <v>98</v>
      </c>
      <c r="B88">
        <v>232</v>
      </c>
      <c r="C88">
        <v>1732813</v>
      </c>
      <c r="D88">
        <f>C88-B88</f>
        <v>1732581</v>
      </c>
      <c r="E88">
        <v>158</v>
      </c>
      <c r="F88">
        <v>1161993</v>
      </c>
      <c r="G88">
        <f>F88-E88</f>
        <v>1161835</v>
      </c>
      <c r="H88">
        <f>G88/D88*100</f>
        <v>67.058048079714595</v>
      </c>
    </row>
    <row r="90" spans="1:13">
      <c r="A90" t="s">
        <v>99</v>
      </c>
      <c r="B90">
        <v>257</v>
      </c>
      <c r="C90">
        <v>5636245</v>
      </c>
      <c r="D90">
        <f>C90-B90</f>
        <v>5635988</v>
      </c>
      <c r="E90">
        <v>186</v>
      </c>
      <c r="F90">
        <v>4778545</v>
      </c>
      <c r="G90">
        <f>F90-E90</f>
        <v>4778359</v>
      </c>
      <c r="H90">
        <f>G90/D90*100</f>
        <v>84.782987472648983</v>
      </c>
      <c r="I90">
        <f>AVERAGE(H90:H93)</f>
        <v>56.46793583218804</v>
      </c>
    </row>
    <row r="91" spans="1:13">
      <c r="A91" t="s">
        <v>100</v>
      </c>
      <c r="B91">
        <v>236</v>
      </c>
      <c r="C91">
        <v>6781415</v>
      </c>
      <c r="D91">
        <f>C91-B91</f>
        <v>6781179</v>
      </c>
      <c r="E91">
        <v>94</v>
      </c>
      <c r="F91">
        <v>3076110</v>
      </c>
      <c r="G91">
        <f>F91-E91</f>
        <v>3076016</v>
      </c>
      <c r="H91">
        <f>G91/D91*100</f>
        <v>45.361079540888092</v>
      </c>
    </row>
    <row r="92" spans="1:13">
      <c r="A92" t="s">
        <v>101</v>
      </c>
      <c r="B92">
        <v>459</v>
      </c>
      <c r="C92">
        <v>6395671</v>
      </c>
      <c r="D92">
        <f>C92-B92</f>
        <v>6395212</v>
      </c>
      <c r="E92">
        <v>203</v>
      </c>
      <c r="F92">
        <v>2869722</v>
      </c>
      <c r="G92">
        <f>F92-E92</f>
        <v>2869519</v>
      </c>
      <c r="H92">
        <f>G92/D92*100</f>
        <v>44.869802596067181</v>
      </c>
    </row>
    <row r="93" spans="1:13">
      <c r="A93" t="s">
        <v>102</v>
      </c>
      <c r="B93">
        <v>219</v>
      </c>
      <c r="C93">
        <v>6780471</v>
      </c>
      <c r="D93">
        <f>C93-B93</f>
        <v>6780252</v>
      </c>
      <c r="E93">
        <v>124</v>
      </c>
      <c r="F93">
        <v>3448416</v>
      </c>
      <c r="G93">
        <f>F93-E93</f>
        <v>3448292</v>
      </c>
      <c r="H93">
        <f>G93/D93*100</f>
        <v>50.857873719147904</v>
      </c>
    </row>
    <row r="95" spans="1:13">
      <c r="A95" t="s">
        <v>103</v>
      </c>
      <c r="B95">
        <v>234</v>
      </c>
      <c r="C95">
        <v>2693906</v>
      </c>
      <c r="D95">
        <f t="shared" ref="D95:D98" si="9">C95-B95</f>
        <v>2693672</v>
      </c>
      <c r="E95">
        <v>102</v>
      </c>
      <c r="F95">
        <v>481</v>
      </c>
      <c r="G95">
        <f t="shared" ref="G95:G98" si="10">F95-E95</f>
        <v>379</v>
      </c>
      <c r="H95">
        <f t="shared" ref="H95:H98" si="11">G95/D95*100</f>
        <v>1.407001297856606E-2</v>
      </c>
      <c r="J95">
        <f>H95/I110*100</f>
        <v>2.9828983638921482E-2</v>
      </c>
      <c r="K95">
        <f>AVERAGE(J95:J98)</f>
        <v>1.5372588398034973E-2</v>
      </c>
      <c r="L95">
        <f>STDEV(J95:J98)</f>
        <v>9.7053328742976088E-3</v>
      </c>
      <c r="M95">
        <f>L95/SQRT(4)</f>
        <v>4.8526664371488044E-3</v>
      </c>
    </row>
    <row r="96" spans="1:13">
      <c r="A96" t="s">
        <v>104</v>
      </c>
      <c r="B96">
        <v>238</v>
      </c>
      <c r="C96">
        <v>2510728</v>
      </c>
      <c r="D96">
        <f t="shared" si="9"/>
        <v>2510490</v>
      </c>
      <c r="E96">
        <v>227</v>
      </c>
      <c r="F96">
        <v>371</v>
      </c>
      <c r="G96">
        <f t="shared" si="10"/>
        <v>144</v>
      </c>
      <c r="H96">
        <f t="shared" si="11"/>
        <v>5.735932029205454E-3</v>
      </c>
      <c r="J96">
        <f>H96/I110*100</f>
        <v>1.216040261752285E-2</v>
      </c>
    </row>
    <row r="97" spans="1:13">
      <c r="A97" t="s">
        <v>105</v>
      </c>
      <c r="B97">
        <v>343</v>
      </c>
      <c r="C97">
        <v>3740690</v>
      </c>
      <c r="D97">
        <f t="shared" si="9"/>
        <v>3740347</v>
      </c>
      <c r="E97">
        <v>119</v>
      </c>
      <c r="F97">
        <v>288</v>
      </c>
      <c r="G97">
        <f t="shared" si="10"/>
        <v>169</v>
      </c>
      <c r="H97">
        <f t="shared" si="11"/>
        <v>4.5182973665277579E-3</v>
      </c>
      <c r="J97">
        <f>H97/I110*100</f>
        <v>9.5789690050217847E-3</v>
      </c>
    </row>
    <row r="98" spans="1:13">
      <c r="A98" t="s">
        <v>106</v>
      </c>
      <c r="B98">
        <v>156</v>
      </c>
      <c r="C98">
        <v>4487239</v>
      </c>
      <c r="D98">
        <f t="shared" si="9"/>
        <v>4487083</v>
      </c>
      <c r="E98">
        <v>104</v>
      </c>
      <c r="F98">
        <v>314</v>
      </c>
      <c r="G98">
        <f t="shared" si="10"/>
        <v>210</v>
      </c>
      <c r="H98">
        <f t="shared" si="11"/>
        <v>4.6801006355353799E-3</v>
      </c>
      <c r="J98">
        <f>H98/I110*100</f>
        <v>9.9219983306737813E-3</v>
      </c>
    </row>
    <row r="100" spans="1:13">
      <c r="A100" t="s">
        <v>107</v>
      </c>
      <c r="B100">
        <v>144</v>
      </c>
      <c r="C100">
        <v>877481</v>
      </c>
      <c r="D100">
        <f>C100-B100</f>
        <v>877337</v>
      </c>
      <c r="E100">
        <v>94</v>
      </c>
      <c r="F100">
        <v>181</v>
      </c>
      <c r="G100">
        <f>F100-E100</f>
        <v>87</v>
      </c>
      <c r="H100">
        <f>G100/D100*100</f>
        <v>9.9163719300565233E-3</v>
      </c>
      <c r="J100">
        <f>H100/I115*100</f>
        <v>1.8661677753914925E-2</v>
      </c>
      <c r="K100">
        <f>AVERAGE(J100:J103)</f>
        <v>1.4960491607109713E-2</v>
      </c>
      <c r="L100">
        <f>STDEV(J100:J103)</f>
        <v>7.9415093696068376E-3</v>
      </c>
      <c r="M100">
        <f>L100/SQRT(4)</f>
        <v>3.9707546848034188E-3</v>
      </c>
    </row>
    <row r="101" spans="1:13">
      <c r="A101" t="s">
        <v>108</v>
      </c>
      <c r="B101">
        <v>217</v>
      </c>
      <c r="C101">
        <v>682740</v>
      </c>
      <c r="D101">
        <f>C101-B101</f>
        <v>682523</v>
      </c>
      <c r="E101">
        <v>116</v>
      </c>
      <c r="F101">
        <v>149</v>
      </c>
      <c r="G101">
        <f>F101-E101</f>
        <v>33</v>
      </c>
      <c r="H101">
        <f>G101/D101*100</f>
        <v>4.8350018973719565E-3</v>
      </c>
      <c r="J101">
        <f>H101/I115*100</f>
        <v>9.0990180667626895E-3</v>
      </c>
    </row>
    <row r="102" spans="1:13">
      <c r="A102" t="s">
        <v>109</v>
      </c>
      <c r="B102">
        <v>314</v>
      </c>
      <c r="C102">
        <v>830255</v>
      </c>
      <c r="D102">
        <f>C102-B102</f>
        <v>829941</v>
      </c>
      <c r="E102">
        <v>163</v>
      </c>
      <c r="F102">
        <v>197</v>
      </c>
      <c r="G102">
        <f>F102-E102</f>
        <v>34</v>
      </c>
      <c r="H102">
        <f>G102/D102*100</f>
        <v>4.0966767517209056E-3</v>
      </c>
      <c r="J102">
        <f>H102/I115*100</f>
        <v>7.7095597000398832E-3</v>
      </c>
    </row>
    <row r="103" spans="1:13">
      <c r="A103" t="s">
        <v>110</v>
      </c>
      <c r="B103">
        <v>221</v>
      </c>
      <c r="C103">
        <v>1428732</v>
      </c>
      <c r="D103">
        <f>C103-B103</f>
        <v>1428511</v>
      </c>
      <c r="E103">
        <v>145</v>
      </c>
      <c r="F103">
        <v>330</v>
      </c>
      <c r="G103">
        <f>F103-E103</f>
        <v>185</v>
      </c>
      <c r="H103">
        <f>G103/D103*100</f>
        <v>1.2950547808172286E-2</v>
      </c>
      <c r="J103">
        <f>H103/I115*100</f>
        <v>2.4371710907721354E-2</v>
      </c>
    </row>
    <row r="105" spans="1:13">
      <c r="A105" t="s">
        <v>111</v>
      </c>
      <c r="B105">
        <v>231</v>
      </c>
      <c r="C105">
        <v>6153282</v>
      </c>
      <c r="D105">
        <f>C105-B105</f>
        <v>6153051</v>
      </c>
      <c r="E105">
        <v>103</v>
      </c>
      <c r="F105">
        <v>415557</v>
      </c>
      <c r="G105">
        <f>F105-E105</f>
        <v>415454</v>
      </c>
      <c r="H105">
        <f>G105/D105*100</f>
        <v>6.7519999427926081</v>
      </c>
      <c r="J105">
        <f>H105/I120*100</f>
        <v>17.148893381763706</v>
      </c>
      <c r="K105" s="5">
        <f>AVERAGE(J105:J107)</f>
        <v>16.109544399540361</v>
      </c>
      <c r="L105" s="5">
        <f>STDEV(J105:J107)</f>
        <v>2.991510049049571</v>
      </c>
      <c r="M105" s="5">
        <f>L105/SQRT(3)</f>
        <v>1.7271491321022405</v>
      </c>
    </row>
    <row r="106" spans="1:13">
      <c r="A106" t="s">
        <v>112</v>
      </c>
      <c r="B106">
        <v>221</v>
      </c>
      <c r="C106">
        <v>5203329</v>
      </c>
      <c r="D106">
        <f>C106-B106</f>
        <v>5203108</v>
      </c>
      <c r="E106">
        <v>109</v>
      </c>
      <c r="F106">
        <v>377929</v>
      </c>
      <c r="G106">
        <f>F106-E106</f>
        <v>377820</v>
      </c>
      <c r="H106">
        <f>G106/D106*100</f>
        <v>7.2614291304351166</v>
      </c>
      <c r="J106">
        <f>H106/I120*100</f>
        <v>18.442754000611199</v>
      </c>
    </row>
    <row r="107" spans="1:13">
      <c r="A107" t="s">
        <v>113</v>
      </c>
      <c r="B107">
        <v>233</v>
      </c>
      <c r="C107">
        <v>5785942</v>
      </c>
      <c r="D107">
        <f>C107-B107</f>
        <v>5785709</v>
      </c>
      <c r="E107">
        <v>183</v>
      </c>
      <c r="F107">
        <v>290331</v>
      </c>
      <c r="G107">
        <f>F107-E107</f>
        <v>290148</v>
      </c>
      <c r="H107">
        <f>G107/D107*100</f>
        <v>5.0149082852248537</v>
      </c>
      <c r="J107" s="2">
        <f>H107/I120*100</f>
        <v>12.736985816246182</v>
      </c>
    </row>
    <row r="108" spans="1:13">
      <c r="A108" t="s">
        <v>114</v>
      </c>
      <c r="B108">
        <v>322</v>
      </c>
      <c r="C108">
        <v>8351980</v>
      </c>
      <c r="D108">
        <f>C108-B108</f>
        <v>8351658</v>
      </c>
      <c r="E108">
        <v>111</v>
      </c>
      <c r="F108">
        <v>1238333</v>
      </c>
      <c r="G108">
        <f>F108-E108</f>
        <v>1238222</v>
      </c>
      <c r="H108">
        <f>G108/D108*100</f>
        <v>14.826062082523014</v>
      </c>
      <c r="J108" s="4">
        <f>H108/I120*100</f>
        <v>37.655592428728525</v>
      </c>
    </row>
    <row r="110" spans="1:13">
      <c r="A110" t="s">
        <v>115</v>
      </c>
      <c r="B110">
        <v>321</v>
      </c>
      <c r="C110">
        <v>9358581</v>
      </c>
      <c r="D110">
        <f>C110-B110</f>
        <v>9358260</v>
      </c>
      <c r="E110">
        <v>169</v>
      </c>
      <c r="F110">
        <v>4492032</v>
      </c>
      <c r="G110">
        <f>F110-E110</f>
        <v>4491863</v>
      </c>
      <c r="H110">
        <f>G110/D110*100</f>
        <v>47.998912190941482</v>
      </c>
      <c r="I110">
        <f>AVERAGE(H110:H113)</f>
        <v>47.168931898193179</v>
      </c>
    </row>
    <row r="111" spans="1:13">
      <c r="A111" t="s">
        <v>116</v>
      </c>
      <c r="B111">
        <v>192</v>
      </c>
      <c r="C111">
        <v>8276570</v>
      </c>
      <c r="D111">
        <f>C111-B111</f>
        <v>8276378</v>
      </c>
      <c r="E111">
        <v>123</v>
      </c>
      <c r="F111">
        <v>3375011</v>
      </c>
      <c r="G111">
        <f>F111-E111</f>
        <v>3374888</v>
      </c>
      <c r="H111">
        <f>G111/D111*100</f>
        <v>40.777354538422486</v>
      </c>
    </row>
    <row r="112" spans="1:13">
      <c r="A112" t="s">
        <v>117</v>
      </c>
      <c r="B112">
        <v>289</v>
      </c>
      <c r="C112">
        <v>10438597</v>
      </c>
      <c r="D112">
        <f>C112-B112</f>
        <v>10438308</v>
      </c>
      <c r="E112">
        <v>144</v>
      </c>
      <c r="F112">
        <v>4654811</v>
      </c>
      <c r="G112">
        <f>F112-E112</f>
        <v>4654667</v>
      </c>
      <c r="H112">
        <f>G112/D112*100</f>
        <v>44.592159955425728</v>
      </c>
    </row>
    <row r="113" spans="1:9">
      <c r="A113" t="s">
        <v>118</v>
      </c>
      <c r="B113">
        <v>203</v>
      </c>
      <c r="C113">
        <v>11788860</v>
      </c>
      <c r="D113">
        <f>C113-B113</f>
        <v>11788657</v>
      </c>
      <c r="E113">
        <v>127</v>
      </c>
      <c r="F113">
        <v>6520115</v>
      </c>
      <c r="G113">
        <f>F113-E113</f>
        <v>6519988</v>
      </c>
      <c r="H113">
        <f>G113/D113*100</f>
        <v>55.307300907982992</v>
      </c>
    </row>
    <row r="115" spans="1:9">
      <c r="A115" t="s">
        <v>119</v>
      </c>
      <c r="B115">
        <v>221</v>
      </c>
      <c r="C115">
        <v>1863978</v>
      </c>
      <c r="D115">
        <f>C115-B115</f>
        <v>1863757</v>
      </c>
      <c r="E115">
        <v>137</v>
      </c>
      <c r="F115">
        <v>980488</v>
      </c>
      <c r="G115">
        <f>F115-E115</f>
        <v>980351</v>
      </c>
      <c r="H115">
        <f>G115/D115*100</f>
        <v>52.600795060729489</v>
      </c>
      <c r="I115">
        <f>AVERAGE(H115:H118)</f>
        <v>53.137622784083412</v>
      </c>
    </row>
    <row r="116" spans="1:9">
      <c r="A116" t="s">
        <v>120</v>
      </c>
      <c r="B116">
        <v>205</v>
      </c>
      <c r="C116">
        <v>1540435</v>
      </c>
      <c r="D116">
        <f>C116-B116</f>
        <v>1540230</v>
      </c>
      <c r="E116">
        <v>135</v>
      </c>
      <c r="F116">
        <v>1048596</v>
      </c>
      <c r="G116">
        <f>F116-E116</f>
        <v>1048461</v>
      </c>
      <c r="H116">
        <f>G116/D116*100</f>
        <v>68.071716561812195</v>
      </c>
    </row>
    <row r="117" spans="1:9">
      <c r="A117" t="s">
        <v>121</v>
      </c>
      <c r="B117">
        <v>204</v>
      </c>
      <c r="C117">
        <v>1769740</v>
      </c>
      <c r="D117">
        <f>C117-B117</f>
        <v>1769536</v>
      </c>
      <c r="E117">
        <v>154</v>
      </c>
      <c r="F117">
        <v>935101</v>
      </c>
      <c r="G117">
        <f>F117-E117</f>
        <v>934947</v>
      </c>
      <c r="H117">
        <f>G117/D117*100</f>
        <v>52.835715125320995</v>
      </c>
    </row>
    <row r="118" spans="1:9">
      <c r="A118" t="s">
        <v>122</v>
      </c>
      <c r="B118">
        <v>210</v>
      </c>
      <c r="C118">
        <v>2462685</v>
      </c>
      <c r="D118">
        <f>C118-B118</f>
        <v>2462475</v>
      </c>
      <c r="E118">
        <v>120</v>
      </c>
      <c r="F118">
        <v>961526</v>
      </c>
      <c r="G118">
        <f>F118-E118</f>
        <v>961406</v>
      </c>
      <c r="H118">
        <f>G118/D118*100</f>
        <v>39.042264388470947</v>
      </c>
    </row>
    <row r="120" spans="1:9">
      <c r="A120" t="s">
        <v>123</v>
      </c>
      <c r="B120">
        <v>186</v>
      </c>
      <c r="C120">
        <v>10763589</v>
      </c>
      <c r="D120">
        <f>C120-B120</f>
        <v>10763403</v>
      </c>
      <c r="E120">
        <v>125</v>
      </c>
      <c r="F120">
        <v>4637576</v>
      </c>
      <c r="G120">
        <f>F120-E120</f>
        <v>4637451</v>
      </c>
      <c r="H120">
        <f>G120/D120*100</f>
        <v>43.085360642911915</v>
      </c>
      <c r="I120">
        <f>AVERAGE(H120:H123)</f>
        <v>39.372802620446329</v>
      </c>
    </row>
    <row r="121" spans="1:9">
      <c r="A121" t="s">
        <v>124</v>
      </c>
      <c r="B121">
        <v>312</v>
      </c>
      <c r="C121">
        <v>9345603</v>
      </c>
      <c r="D121">
        <f>C121-B121</f>
        <v>9345291</v>
      </c>
      <c r="E121">
        <v>128</v>
      </c>
      <c r="F121">
        <v>4296772</v>
      </c>
      <c r="G121">
        <f>F121-E121</f>
        <v>4296644</v>
      </c>
      <c r="H121">
        <f>G121/D121*100</f>
        <v>45.976567235841024</v>
      </c>
    </row>
    <row r="122" spans="1:9">
      <c r="A122" t="s">
        <v>125</v>
      </c>
      <c r="B122">
        <v>324</v>
      </c>
      <c r="C122">
        <v>11087559</v>
      </c>
      <c r="D122">
        <f>C122-B122</f>
        <v>11087235</v>
      </c>
      <c r="E122">
        <v>140</v>
      </c>
      <c r="F122">
        <v>4249976</v>
      </c>
      <c r="G122">
        <f>F122-E122</f>
        <v>4249836</v>
      </c>
      <c r="H122">
        <f>G122/D122*100</f>
        <v>38.330891335847035</v>
      </c>
    </row>
    <row r="123" spans="1:9">
      <c r="A123" t="s">
        <v>126</v>
      </c>
      <c r="B123">
        <v>234</v>
      </c>
      <c r="C123">
        <v>13990500</v>
      </c>
      <c r="D123">
        <f>C123-B123</f>
        <v>13990266</v>
      </c>
      <c r="E123">
        <v>163</v>
      </c>
      <c r="F123">
        <v>4211008</v>
      </c>
      <c r="G123">
        <f>F123-E123</f>
        <v>4210845</v>
      </c>
      <c r="H123">
        <f>G123/D123*100</f>
        <v>30.098391267185342</v>
      </c>
    </row>
  </sheetData>
  <phoneticPr fontId="8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O19" sqref="O19"/>
    </sheetView>
  </sheetViews>
  <sheetFormatPr baseColWidth="10" defaultRowHeight="13" x14ac:dyDescent="0"/>
  <sheetData>
    <row r="1" spans="1:13">
      <c r="A1" s="3" t="s">
        <v>46</v>
      </c>
    </row>
    <row r="3" spans="1:13">
      <c r="A3" t="s">
        <v>39</v>
      </c>
      <c r="B3" t="s">
        <v>40</v>
      </c>
      <c r="C3" t="s">
        <v>41</v>
      </c>
      <c r="D3" t="s">
        <v>42</v>
      </c>
      <c r="E3" t="s">
        <v>43</v>
      </c>
      <c r="F3" t="s">
        <v>47</v>
      </c>
      <c r="G3" t="s">
        <v>48</v>
      </c>
      <c r="H3" t="s">
        <v>49</v>
      </c>
      <c r="J3" t="s">
        <v>53</v>
      </c>
      <c r="K3" t="s">
        <v>127</v>
      </c>
      <c r="L3" t="s">
        <v>51</v>
      </c>
      <c r="M3" t="s">
        <v>52</v>
      </c>
    </row>
    <row r="5" spans="1:13">
      <c r="A5" t="s">
        <v>128</v>
      </c>
      <c r="B5">
        <v>390</v>
      </c>
      <c r="C5">
        <v>3259971</v>
      </c>
      <c r="D5">
        <f>C5-B5</f>
        <v>3259581</v>
      </c>
      <c r="E5">
        <v>76</v>
      </c>
      <c r="F5">
        <v>414010</v>
      </c>
      <c r="G5">
        <f>F5-E5</f>
        <v>413934</v>
      </c>
      <c r="H5">
        <f>G5/D5*100</f>
        <v>12.698994134522199</v>
      </c>
      <c r="J5">
        <f>H5/I20*100</f>
        <v>17.350766903174978</v>
      </c>
      <c r="K5">
        <f>AVERAGE(J5:J8)</f>
        <v>22.86673299183996</v>
      </c>
      <c r="L5">
        <f>STDEV(J5:J8)</f>
        <v>4.0949139450772654</v>
      </c>
      <c r="M5">
        <f>L5/SQRT(4)</f>
        <v>2.0474569725386327</v>
      </c>
    </row>
    <row r="6" spans="1:13">
      <c r="A6" t="s">
        <v>129</v>
      </c>
      <c r="B6">
        <v>353</v>
      </c>
      <c r="C6">
        <v>2828792</v>
      </c>
      <c r="D6">
        <f>C6-B6</f>
        <v>2828439</v>
      </c>
      <c r="E6">
        <v>107</v>
      </c>
      <c r="F6">
        <v>463773</v>
      </c>
      <c r="G6">
        <f>F6-E6</f>
        <v>463666</v>
      </c>
      <c r="H6">
        <f>G6/D6*100</f>
        <v>16.392999813678145</v>
      </c>
      <c r="J6">
        <f>H6/I20*100</f>
        <v>22.397925032321638</v>
      </c>
    </row>
    <row r="7" spans="1:13">
      <c r="A7" t="s">
        <v>130</v>
      </c>
      <c r="B7">
        <v>149</v>
      </c>
      <c r="C7">
        <v>2734804</v>
      </c>
      <c r="D7">
        <f>C7-B7</f>
        <v>2734655</v>
      </c>
      <c r="E7">
        <v>109</v>
      </c>
      <c r="F7">
        <v>486221</v>
      </c>
      <c r="G7">
        <f>F7-E7</f>
        <v>486112</v>
      </c>
      <c r="H7">
        <f>G7/D7*100</f>
        <v>17.775990024335794</v>
      </c>
      <c r="J7">
        <f>H7/I22*100</f>
        <v>24.923561986023753</v>
      </c>
    </row>
    <row r="8" spans="1:13">
      <c r="A8" t="s">
        <v>131</v>
      </c>
      <c r="B8">
        <v>111</v>
      </c>
      <c r="C8">
        <v>2687465</v>
      </c>
      <c r="D8">
        <f>C8-B8</f>
        <v>2687354</v>
      </c>
      <c r="E8">
        <v>157</v>
      </c>
      <c r="F8">
        <v>513724</v>
      </c>
      <c r="G8">
        <f>F8-E8</f>
        <v>513567</v>
      </c>
      <c r="H8">
        <f>G8/D8*100</f>
        <v>19.110507956897379</v>
      </c>
      <c r="J8">
        <f>H8/I22*100</f>
        <v>26.794678045839483</v>
      </c>
    </row>
    <row r="10" spans="1:13">
      <c r="A10" t="s">
        <v>132</v>
      </c>
      <c r="B10">
        <v>229</v>
      </c>
      <c r="C10">
        <v>1829159</v>
      </c>
      <c r="D10">
        <f>C10-B10</f>
        <v>1828930</v>
      </c>
      <c r="E10">
        <v>235</v>
      </c>
      <c r="F10">
        <v>255143</v>
      </c>
      <c r="G10">
        <f>F10-E10</f>
        <v>254908</v>
      </c>
      <c r="H10">
        <f>G10/D10*100</f>
        <v>13.937548183910812</v>
      </c>
      <c r="J10">
        <f>H10/I25*100</f>
        <v>19.637489606837597</v>
      </c>
      <c r="K10">
        <f>AVERAGE(J10:J13)</f>
        <v>25.127910469604174</v>
      </c>
      <c r="L10">
        <f>STDEV(J10:J13)</f>
        <v>9.815889125618293</v>
      </c>
      <c r="M10">
        <f>L10/SQRT(4)</f>
        <v>4.9079445628091465</v>
      </c>
    </row>
    <row r="11" spans="1:13">
      <c r="A11" t="s">
        <v>133</v>
      </c>
      <c r="B11">
        <v>177</v>
      </c>
      <c r="C11">
        <v>1439097</v>
      </c>
      <c r="D11">
        <f>C11-B11</f>
        <v>1438920</v>
      </c>
      <c r="E11">
        <v>99</v>
      </c>
      <c r="F11">
        <v>346962</v>
      </c>
      <c r="G11">
        <f>F11-E11</f>
        <v>346863</v>
      </c>
      <c r="H11">
        <f>G11/D11*100</f>
        <v>24.105787674088898</v>
      </c>
      <c r="J11">
        <f>H11/I25*100</f>
        <v>33.964162754322196</v>
      </c>
    </row>
    <row r="12" spans="1:13">
      <c r="A12" t="s">
        <v>134</v>
      </c>
      <c r="B12">
        <v>147</v>
      </c>
      <c r="C12">
        <v>1625316</v>
      </c>
      <c r="D12">
        <f>C12-B12</f>
        <v>1625169</v>
      </c>
      <c r="E12">
        <v>207</v>
      </c>
      <c r="F12">
        <v>598662</v>
      </c>
      <c r="G12">
        <f>F12-E12</f>
        <v>598455</v>
      </c>
      <c r="H12">
        <f>G12/D12*100</f>
        <v>36.824170286290226</v>
      </c>
      <c r="J12">
        <f>H12/I27*100</f>
        <v>32.815381191296403</v>
      </c>
    </row>
    <row r="13" spans="1:13">
      <c r="A13" t="s">
        <v>135</v>
      </c>
      <c r="B13">
        <v>196</v>
      </c>
      <c r="C13">
        <v>1711587</v>
      </c>
      <c r="D13">
        <f>C13-B13</f>
        <v>1711391</v>
      </c>
      <c r="E13">
        <v>111</v>
      </c>
      <c r="F13">
        <v>270792</v>
      </c>
      <c r="G13">
        <f>F13-E13</f>
        <v>270681</v>
      </c>
      <c r="H13">
        <f>G13/D13*100</f>
        <v>15.816432364082782</v>
      </c>
      <c r="J13">
        <f>H13/I27*100</f>
        <v>14.094608325960511</v>
      </c>
    </row>
    <row r="15" spans="1:13">
      <c r="A15" t="s">
        <v>6</v>
      </c>
      <c r="B15">
        <v>303</v>
      </c>
      <c r="C15">
        <v>2164941</v>
      </c>
      <c r="D15">
        <f>C15-B15</f>
        <v>2164638</v>
      </c>
      <c r="E15">
        <v>147</v>
      </c>
      <c r="F15">
        <v>915348</v>
      </c>
      <c r="G15">
        <f>F15-E15</f>
        <v>915201</v>
      </c>
      <c r="H15">
        <f>G15/D15*100</f>
        <v>42.279632899357765</v>
      </c>
      <c r="J15" s="7">
        <f>H15/I30*100</f>
        <v>47.383597715541484</v>
      </c>
      <c r="K15">
        <f>AVERAGE(J16:J18)</f>
        <v>8.6854917764761996</v>
      </c>
      <c r="L15">
        <f>STDEV(J16:J18)</f>
        <v>0.20233585104195048</v>
      </c>
      <c r="M15">
        <f>L15/SQRT(3)</f>
        <v>0.11681865806578214</v>
      </c>
    </row>
    <row r="16" spans="1:13">
      <c r="A16" t="s">
        <v>7</v>
      </c>
      <c r="B16">
        <v>132</v>
      </c>
      <c r="C16">
        <v>2024303</v>
      </c>
      <c r="D16">
        <f>C16-B16</f>
        <v>2024171</v>
      </c>
      <c r="E16">
        <v>172</v>
      </c>
      <c r="F16">
        <v>160318</v>
      </c>
      <c r="G16">
        <f>F16-E16</f>
        <v>160146</v>
      </c>
      <c r="H16">
        <f>G16/D16*100</f>
        <v>7.9116833508631439</v>
      </c>
      <c r="J16">
        <f>H16/I30*100</f>
        <v>8.8667756894299092</v>
      </c>
    </row>
    <row r="17" spans="1:10">
      <c r="A17" t="s">
        <v>8</v>
      </c>
      <c r="B17">
        <v>265</v>
      </c>
      <c r="C17">
        <v>2178411</v>
      </c>
      <c r="D17">
        <f>C17-B17</f>
        <v>2178146</v>
      </c>
      <c r="E17">
        <v>160</v>
      </c>
      <c r="F17">
        <v>172326</v>
      </c>
      <c r="G17">
        <f>F17-E17</f>
        <v>172166</v>
      </c>
      <c r="H17">
        <f>G17/D17*100</f>
        <v>7.9042451699748311</v>
      </c>
      <c r="J17">
        <f>H17/I32*100</f>
        <v>8.7224895622233678</v>
      </c>
    </row>
    <row r="18" spans="1:10">
      <c r="A18" t="s">
        <v>9</v>
      </c>
      <c r="B18">
        <v>236</v>
      </c>
      <c r="C18">
        <v>1898068</v>
      </c>
      <c r="D18">
        <f>C18-B18</f>
        <v>1897832</v>
      </c>
      <c r="E18">
        <v>97</v>
      </c>
      <c r="F18">
        <v>145716</v>
      </c>
      <c r="G18">
        <f>F18-E18</f>
        <v>145619</v>
      </c>
      <c r="H18">
        <f>G18/D18*100</f>
        <v>7.6729130924128173</v>
      </c>
      <c r="J18">
        <f>H18/I32*100</f>
        <v>8.4672100777753254</v>
      </c>
    </row>
    <row r="20" spans="1:10">
      <c r="A20" t="s">
        <v>14</v>
      </c>
      <c r="B20">
        <v>163</v>
      </c>
      <c r="C20">
        <v>3512773</v>
      </c>
      <c r="D20">
        <f>C20-B20</f>
        <v>3512610</v>
      </c>
      <c r="E20">
        <v>76</v>
      </c>
      <c r="F20">
        <v>2612206</v>
      </c>
      <c r="G20">
        <f>F20-E20</f>
        <v>2612130</v>
      </c>
      <c r="H20">
        <f>G20/D20*100</f>
        <v>74.364361543126051</v>
      </c>
      <c r="I20">
        <f>AVERAGE(H20:H21)</f>
        <v>73.189814636945158</v>
      </c>
    </row>
    <row r="21" spans="1:10">
      <c r="A21" t="s">
        <v>15</v>
      </c>
      <c r="B21">
        <v>143</v>
      </c>
      <c r="C21">
        <v>5004947</v>
      </c>
      <c r="D21">
        <f>C21-B21</f>
        <v>5004804</v>
      </c>
      <c r="E21">
        <v>238</v>
      </c>
      <c r="F21">
        <v>3604461</v>
      </c>
      <c r="G21">
        <f>F21-E21</f>
        <v>3604223</v>
      </c>
      <c r="H21">
        <f>G21/D21*100</f>
        <v>72.015267730764279</v>
      </c>
    </row>
    <row r="22" spans="1:10">
      <c r="A22" t="s">
        <v>16</v>
      </c>
      <c r="B22">
        <v>176</v>
      </c>
      <c r="C22">
        <v>3299317</v>
      </c>
      <c r="D22">
        <f>C22-B22</f>
        <v>3299141</v>
      </c>
      <c r="E22">
        <v>182</v>
      </c>
      <c r="F22">
        <v>2418149</v>
      </c>
      <c r="G22">
        <f>F22-E22</f>
        <v>2417967</v>
      </c>
      <c r="H22">
        <f>G22/D22*100</f>
        <v>73.29080509138592</v>
      </c>
      <c r="I22">
        <f>AVERAGE(H22:H23)</f>
        <v>71.322028666303552</v>
      </c>
    </row>
    <row r="23" spans="1:10">
      <c r="A23" t="s">
        <v>17</v>
      </c>
      <c r="B23">
        <v>123</v>
      </c>
      <c r="C23">
        <v>2615996</v>
      </c>
      <c r="D23">
        <f>C23-B23</f>
        <v>2615873</v>
      </c>
      <c r="E23">
        <v>138</v>
      </c>
      <c r="F23">
        <v>1814331</v>
      </c>
      <c r="G23">
        <f>F23-E23</f>
        <v>1814193</v>
      </c>
      <c r="H23">
        <f>G23/D23*100</f>
        <v>69.353252241221185</v>
      </c>
    </row>
    <row r="25" spans="1:10">
      <c r="A25" t="s">
        <v>22</v>
      </c>
      <c r="B25">
        <v>141</v>
      </c>
      <c r="C25">
        <v>2006684</v>
      </c>
      <c r="D25">
        <f>C25-B25</f>
        <v>2006543</v>
      </c>
      <c r="E25">
        <v>102</v>
      </c>
      <c r="F25">
        <v>1460498</v>
      </c>
      <c r="G25">
        <f>F25-E25</f>
        <v>1460396</v>
      </c>
      <c r="H25">
        <f>G25/D25*100</f>
        <v>72.781694685835291</v>
      </c>
      <c r="I25">
        <f>AVERAGE(H25:H26)</f>
        <v>70.974184903236733</v>
      </c>
    </row>
    <row r="26" spans="1:10">
      <c r="A26" t="s">
        <v>23</v>
      </c>
      <c r="B26">
        <v>97</v>
      </c>
      <c r="C26">
        <v>1478692</v>
      </c>
      <c r="D26">
        <f>C26-B26</f>
        <v>1478595</v>
      </c>
      <c r="E26">
        <v>133</v>
      </c>
      <c r="F26">
        <v>1022828</v>
      </c>
      <c r="G26">
        <f>F26-E26</f>
        <v>1022695</v>
      </c>
      <c r="H26">
        <f>G26/D26*100</f>
        <v>69.166675120638175</v>
      </c>
    </row>
    <row r="27" spans="1:10">
      <c r="A27" t="s">
        <v>24</v>
      </c>
      <c r="B27">
        <v>188</v>
      </c>
      <c r="C27">
        <v>1118014</v>
      </c>
      <c r="D27">
        <f>C27-B27</f>
        <v>1117826</v>
      </c>
      <c r="E27">
        <v>279</v>
      </c>
      <c r="F27">
        <v>1124196</v>
      </c>
      <c r="G27">
        <f>F27-E27</f>
        <v>1123917</v>
      </c>
      <c r="H27">
        <f>G27/D27*100</f>
        <v>100.54489696965359</v>
      </c>
      <c r="I27">
        <f>AVERAGE(H27:H28)</f>
        <v>112.21618932787857</v>
      </c>
    </row>
    <row r="28" spans="1:10">
      <c r="A28" t="s">
        <v>25</v>
      </c>
      <c r="B28">
        <v>136</v>
      </c>
      <c r="C28">
        <v>1412315</v>
      </c>
      <c r="D28">
        <f>C28-B28</f>
        <v>1412179</v>
      </c>
      <c r="E28">
        <v>144</v>
      </c>
      <c r="F28">
        <v>1749657</v>
      </c>
      <c r="G28">
        <f>F28-E28</f>
        <v>1749513</v>
      </c>
      <c r="H28">
        <f>G28/D28*100</f>
        <v>123.88748168610353</v>
      </c>
    </row>
    <row r="30" spans="1:10">
      <c r="A30" t="s">
        <v>30</v>
      </c>
      <c r="B30">
        <v>125</v>
      </c>
      <c r="C30">
        <v>1758859</v>
      </c>
      <c r="D30">
        <f>C30-B30</f>
        <v>1758734</v>
      </c>
      <c r="E30">
        <v>165</v>
      </c>
      <c r="F30">
        <v>1784941</v>
      </c>
      <c r="G30">
        <f>F30-E30</f>
        <v>1784776</v>
      </c>
      <c r="H30">
        <f>G30/D30*100</f>
        <v>101.48072420275038</v>
      </c>
      <c r="I30">
        <f>AVERAGE(H30:H31)</f>
        <v>89.228414341130431</v>
      </c>
    </row>
    <row r="31" spans="1:10">
      <c r="A31" t="s">
        <v>31</v>
      </c>
      <c r="B31">
        <v>295</v>
      </c>
      <c r="C31">
        <v>2390199</v>
      </c>
      <c r="D31">
        <f>C31-B31</f>
        <v>2389904</v>
      </c>
      <c r="E31">
        <v>125</v>
      </c>
      <c r="F31">
        <v>1839780</v>
      </c>
      <c r="G31">
        <f>F31-E31</f>
        <v>1839655</v>
      </c>
      <c r="H31">
        <f>G31/D31*100</f>
        <v>76.976104479510482</v>
      </c>
    </row>
    <row r="32" spans="1:10">
      <c r="A32" t="s">
        <v>32</v>
      </c>
      <c r="B32">
        <v>174</v>
      </c>
      <c r="C32">
        <v>1697550</v>
      </c>
      <c r="D32">
        <f>C32-B32</f>
        <v>1697376</v>
      </c>
      <c r="E32">
        <v>175</v>
      </c>
      <c r="F32">
        <v>1615616</v>
      </c>
      <c r="G32">
        <f>F32-E32</f>
        <v>1615441</v>
      </c>
      <c r="H32">
        <f>G32/D32*100</f>
        <v>95.172843259242498</v>
      </c>
      <c r="I32">
        <f>AVERAGE(H32:H33)</f>
        <v>90.619141629101975</v>
      </c>
    </row>
    <row r="33" spans="1:8">
      <c r="A33" t="s">
        <v>33</v>
      </c>
      <c r="B33">
        <v>146</v>
      </c>
      <c r="C33">
        <v>2156992</v>
      </c>
      <c r="D33">
        <f>C33-B33</f>
        <v>2156846</v>
      </c>
      <c r="E33">
        <v>160</v>
      </c>
      <c r="F33">
        <v>1856459</v>
      </c>
      <c r="G33">
        <f>F33-E33</f>
        <v>1856299</v>
      </c>
      <c r="H33">
        <f>G33/D33*100</f>
        <v>86.065439998961452</v>
      </c>
    </row>
  </sheetData>
  <phoneticPr fontId="8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"/>
  <sheetViews>
    <sheetView tabSelected="1" topLeftCell="A72" workbookViewId="0">
      <selection activeCell="H15" sqref="H15"/>
    </sheetView>
  </sheetViews>
  <sheetFormatPr baseColWidth="10" defaultRowHeight="13" x14ac:dyDescent="0"/>
  <cols>
    <col min="1" max="1" width="13.5703125" customWidth="1"/>
  </cols>
  <sheetData>
    <row r="1" spans="1:13">
      <c r="A1" s="3" t="s">
        <v>45</v>
      </c>
    </row>
    <row r="3" spans="1:13">
      <c r="A3" s="3" t="s">
        <v>34</v>
      </c>
    </row>
    <row r="5" spans="1:13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47</v>
      </c>
      <c r="G5" t="s">
        <v>48</v>
      </c>
      <c r="H5" t="s">
        <v>49</v>
      </c>
      <c r="J5" t="s">
        <v>54</v>
      </c>
      <c r="K5" t="s">
        <v>127</v>
      </c>
      <c r="L5" t="s">
        <v>51</v>
      </c>
      <c r="M5" t="s">
        <v>52</v>
      </c>
    </row>
    <row r="7" spans="1:13">
      <c r="A7" t="s">
        <v>35</v>
      </c>
      <c r="B7">
        <v>253</v>
      </c>
      <c r="C7">
        <v>2128588</v>
      </c>
      <c r="D7">
        <v>2128335</v>
      </c>
      <c r="E7">
        <v>190</v>
      </c>
      <c r="F7">
        <v>565771</v>
      </c>
      <c r="G7">
        <v>565581</v>
      </c>
      <c r="H7">
        <v>26.573871124611497</v>
      </c>
      <c r="J7">
        <f>H7/I12*100</f>
        <v>12.037655515764833</v>
      </c>
      <c r="K7">
        <f>AVERAGE(J7:J10)</f>
        <v>10.438027783685955</v>
      </c>
      <c r="L7">
        <f>STDEV(J7:J10)</f>
        <v>1.4180396925431211</v>
      </c>
      <c r="M7">
        <f>L7/SQRT(4)</f>
        <v>0.70901984627156056</v>
      </c>
    </row>
    <row r="8" spans="1:13">
      <c r="A8" t="s">
        <v>36</v>
      </c>
      <c r="B8">
        <v>126</v>
      </c>
      <c r="C8">
        <v>1207397</v>
      </c>
      <c r="D8">
        <v>1207271</v>
      </c>
      <c r="E8">
        <v>185</v>
      </c>
      <c r="F8">
        <v>296554</v>
      </c>
      <c r="G8">
        <v>296369</v>
      </c>
      <c r="H8">
        <v>24.548672170540005</v>
      </c>
      <c r="J8">
        <f>H8/I12*100</f>
        <v>11.120263870201326</v>
      </c>
    </row>
    <row r="9" spans="1:13">
      <c r="A9" t="s">
        <v>37</v>
      </c>
      <c r="B9">
        <v>129</v>
      </c>
      <c r="C9">
        <v>3401329</v>
      </c>
      <c r="D9">
        <v>3401200</v>
      </c>
      <c r="E9">
        <v>122</v>
      </c>
      <c r="F9">
        <v>664402</v>
      </c>
      <c r="G9">
        <v>664280</v>
      </c>
      <c r="H9">
        <v>19.5307538515818</v>
      </c>
      <c r="J9">
        <f>H9/I12*100</f>
        <v>8.8472050506332103</v>
      </c>
    </row>
    <row r="10" spans="1:13">
      <c r="A10" t="s">
        <v>38</v>
      </c>
      <c r="B10">
        <v>134</v>
      </c>
      <c r="C10">
        <v>2419496</v>
      </c>
      <c r="D10">
        <v>2419362</v>
      </c>
      <c r="E10">
        <v>110</v>
      </c>
      <c r="F10">
        <v>520686</v>
      </c>
      <c r="G10">
        <v>520576</v>
      </c>
      <c r="H10">
        <v>21.517077642783512</v>
      </c>
      <c r="J10">
        <f>H10/I12*100</f>
        <v>9.7469866981444468</v>
      </c>
    </row>
    <row r="12" spans="1:13">
      <c r="A12" t="s">
        <v>10</v>
      </c>
      <c r="B12">
        <v>258</v>
      </c>
      <c r="C12">
        <v>4479314</v>
      </c>
      <c r="D12">
        <v>4479056</v>
      </c>
      <c r="E12">
        <v>113</v>
      </c>
      <c r="F12">
        <v>9854574</v>
      </c>
      <c r="G12">
        <v>9854461</v>
      </c>
      <c r="H12">
        <v>220.0120069943309</v>
      </c>
      <c r="I12">
        <f>AVERAGE(H12:H15)</f>
        <v>220.75620198476068</v>
      </c>
    </row>
    <row r="13" spans="1:13">
      <c r="A13" t="s">
        <v>11</v>
      </c>
      <c r="B13">
        <v>402</v>
      </c>
      <c r="C13">
        <v>3130004</v>
      </c>
      <c r="D13">
        <v>3129602</v>
      </c>
      <c r="E13">
        <v>162</v>
      </c>
      <c r="F13">
        <v>6813033</v>
      </c>
      <c r="G13">
        <v>6812871</v>
      </c>
      <c r="H13">
        <v>217.69129109707879</v>
      </c>
    </row>
    <row r="14" spans="1:13">
      <c r="A14" t="s">
        <v>12</v>
      </c>
      <c r="B14">
        <v>108</v>
      </c>
      <c r="C14">
        <v>4072287</v>
      </c>
      <c r="D14">
        <v>4072179</v>
      </c>
      <c r="E14">
        <v>119</v>
      </c>
      <c r="F14">
        <v>8553271</v>
      </c>
      <c r="G14">
        <v>8553152</v>
      </c>
      <c r="H14">
        <v>210.0387040942945</v>
      </c>
    </row>
    <row r="15" spans="1:13">
      <c r="A15" t="s">
        <v>13</v>
      </c>
      <c r="B15">
        <v>150</v>
      </c>
      <c r="C15">
        <v>3637134</v>
      </c>
      <c r="D15">
        <v>3636984</v>
      </c>
      <c r="E15">
        <v>123</v>
      </c>
      <c r="F15">
        <v>8557321</v>
      </c>
      <c r="G15">
        <v>8557198</v>
      </c>
      <c r="H15">
        <v>235.28280575333849</v>
      </c>
    </row>
    <row r="18" spans="1:13">
      <c r="A18" s="3" t="s">
        <v>149</v>
      </c>
    </row>
    <row r="20" spans="1:13">
      <c r="A20" t="s">
        <v>39</v>
      </c>
      <c r="B20" t="s">
        <v>40</v>
      </c>
      <c r="C20" t="s">
        <v>41</v>
      </c>
      <c r="D20" t="s">
        <v>42</v>
      </c>
      <c r="E20" t="s">
        <v>43</v>
      </c>
      <c r="F20" t="s">
        <v>47</v>
      </c>
      <c r="G20" t="s">
        <v>48</v>
      </c>
      <c r="H20" t="s">
        <v>49</v>
      </c>
    </row>
    <row r="22" spans="1:13">
      <c r="A22" t="s">
        <v>150</v>
      </c>
      <c r="B22">
        <v>67</v>
      </c>
      <c r="C22">
        <v>4498537</v>
      </c>
      <c r="D22">
        <f>C22-B22</f>
        <v>4498470</v>
      </c>
      <c r="E22">
        <v>87</v>
      </c>
      <c r="F22">
        <v>656998</v>
      </c>
      <c r="G22">
        <f>F22-E22</f>
        <v>656911</v>
      </c>
      <c r="H22">
        <f>G22/D22*100</f>
        <v>14.602987237883102</v>
      </c>
      <c r="J22">
        <f>H22/I32*100</f>
        <v>10.965202542044707</v>
      </c>
      <c r="K22">
        <f>AVERAGE(J22:J25)</f>
        <v>8.9792089342489216</v>
      </c>
      <c r="L22">
        <f>STDEV(J22:J25)</f>
        <v>1.4288291624246388</v>
      </c>
      <c r="M22">
        <f>L22/SQRT(4)</f>
        <v>0.71441458121231938</v>
      </c>
    </row>
    <row r="23" spans="1:13">
      <c r="A23" t="s">
        <v>151</v>
      </c>
      <c r="B23">
        <v>96</v>
      </c>
      <c r="C23">
        <v>5438209</v>
      </c>
      <c r="D23">
        <f>C23-B23</f>
        <v>5438113</v>
      </c>
      <c r="E23">
        <v>97</v>
      </c>
      <c r="F23">
        <v>564288</v>
      </c>
      <c r="G23">
        <f>F23-E23</f>
        <v>564191</v>
      </c>
      <c r="H23">
        <f>G23/D23*100</f>
        <v>10.374756832011398</v>
      </c>
      <c r="J23">
        <f>H23/I32*100</f>
        <v>7.7902766149344576</v>
      </c>
    </row>
    <row r="24" spans="1:13">
      <c r="A24" t="s">
        <v>152</v>
      </c>
      <c r="B24">
        <v>99</v>
      </c>
      <c r="C24">
        <v>3530801</v>
      </c>
      <c r="D24">
        <f>C24-B24</f>
        <v>3530702</v>
      </c>
      <c r="E24">
        <v>105</v>
      </c>
      <c r="F24">
        <v>381286</v>
      </c>
      <c r="G24">
        <f>F24-E24</f>
        <v>381181</v>
      </c>
      <c r="H24">
        <f>G24/D24*100</f>
        <v>10.796181609209727</v>
      </c>
      <c r="J24">
        <f>H24/I32*100</f>
        <v>8.1067192689571854</v>
      </c>
    </row>
    <row r="25" spans="1:13">
      <c r="A25" t="s">
        <v>153</v>
      </c>
      <c r="B25">
        <v>112</v>
      </c>
      <c r="C25">
        <v>3254766</v>
      </c>
      <c r="D25">
        <f>C25-B25</f>
        <v>3254654</v>
      </c>
      <c r="E25">
        <v>94</v>
      </c>
      <c r="F25">
        <v>392559</v>
      </c>
      <c r="G25">
        <f>F25-E25</f>
        <v>392465</v>
      </c>
      <c r="H25">
        <f>G25/D25*100</f>
        <v>12.058578269763851</v>
      </c>
      <c r="J25">
        <f>H25/I32*100</f>
        <v>9.0546373110593361</v>
      </c>
    </row>
    <row r="27" spans="1:13">
      <c r="A27" t="s">
        <v>154</v>
      </c>
      <c r="B27">
        <v>140</v>
      </c>
      <c r="C27">
        <v>5329005</v>
      </c>
      <c r="D27">
        <f>C27-B27</f>
        <v>5328865</v>
      </c>
      <c r="E27">
        <v>112</v>
      </c>
      <c r="F27">
        <v>622664</v>
      </c>
      <c r="G27">
        <f>F27-E27</f>
        <v>622552</v>
      </c>
      <c r="H27">
        <f>G27/D27*100</f>
        <v>11.682637860032107</v>
      </c>
      <c r="J27">
        <f>H27/I37*100</f>
        <v>10.27833158155965</v>
      </c>
      <c r="K27">
        <f>AVERAGE(J27,J29:J30)</f>
        <v>11.167019356844733</v>
      </c>
      <c r="L27">
        <f>STDEV(J27,J29:J30)</f>
        <v>0.96454831253219453</v>
      </c>
      <c r="M27">
        <f>L27/SQRT(3)</f>
        <v>0.55688222788686181</v>
      </c>
    </row>
    <row r="28" spans="1:13">
      <c r="A28" t="s">
        <v>155</v>
      </c>
      <c r="B28">
        <v>209</v>
      </c>
      <c r="C28">
        <v>3658717</v>
      </c>
      <c r="D28">
        <f>C28-B28</f>
        <v>3658508</v>
      </c>
      <c r="E28">
        <v>127</v>
      </c>
      <c r="F28">
        <v>882017</v>
      </c>
      <c r="G28">
        <f>F28-E28</f>
        <v>881890</v>
      </c>
      <c r="H28">
        <f>G28/D28*100</f>
        <v>24.105181675152824</v>
      </c>
      <c r="J28" s="6">
        <f>H28/I37*100</f>
        <v>21.207629052560169</v>
      </c>
    </row>
    <row r="29" spans="1:13">
      <c r="A29" t="s">
        <v>156</v>
      </c>
      <c r="B29">
        <v>100</v>
      </c>
      <c r="C29">
        <v>6029528</v>
      </c>
      <c r="D29">
        <f>C29-B29</f>
        <v>6029428</v>
      </c>
      <c r="E29">
        <v>93</v>
      </c>
      <c r="F29">
        <v>756000</v>
      </c>
      <c r="G29">
        <f>F29-E29</f>
        <v>755907</v>
      </c>
      <c r="H29">
        <f>G29/D29*100</f>
        <v>12.536960388282273</v>
      </c>
      <c r="J29">
        <f>H29/I37*100</f>
        <v>11.029960650966364</v>
      </c>
    </row>
    <row r="30" spans="1:13">
      <c r="A30" t="s">
        <v>157</v>
      </c>
      <c r="B30">
        <v>103</v>
      </c>
      <c r="C30">
        <v>3213875</v>
      </c>
      <c r="D30">
        <f>C30-B30</f>
        <v>3213772</v>
      </c>
      <c r="E30">
        <v>94</v>
      </c>
      <c r="F30">
        <v>445479</v>
      </c>
      <c r="G30">
        <f>F30-E30</f>
        <v>445385</v>
      </c>
      <c r="H30">
        <f>G30/D30*100</f>
        <v>13.858637140406973</v>
      </c>
      <c r="J30">
        <f>H30/I37*100</f>
        <v>12.192765838008185</v>
      </c>
    </row>
    <row r="32" spans="1:13">
      <c r="A32" t="s">
        <v>18</v>
      </c>
      <c r="B32">
        <v>158</v>
      </c>
      <c r="C32">
        <v>3245065</v>
      </c>
      <c r="D32">
        <f>C32-B32</f>
        <v>3244907</v>
      </c>
      <c r="E32">
        <v>135</v>
      </c>
      <c r="F32">
        <v>5637222</v>
      </c>
      <c r="G32">
        <f>F32-E32</f>
        <v>5637087</v>
      </c>
      <c r="H32">
        <f>G32/D32*100</f>
        <v>173.72106504130934</v>
      </c>
      <c r="I32">
        <f>AVERAGE(H32:H35)</f>
        <v>133.17571820392521</v>
      </c>
    </row>
    <row r="33" spans="1:13">
      <c r="A33" t="s">
        <v>19</v>
      </c>
      <c r="B33">
        <v>102</v>
      </c>
      <c r="C33">
        <v>4333581</v>
      </c>
      <c r="D33">
        <f>C33-B33</f>
        <v>4333479</v>
      </c>
      <c r="E33">
        <v>115</v>
      </c>
      <c r="F33">
        <v>4503606</v>
      </c>
      <c r="G33">
        <f>F33-E33</f>
        <v>4503491</v>
      </c>
      <c r="H33">
        <f>G33/D33*100</f>
        <v>103.92322196553853</v>
      </c>
    </row>
    <row r="34" spans="1:13">
      <c r="A34" t="s">
        <v>20</v>
      </c>
      <c r="B34">
        <v>162</v>
      </c>
      <c r="C34">
        <v>3264668</v>
      </c>
      <c r="D34">
        <f>C34-B34</f>
        <v>3264506</v>
      </c>
      <c r="E34">
        <v>115</v>
      </c>
      <c r="F34">
        <v>4454544</v>
      </c>
      <c r="G34">
        <f>F34-E34</f>
        <v>4454429</v>
      </c>
      <c r="H34">
        <f>G34/D34*100</f>
        <v>136.45032357116207</v>
      </c>
    </row>
    <row r="35" spans="1:13">
      <c r="A35" t="s">
        <v>21</v>
      </c>
      <c r="B35">
        <v>104</v>
      </c>
      <c r="C35">
        <v>2696589</v>
      </c>
      <c r="D35">
        <f>C35-B35</f>
        <v>2696485</v>
      </c>
      <c r="E35">
        <v>76</v>
      </c>
      <c r="F35">
        <v>3198330</v>
      </c>
      <c r="G35">
        <f>F35-E35</f>
        <v>3198254</v>
      </c>
      <c r="H35">
        <f>G35/D35*100</f>
        <v>118.60826223769092</v>
      </c>
    </row>
    <row r="37" spans="1:13">
      <c r="A37" t="s">
        <v>26</v>
      </c>
      <c r="B37">
        <v>124</v>
      </c>
      <c r="C37">
        <v>5248159</v>
      </c>
      <c r="D37">
        <f>C37-B37</f>
        <v>5248035</v>
      </c>
      <c r="E37">
        <v>101</v>
      </c>
      <c r="F37">
        <v>8262805</v>
      </c>
      <c r="G37">
        <f>F37-E37</f>
        <v>8262704</v>
      </c>
      <c r="H37">
        <f>G37/D37*100</f>
        <v>157.4437670480475</v>
      </c>
      <c r="I37">
        <f>AVERAGE(H37:H40)</f>
        <v>113.66278434713978</v>
      </c>
    </row>
    <row r="38" spans="1:13">
      <c r="A38" t="s">
        <v>27</v>
      </c>
      <c r="B38">
        <v>119</v>
      </c>
      <c r="C38">
        <v>8178413</v>
      </c>
      <c r="D38">
        <f>C38-B38</f>
        <v>8178294</v>
      </c>
      <c r="E38">
        <v>223</v>
      </c>
      <c r="F38">
        <v>8069145</v>
      </c>
      <c r="G38">
        <f>F38-E38</f>
        <v>8068922</v>
      </c>
      <c r="H38">
        <f>G38/D38*100</f>
        <v>98.662655072072496</v>
      </c>
    </row>
    <row r="39" spans="1:13">
      <c r="A39" t="s">
        <v>28</v>
      </c>
      <c r="B39">
        <v>125</v>
      </c>
      <c r="C39">
        <v>7377514</v>
      </c>
      <c r="D39">
        <f>C39-B39</f>
        <v>7377389</v>
      </c>
      <c r="E39">
        <v>124</v>
      </c>
      <c r="F39">
        <v>7875532</v>
      </c>
      <c r="G39">
        <f>F39-E39</f>
        <v>7875408</v>
      </c>
      <c r="H39">
        <f>G39/D39*100</f>
        <v>106.75061325897279</v>
      </c>
    </row>
    <row r="40" spans="1:13">
      <c r="A40" t="s">
        <v>29</v>
      </c>
      <c r="B40">
        <v>84</v>
      </c>
      <c r="C40">
        <v>6929088</v>
      </c>
      <c r="D40">
        <f>C40-B40</f>
        <v>6929004</v>
      </c>
      <c r="E40">
        <v>122</v>
      </c>
      <c r="F40">
        <v>6360539</v>
      </c>
      <c r="G40">
        <f>F40-E40</f>
        <v>6360417</v>
      </c>
      <c r="H40">
        <f>G40/D40*100</f>
        <v>91.7941020094663</v>
      </c>
    </row>
    <row r="43" spans="1:13">
      <c r="A43" s="3" t="s">
        <v>148</v>
      </c>
    </row>
    <row r="45" spans="1:13">
      <c r="A45" t="s">
        <v>39</v>
      </c>
      <c r="B45" t="s">
        <v>40</v>
      </c>
      <c r="C45" t="s">
        <v>41</v>
      </c>
      <c r="D45" t="s">
        <v>42</v>
      </c>
      <c r="E45" t="s">
        <v>43</v>
      </c>
      <c r="F45" t="s">
        <v>47</v>
      </c>
      <c r="G45" t="s">
        <v>48</v>
      </c>
      <c r="H45" t="s">
        <v>49</v>
      </c>
    </row>
    <row r="47" spans="1:13">
      <c r="A47" t="s">
        <v>164</v>
      </c>
      <c r="B47">
        <v>120</v>
      </c>
      <c r="C47">
        <v>5569235</v>
      </c>
      <c r="D47">
        <v>5569115</v>
      </c>
      <c r="E47">
        <v>104</v>
      </c>
      <c r="F47">
        <v>287631</v>
      </c>
      <c r="G47">
        <v>287527</v>
      </c>
      <c r="H47">
        <v>5.1628849467105606</v>
      </c>
      <c r="J47">
        <f>H47/I61*100</f>
        <v>2.6856875359764727</v>
      </c>
      <c r="K47">
        <f>AVERAGE(J47:J52)</f>
        <v>2.5511668678281874</v>
      </c>
      <c r="L47">
        <f>STDEV(J47:J52)</f>
        <v>0.35783684615098255</v>
      </c>
      <c r="M47">
        <f>L47/SQRT(6)</f>
        <v>0.14608628070611901</v>
      </c>
    </row>
    <row r="48" spans="1:13">
      <c r="A48" t="s">
        <v>165</v>
      </c>
      <c r="B48">
        <v>189</v>
      </c>
      <c r="C48">
        <v>7555908</v>
      </c>
      <c r="D48">
        <v>7555719</v>
      </c>
      <c r="E48">
        <v>100</v>
      </c>
      <c r="F48">
        <v>345091</v>
      </c>
      <c r="G48">
        <v>344991</v>
      </c>
      <c r="H48">
        <v>4.565958580513648</v>
      </c>
      <c r="J48">
        <f>H48/I61*100</f>
        <v>2.3751716677868866</v>
      </c>
    </row>
    <row r="49" spans="1:13">
      <c r="A49" t="s">
        <v>166</v>
      </c>
      <c r="B49">
        <v>123</v>
      </c>
      <c r="C49">
        <v>5890585</v>
      </c>
      <c r="D49">
        <v>5890462</v>
      </c>
      <c r="E49">
        <v>106</v>
      </c>
      <c r="F49">
        <v>328246</v>
      </c>
      <c r="G49">
        <v>328140</v>
      </c>
      <c r="H49">
        <v>5.570700566441138</v>
      </c>
      <c r="J49">
        <f>H49/I61*100</f>
        <v>2.897829649967365</v>
      </c>
    </row>
    <row r="50" spans="1:13">
      <c r="A50" t="s">
        <v>167</v>
      </c>
      <c r="B50">
        <v>116</v>
      </c>
      <c r="C50">
        <v>8633050</v>
      </c>
      <c r="D50">
        <v>8632934</v>
      </c>
      <c r="E50">
        <v>90</v>
      </c>
      <c r="F50">
        <v>332432</v>
      </c>
      <c r="G50">
        <v>332342</v>
      </c>
      <c r="H50">
        <v>3.8496993026936148</v>
      </c>
      <c r="J50">
        <f>H50/I61*100</f>
        <v>2.0025798640136121</v>
      </c>
    </row>
    <row r="51" spans="1:13">
      <c r="A51" t="s">
        <v>201</v>
      </c>
      <c r="B51">
        <v>167</v>
      </c>
      <c r="C51">
        <v>8554788</v>
      </c>
      <c r="D51">
        <v>8554621</v>
      </c>
      <c r="E51">
        <v>124</v>
      </c>
      <c r="F51">
        <v>483256</v>
      </c>
      <c r="G51">
        <v>483132</v>
      </c>
      <c r="H51">
        <v>5.6476143127790221</v>
      </c>
      <c r="J51">
        <f>H51/I61*100</f>
        <v>2.9378395072500689</v>
      </c>
    </row>
    <row r="52" spans="1:13">
      <c r="A52" t="s">
        <v>202</v>
      </c>
      <c r="B52">
        <v>122</v>
      </c>
      <c r="C52">
        <v>6250234</v>
      </c>
      <c r="D52">
        <v>6250112</v>
      </c>
      <c r="E52">
        <v>143</v>
      </c>
      <c r="F52">
        <v>289452</v>
      </c>
      <c r="G52">
        <v>289309</v>
      </c>
      <c r="H52">
        <v>4.6288610508099683</v>
      </c>
      <c r="J52">
        <f>H52/I61*100</f>
        <v>2.407892981974721</v>
      </c>
    </row>
    <row r="54" spans="1:13">
      <c r="A54" t="s">
        <v>183</v>
      </c>
      <c r="B54">
        <v>114</v>
      </c>
      <c r="C54">
        <v>4829875</v>
      </c>
      <c r="D54">
        <v>4829761</v>
      </c>
      <c r="E54">
        <v>138</v>
      </c>
      <c r="F54">
        <v>206919</v>
      </c>
      <c r="G54">
        <v>206781</v>
      </c>
      <c r="H54">
        <v>4.2813919777810954</v>
      </c>
      <c r="J54">
        <f>H54/I61*100</f>
        <v>2.2271426131009173</v>
      </c>
      <c r="K54">
        <f>AVERAGE(J54:J59)</f>
        <v>2.1352499073210582</v>
      </c>
      <c r="L54">
        <f>STDEV(J54:J59)</f>
        <v>0.38197867689135256</v>
      </c>
      <c r="M54">
        <f>L54/SQRT(6)</f>
        <v>0.155942141834543</v>
      </c>
    </row>
    <row r="55" spans="1:13">
      <c r="A55" t="s">
        <v>184</v>
      </c>
      <c r="B55">
        <v>108</v>
      </c>
      <c r="C55">
        <v>7122239</v>
      </c>
      <c r="D55">
        <v>7122131</v>
      </c>
      <c r="E55">
        <v>108</v>
      </c>
      <c r="F55">
        <v>309028</v>
      </c>
      <c r="G55">
        <v>308920</v>
      </c>
      <c r="H55">
        <v>4.3374658511616806</v>
      </c>
      <c r="J55">
        <f>H55/I61*100</f>
        <v>2.2563117509737474</v>
      </c>
    </row>
    <row r="56" spans="1:13">
      <c r="A56" t="s">
        <v>185</v>
      </c>
      <c r="B56">
        <v>122</v>
      </c>
      <c r="C56">
        <v>4067649</v>
      </c>
      <c r="D56">
        <v>4067527</v>
      </c>
      <c r="E56">
        <v>135</v>
      </c>
      <c r="F56">
        <v>217655</v>
      </c>
      <c r="G56">
        <v>217520</v>
      </c>
      <c r="H56">
        <v>5.3477211091653478</v>
      </c>
      <c r="J56">
        <f>H56/I61*100</f>
        <v>2.7818376890064811</v>
      </c>
    </row>
    <row r="57" spans="1:13">
      <c r="A57" t="s">
        <v>186</v>
      </c>
      <c r="B57">
        <v>125</v>
      </c>
      <c r="C57">
        <v>4284428</v>
      </c>
      <c r="D57">
        <v>4284303</v>
      </c>
      <c r="E57">
        <v>164</v>
      </c>
      <c r="F57">
        <v>139878</v>
      </c>
      <c r="G57">
        <v>139714</v>
      </c>
      <c r="H57">
        <v>3.2610672027632042</v>
      </c>
      <c r="J57">
        <f>H57/I61*100</f>
        <v>1.6963786004998878</v>
      </c>
    </row>
    <row r="58" spans="1:13">
      <c r="A58" t="s">
        <v>187</v>
      </c>
      <c r="B58">
        <v>129</v>
      </c>
      <c r="C58">
        <v>5238579</v>
      </c>
      <c r="D58">
        <v>5238450</v>
      </c>
      <c r="E58">
        <v>172</v>
      </c>
      <c r="F58">
        <v>187943</v>
      </c>
      <c r="G58">
        <v>187771</v>
      </c>
      <c r="H58">
        <v>3.5844763241035036</v>
      </c>
      <c r="J58">
        <f>H58/I61*100</f>
        <v>1.864613193207235</v>
      </c>
    </row>
    <row r="59" spans="1:13">
      <c r="A59" t="s">
        <v>188</v>
      </c>
      <c r="B59">
        <v>106</v>
      </c>
      <c r="C59">
        <v>3059101</v>
      </c>
      <c r="D59">
        <v>3058995</v>
      </c>
      <c r="E59">
        <v>142</v>
      </c>
      <c r="F59">
        <v>116883</v>
      </c>
      <c r="G59">
        <v>116741</v>
      </c>
      <c r="H59">
        <v>3.8163187582849925</v>
      </c>
      <c r="J59">
        <f>H59/I61*100</f>
        <v>1.9852155971380809</v>
      </c>
    </row>
    <row r="61" spans="1:13">
      <c r="A61" t="s">
        <v>0</v>
      </c>
      <c r="B61">
        <v>163</v>
      </c>
      <c r="C61">
        <v>3010766</v>
      </c>
      <c r="D61">
        <v>3010603</v>
      </c>
      <c r="E61">
        <v>101</v>
      </c>
      <c r="F61">
        <v>3850810</v>
      </c>
      <c r="G61">
        <v>3850709</v>
      </c>
      <c r="H61">
        <v>127.9049080865196</v>
      </c>
      <c r="I61">
        <f>AVERAGE(H61:H66)</f>
        <v>192.23699248518196</v>
      </c>
    </row>
    <row r="62" spans="1:13">
      <c r="A62" t="s">
        <v>1</v>
      </c>
      <c r="B62">
        <v>157</v>
      </c>
      <c r="C62">
        <v>3943503</v>
      </c>
      <c r="D62">
        <v>3943346</v>
      </c>
      <c r="E62">
        <v>105</v>
      </c>
      <c r="F62">
        <v>8156477</v>
      </c>
      <c r="G62">
        <v>8156372</v>
      </c>
      <c r="H62">
        <v>206.83886222512558</v>
      </c>
    </row>
    <row r="63" spans="1:13">
      <c r="A63" t="s">
        <v>2</v>
      </c>
      <c r="B63">
        <v>113</v>
      </c>
      <c r="C63">
        <v>3455017</v>
      </c>
      <c r="D63">
        <v>3454904</v>
      </c>
      <c r="E63">
        <v>146</v>
      </c>
      <c r="F63">
        <v>7469198</v>
      </c>
      <c r="G63">
        <v>7469052</v>
      </c>
      <c r="H63">
        <v>216.18696206898952</v>
      </c>
    </row>
    <row r="64" spans="1:13">
      <c r="A64" t="s">
        <v>3</v>
      </c>
      <c r="B64">
        <v>124</v>
      </c>
      <c r="C64">
        <v>2016140</v>
      </c>
      <c r="D64">
        <v>2016016</v>
      </c>
      <c r="E64">
        <v>87</v>
      </c>
      <c r="F64">
        <v>4787490</v>
      </c>
      <c r="G64">
        <v>4787403</v>
      </c>
      <c r="H64">
        <v>237.46850223410928</v>
      </c>
    </row>
    <row r="65" spans="1:13">
      <c r="A65" t="s">
        <v>4</v>
      </c>
      <c r="B65">
        <v>115</v>
      </c>
      <c r="C65">
        <v>2923836</v>
      </c>
      <c r="D65">
        <v>2923721</v>
      </c>
      <c r="E65">
        <v>105</v>
      </c>
      <c r="F65">
        <v>6059128</v>
      </c>
      <c r="G65">
        <v>6059023</v>
      </c>
      <c r="H65">
        <v>207.23670281808691</v>
      </c>
    </row>
    <row r="66" spans="1:13">
      <c r="A66" t="s">
        <v>5</v>
      </c>
      <c r="B66">
        <v>145</v>
      </c>
      <c r="C66">
        <v>2302548</v>
      </c>
      <c r="D66">
        <v>2302403</v>
      </c>
      <c r="E66">
        <v>112</v>
      </c>
      <c r="F66">
        <v>3632982</v>
      </c>
      <c r="G66">
        <v>3632870</v>
      </c>
      <c r="H66">
        <v>157.78601747826082</v>
      </c>
    </row>
    <row r="68" spans="1:13">
      <c r="A68" t="s">
        <v>87</v>
      </c>
      <c r="B68">
        <v>123</v>
      </c>
      <c r="C68">
        <v>3680166</v>
      </c>
      <c r="D68">
        <v>3680043</v>
      </c>
      <c r="E68">
        <v>132</v>
      </c>
      <c r="F68">
        <v>230100</v>
      </c>
      <c r="G68">
        <v>229968</v>
      </c>
      <c r="H68">
        <v>6.2490574159051953</v>
      </c>
      <c r="J68">
        <f>H68/I82*100</f>
        <v>3.5801432102863426</v>
      </c>
      <c r="K68">
        <f>AVERAGE(J68:J73)</f>
        <v>2.750954886948358</v>
      </c>
      <c r="L68">
        <f>STDEV(J68:J73)</f>
        <v>0.58726528615955853</v>
      </c>
      <c r="M68">
        <f>L68/SQRT(6)</f>
        <v>0.23975004912341111</v>
      </c>
    </row>
    <row r="69" spans="1:13">
      <c r="A69" t="s">
        <v>88</v>
      </c>
      <c r="B69">
        <v>151</v>
      </c>
      <c r="C69">
        <v>5032028</v>
      </c>
      <c r="D69">
        <v>5031877</v>
      </c>
      <c r="E69">
        <v>178</v>
      </c>
      <c r="F69">
        <v>167373</v>
      </c>
      <c r="G69">
        <v>167195</v>
      </c>
      <c r="H69">
        <v>3.3227163541557161</v>
      </c>
      <c r="J69">
        <f>H69/I82*100</f>
        <v>1.9036151539847606</v>
      </c>
    </row>
    <row r="70" spans="1:13">
      <c r="A70" t="s">
        <v>89</v>
      </c>
      <c r="B70">
        <v>160</v>
      </c>
      <c r="C70">
        <v>4113475</v>
      </c>
      <c r="D70">
        <v>4113315</v>
      </c>
      <c r="E70">
        <v>129</v>
      </c>
      <c r="F70">
        <v>162871</v>
      </c>
      <c r="G70">
        <v>162742</v>
      </c>
      <c r="H70">
        <v>3.9564682014384984</v>
      </c>
      <c r="J70">
        <f>H70/I82*100</f>
        <v>2.2666974913755142</v>
      </c>
    </row>
    <row r="71" spans="1:13">
      <c r="A71" t="s">
        <v>90</v>
      </c>
      <c r="B71">
        <v>108</v>
      </c>
      <c r="C71">
        <v>5067605</v>
      </c>
      <c r="D71">
        <v>5067497</v>
      </c>
      <c r="E71">
        <v>128</v>
      </c>
      <c r="F71">
        <v>257736</v>
      </c>
      <c r="G71">
        <v>257608</v>
      </c>
      <c r="H71">
        <v>5.0835353232572205</v>
      </c>
      <c r="J71">
        <f>H71/I82*100</f>
        <v>2.9124047453121107</v>
      </c>
    </row>
    <row r="72" spans="1:13">
      <c r="A72" t="s">
        <v>203</v>
      </c>
      <c r="B72">
        <v>113</v>
      </c>
      <c r="C72">
        <v>4510484</v>
      </c>
      <c r="D72">
        <v>4510371</v>
      </c>
      <c r="E72">
        <v>155</v>
      </c>
      <c r="F72">
        <v>229433</v>
      </c>
      <c r="G72">
        <v>229278</v>
      </c>
      <c r="H72">
        <v>5.083351236516906</v>
      </c>
      <c r="J72">
        <f>H72/I82*100</f>
        <v>2.9122992803036181</v>
      </c>
    </row>
    <row r="73" spans="1:13">
      <c r="A73" t="s">
        <v>204</v>
      </c>
      <c r="B73">
        <v>138</v>
      </c>
      <c r="C73">
        <v>4356863</v>
      </c>
      <c r="D73">
        <v>4356725</v>
      </c>
      <c r="E73">
        <v>133</v>
      </c>
      <c r="F73">
        <v>222990</v>
      </c>
      <c r="G73">
        <v>222857</v>
      </c>
      <c r="H73">
        <v>5.1152413797060854</v>
      </c>
      <c r="J73">
        <f>H73/I82*100</f>
        <v>2.9305694404278007</v>
      </c>
    </row>
    <row r="75" spans="1:13">
      <c r="A75" t="s">
        <v>189</v>
      </c>
      <c r="B75">
        <v>153</v>
      </c>
      <c r="C75">
        <v>3009371</v>
      </c>
      <c r="D75">
        <v>3009218</v>
      </c>
      <c r="E75">
        <v>110</v>
      </c>
      <c r="F75">
        <v>59350</v>
      </c>
      <c r="G75">
        <v>59240</v>
      </c>
      <c r="H75">
        <v>1.9686177604945871</v>
      </c>
      <c r="J75">
        <f>H75/I82*100</f>
        <v>1.1278394547864603</v>
      </c>
      <c r="K75">
        <f>AVERAGE(J75:J80)</f>
        <v>2.1118345104331171</v>
      </c>
      <c r="L75">
        <f>STDEV(J75:J80)</f>
        <v>0.6347599732863336</v>
      </c>
      <c r="M75">
        <f>L75/SQRT(6)</f>
        <v>0.25913967394903309</v>
      </c>
    </row>
    <row r="76" spans="1:13">
      <c r="A76" t="s">
        <v>190</v>
      </c>
      <c r="B76">
        <v>126</v>
      </c>
      <c r="C76">
        <v>3033884</v>
      </c>
      <c r="D76">
        <v>3033758</v>
      </c>
      <c r="E76">
        <v>108</v>
      </c>
      <c r="F76">
        <v>90980</v>
      </c>
      <c r="G76">
        <v>90872</v>
      </c>
      <c r="H76">
        <v>2.9953608692585236</v>
      </c>
      <c r="J76">
        <f>H76/I82*100</f>
        <v>1.7160701470175117</v>
      </c>
    </row>
    <row r="77" spans="1:13">
      <c r="A77" t="s">
        <v>191</v>
      </c>
      <c r="B77">
        <v>95</v>
      </c>
      <c r="C77">
        <v>2416470</v>
      </c>
      <c r="D77">
        <v>2416375</v>
      </c>
      <c r="E77">
        <v>124</v>
      </c>
      <c r="F77">
        <v>126909</v>
      </c>
      <c r="G77">
        <v>126785</v>
      </c>
      <c r="H77">
        <v>5.2469091097201401</v>
      </c>
      <c r="J77">
        <f>H77/I82*100</f>
        <v>3.0060031095798632</v>
      </c>
    </row>
    <row r="78" spans="1:13">
      <c r="A78" t="s">
        <v>192</v>
      </c>
      <c r="B78">
        <v>133</v>
      </c>
      <c r="C78">
        <v>2292852</v>
      </c>
      <c r="D78">
        <v>2292719</v>
      </c>
      <c r="E78">
        <v>109</v>
      </c>
      <c r="F78">
        <v>92086</v>
      </c>
      <c r="G78">
        <v>91977</v>
      </c>
      <c r="H78">
        <v>4.0116996457045104</v>
      </c>
      <c r="J78">
        <f>H78/I82*100</f>
        <v>2.2983401003360253</v>
      </c>
    </row>
    <row r="79" spans="1:13">
      <c r="A79" t="s">
        <v>193</v>
      </c>
      <c r="B79">
        <v>106</v>
      </c>
      <c r="C79">
        <v>1921073</v>
      </c>
      <c r="D79">
        <v>1920967</v>
      </c>
      <c r="E79">
        <v>139</v>
      </c>
      <c r="F79">
        <v>78413</v>
      </c>
      <c r="G79">
        <v>78274</v>
      </c>
      <c r="H79">
        <v>4.0747186182792303</v>
      </c>
      <c r="J79">
        <f>H79/I82*100</f>
        <v>2.3344442568138266</v>
      </c>
    </row>
    <row r="80" spans="1:13">
      <c r="A80" t="s">
        <v>194</v>
      </c>
      <c r="B80">
        <v>111</v>
      </c>
      <c r="C80">
        <v>1762343</v>
      </c>
      <c r="D80">
        <v>1762232</v>
      </c>
      <c r="E80">
        <v>179</v>
      </c>
      <c r="F80">
        <v>67490</v>
      </c>
      <c r="G80">
        <v>67311</v>
      </c>
      <c r="H80">
        <v>3.8196446324887972</v>
      </c>
      <c r="J80">
        <f>H80/I82*100</f>
        <v>2.1883099940650159</v>
      </c>
    </row>
    <row r="82" spans="1:13">
      <c r="A82" t="s">
        <v>136</v>
      </c>
      <c r="B82">
        <v>117</v>
      </c>
      <c r="C82">
        <v>900100</v>
      </c>
      <c r="D82">
        <v>899983</v>
      </c>
      <c r="E82">
        <v>118</v>
      </c>
      <c r="F82">
        <v>1077284</v>
      </c>
      <c r="G82">
        <v>1077166</v>
      </c>
      <c r="H82">
        <v>119.68737187257976</v>
      </c>
      <c r="I82">
        <f>AVERAGE(H82:H87)</f>
        <v>174.5476940126479</v>
      </c>
    </row>
    <row r="83" spans="1:13">
      <c r="A83" t="s">
        <v>137</v>
      </c>
      <c r="B83">
        <v>201</v>
      </c>
      <c r="C83">
        <v>1384352</v>
      </c>
      <c r="D83">
        <v>1384151</v>
      </c>
      <c r="E83">
        <v>156</v>
      </c>
      <c r="F83">
        <v>2013916</v>
      </c>
      <c r="G83">
        <v>2013760</v>
      </c>
      <c r="H83">
        <v>145.48701695118524</v>
      </c>
    </row>
    <row r="84" spans="1:13">
      <c r="A84" t="s">
        <v>138</v>
      </c>
      <c r="B84">
        <v>173</v>
      </c>
      <c r="C84">
        <v>728637</v>
      </c>
      <c r="D84">
        <v>728464</v>
      </c>
      <c r="E84">
        <v>96</v>
      </c>
      <c r="F84">
        <v>1248320</v>
      </c>
      <c r="G84">
        <v>1248224</v>
      </c>
      <c r="H84">
        <v>171.35012848953417</v>
      </c>
    </row>
    <row r="85" spans="1:13">
      <c r="A85" t="s">
        <v>139</v>
      </c>
      <c r="B85">
        <v>113</v>
      </c>
      <c r="C85">
        <v>1542975</v>
      </c>
      <c r="D85">
        <v>1542862</v>
      </c>
      <c r="E85">
        <v>103</v>
      </c>
      <c r="F85">
        <v>3413153</v>
      </c>
      <c r="G85">
        <v>3413050</v>
      </c>
      <c r="H85">
        <v>221.21550728451408</v>
      </c>
    </row>
    <row r="86" spans="1:13">
      <c r="A86" t="s">
        <v>140</v>
      </c>
      <c r="B86">
        <v>118</v>
      </c>
      <c r="C86">
        <v>696898</v>
      </c>
      <c r="D86">
        <v>696780</v>
      </c>
      <c r="E86">
        <v>147</v>
      </c>
      <c r="F86">
        <v>1340242</v>
      </c>
      <c r="G86">
        <v>1340095</v>
      </c>
      <c r="H86">
        <v>192.32684635035457</v>
      </c>
    </row>
    <row r="87" spans="1:13">
      <c r="A87" t="s">
        <v>141</v>
      </c>
      <c r="B87">
        <v>133</v>
      </c>
      <c r="C87">
        <v>1121071</v>
      </c>
      <c r="D87">
        <v>1120938</v>
      </c>
      <c r="E87">
        <v>108</v>
      </c>
      <c r="F87">
        <v>2210814</v>
      </c>
      <c r="G87">
        <v>2210706</v>
      </c>
      <c r="H87">
        <v>197.21929312771977</v>
      </c>
    </row>
    <row r="89" spans="1:13">
      <c r="A89" t="s">
        <v>111</v>
      </c>
      <c r="B89">
        <v>124</v>
      </c>
      <c r="C89">
        <v>3574358</v>
      </c>
      <c r="D89">
        <v>3574234</v>
      </c>
      <c r="E89">
        <v>130</v>
      </c>
      <c r="F89">
        <v>284424</v>
      </c>
      <c r="G89">
        <v>284294</v>
      </c>
      <c r="H89">
        <v>7.9539839864989244</v>
      </c>
      <c r="J89">
        <f>H89/I103*100</f>
        <v>5.4690760583296569</v>
      </c>
      <c r="K89">
        <f>AVERAGE(J89:J94)</f>
        <v>3.6623454774021451</v>
      </c>
      <c r="L89">
        <f>STDEV(J89:J94)</f>
        <v>1.1253976266367471</v>
      </c>
      <c r="M89">
        <f>L89/SQRT(6)</f>
        <v>0.45944165716654084</v>
      </c>
    </row>
    <row r="90" spans="1:13">
      <c r="A90" t="s">
        <v>112</v>
      </c>
      <c r="B90">
        <v>111</v>
      </c>
      <c r="C90">
        <v>4089919</v>
      </c>
      <c r="D90">
        <v>4089808</v>
      </c>
      <c r="E90">
        <v>109</v>
      </c>
      <c r="F90">
        <v>160091</v>
      </c>
      <c r="G90">
        <v>159982</v>
      </c>
      <c r="H90">
        <v>3.9117239733503379</v>
      </c>
      <c r="J90">
        <f>H90/I82*100</f>
        <v>2.2410631062630313</v>
      </c>
    </row>
    <row r="91" spans="1:13">
      <c r="A91" t="s">
        <v>113</v>
      </c>
      <c r="B91">
        <v>187</v>
      </c>
      <c r="C91">
        <v>4572304</v>
      </c>
      <c r="D91">
        <v>4572117</v>
      </c>
      <c r="E91">
        <v>144</v>
      </c>
      <c r="F91">
        <v>252271</v>
      </c>
      <c r="G91">
        <v>252127</v>
      </c>
      <c r="H91">
        <v>5.5144476836441401</v>
      </c>
      <c r="J91">
        <f>H91/I82*100</f>
        <v>3.1592784509914851</v>
      </c>
    </row>
    <row r="92" spans="1:13">
      <c r="A92" t="s">
        <v>114</v>
      </c>
      <c r="B92">
        <v>182</v>
      </c>
      <c r="C92">
        <v>4754404</v>
      </c>
      <c r="D92">
        <v>4754222</v>
      </c>
      <c r="E92">
        <v>131</v>
      </c>
      <c r="F92">
        <v>258358</v>
      </c>
      <c r="G92">
        <v>258227</v>
      </c>
      <c r="H92">
        <v>5.4315301220683425</v>
      </c>
      <c r="J92">
        <f>H92/I82*100</f>
        <v>3.1117742074981343</v>
      </c>
    </row>
    <row r="93" spans="1:13">
      <c r="A93" t="s">
        <v>205</v>
      </c>
      <c r="B93">
        <v>122</v>
      </c>
      <c r="C93">
        <v>5088716</v>
      </c>
      <c r="D93">
        <v>5088594</v>
      </c>
      <c r="E93">
        <v>134</v>
      </c>
      <c r="F93">
        <v>387663</v>
      </c>
      <c r="G93">
        <v>387529</v>
      </c>
      <c r="H93">
        <v>7.6156399980033775</v>
      </c>
      <c r="J93">
        <f>H93/I82*100</f>
        <v>4.3630711027620572</v>
      </c>
    </row>
    <row r="94" spans="1:13">
      <c r="A94" t="s">
        <v>206</v>
      </c>
      <c r="B94">
        <v>128</v>
      </c>
      <c r="C94">
        <v>4220923</v>
      </c>
      <c r="D94">
        <v>4220795</v>
      </c>
      <c r="E94">
        <v>152</v>
      </c>
      <c r="F94">
        <v>267571</v>
      </c>
      <c r="G94">
        <v>267419</v>
      </c>
      <c r="H94">
        <v>6.3357495448132397</v>
      </c>
      <c r="J94">
        <f>H94/I82*100</f>
        <v>3.6298099385685068</v>
      </c>
    </row>
    <row r="96" spans="1:13">
      <c r="A96" t="s">
        <v>195</v>
      </c>
      <c r="B96">
        <v>129</v>
      </c>
      <c r="C96">
        <v>3788304</v>
      </c>
      <c r="D96">
        <v>3788175</v>
      </c>
      <c r="E96">
        <v>108</v>
      </c>
      <c r="F96">
        <v>233031</v>
      </c>
      <c r="G96">
        <v>232923</v>
      </c>
      <c r="H96">
        <v>6.1486863727256518</v>
      </c>
      <c r="J96">
        <f>H96/I82*100</f>
        <v>3.5226397045841877</v>
      </c>
      <c r="K96">
        <f>AVERAGE(J96:J101)</f>
        <v>4.7504738291794704</v>
      </c>
      <c r="L96">
        <f>STDEV(J96:J101)</f>
        <v>0.96997229183846811</v>
      </c>
      <c r="M96">
        <f>L96/SQRT(6)</f>
        <v>0.3959895299403699</v>
      </c>
    </row>
    <row r="97" spans="1:10">
      <c r="A97" t="s">
        <v>196</v>
      </c>
      <c r="B97">
        <v>109</v>
      </c>
      <c r="C97">
        <v>4253792</v>
      </c>
      <c r="D97">
        <v>4253683</v>
      </c>
      <c r="E97">
        <v>146</v>
      </c>
      <c r="F97">
        <v>442570</v>
      </c>
      <c r="G97">
        <v>442424</v>
      </c>
      <c r="H97">
        <v>10.400963118314179</v>
      </c>
      <c r="J97">
        <f>H97/I82*100</f>
        <v>5.9588086666790998</v>
      </c>
    </row>
    <row r="98" spans="1:10">
      <c r="A98" t="s">
        <v>197</v>
      </c>
      <c r="B98">
        <v>125</v>
      </c>
      <c r="C98">
        <v>2615852</v>
      </c>
      <c r="D98">
        <v>2615727</v>
      </c>
      <c r="E98">
        <v>111</v>
      </c>
      <c r="F98">
        <v>264372</v>
      </c>
      <c r="G98">
        <v>264261</v>
      </c>
      <c r="H98">
        <v>10.102774486787041</v>
      </c>
      <c r="J98">
        <f>H98/I82*100</f>
        <v>5.7879736217282733</v>
      </c>
    </row>
    <row r="99" spans="1:10">
      <c r="A99" t="s">
        <v>198</v>
      </c>
      <c r="B99">
        <v>126</v>
      </c>
      <c r="C99">
        <v>5485433</v>
      </c>
      <c r="D99">
        <v>5485307</v>
      </c>
      <c r="E99">
        <v>115</v>
      </c>
      <c r="F99">
        <v>464982</v>
      </c>
      <c r="G99">
        <v>464867</v>
      </c>
      <c r="H99">
        <v>8.4747672281606103</v>
      </c>
      <c r="J99">
        <f>H99/I82*100</f>
        <v>4.8552730966165161</v>
      </c>
    </row>
    <row r="100" spans="1:10">
      <c r="A100" t="s">
        <v>199</v>
      </c>
      <c r="B100">
        <v>147</v>
      </c>
      <c r="C100">
        <v>3241326</v>
      </c>
      <c r="D100">
        <v>3241179</v>
      </c>
      <c r="E100">
        <v>120</v>
      </c>
      <c r="F100">
        <v>231620</v>
      </c>
      <c r="G100">
        <v>231500</v>
      </c>
      <c r="H100">
        <v>7.1424626655917489</v>
      </c>
      <c r="J100">
        <f>H100/I82*100</f>
        <v>4.0919834008658968</v>
      </c>
    </row>
    <row r="101" spans="1:10">
      <c r="A101" t="s">
        <v>200</v>
      </c>
      <c r="B101">
        <v>138</v>
      </c>
      <c r="C101">
        <v>2362396</v>
      </c>
      <c r="D101">
        <v>2362258</v>
      </c>
      <c r="E101">
        <v>158</v>
      </c>
      <c r="F101">
        <v>176888</v>
      </c>
      <c r="G101">
        <v>176730</v>
      </c>
      <c r="H101">
        <v>7.4814012694633698</v>
      </c>
      <c r="J101">
        <f>H101/I82*100</f>
        <v>4.2861644846028497</v>
      </c>
    </row>
    <row r="103" spans="1:10">
      <c r="A103" t="s">
        <v>142</v>
      </c>
      <c r="B103">
        <v>108</v>
      </c>
      <c r="C103">
        <v>4402695</v>
      </c>
      <c r="D103">
        <v>4402587</v>
      </c>
      <c r="E103">
        <v>114</v>
      </c>
      <c r="F103">
        <v>4559301</v>
      </c>
      <c r="G103">
        <v>4559187</v>
      </c>
      <c r="H103">
        <v>103.55699955503439</v>
      </c>
      <c r="I103">
        <f>AVERAGE(H103:H108)</f>
        <v>145.43560743472634</v>
      </c>
    </row>
    <row r="104" spans="1:10">
      <c r="A104" t="s">
        <v>143</v>
      </c>
      <c r="B104">
        <v>164</v>
      </c>
      <c r="C104">
        <v>3329940</v>
      </c>
      <c r="D104">
        <v>3329776</v>
      </c>
      <c r="E104">
        <v>168</v>
      </c>
      <c r="F104">
        <v>3935310</v>
      </c>
      <c r="G104">
        <v>3935142</v>
      </c>
      <c r="H104">
        <v>118.18038210378106</v>
      </c>
    </row>
    <row r="105" spans="1:10">
      <c r="A105" t="s">
        <v>144</v>
      </c>
      <c r="B105">
        <v>130</v>
      </c>
      <c r="C105">
        <v>3117006</v>
      </c>
      <c r="D105">
        <v>3116876</v>
      </c>
      <c r="E105">
        <v>86</v>
      </c>
      <c r="F105">
        <v>4360683</v>
      </c>
      <c r="G105">
        <v>4360597</v>
      </c>
      <c r="H105">
        <v>139.90280652807493</v>
      </c>
    </row>
    <row r="106" spans="1:10">
      <c r="A106" t="s">
        <v>145</v>
      </c>
      <c r="B106">
        <v>134</v>
      </c>
      <c r="C106">
        <v>2381033</v>
      </c>
      <c r="D106">
        <v>2380899</v>
      </c>
      <c r="E106">
        <v>146</v>
      </c>
      <c r="F106">
        <v>2670066</v>
      </c>
      <c r="G106">
        <v>2669920</v>
      </c>
      <c r="H106">
        <v>112.13915415983629</v>
      </c>
    </row>
    <row r="107" spans="1:10">
      <c r="A107" t="s">
        <v>146</v>
      </c>
      <c r="B107">
        <v>151</v>
      </c>
      <c r="C107">
        <v>1769441</v>
      </c>
      <c r="D107">
        <v>1769290</v>
      </c>
      <c r="E107">
        <v>131</v>
      </c>
      <c r="F107">
        <v>4124553</v>
      </c>
      <c r="G107">
        <v>4124422</v>
      </c>
      <c r="H107">
        <v>233.11170017351589</v>
      </c>
    </row>
    <row r="108" spans="1:10">
      <c r="A108" t="s">
        <v>147</v>
      </c>
      <c r="B108">
        <v>111</v>
      </c>
      <c r="C108">
        <v>1482213</v>
      </c>
      <c r="D108">
        <v>1482102</v>
      </c>
      <c r="E108">
        <v>133</v>
      </c>
      <c r="F108">
        <v>2456311</v>
      </c>
      <c r="G108">
        <v>2456178</v>
      </c>
      <c r="H108">
        <v>165.72260208811539</v>
      </c>
    </row>
  </sheetData>
  <phoneticPr fontId="8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Suneeth Mathew</dc:creator>
  <cp:lastModifiedBy>Tate Lab Admin</cp:lastModifiedBy>
  <dcterms:created xsi:type="dcterms:W3CDTF">2014-06-26T10:01:16Z</dcterms:created>
  <dcterms:modified xsi:type="dcterms:W3CDTF">2014-07-22T07:01:37Z</dcterms:modified>
</cp:coreProperties>
</file>