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9440" windowHeight="12045" activeTab="0"/>
  </bookViews>
  <sheets>
    <sheet name="S-8" sheetId="1" r:id="rId1"/>
    <sheet name="S-9" sheetId="2" r:id="rId2"/>
    <sheet name="S-10" sheetId="3" r:id="rId3"/>
    <sheet name="S-11" sheetId="4" r:id="rId4"/>
    <sheet name="S-12" sheetId="5" r:id="rId5"/>
  </sheets>
  <definedNames/>
  <calcPr fullCalcOnLoad="1"/>
</workbook>
</file>

<file path=xl/sharedStrings.xml><?xml version="1.0" encoding="utf-8"?>
<sst xmlns="http://schemas.openxmlformats.org/spreadsheetml/2006/main" count="419" uniqueCount="121">
  <si>
    <t>NTC</t>
  </si>
  <si>
    <t>Sample name</t>
  </si>
  <si>
    <t xml:space="preserve">Target value (from qPCR) </t>
  </si>
  <si>
    <t>Average %Mon810 (ddPCR)</t>
  </si>
  <si>
    <t>Bias with target in series</t>
  </si>
  <si>
    <t>G147/08 CTAB 1x*</t>
  </si>
  <si>
    <t>*</t>
  </si>
  <si>
    <t>G147/08 CTAB 3x</t>
  </si>
  <si>
    <t>G147/08 NSF 1x</t>
  </si>
  <si>
    <t>G147/08 NSF 3x*</t>
  </si>
  <si>
    <t>G254/11 1x</t>
  </si>
  <si>
    <t>G254/11 4x*</t>
  </si>
  <si>
    <t>* dilution used for MON810 quantification using qPCR (absence of inhibition)</t>
  </si>
  <si>
    <t>US/EUR exchange rate</t>
  </si>
  <si>
    <t>A: For qPCR (in 96 well-plate) according to routine accredited procedure</t>
  </si>
  <si>
    <t>Type of reaction</t>
  </si>
  <si>
    <t>Description</t>
  </si>
  <si>
    <t>Price/96 well plate</t>
  </si>
  <si>
    <t>Price/ sample €</t>
  </si>
  <si>
    <t>Price/ sample US$</t>
  </si>
  <si>
    <t>Standard curve</t>
  </si>
  <si>
    <t>At least 5 target concentration, duplicates</t>
  </si>
  <si>
    <t>Control of quantification</t>
  </si>
  <si>
    <t>One sample with known target content. Two dilutions (to test inhibition). Duplicate</t>
  </si>
  <si>
    <t>Non target control. At the beginning and the end of the set-up</t>
  </si>
  <si>
    <t>Sample</t>
  </si>
  <si>
    <t>Two parallels of extraction tested. 2 dilutions for each, in duplicate.</t>
  </si>
  <si>
    <t>Total 1 sample</t>
  </si>
  <si>
    <t>Singleplex qPCR assays so one series for hmg, one for MON810</t>
  </si>
  <si>
    <t>Total 2 samples</t>
  </si>
  <si>
    <t xml:space="preserve">No need to repeat the controls, NTC and standard curve. </t>
  </si>
  <si>
    <t>Total 3 samples</t>
  </si>
  <si>
    <t>Total 4 samples</t>
  </si>
  <si>
    <t>B: For ddPCR (amplification in a 96-well plate) - set-up 1 (2 parallels - ISO21570, 2 points/ parallel )</t>
  </si>
  <si>
    <t>Not needed</t>
  </si>
  <si>
    <t>Both parallels of extraction tested. Duplicate.</t>
  </si>
  <si>
    <t>Duplex ddPCR assay. One parallel of extraction/cartdrige</t>
  </si>
  <si>
    <t>Total 5 samples</t>
  </si>
  <si>
    <t>Total 6 samples</t>
  </si>
  <si>
    <t>Total 7 samples</t>
  </si>
  <si>
    <t>Total 8 samples</t>
  </si>
  <si>
    <t>Total 9 samples</t>
  </si>
  <si>
    <t>Total 10 samples</t>
  </si>
  <si>
    <t>Total 11 samples</t>
  </si>
  <si>
    <t>Total 12 samples</t>
  </si>
  <si>
    <t>Total 13 samples</t>
  </si>
  <si>
    <t>Total 14 samples</t>
  </si>
  <si>
    <t>Total 15 samples</t>
  </si>
  <si>
    <t>Total 16 samples</t>
  </si>
  <si>
    <t>Total 17 samples</t>
  </si>
  <si>
    <t>Total 18 samples</t>
  </si>
  <si>
    <t>Total 19 samples</t>
  </si>
  <si>
    <t>Total 20 samples</t>
  </si>
  <si>
    <t>Total 21 samples</t>
  </si>
  <si>
    <t>Total 22 samples</t>
  </si>
  <si>
    <t>Total 23 samples</t>
  </si>
  <si>
    <t xml:space="preserve">New plate. No need to repeat the controls, NTC and standard curve. </t>
  </si>
  <si>
    <t>Hands on time</t>
  </si>
  <si>
    <t>qPCR</t>
  </si>
  <si>
    <t>ddPCR</t>
  </si>
  <si>
    <t>96 reactions (4samples)</t>
  </si>
  <si>
    <t>Number reactions</t>
  </si>
  <si>
    <t>work (time) estimate</t>
  </si>
  <si>
    <t>Time/step (min)</t>
  </si>
  <si>
    <t>amount</t>
  </si>
  <si>
    <t>unit</t>
  </si>
  <si>
    <t>Pipetting on cartridge (ddPCR)</t>
  </si>
  <si>
    <t>min</t>
  </si>
  <si>
    <t>Pipetting on 96w plate</t>
  </si>
  <si>
    <t>PCR preparation</t>
  </si>
  <si>
    <t>droplet reader machine set-up (wash machine, transfer plate, set-up program)</t>
  </si>
  <si>
    <t>analysis (treshold)</t>
  </si>
  <si>
    <t>data export, storage</t>
  </si>
  <si>
    <t>h</t>
  </si>
  <si>
    <t>Total time</t>
  </si>
  <si>
    <t xml:space="preserve">Droplet generation </t>
  </si>
  <si>
    <t>Plate centrifugation</t>
  </si>
  <si>
    <t>PCR</t>
  </si>
  <si>
    <t>reading droplets (38 wells/hour)</t>
  </si>
  <si>
    <t>(based on authors' own experience)</t>
  </si>
  <si>
    <t>Prices include reagents and consumables as well as labor worked observed at the authors' institution.</t>
  </si>
  <si>
    <t>Table S-8: Inhibition effect on MON810 quantification in qPCR and ddPCR</t>
  </si>
  <si>
    <t>20 reactions (4 samples)</t>
  </si>
  <si>
    <t>96 reactions (23 samples)</t>
  </si>
  <si>
    <t>Price/ sample (€)</t>
  </si>
  <si>
    <t>Price/ sample (US$)</t>
  </si>
  <si>
    <t>Number of reactions</t>
  </si>
  <si>
    <t xml:space="preserve">Number of reactions </t>
  </si>
  <si>
    <t>One sample with known target content. One dilution. Duplicate</t>
  </si>
  <si>
    <t>Cv %Mon810 (ddPCR)</t>
  </si>
  <si>
    <t>Cv between CTAB and NSF in series (qPCR )</t>
  </si>
  <si>
    <t>Cv between CTAB and NSF in series (ddPCR)</t>
  </si>
  <si>
    <t>Cv%Mon810 between dilutions (qPCR)</t>
  </si>
  <si>
    <t>Cv%Mon810 between dilutions (ddPCR)</t>
  </si>
  <si>
    <t>Table S-10: Time needed for quantification with qPCR and ddPCR</t>
  </si>
  <si>
    <t>date: 18/09/2012</t>
  </si>
  <si>
    <t>Date: 18/09/2012</t>
  </si>
  <si>
    <t>Headers definitions:</t>
  </si>
  <si>
    <t>Highlighted in grey are values with cv &gt;25% or bias &gt;25%</t>
  </si>
  <si>
    <r>
      <rPr>
        <b/>
        <sz val="11"/>
        <color indexed="8"/>
        <rFont val="Calibri"/>
        <family val="2"/>
      </rPr>
      <t>Sample name:</t>
    </r>
    <r>
      <rPr>
        <sz val="11"/>
        <color theme="1"/>
        <rFont val="Calibri"/>
        <family val="2"/>
      </rPr>
      <t xml:space="preserve"> two dilutions of each DNA sample are used. Samples are described in Table 1 and Table S-1.</t>
    </r>
  </si>
  <si>
    <r>
      <rPr>
        <b/>
        <sz val="11"/>
        <color indexed="8"/>
        <rFont val="Calibri"/>
        <family val="2"/>
      </rPr>
      <t>Target value (from qPCR):</t>
    </r>
    <r>
      <rPr>
        <sz val="11"/>
        <color theme="1"/>
        <rFont val="Calibri"/>
        <family val="2"/>
      </rPr>
      <t xml:space="preserve"> MON810 content determiined by qPCR (in absence of certified value).</t>
    </r>
  </si>
  <si>
    <r>
      <rPr>
        <b/>
        <sz val="11"/>
        <color indexed="8"/>
        <rFont val="Calibri"/>
        <family val="2"/>
      </rPr>
      <t>Average %Mon810 (ddPCR):</t>
    </r>
    <r>
      <rPr>
        <sz val="11"/>
        <color theme="1"/>
        <rFont val="Calibri"/>
        <family val="2"/>
      </rPr>
      <t xml:space="preserve"> average MON810 content measured by ddPCR</t>
    </r>
  </si>
  <si>
    <r>
      <rPr>
        <b/>
        <sz val="11"/>
        <color indexed="8"/>
        <rFont val="Calibri"/>
        <family val="2"/>
      </rPr>
      <t xml:space="preserve">Cv %Mon810 (ddPCR): </t>
    </r>
    <r>
      <rPr>
        <sz val="11"/>
        <color theme="1"/>
        <rFont val="Calibri"/>
        <family val="2"/>
      </rPr>
      <t>coefficient of variability of the measured ddPCR values. Expressed as a percentage.</t>
    </r>
  </si>
  <si>
    <r>
      <rPr>
        <b/>
        <sz val="11"/>
        <color indexed="8"/>
        <rFont val="Calibri"/>
        <family val="2"/>
      </rPr>
      <t>Cv between CTAB and NSF in series (ddPCR):</t>
    </r>
    <r>
      <rPr>
        <sz val="11"/>
        <color theme="1"/>
        <rFont val="Calibri"/>
        <family val="2"/>
      </rPr>
      <t xml:space="preserve"> coefficient of variability between the qPCR MON810 content measured on DNA extracted with the CTAB and the NSF methods. Measured for each dilution. Expressed as a percentage.</t>
    </r>
  </si>
  <si>
    <r>
      <rPr>
        <b/>
        <sz val="11"/>
        <color indexed="8"/>
        <rFont val="Calibri"/>
        <family val="2"/>
      </rPr>
      <t xml:space="preserve">Cv between CTAB and NSF in series (qPCR ): </t>
    </r>
    <r>
      <rPr>
        <sz val="11"/>
        <color theme="1"/>
        <rFont val="Calibri"/>
        <family val="2"/>
      </rPr>
      <t>coefficient of variability between the qPCR MON810 content measured on DNA extracted with the CTAB and the NSF methods. Measured for each dilution. Expressed as a percentage.</t>
    </r>
  </si>
  <si>
    <r>
      <rPr>
        <b/>
        <sz val="11"/>
        <color indexed="8"/>
        <rFont val="Calibri"/>
        <family val="2"/>
      </rPr>
      <t>Cv%Mon810 between dilutions (qPCR):</t>
    </r>
    <r>
      <rPr>
        <sz val="11"/>
        <color theme="1"/>
        <rFont val="Calibri"/>
        <family val="2"/>
      </rPr>
      <t xml:space="preserve"> coefficient of variability between the MON810 content measured by qPCR in each dilution. Expressed as a percentage. Values above 25% highlight the presence of inhibition  in the less diluted sample.</t>
    </r>
  </si>
  <si>
    <r>
      <rPr>
        <b/>
        <sz val="11"/>
        <color indexed="8"/>
        <rFont val="Calibri"/>
        <family val="2"/>
      </rPr>
      <t>Cv%Mon810 between dilutions (ddPCR):</t>
    </r>
    <r>
      <rPr>
        <sz val="11"/>
        <color theme="1"/>
        <rFont val="Calibri"/>
        <family val="2"/>
      </rPr>
      <t xml:space="preserve"> coefficient of variability between the MON810 content measured by ddPCR in each dilution. Expressed as a percentage. Values above 25% highlight the presence of inhibition  in the less diluted sample.</t>
    </r>
  </si>
  <si>
    <r>
      <rPr>
        <b/>
        <sz val="11"/>
        <color indexed="8"/>
        <rFont val="Calibri"/>
        <family val="2"/>
      </rPr>
      <t xml:space="preserve">Bias with target in series: </t>
    </r>
    <r>
      <rPr>
        <sz val="11"/>
        <color theme="1"/>
        <rFont val="Calibri"/>
        <family val="2"/>
      </rPr>
      <t>bias of the MON810 content measured by ddPCR with the qPCR values. Values above 25% highlight a significant difference.</t>
    </r>
  </si>
  <si>
    <t>Price/96 well plate (€)</t>
  </si>
  <si>
    <t>Number of reactions: Number of PCR reactions needed to fulfill the ISO21570 requirements.</t>
  </si>
  <si>
    <t xml:space="preserve">Total X sample(s): Takes into account the number of reactions needed for X sample(s), including the standard curve, the control of quantification and NTC. </t>
  </si>
  <si>
    <t>Note that on one plate, the number of data point for the standard curve, control of quantification and NTC is fixed and only the number of data points for the samples will vary depending on the X number of samples.</t>
  </si>
  <si>
    <t>Price/sample: depends on the price/96 well plate and the number of samples analysed on this plate.</t>
  </si>
  <si>
    <t>Price/96 well plate: Price calculated in euros for the use of a 96 well containing PCR reactions for X samples. It is proportional to the number of reactions to be performed.</t>
  </si>
  <si>
    <t>Price/96 well plate: Price calculated in euros for the use of a 96 well containing PCR reactions for X samples. It is directly to the number of reactions to be performed. For qPCR, several plates are needed to perform the full analysis.</t>
  </si>
  <si>
    <t>Price/96 well plate: Price calculated in euros for the use of a 96 well containing PCR reactions for X samples. It is directly to the number of reactions to be performed. analysis.</t>
  </si>
  <si>
    <t>sum hands on time</t>
  </si>
  <si>
    <t>sum total time</t>
  </si>
  <si>
    <t>Table S-12: Set-up and number of reactions needed for quantification with qPCR and ddPCR (full 96 well-plate)</t>
  </si>
  <si>
    <t>Table S-11: Set-up and number of reactions needed for simulateous quantification of 23 samples with qPCR and ddPCR</t>
  </si>
  <si>
    <t>Table S-9: Set-up and number of reactions needed for simulateous quantification of four samples with qPCR and ddPCR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</si>
</sst>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
    <numFmt numFmtId="172" formatCode="0.0000"/>
    <numFmt numFmtId="173" formatCode="0.00000000"/>
    <numFmt numFmtId="174" formatCode="0.0000000"/>
    <numFmt numFmtId="175" formatCode="0.000000"/>
    <numFmt numFmtId="176" formatCode="0.00000"/>
    <numFmt numFmtId="177" formatCode="0.000000000"/>
  </numFmts>
  <fonts count="47">
    <font>
      <sz val="11"/>
      <color theme="1"/>
      <name val="Calibri"/>
      <family val="2"/>
    </font>
    <font>
      <sz val="11"/>
      <color indexed="8"/>
      <name val="Calibri"/>
      <family val="2"/>
    </font>
    <font>
      <sz val="10"/>
      <name val="Arial"/>
      <family val="2"/>
    </font>
    <font>
      <b/>
      <sz val="11"/>
      <name val="Arial"/>
      <family val="2"/>
    </font>
    <font>
      <sz val="11"/>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b/>
      <u val="single"/>
      <sz val="11"/>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b/>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2">
    <xf numFmtId="0" fontId="0" fillId="0" borderId="0" xfId="0" applyFont="1" applyAlignment="1">
      <alignment/>
    </xf>
    <xf numFmtId="0" fontId="0" fillId="0" borderId="0" xfId="0" applyAlignment="1">
      <alignment wrapText="1"/>
    </xf>
    <xf numFmtId="0" fontId="42" fillId="0" borderId="0" xfId="0" applyFont="1" applyAlignment="1">
      <alignment/>
    </xf>
    <xf numFmtId="0" fontId="2" fillId="0" borderId="0" xfId="57">
      <alignment/>
      <protection/>
    </xf>
    <xf numFmtId="0" fontId="44" fillId="0" borderId="0" xfId="0" applyFont="1" applyAlignment="1">
      <alignment/>
    </xf>
    <xf numFmtId="0" fontId="44" fillId="0" borderId="0" xfId="0" applyFont="1" applyAlignment="1">
      <alignment/>
    </xf>
    <xf numFmtId="0" fontId="0" fillId="0" borderId="0" xfId="0" applyFont="1" applyAlignment="1">
      <alignment/>
    </xf>
    <xf numFmtId="0" fontId="0" fillId="0" borderId="10" xfId="0" applyFill="1" applyBorder="1" applyAlignment="1">
      <alignment/>
    </xf>
    <xf numFmtId="170" fontId="0" fillId="0" borderId="0" xfId="0" applyNumberFormat="1"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0" fontId="45" fillId="0" borderId="0" xfId="0" applyFont="1" applyAlignment="1">
      <alignment/>
    </xf>
    <xf numFmtId="0" fontId="42" fillId="33" borderId="0" xfId="0" applyFont="1" applyFill="1" applyAlignment="1">
      <alignment/>
    </xf>
    <xf numFmtId="2" fontId="0" fillId="34" borderId="0" xfId="0" applyNumberFormat="1" applyFill="1" applyBorder="1" applyAlignment="1">
      <alignment/>
    </xf>
    <xf numFmtId="0" fontId="0" fillId="0" borderId="0" xfId="0" applyFont="1" applyAlignment="1">
      <alignment/>
    </xf>
    <xf numFmtId="0" fontId="42" fillId="34" borderId="11" xfId="0" applyFont="1" applyFill="1" applyBorder="1" applyAlignment="1">
      <alignment wrapText="1"/>
    </xf>
    <xf numFmtId="0" fontId="0" fillId="0" borderId="11" xfId="0" applyBorder="1" applyAlignment="1">
      <alignment/>
    </xf>
    <xf numFmtId="0" fontId="42" fillId="0" borderId="12" xfId="0" applyFont="1" applyFill="1" applyBorder="1" applyAlignment="1">
      <alignment wrapText="1"/>
    </xf>
    <xf numFmtId="0" fontId="42" fillId="0" borderId="13" xfId="0" applyFont="1" applyFill="1" applyBorder="1" applyAlignment="1">
      <alignment wrapText="1"/>
    </xf>
    <xf numFmtId="0" fontId="0" fillId="0" borderId="14" xfId="0" applyFill="1" applyBorder="1" applyAlignment="1">
      <alignment/>
    </xf>
    <xf numFmtId="170" fontId="0" fillId="0" borderId="11" xfId="0" applyNumberFormat="1" applyFill="1" applyBorder="1" applyAlignment="1">
      <alignment/>
    </xf>
    <xf numFmtId="2" fontId="0" fillId="0" borderId="11" xfId="0" applyNumberFormat="1" applyFill="1" applyBorder="1" applyAlignment="1">
      <alignment/>
    </xf>
    <xf numFmtId="0" fontId="0" fillId="0" borderId="11" xfId="0" applyFill="1" applyBorder="1" applyAlignment="1">
      <alignment/>
    </xf>
    <xf numFmtId="170" fontId="0" fillId="34" borderId="0" xfId="0" applyNumberFormat="1" applyFill="1" applyBorder="1" applyAlignment="1">
      <alignment/>
    </xf>
    <xf numFmtId="0" fontId="0" fillId="0" borderId="0" xfId="0" applyFont="1" applyAlignment="1">
      <alignment wrapText="1"/>
    </xf>
    <xf numFmtId="0" fontId="0" fillId="0" borderId="0" xfId="0" applyFont="1" applyAlignment="1">
      <alignment horizontal="center" wrapText="1"/>
    </xf>
    <xf numFmtId="0" fontId="36" fillId="0" borderId="0" xfId="53" applyFont="1" applyAlignment="1" applyProtection="1">
      <alignment/>
      <protection/>
    </xf>
    <xf numFmtId="2" fontId="0" fillId="0" borderId="0" xfId="0" applyNumberFormat="1" applyFont="1" applyAlignment="1">
      <alignment/>
    </xf>
    <xf numFmtId="14" fontId="0" fillId="0" borderId="0" xfId="0" applyNumberFormat="1" applyFont="1" applyAlignment="1">
      <alignment/>
    </xf>
    <xf numFmtId="0" fontId="46" fillId="34" borderId="0" xfId="0" applyFont="1" applyFill="1" applyAlignment="1">
      <alignment/>
    </xf>
    <xf numFmtId="0" fontId="0" fillId="34" borderId="0" xfId="0" applyFont="1" applyFill="1" applyAlignment="1">
      <alignment wrapText="1"/>
    </xf>
    <xf numFmtId="0" fontId="0" fillId="34" borderId="0" xfId="0" applyFont="1" applyFill="1" applyAlignment="1">
      <alignment/>
    </xf>
    <xf numFmtId="170" fontId="0" fillId="34" borderId="0" xfId="0" applyNumberFormat="1" applyFont="1" applyFill="1" applyAlignment="1">
      <alignment wrapText="1"/>
    </xf>
    <xf numFmtId="0" fontId="46" fillId="33" borderId="0" xfId="0" applyFont="1" applyFill="1" applyAlignment="1">
      <alignment/>
    </xf>
    <xf numFmtId="0" fontId="44" fillId="33" borderId="0" xfId="0" applyFont="1" applyFill="1" applyAlignment="1">
      <alignment/>
    </xf>
    <xf numFmtId="0" fontId="0" fillId="33" borderId="0" xfId="0" applyFont="1" applyFill="1" applyAlignment="1">
      <alignment wrapText="1"/>
    </xf>
    <xf numFmtId="170" fontId="0" fillId="33" borderId="0" xfId="0" applyNumberFormat="1" applyFont="1" applyFill="1" applyAlignment="1">
      <alignment wrapText="1"/>
    </xf>
    <xf numFmtId="0" fontId="0" fillId="33" borderId="0" xfId="0" applyFont="1" applyFill="1" applyAlignment="1">
      <alignment horizontal="center" wrapText="1"/>
    </xf>
    <xf numFmtId="0" fontId="0" fillId="33" borderId="0" xfId="0" applyFont="1" applyFill="1" applyAlignment="1">
      <alignment/>
    </xf>
    <xf numFmtId="0" fontId="42" fillId="33" borderId="11" xfId="0" applyFont="1" applyFill="1" applyBorder="1" applyAlignment="1">
      <alignment wrapText="1"/>
    </xf>
    <xf numFmtId="0" fontId="46" fillId="34" borderId="15" xfId="0" applyFont="1" applyFill="1" applyBorder="1" applyAlignment="1">
      <alignment/>
    </xf>
    <xf numFmtId="0" fontId="0" fillId="34" borderId="15" xfId="0" applyFont="1" applyFill="1" applyBorder="1" applyAlignment="1">
      <alignment/>
    </xf>
    <xf numFmtId="0" fontId="42" fillId="34" borderId="16" xfId="0" applyFont="1" applyFill="1" applyBorder="1" applyAlignment="1">
      <alignment wrapText="1"/>
    </xf>
    <xf numFmtId="0" fontId="0" fillId="34" borderId="11" xfId="0" applyFont="1" applyFill="1" applyBorder="1" applyAlignment="1">
      <alignment wrapText="1"/>
    </xf>
    <xf numFmtId="0" fontId="0" fillId="34" borderId="11" xfId="0" applyFont="1" applyFill="1" applyBorder="1" applyAlignment="1">
      <alignment/>
    </xf>
    <xf numFmtId="0" fontId="0" fillId="33" borderId="11" xfId="0" applyFont="1" applyFill="1" applyBorder="1" applyAlignment="1">
      <alignment wrapText="1"/>
    </xf>
    <xf numFmtId="0" fontId="0" fillId="33" borderId="11" xfId="0" applyFont="1" applyFill="1" applyBorder="1" applyAlignment="1">
      <alignment/>
    </xf>
    <xf numFmtId="0" fontId="0" fillId="34" borderId="0" xfId="0" applyFont="1" applyFill="1" applyBorder="1" applyAlignment="1">
      <alignment wrapText="1"/>
    </xf>
    <xf numFmtId="0" fontId="0" fillId="34" borderId="0" xfId="0" applyFont="1" applyFill="1" applyBorder="1" applyAlignment="1">
      <alignment/>
    </xf>
    <xf numFmtId="0" fontId="0" fillId="33" borderId="0" xfId="0" applyFont="1" applyFill="1" applyBorder="1" applyAlignment="1">
      <alignment wrapText="1"/>
    </xf>
    <xf numFmtId="0" fontId="42" fillId="0" borderId="11" xfId="0" applyFont="1" applyBorder="1" applyAlignment="1">
      <alignment/>
    </xf>
    <xf numFmtId="0" fontId="0" fillId="0" borderId="11" xfId="0" applyBorder="1" applyAlignment="1">
      <alignment wrapText="1"/>
    </xf>
    <xf numFmtId="0" fontId="42" fillId="34" borderId="11" xfId="0" applyFont="1" applyFill="1" applyBorder="1" applyAlignment="1">
      <alignment wrapText="1"/>
    </xf>
    <xf numFmtId="170" fontId="0" fillId="33" borderId="11" xfId="0" applyNumberFormat="1" applyFont="1" applyFill="1" applyBorder="1" applyAlignment="1">
      <alignment/>
    </xf>
    <xf numFmtId="170" fontId="0" fillId="34" borderId="0" xfId="0" applyNumberFormat="1" applyFont="1" applyFill="1" applyAlignment="1">
      <alignment/>
    </xf>
    <xf numFmtId="170" fontId="0" fillId="33" borderId="0" xfId="0" applyNumberFormat="1" applyFont="1" applyFill="1" applyAlignment="1">
      <alignment/>
    </xf>
    <xf numFmtId="2" fontId="0" fillId="33" borderId="0" xfId="0" applyNumberFormat="1" applyFont="1" applyFill="1" applyAlignment="1">
      <alignment/>
    </xf>
    <xf numFmtId="0" fontId="0" fillId="0" borderId="11" xfId="0" applyFont="1" applyBorder="1" applyAlignment="1">
      <alignment/>
    </xf>
    <xf numFmtId="170" fontId="42" fillId="34" borderId="11" xfId="0" applyNumberFormat="1" applyFont="1" applyFill="1" applyBorder="1" applyAlignment="1">
      <alignment/>
    </xf>
    <xf numFmtId="170" fontId="42" fillId="33" borderId="11" xfId="0" applyNumberFormat="1" applyFont="1" applyFill="1" applyBorder="1" applyAlignment="1">
      <alignment/>
    </xf>
    <xf numFmtId="170" fontId="42" fillId="34" borderId="11" xfId="0" applyNumberFormat="1" applyFont="1" applyFill="1" applyBorder="1" applyAlignment="1">
      <alignment wrapText="1"/>
    </xf>
    <xf numFmtId="0" fontId="44" fillId="0" borderId="0" xfId="0" applyFont="1" applyAlignment="1">
      <alignment/>
    </xf>
    <xf numFmtId="0" fontId="3" fillId="33" borderId="0" xfId="57" applyFont="1" applyFill="1">
      <alignment/>
      <protection/>
    </xf>
    <xf numFmtId="0" fontId="4" fillId="33" borderId="0" xfId="57" applyFont="1" applyFill="1">
      <alignment/>
      <protection/>
    </xf>
    <xf numFmtId="0" fontId="4" fillId="33" borderId="0" xfId="57" applyFont="1" applyFill="1" applyBorder="1">
      <alignment/>
      <protection/>
    </xf>
    <xf numFmtId="1" fontId="4" fillId="33" borderId="0" xfId="57" applyNumberFormat="1" applyFont="1" applyFill="1">
      <alignment/>
      <protection/>
    </xf>
    <xf numFmtId="0" fontId="3" fillId="34" borderId="0" xfId="57" applyFont="1" applyFill="1">
      <alignment/>
      <protection/>
    </xf>
    <xf numFmtId="0" fontId="4" fillId="34" borderId="0" xfId="57" applyFont="1" applyFill="1">
      <alignment/>
      <protection/>
    </xf>
    <xf numFmtId="0" fontId="4" fillId="34" borderId="0" xfId="57" applyFont="1" applyFill="1" applyBorder="1">
      <alignment/>
      <protection/>
    </xf>
    <xf numFmtId="1" fontId="4" fillId="34" borderId="0" xfId="57" applyNumberFormat="1" applyFont="1" applyFill="1">
      <alignment/>
      <protection/>
    </xf>
    <xf numFmtId="1" fontId="4" fillId="33" borderId="0" xfId="57" applyNumberFormat="1" applyFont="1" applyFill="1" applyBorder="1">
      <alignment/>
      <protection/>
    </xf>
    <xf numFmtId="0" fontId="4" fillId="34" borderId="11" xfId="57" applyFont="1" applyFill="1" applyBorder="1">
      <alignment/>
      <protection/>
    </xf>
    <xf numFmtId="0" fontId="3" fillId="34" borderId="11" xfId="57" applyFont="1" applyFill="1" applyBorder="1">
      <alignment/>
      <protection/>
    </xf>
    <xf numFmtId="0" fontId="4" fillId="34" borderId="0" xfId="57" applyFont="1" applyFill="1" applyBorder="1" applyAlignment="1">
      <alignment horizontal="center"/>
      <protection/>
    </xf>
    <xf numFmtId="0" fontId="4" fillId="34" borderId="17" xfId="57" applyFont="1" applyFill="1" applyBorder="1">
      <alignment/>
      <protection/>
    </xf>
    <xf numFmtId="0" fontId="4" fillId="34" borderId="11" xfId="57" applyFont="1" applyFill="1" applyBorder="1" applyAlignment="1">
      <alignment horizontal="center"/>
      <protection/>
    </xf>
    <xf numFmtId="0" fontId="4" fillId="34" borderId="13" xfId="57" applyFont="1" applyFill="1" applyBorder="1">
      <alignment/>
      <protection/>
    </xf>
    <xf numFmtId="0" fontId="2" fillId="0" borderId="0" xfId="57" applyBorder="1">
      <alignment/>
      <protection/>
    </xf>
    <xf numFmtId="0" fontId="4" fillId="33" borderId="0" xfId="57" applyFont="1" applyFill="1" applyBorder="1" applyAlignment="1">
      <alignment horizontal="center"/>
      <protection/>
    </xf>
    <xf numFmtId="0" fontId="4" fillId="33" borderId="11" xfId="57" applyFont="1" applyFill="1" applyBorder="1">
      <alignment/>
      <protection/>
    </xf>
    <xf numFmtId="0" fontId="4" fillId="33" borderId="11" xfId="57" applyFont="1" applyFill="1" applyBorder="1" applyAlignment="1">
      <alignment horizontal="center"/>
      <protection/>
    </xf>
    <xf numFmtId="0" fontId="3" fillId="33" borderId="11" xfId="57" applyFont="1" applyFill="1" applyBorder="1">
      <alignment/>
      <protection/>
    </xf>
    <xf numFmtId="2" fontId="3" fillId="34" borderId="0" xfId="57" applyNumberFormat="1" applyFont="1" applyFill="1">
      <alignment/>
      <protection/>
    </xf>
    <xf numFmtId="0" fontId="3" fillId="34" borderId="0" xfId="57" applyFont="1" applyFill="1" applyBorder="1">
      <alignment/>
      <protection/>
    </xf>
    <xf numFmtId="0" fontId="44" fillId="0" borderId="11" xfId="0" applyFont="1" applyBorder="1" applyAlignment="1">
      <alignment/>
    </xf>
    <xf numFmtId="0" fontId="2" fillId="0" borderId="11" xfId="57" applyBorder="1">
      <alignment/>
      <protection/>
    </xf>
    <xf numFmtId="2" fontId="3" fillId="33" borderId="11" xfId="57" applyNumberFormat="1" applyFont="1" applyFill="1" applyBorder="1">
      <alignment/>
      <protection/>
    </xf>
    <xf numFmtId="0" fontId="3" fillId="33" borderId="11" xfId="57" applyFont="1" applyFill="1" applyBorder="1">
      <alignment/>
      <protection/>
    </xf>
    <xf numFmtId="0" fontId="0" fillId="0" borderId="0" xfId="0" applyFont="1" applyAlignment="1">
      <alignment horizontal="center" wrapText="1"/>
    </xf>
    <xf numFmtId="0" fontId="0" fillId="33" borderId="0" xfId="0" applyFont="1" applyFill="1" applyAlignment="1">
      <alignment horizontal="center" wrapText="1"/>
    </xf>
    <xf numFmtId="0" fontId="0" fillId="0" borderId="0" xfId="0" applyFont="1" applyAlignment="1">
      <alignment horizontal="center"/>
    </xf>
    <xf numFmtId="0" fontId="0" fillId="33"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xtop.com/fr/cnv.ph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xtop.com/fr/cnv.ph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xtop.com/fr/cnv.php"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tabSelected="1" zoomScalePageLayoutView="0" workbookViewId="0" topLeftCell="A1">
      <selection activeCell="A1" sqref="A1"/>
    </sheetView>
  </sheetViews>
  <sheetFormatPr defaultColWidth="9.140625" defaultRowHeight="15"/>
  <cols>
    <col min="1" max="1" width="16.7109375" style="0" bestFit="1" customWidth="1"/>
    <col min="2" max="2" width="13.140625" style="0" customWidth="1"/>
    <col min="3" max="3" width="15.28125" style="0" customWidth="1"/>
    <col min="4" max="4" width="17.421875" style="0" customWidth="1"/>
    <col min="5" max="5" width="15.57421875" style="0" customWidth="1"/>
    <col min="6" max="6" width="17.28125" style="0" customWidth="1"/>
    <col min="7" max="7" width="15.7109375" style="0" customWidth="1"/>
    <col min="8" max="8" width="16.140625" style="0" customWidth="1"/>
    <col min="9" max="9" width="17.421875" style="0" customWidth="1"/>
  </cols>
  <sheetData>
    <row r="1" ht="15">
      <c r="A1" s="2" t="s">
        <v>81</v>
      </c>
    </row>
    <row r="3" spans="1:9" ht="15">
      <c r="A3" s="16"/>
      <c r="B3" s="16"/>
      <c r="C3" s="16"/>
      <c r="D3" s="16"/>
      <c r="E3" s="16"/>
      <c r="F3" s="16"/>
      <c r="G3" s="16"/>
      <c r="H3" s="16"/>
      <c r="I3" s="16"/>
    </row>
    <row r="4" spans="1:10" ht="60">
      <c r="A4" s="17" t="s">
        <v>1</v>
      </c>
      <c r="B4" s="18" t="s">
        <v>2</v>
      </c>
      <c r="C4" s="18" t="s">
        <v>3</v>
      </c>
      <c r="D4" s="18" t="s">
        <v>89</v>
      </c>
      <c r="E4" s="18" t="s">
        <v>90</v>
      </c>
      <c r="F4" s="18" t="s">
        <v>91</v>
      </c>
      <c r="G4" s="18" t="s">
        <v>92</v>
      </c>
      <c r="H4" s="18" t="s">
        <v>93</v>
      </c>
      <c r="I4" s="18" t="s">
        <v>4</v>
      </c>
      <c r="J4" s="1"/>
    </row>
    <row r="5" spans="1:10" ht="15">
      <c r="A5" s="7" t="s">
        <v>5</v>
      </c>
      <c r="B5" s="8">
        <v>29.6</v>
      </c>
      <c r="C5" s="8">
        <v>21.695985027647172</v>
      </c>
      <c r="D5" s="9">
        <v>7.426558018612936</v>
      </c>
      <c r="E5" s="13">
        <f>STDEV(B5,B7)/AVERAGE(B5,B7)*100</f>
        <v>36.533555069071944</v>
      </c>
      <c r="F5" s="9">
        <f>STDEV(C5,C7)/AVERAGE(C5,C7)*100</f>
        <v>4.612445508695886</v>
      </c>
      <c r="G5" s="9">
        <f>STDEV(B5:B6)/AVERAGE(B5:B6)*100</f>
        <v>3.1759089247480414</v>
      </c>
      <c r="H5" s="9">
        <f>STDEV(C5:C6)/AVERAGE(C5:C6)*100</f>
        <v>0.8815753002842326</v>
      </c>
      <c r="I5" s="23">
        <v>-26.70275328497577</v>
      </c>
      <c r="J5" t="s">
        <v>6</v>
      </c>
    </row>
    <row r="6" spans="1:9" ht="15">
      <c r="A6" s="7" t="s">
        <v>7</v>
      </c>
      <c r="B6" s="8">
        <v>30.96</v>
      </c>
      <c r="C6" s="8">
        <v>21.427169138767884</v>
      </c>
      <c r="D6" s="9">
        <v>13.509158536678095</v>
      </c>
      <c r="E6" s="9">
        <f>STDEV(B6,B8)/AVERAGE(B6,B8)*100</f>
        <v>8.781223148869017</v>
      </c>
      <c r="F6" s="9">
        <f>STDEV(C6,C8)/AVERAGE(C6,C8)*100</f>
        <v>5.034839912504474</v>
      </c>
      <c r="G6" s="9"/>
      <c r="H6" s="9"/>
      <c r="I6" s="23">
        <v>-30.790797355400894</v>
      </c>
    </row>
    <row r="7" spans="1:9" ht="15">
      <c r="A7" s="7" t="s">
        <v>8</v>
      </c>
      <c r="B7" s="8">
        <v>50.22</v>
      </c>
      <c r="C7" s="8">
        <v>20.325459197311645</v>
      </c>
      <c r="D7" s="9">
        <v>0.9891365034029976</v>
      </c>
      <c r="E7" s="9"/>
      <c r="F7" s="9"/>
      <c r="G7" s="13">
        <f>STDEV(B7:B8)/AVERAGE(B7:B8)*100</f>
        <v>41.718935413997386</v>
      </c>
      <c r="H7" s="9">
        <f>STDEV(C7:C8)/AVERAGE(C7:C8)*100</f>
        <v>1.3044364208791768</v>
      </c>
      <c r="I7" s="23">
        <v>-59.52716209217116</v>
      </c>
    </row>
    <row r="8" spans="1:10" ht="15">
      <c r="A8" s="7" t="s">
        <v>9</v>
      </c>
      <c r="B8" s="8">
        <v>27.34</v>
      </c>
      <c r="C8" s="8">
        <v>19.953931826479714</v>
      </c>
      <c r="D8" s="9">
        <v>6.836772277062618</v>
      </c>
      <c r="E8" s="9"/>
      <c r="F8" s="10"/>
      <c r="G8" s="9"/>
      <c r="H8" s="9"/>
      <c r="I8" s="23">
        <v>-27.01561146130317</v>
      </c>
      <c r="J8" t="s">
        <v>6</v>
      </c>
    </row>
    <row r="9" spans="1:9" ht="15">
      <c r="A9" s="7" t="s">
        <v>10</v>
      </c>
      <c r="B9" s="8">
        <v>5.64</v>
      </c>
      <c r="C9" s="8">
        <v>3.4061668412107067</v>
      </c>
      <c r="D9" s="9">
        <v>2.8639406725705947</v>
      </c>
      <c r="E9" s="9"/>
      <c r="F9" s="9"/>
      <c r="G9" s="13">
        <f>STDEV(B9:B10)/AVERAGE(B9:B10)*100</f>
        <v>27.207914202103993</v>
      </c>
      <c r="H9" s="9">
        <f>STDEV(C9:C10)/AVERAGE(C9:C10)*100</f>
        <v>1.2841305785461947</v>
      </c>
      <c r="I9" s="23">
        <v>-39.606970900519386</v>
      </c>
    </row>
    <row r="10" spans="1:10" ht="15">
      <c r="A10" s="19" t="s">
        <v>11</v>
      </c>
      <c r="B10" s="20">
        <v>3.82</v>
      </c>
      <c r="C10" s="20">
        <v>3.4685908399143695</v>
      </c>
      <c r="D10" s="21">
        <v>0.7226289185503827</v>
      </c>
      <c r="E10" s="21"/>
      <c r="F10" s="22"/>
      <c r="G10" s="22"/>
      <c r="H10" s="21"/>
      <c r="I10" s="20">
        <v>-9.1991926723987</v>
      </c>
      <c r="J10" t="s">
        <v>6</v>
      </c>
    </row>
    <row r="12" ht="15">
      <c r="A12" t="s">
        <v>98</v>
      </c>
    </row>
    <row r="13" ht="15">
      <c r="A13" s="6" t="s">
        <v>12</v>
      </c>
    </row>
    <row r="15" ht="15">
      <c r="A15" s="11" t="s">
        <v>97</v>
      </c>
    </row>
    <row r="16" ht="15">
      <c r="A16" s="14" t="s">
        <v>99</v>
      </c>
    </row>
    <row r="17" ht="15">
      <c r="A17" s="14" t="s">
        <v>100</v>
      </c>
    </row>
    <row r="18" ht="15">
      <c r="A18" s="14" t="s">
        <v>101</v>
      </c>
    </row>
    <row r="19" ht="15">
      <c r="A19" s="14" t="s">
        <v>102</v>
      </c>
    </row>
    <row r="20" ht="15">
      <c r="A20" s="14" t="s">
        <v>104</v>
      </c>
    </row>
    <row r="21" ht="15">
      <c r="A21" s="14" t="s">
        <v>103</v>
      </c>
    </row>
    <row r="22" ht="15">
      <c r="A22" s="14" t="s">
        <v>105</v>
      </c>
    </row>
    <row r="23" ht="15">
      <c r="A23" s="14" t="s">
        <v>106</v>
      </c>
    </row>
    <row r="24" ht="15">
      <c r="A24" s="14" t="s">
        <v>107</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M147"/>
  <sheetViews>
    <sheetView zoomScalePageLayoutView="0" workbookViewId="0" topLeftCell="A1">
      <selection activeCell="A1" sqref="A1"/>
    </sheetView>
  </sheetViews>
  <sheetFormatPr defaultColWidth="9.140625" defaultRowHeight="15"/>
  <cols>
    <col min="1" max="1" width="34.28125" style="0" customWidth="1"/>
    <col min="2" max="2" width="83.7109375" style="0" customWidth="1"/>
    <col min="3" max="3" width="27.28125" style="1" customWidth="1"/>
    <col min="4" max="4" width="21.7109375" style="0" customWidth="1"/>
    <col min="5" max="5" width="17.28125" style="0" customWidth="1"/>
    <col min="6" max="6" width="19.28125" style="0" customWidth="1"/>
    <col min="7" max="13" width="18.140625" style="0" customWidth="1"/>
  </cols>
  <sheetData>
    <row r="1" spans="1:2" ht="15">
      <c r="A1" s="2" t="s">
        <v>120</v>
      </c>
      <c r="B1" s="1"/>
    </row>
    <row r="2" spans="1:6" ht="15">
      <c r="A2" s="50"/>
      <c r="B2" s="51"/>
      <c r="C2" s="51"/>
      <c r="D2" s="16"/>
      <c r="E2" s="16"/>
      <c r="F2" s="16"/>
    </row>
    <row r="3" spans="1:6" s="6" customFormat="1" ht="15">
      <c r="A3" s="40" t="s">
        <v>14</v>
      </c>
      <c r="B3" s="30"/>
      <c r="C3" s="30"/>
      <c r="D3" s="31"/>
      <c r="E3" s="31"/>
      <c r="F3" s="31"/>
    </row>
    <row r="4" spans="1:6" s="6" customFormat="1" ht="15">
      <c r="A4" s="41"/>
      <c r="B4" s="47"/>
      <c r="C4" s="47"/>
      <c r="D4" s="48"/>
      <c r="E4" s="48"/>
      <c r="F4" s="48"/>
    </row>
    <row r="5" spans="1:6" s="24" customFormat="1" ht="15">
      <c r="A5" s="42" t="s">
        <v>15</v>
      </c>
      <c r="B5" s="15" t="s">
        <v>16</v>
      </c>
      <c r="C5" s="15" t="s">
        <v>87</v>
      </c>
      <c r="D5" s="15" t="s">
        <v>108</v>
      </c>
      <c r="E5" s="15" t="s">
        <v>84</v>
      </c>
      <c r="F5" s="15" t="s">
        <v>85</v>
      </c>
    </row>
    <row r="6" spans="1:6" s="24" customFormat="1" ht="15">
      <c r="A6" s="30" t="s">
        <v>20</v>
      </c>
      <c r="B6" s="30" t="s">
        <v>21</v>
      </c>
      <c r="C6" s="30">
        <v>10</v>
      </c>
      <c r="D6" s="32"/>
      <c r="E6" s="32"/>
      <c r="F6" s="32"/>
    </row>
    <row r="7" spans="1:6" s="24" customFormat="1" ht="15">
      <c r="A7" s="30" t="s">
        <v>22</v>
      </c>
      <c r="B7" s="30" t="s">
        <v>23</v>
      </c>
      <c r="C7" s="30">
        <v>4</v>
      </c>
      <c r="D7" s="30"/>
      <c r="E7" s="30"/>
      <c r="F7" s="32"/>
    </row>
    <row r="8" spans="1:6" s="24" customFormat="1" ht="15">
      <c r="A8" s="30" t="s">
        <v>0</v>
      </c>
      <c r="B8" s="30" t="s">
        <v>24</v>
      </c>
      <c r="C8" s="30">
        <v>2</v>
      </c>
      <c r="D8" s="30"/>
      <c r="E8" s="30"/>
      <c r="F8" s="30"/>
    </row>
    <row r="9" spans="1:6" s="24" customFormat="1" ht="15">
      <c r="A9" s="30" t="s">
        <v>25</v>
      </c>
      <c r="B9" s="30" t="s">
        <v>26</v>
      </c>
      <c r="C9" s="30">
        <v>8</v>
      </c>
      <c r="D9" s="30"/>
      <c r="E9" s="30"/>
      <c r="F9" s="30"/>
    </row>
    <row r="10" spans="1:6" s="24" customFormat="1" ht="15">
      <c r="A10" s="30" t="s">
        <v>27</v>
      </c>
      <c r="B10" s="30" t="s">
        <v>28</v>
      </c>
      <c r="C10" s="30">
        <f>2*SUM(C6:C9)</f>
        <v>48</v>
      </c>
      <c r="D10" s="30"/>
      <c r="E10" s="30"/>
      <c r="F10" s="30"/>
    </row>
    <row r="11" spans="1:6" s="24" customFormat="1" ht="15">
      <c r="A11" s="30" t="s">
        <v>29</v>
      </c>
      <c r="B11" s="30" t="s">
        <v>30</v>
      </c>
      <c r="C11" s="30">
        <f>C10+2*$C$9</f>
        <v>64</v>
      </c>
      <c r="D11" s="30"/>
      <c r="E11" s="30"/>
      <c r="F11" s="30"/>
    </row>
    <row r="12" spans="1:6" s="24" customFormat="1" ht="15">
      <c r="A12" s="30" t="s">
        <v>31</v>
      </c>
      <c r="B12" s="30" t="s">
        <v>30</v>
      </c>
      <c r="C12" s="30">
        <f>C11+2*$C$9</f>
        <v>80</v>
      </c>
      <c r="D12" s="30"/>
      <c r="E12" s="30"/>
      <c r="F12" s="30"/>
    </row>
    <row r="13" spans="1:6" s="24" customFormat="1" ht="15">
      <c r="A13" s="30" t="s">
        <v>32</v>
      </c>
      <c r="B13" s="30" t="s">
        <v>30</v>
      </c>
      <c r="C13" s="30">
        <f>C12+2*$C$9</f>
        <v>96</v>
      </c>
      <c r="D13" s="30">
        <v>68.4</v>
      </c>
      <c r="E13" s="30"/>
      <c r="F13" s="30"/>
    </row>
    <row r="14" spans="1:6" s="24" customFormat="1" ht="15">
      <c r="A14" s="43"/>
      <c r="B14" s="43"/>
      <c r="C14" s="52"/>
      <c r="D14" s="43"/>
      <c r="E14" s="52">
        <f>D13/4</f>
        <v>17.1</v>
      </c>
      <c r="F14" s="60">
        <f>E14/$A$30</f>
        <v>22.291560000000004</v>
      </c>
    </row>
    <row r="15" spans="1:6" s="5" customFormat="1" ht="15">
      <c r="A15" s="33" t="s">
        <v>33</v>
      </c>
      <c r="B15" s="34"/>
      <c r="C15" s="34"/>
      <c r="D15" s="34"/>
      <c r="E15" s="34"/>
      <c r="F15" s="34"/>
    </row>
    <row r="16" spans="1:6" s="24" customFormat="1" ht="15">
      <c r="A16" s="49"/>
      <c r="B16" s="49"/>
      <c r="C16" s="49"/>
      <c r="D16" s="49"/>
      <c r="E16" s="49"/>
      <c r="F16" s="49"/>
    </row>
    <row r="17" spans="1:6" s="24" customFormat="1" ht="15">
      <c r="A17" s="39" t="s">
        <v>15</v>
      </c>
      <c r="B17" s="39" t="s">
        <v>16</v>
      </c>
      <c r="C17" s="39" t="s">
        <v>86</v>
      </c>
      <c r="D17" s="39" t="s">
        <v>17</v>
      </c>
      <c r="E17" s="39" t="s">
        <v>84</v>
      </c>
      <c r="F17" s="39" t="s">
        <v>85</v>
      </c>
    </row>
    <row r="18" spans="1:6" s="24" customFormat="1" ht="15">
      <c r="A18" s="35" t="s">
        <v>20</v>
      </c>
      <c r="B18" s="35" t="s">
        <v>34</v>
      </c>
      <c r="C18" s="35">
        <v>0</v>
      </c>
      <c r="D18" s="36"/>
      <c r="E18" s="36"/>
      <c r="F18" s="36"/>
    </row>
    <row r="19" spans="1:6" s="24" customFormat="1" ht="15">
      <c r="A19" s="35" t="s">
        <v>22</v>
      </c>
      <c r="B19" s="35" t="s">
        <v>88</v>
      </c>
      <c r="C19" s="35">
        <v>2</v>
      </c>
      <c r="D19" s="35"/>
      <c r="E19" s="35"/>
      <c r="F19" s="35"/>
    </row>
    <row r="20" spans="1:6" s="24" customFormat="1" ht="15">
      <c r="A20" s="35" t="s">
        <v>0</v>
      </c>
      <c r="B20" s="35" t="s">
        <v>24</v>
      </c>
      <c r="C20" s="35">
        <v>2</v>
      </c>
      <c r="D20" s="35"/>
      <c r="E20" s="35"/>
      <c r="F20" s="35"/>
    </row>
    <row r="21" spans="1:13" s="24" customFormat="1" ht="15">
      <c r="A21" s="35" t="s">
        <v>25</v>
      </c>
      <c r="B21" s="35" t="s">
        <v>35</v>
      </c>
      <c r="C21" s="35">
        <v>4</v>
      </c>
      <c r="D21" s="35"/>
      <c r="E21" s="35"/>
      <c r="F21" s="89"/>
      <c r="G21" s="88"/>
      <c r="H21" s="88"/>
      <c r="I21" s="88"/>
      <c r="J21" s="88"/>
      <c r="K21" s="88"/>
      <c r="L21" s="88"/>
      <c r="M21" s="88"/>
    </row>
    <row r="22" spans="1:13" s="24" customFormat="1" ht="15">
      <c r="A22" s="35" t="s">
        <v>27</v>
      </c>
      <c r="B22" s="35" t="s">
        <v>36</v>
      </c>
      <c r="C22" s="35">
        <f>SUM(C18:C21)</f>
        <v>8</v>
      </c>
      <c r="D22" s="35"/>
      <c r="E22" s="35"/>
      <c r="F22" s="89"/>
      <c r="G22" s="88"/>
      <c r="H22" s="88"/>
      <c r="I22" s="88"/>
      <c r="J22" s="88"/>
      <c r="K22" s="88"/>
      <c r="L22" s="88"/>
      <c r="M22" s="88"/>
    </row>
    <row r="23" spans="1:6" s="24" customFormat="1" ht="15">
      <c r="A23" s="35" t="s">
        <v>29</v>
      </c>
      <c r="B23" s="35" t="s">
        <v>35</v>
      </c>
      <c r="C23" s="35">
        <f>C22+4</f>
        <v>12</v>
      </c>
      <c r="D23" s="35"/>
      <c r="E23" s="35"/>
      <c r="F23" s="35"/>
    </row>
    <row r="24" spans="1:6" s="24" customFormat="1" ht="15">
      <c r="A24" s="35" t="s">
        <v>31</v>
      </c>
      <c r="B24" s="35" t="s">
        <v>35</v>
      </c>
      <c r="C24" s="35">
        <f>C23+4</f>
        <v>16</v>
      </c>
      <c r="D24" s="35"/>
      <c r="E24" s="35"/>
      <c r="F24" s="35"/>
    </row>
    <row r="25" spans="1:9" s="24" customFormat="1" ht="15">
      <c r="A25" s="35" t="s">
        <v>32</v>
      </c>
      <c r="B25" s="35" t="s">
        <v>35</v>
      </c>
      <c r="C25" s="35">
        <f>C24+4</f>
        <v>20</v>
      </c>
      <c r="D25" s="36">
        <v>64</v>
      </c>
      <c r="E25" s="35"/>
      <c r="F25" s="37"/>
      <c r="G25" s="25"/>
      <c r="H25" s="25"/>
      <c r="I25" s="25"/>
    </row>
    <row r="26" spans="1:6" s="6" customFormat="1" ht="15">
      <c r="A26" s="46"/>
      <c r="B26" s="46"/>
      <c r="C26" s="45"/>
      <c r="D26" s="53"/>
      <c r="E26" s="59">
        <f>D25/4</f>
        <v>16</v>
      </c>
      <c r="F26" s="59">
        <f>E26/$A$30</f>
        <v>20.8576</v>
      </c>
    </row>
    <row r="27" s="6" customFormat="1" ht="15">
      <c r="C27" s="24"/>
    </row>
    <row r="28" spans="1:3" s="6" customFormat="1" ht="15">
      <c r="A28" s="4" t="s">
        <v>80</v>
      </c>
      <c r="C28" s="24"/>
    </row>
    <row r="29" spans="1:3" s="6" customFormat="1" ht="15">
      <c r="A29" s="26" t="s">
        <v>13</v>
      </c>
      <c r="B29" s="24" t="s">
        <v>95</v>
      </c>
      <c r="C29" s="24"/>
    </row>
    <row r="30" spans="1:3" s="6" customFormat="1" ht="15">
      <c r="A30" s="27">
        <f>1/1.3036</f>
        <v>0.7671064743786437</v>
      </c>
      <c r="B30" s="28"/>
      <c r="C30" s="24"/>
    </row>
    <row r="31" s="6" customFormat="1" ht="15">
      <c r="C31" s="24"/>
    </row>
    <row r="32" s="6" customFormat="1" ht="15">
      <c r="C32" s="24"/>
    </row>
    <row r="33" spans="1:3" s="6" customFormat="1" ht="15">
      <c r="A33" s="11" t="s">
        <v>97</v>
      </c>
      <c r="C33" s="24"/>
    </row>
    <row r="34" spans="1:3" s="6" customFormat="1" ht="15">
      <c r="A34" t="s">
        <v>109</v>
      </c>
      <c r="C34" s="24"/>
    </row>
    <row r="35" spans="1:3" s="6" customFormat="1" ht="15">
      <c r="A35" t="s">
        <v>110</v>
      </c>
      <c r="C35" s="24"/>
    </row>
    <row r="36" spans="2:3" s="6" customFormat="1" ht="15">
      <c r="B36" s="61" t="s">
        <v>111</v>
      </c>
      <c r="C36" s="24"/>
    </row>
    <row r="37" spans="1:3" s="6" customFormat="1" ht="15">
      <c r="A37" t="s">
        <v>113</v>
      </c>
      <c r="C37" s="24"/>
    </row>
    <row r="38" spans="1:3" s="6" customFormat="1" ht="15">
      <c r="A38" t="s">
        <v>112</v>
      </c>
      <c r="C38" s="24"/>
    </row>
    <row r="39" s="6" customFormat="1" ht="15">
      <c r="C39" s="24"/>
    </row>
    <row r="40" s="6" customFormat="1" ht="15">
      <c r="C40" s="24"/>
    </row>
    <row r="41" s="6" customFormat="1" ht="15">
      <c r="C41" s="24"/>
    </row>
    <row r="42" s="6" customFormat="1" ht="15">
      <c r="C42" s="24"/>
    </row>
    <row r="43" s="6" customFormat="1" ht="15">
      <c r="C43" s="24"/>
    </row>
    <row r="44" s="6" customFormat="1" ht="15">
      <c r="C44" s="24"/>
    </row>
    <row r="45" s="6" customFormat="1" ht="15">
      <c r="C45" s="24"/>
    </row>
    <row r="46" s="6" customFormat="1" ht="15">
      <c r="C46" s="24"/>
    </row>
    <row r="47" s="6" customFormat="1" ht="15">
      <c r="C47" s="24"/>
    </row>
    <row r="48" s="6" customFormat="1" ht="15">
      <c r="C48" s="24"/>
    </row>
    <row r="49" s="6" customFormat="1" ht="15">
      <c r="C49" s="24"/>
    </row>
    <row r="50" s="6" customFormat="1" ht="15">
      <c r="C50" s="24"/>
    </row>
    <row r="51" s="6" customFormat="1" ht="15">
      <c r="C51" s="24"/>
    </row>
    <row r="52" s="6" customFormat="1" ht="15">
      <c r="C52" s="24"/>
    </row>
    <row r="53" s="6" customFormat="1" ht="15">
      <c r="C53" s="24"/>
    </row>
    <row r="54" s="6" customFormat="1" ht="15">
      <c r="C54" s="24"/>
    </row>
    <row r="55" s="6" customFormat="1" ht="15">
      <c r="C55" s="24"/>
    </row>
    <row r="56" s="6" customFormat="1" ht="15">
      <c r="C56" s="24"/>
    </row>
    <row r="57" s="6" customFormat="1" ht="15">
      <c r="C57" s="24"/>
    </row>
    <row r="58" s="6" customFormat="1" ht="15">
      <c r="C58" s="24"/>
    </row>
    <row r="59" s="6" customFormat="1" ht="15">
      <c r="C59" s="24"/>
    </row>
    <row r="60" s="6" customFormat="1" ht="15">
      <c r="C60" s="24"/>
    </row>
    <row r="61" s="6" customFormat="1" ht="15">
      <c r="C61" s="24"/>
    </row>
    <row r="62" s="6" customFormat="1" ht="15">
      <c r="C62" s="24"/>
    </row>
    <row r="63" s="6" customFormat="1" ht="15">
      <c r="C63" s="24"/>
    </row>
    <row r="64" s="6" customFormat="1" ht="15">
      <c r="C64" s="24"/>
    </row>
    <row r="65" s="6" customFormat="1" ht="15">
      <c r="C65" s="24"/>
    </row>
    <row r="66" s="6" customFormat="1" ht="15">
      <c r="C66" s="24"/>
    </row>
    <row r="67" s="6" customFormat="1" ht="15">
      <c r="C67" s="24"/>
    </row>
    <row r="68" s="6" customFormat="1" ht="15">
      <c r="C68" s="24"/>
    </row>
    <row r="69" s="6" customFormat="1" ht="15">
      <c r="C69" s="24"/>
    </row>
    <row r="70" s="6" customFormat="1" ht="15">
      <c r="C70" s="24"/>
    </row>
    <row r="71" s="6" customFormat="1" ht="15">
      <c r="C71" s="24"/>
    </row>
    <row r="72" s="6" customFormat="1" ht="15">
      <c r="C72" s="24"/>
    </row>
    <row r="73" s="6" customFormat="1" ht="15">
      <c r="C73" s="24"/>
    </row>
    <row r="74" s="6" customFormat="1" ht="15">
      <c r="C74" s="24"/>
    </row>
    <row r="75" s="6" customFormat="1" ht="15">
      <c r="C75" s="24"/>
    </row>
    <row r="76" s="6" customFormat="1" ht="15">
      <c r="C76" s="24"/>
    </row>
    <row r="77" s="6" customFormat="1" ht="15">
      <c r="C77" s="24"/>
    </row>
    <row r="78" s="6" customFormat="1" ht="15">
      <c r="C78" s="24"/>
    </row>
    <row r="79" s="6" customFormat="1" ht="15">
      <c r="C79" s="24"/>
    </row>
    <row r="80" s="6" customFormat="1" ht="15">
      <c r="C80" s="24"/>
    </row>
    <row r="81" s="6" customFormat="1" ht="15">
      <c r="C81" s="24"/>
    </row>
    <row r="82" s="6" customFormat="1" ht="15">
      <c r="C82" s="24"/>
    </row>
    <row r="83" s="6" customFormat="1" ht="15">
      <c r="C83" s="24"/>
    </row>
    <row r="84" s="6" customFormat="1" ht="15">
      <c r="C84" s="24"/>
    </row>
    <row r="85" s="6" customFormat="1" ht="15">
      <c r="C85" s="24"/>
    </row>
    <row r="86" s="6" customFormat="1" ht="15">
      <c r="C86" s="24"/>
    </row>
    <row r="87" s="6" customFormat="1" ht="15">
      <c r="C87" s="24"/>
    </row>
    <row r="88" s="6" customFormat="1" ht="15">
      <c r="C88" s="24"/>
    </row>
    <row r="89" s="6" customFormat="1" ht="15">
      <c r="C89" s="24"/>
    </row>
    <row r="90" s="6" customFormat="1" ht="15">
      <c r="C90" s="24"/>
    </row>
    <row r="91" s="6" customFormat="1" ht="15">
      <c r="C91" s="24"/>
    </row>
    <row r="92" s="6" customFormat="1" ht="15">
      <c r="C92" s="24"/>
    </row>
    <row r="93" s="6" customFormat="1" ht="15">
      <c r="C93" s="24"/>
    </row>
    <row r="94" s="6" customFormat="1" ht="15">
      <c r="C94" s="24"/>
    </row>
    <row r="95" s="6" customFormat="1" ht="15">
      <c r="C95" s="24"/>
    </row>
    <row r="96" s="6" customFormat="1" ht="15">
      <c r="C96" s="24"/>
    </row>
    <row r="97" s="6" customFormat="1" ht="15">
      <c r="C97" s="24"/>
    </row>
    <row r="98" s="6" customFormat="1" ht="15">
      <c r="C98" s="24"/>
    </row>
    <row r="99" s="6" customFormat="1" ht="15">
      <c r="C99" s="24"/>
    </row>
    <row r="100" s="6" customFormat="1" ht="15">
      <c r="C100" s="24"/>
    </row>
    <row r="101" s="6" customFormat="1" ht="15">
      <c r="C101" s="24"/>
    </row>
    <row r="102" s="6" customFormat="1" ht="15">
      <c r="C102" s="24"/>
    </row>
    <row r="103" s="6" customFormat="1" ht="15">
      <c r="C103" s="24"/>
    </row>
    <row r="104" s="6" customFormat="1" ht="15">
      <c r="C104" s="24"/>
    </row>
    <row r="105" s="6" customFormat="1" ht="15">
      <c r="C105" s="24"/>
    </row>
    <row r="106" s="6" customFormat="1" ht="15">
      <c r="C106" s="24"/>
    </row>
    <row r="107" s="6" customFormat="1" ht="15">
      <c r="C107" s="24"/>
    </row>
    <row r="108" s="6" customFormat="1" ht="15">
      <c r="C108" s="24"/>
    </row>
    <row r="109" s="6" customFormat="1" ht="15">
      <c r="C109" s="24"/>
    </row>
    <row r="110" s="6" customFormat="1" ht="15">
      <c r="C110" s="24"/>
    </row>
    <row r="111" s="6" customFormat="1" ht="15">
      <c r="C111" s="24"/>
    </row>
    <row r="112" s="6" customFormat="1" ht="15">
      <c r="C112" s="24"/>
    </row>
    <row r="113" s="6" customFormat="1" ht="15">
      <c r="C113" s="24"/>
    </row>
    <row r="114" s="6" customFormat="1" ht="15">
      <c r="C114" s="24"/>
    </row>
    <row r="115" s="6" customFormat="1" ht="15">
      <c r="C115" s="24"/>
    </row>
    <row r="116" s="6" customFormat="1" ht="15">
      <c r="C116" s="24"/>
    </row>
    <row r="117" s="6" customFormat="1" ht="15">
      <c r="C117" s="24"/>
    </row>
    <row r="118" s="6" customFormat="1" ht="15">
      <c r="C118" s="24"/>
    </row>
    <row r="119" s="6" customFormat="1" ht="15">
      <c r="C119" s="24"/>
    </row>
    <row r="120" s="6" customFormat="1" ht="15">
      <c r="C120" s="24"/>
    </row>
    <row r="121" s="6" customFormat="1" ht="15">
      <c r="C121" s="24"/>
    </row>
    <row r="122" s="6" customFormat="1" ht="15">
      <c r="C122" s="24"/>
    </row>
    <row r="123" s="6" customFormat="1" ht="15">
      <c r="C123" s="24"/>
    </row>
    <row r="124" s="6" customFormat="1" ht="15">
      <c r="C124" s="24"/>
    </row>
    <row r="125" s="6" customFormat="1" ht="15">
      <c r="C125" s="24"/>
    </row>
    <row r="126" s="6" customFormat="1" ht="15">
      <c r="C126" s="24"/>
    </row>
    <row r="127" s="6" customFormat="1" ht="15">
      <c r="C127" s="24"/>
    </row>
    <row r="128" s="6" customFormat="1" ht="15">
      <c r="C128" s="24"/>
    </row>
    <row r="129" s="6" customFormat="1" ht="15">
      <c r="C129" s="24"/>
    </row>
    <row r="130" s="6" customFormat="1" ht="15">
      <c r="C130" s="24"/>
    </row>
    <row r="131" s="6" customFormat="1" ht="15">
      <c r="C131" s="24"/>
    </row>
    <row r="132" s="6" customFormat="1" ht="15">
      <c r="C132" s="24"/>
    </row>
    <row r="133" s="6" customFormat="1" ht="15">
      <c r="C133" s="24"/>
    </row>
    <row r="134" s="6" customFormat="1" ht="15">
      <c r="C134" s="24"/>
    </row>
    <row r="135" s="6" customFormat="1" ht="15">
      <c r="C135" s="24"/>
    </row>
    <row r="136" s="6" customFormat="1" ht="15">
      <c r="C136" s="24"/>
    </row>
    <row r="137" s="6" customFormat="1" ht="15">
      <c r="C137" s="24"/>
    </row>
    <row r="138" s="6" customFormat="1" ht="15">
      <c r="C138" s="24"/>
    </row>
    <row r="139" s="6" customFormat="1" ht="15">
      <c r="C139" s="24"/>
    </row>
    <row r="140" s="6" customFormat="1" ht="15">
      <c r="C140" s="24"/>
    </row>
    <row r="141" s="6" customFormat="1" ht="15">
      <c r="C141" s="24"/>
    </row>
    <row r="142" s="6" customFormat="1" ht="15">
      <c r="C142" s="24"/>
    </row>
    <row r="143" s="6" customFormat="1" ht="15">
      <c r="C143" s="24"/>
    </row>
    <row r="144" s="6" customFormat="1" ht="15">
      <c r="C144" s="24"/>
    </row>
    <row r="145" s="6" customFormat="1" ht="15">
      <c r="C145" s="24"/>
    </row>
    <row r="146" s="6" customFormat="1" ht="15">
      <c r="C146" s="24"/>
    </row>
    <row r="147" s="6" customFormat="1" ht="15">
      <c r="C147" s="24"/>
    </row>
  </sheetData>
  <sheetProtection/>
  <mergeCells count="8">
    <mergeCell ref="L21:L22"/>
    <mergeCell ref="M21:M22"/>
    <mergeCell ref="F21:F22"/>
    <mergeCell ref="G21:G22"/>
    <mergeCell ref="H21:H22"/>
    <mergeCell ref="I21:I22"/>
    <mergeCell ref="J21:J22"/>
    <mergeCell ref="K21:K22"/>
  </mergeCells>
  <hyperlinks>
    <hyperlink ref="A29" r:id="rId1" display="US/EUR exchange rat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2"/>
</worksheet>
</file>

<file path=xl/worksheets/sheet3.xml><?xml version="1.0" encoding="utf-8"?>
<worksheet xmlns="http://schemas.openxmlformats.org/spreadsheetml/2006/main" xmlns:r="http://schemas.openxmlformats.org/officeDocument/2006/relationships">
  <sheetPr>
    <pageSetUpPr fitToPage="1"/>
  </sheetPr>
  <dimension ref="B1:L36"/>
  <sheetViews>
    <sheetView zoomScalePageLayoutView="0" workbookViewId="0" topLeftCell="B1">
      <selection activeCell="B1" sqref="B1"/>
    </sheetView>
  </sheetViews>
  <sheetFormatPr defaultColWidth="9.140625" defaultRowHeight="15"/>
  <cols>
    <col min="1" max="1" width="9.140625" style="3" customWidth="1"/>
    <col min="2" max="2" width="74.8515625" style="3" customWidth="1"/>
    <col min="3" max="3" width="18.7109375" style="3" customWidth="1"/>
    <col min="4" max="4" width="9.140625" style="3" customWidth="1"/>
    <col min="5" max="5" width="18.7109375" style="3" customWidth="1"/>
    <col min="6" max="6" width="9.140625" style="3" customWidth="1"/>
    <col min="7" max="7" width="23.7109375" style="3" customWidth="1"/>
    <col min="8" max="8" width="9.140625" style="3" customWidth="1"/>
    <col min="9" max="9" width="15.7109375" style="3" customWidth="1"/>
    <col min="10" max="16384" width="9.140625" style="3" customWidth="1"/>
  </cols>
  <sheetData>
    <row r="1" ht="15">
      <c r="B1" s="2" t="s">
        <v>94</v>
      </c>
    </row>
    <row r="2" ht="15">
      <c r="B2" s="4" t="s">
        <v>79</v>
      </c>
    </row>
    <row r="3" spans="2:9" ht="15">
      <c r="B3" s="84"/>
      <c r="C3" s="85"/>
      <c r="D3" s="85"/>
      <c r="E3" s="85"/>
      <c r="F3" s="85"/>
      <c r="G3" s="85"/>
      <c r="H3" s="85"/>
      <c r="I3" s="85"/>
    </row>
    <row r="4" spans="2:9" ht="15">
      <c r="B4" s="66" t="s">
        <v>57</v>
      </c>
      <c r="C4" s="66"/>
      <c r="D4" s="67"/>
      <c r="E4" s="67"/>
      <c r="F4" s="67"/>
      <c r="G4" s="67"/>
      <c r="H4" s="67"/>
      <c r="I4" s="67"/>
    </row>
    <row r="5" spans="2:9" ht="15">
      <c r="B5" s="66"/>
      <c r="C5" s="66"/>
      <c r="D5" s="67"/>
      <c r="E5" s="67"/>
      <c r="F5" s="67"/>
      <c r="G5" s="67"/>
      <c r="H5" s="67"/>
      <c r="I5" s="67"/>
    </row>
    <row r="6" spans="2:9" ht="15">
      <c r="B6" s="68"/>
      <c r="C6" s="68"/>
      <c r="D6" s="72" t="s">
        <v>58</v>
      </c>
      <c r="E6" s="72"/>
      <c r="F6" s="72" t="s">
        <v>59</v>
      </c>
      <c r="G6" s="71"/>
      <c r="H6" s="71"/>
      <c r="I6" s="71"/>
    </row>
    <row r="7" spans="2:9" ht="14.25">
      <c r="B7" s="71"/>
      <c r="C7" s="71"/>
      <c r="D7" s="71" t="s">
        <v>60</v>
      </c>
      <c r="E7" s="71"/>
      <c r="F7" s="71" t="s">
        <v>83</v>
      </c>
      <c r="G7" s="71"/>
      <c r="H7" s="71" t="s">
        <v>82</v>
      </c>
      <c r="I7" s="76"/>
    </row>
    <row r="8" spans="2:9" ht="14.25">
      <c r="B8" s="74" t="s">
        <v>61</v>
      </c>
      <c r="C8" s="74"/>
      <c r="D8" s="74">
        <v>96</v>
      </c>
      <c r="E8" s="74"/>
      <c r="F8" s="74">
        <v>96</v>
      </c>
      <c r="G8" s="74"/>
      <c r="H8" s="74">
        <v>20</v>
      </c>
      <c r="I8" s="74"/>
    </row>
    <row r="9" spans="2:12" ht="14.25">
      <c r="B9" s="68" t="s">
        <v>62</v>
      </c>
      <c r="C9" s="68" t="s">
        <v>63</v>
      </c>
      <c r="D9" s="68" t="s">
        <v>64</v>
      </c>
      <c r="E9" s="68" t="s">
        <v>65</v>
      </c>
      <c r="F9" s="68" t="s">
        <v>64</v>
      </c>
      <c r="G9" s="68" t="s">
        <v>65</v>
      </c>
      <c r="H9" s="68" t="s">
        <v>64</v>
      </c>
      <c r="I9" s="68" t="s">
        <v>65</v>
      </c>
      <c r="L9" s="77"/>
    </row>
    <row r="10" spans="2:9" ht="14.25">
      <c r="B10" s="68" t="s">
        <v>66</v>
      </c>
      <c r="C10" s="73">
        <v>3</v>
      </c>
      <c r="D10" s="68">
        <f>$C10*0</f>
        <v>0</v>
      </c>
      <c r="E10" s="68" t="s">
        <v>67</v>
      </c>
      <c r="F10" s="68">
        <f>$C10*12</f>
        <v>36</v>
      </c>
      <c r="G10" s="68" t="s">
        <v>67</v>
      </c>
      <c r="H10" s="68">
        <f>$C10*3</f>
        <v>9</v>
      </c>
      <c r="I10" s="68" t="s">
        <v>67</v>
      </c>
    </row>
    <row r="11" spans="2:9" ht="14.25">
      <c r="B11" s="68" t="s">
        <v>68</v>
      </c>
      <c r="C11" s="73">
        <v>0.25</v>
      </c>
      <c r="D11" s="68">
        <f>$C11*96</f>
        <v>24</v>
      </c>
      <c r="E11" s="68" t="s">
        <v>67</v>
      </c>
      <c r="F11" s="68">
        <f>$C11*12*3</f>
        <v>9</v>
      </c>
      <c r="G11" s="68" t="s">
        <v>67</v>
      </c>
      <c r="H11" s="68">
        <f>$C11*3*3</f>
        <v>2.25</v>
      </c>
      <c r="I11" s="68" t="s">
        <v>67</v>
      </c>
    </row>
    <row r="12" spans="2:9" ht="14.25">
      <c r="B12" s="68" t="s">
        <v>69</v>
      </c>
      <c r="C12" s="73">
        <v>5</v>
      </c>
      <c r="D12" s="68">
        <f>$C12*1</f>
        <v>5</v>
      </c>
      <c r="E12" s="68" t="s">
        <v>67</v>
      </c>
      <c r="F12" s="68">
        <f>$C12*1</f>
        <v>5</v>
      </c>
      <c r="G12" s="68" t="s">
        <v>67</v>
      </c>
      <c r="H12" s="68">
        <f>$C12*1</f>
        <v>5</v>
      </c>
      <c r="I12" s="68" t="s">
        <v>67</v>
      </c>
    </row>
    <row r="13" spans="2:9" ht="14.25">
      <c r="B13" s="68" t="s">
        <v>70</v>
      </c>
      <c r="C13" s="73">
        <v>5</v>
      </c>
      <c r="D13" s="68">
        <f>$C13*0</f>
        <v>0</v>
      </c>
      <c r="E13" s="68" t="s">
        <v>67</v>
      </c>
      <c r="F13" s="68">
        <f>$C13*1</f>
        <v>5</v>
      </c>
      <c r="G13" s="68" t="s">
        <v>67</v>
      </c>
      <c r="H13" s="68">
        <f>$C13*1</f>
        <v>5</v>
      </c>
      <c r="I13" s="68" t="s">
        <v>67</v>
      </c>
    </row>
    <row r="14" spans="2:12" ht="14.25">
      <c r="B14" s="68" t="s">
        <v>71</v>
      </c>
      <c r="C14" s="73">
        <v>5</v>
      </c>
      <c r="D14" s="68">
        <f>$C14*1</f>
        <v>5</v>
      </c>
      <c r="E14" s="68" t="s">
        <v>67</v>
      </c>
      <c r="F14" s="68">
        <f>$C14*1</f>
        <v>5</v>
      </c>
      <c r="G14" s="68" t="s">
        <v>67</v>
      </c>
      <c r="H14" s="68">
        <f>$C14*1</f>
        <v>5</v>
      </c>
      <c r="I14" s="68" t="s">
        <v>67</v>
      </c>
      <c r="L14" s="77"/>
    </row>
    <row r="15" spans="2:9" ht="14.25">
      <c r="B15" s="71" t="s">
        <v>72</v>
      </c>
      <c r="C15" s="75">
        <v>10</v>
      </c>
      <c r="D15" s="71">
        <f>$C15*1</f>
        <v>10</v>
      </c>
      <c r="E15" s="71" t="s">
        <v>67</v>
      </c>
      <c r="F15" s="71">
        <v>5</v>
      </c>
      <c r="G15" s="71" t="s">
        <v>67</v>
      </c>
      <c r="H15" s="71">
        <v>5</v>
      </c>
      <c r="I15" s="71" t="s">
        <v>67</v>
      </c>
    </row>
    <row r="16" spans="2:9" ht="14.25">
      <c r="B16" s="68" t="s">
        <v>116</v>
      </c>
      <c r="C16" s="68"/>
      <c r="D16" s="67">
        <f>SUM(D10:D15)</f>
        <v>44</v>
      </c>
      <c r="E16" s="68" t="s">
        <v>67</v>
      </c>
      <c r="F16" s="67">
        <f>SUM(F10:F15)</f>
        <v>65</v>
      </c>
      <c r="G16" s="68" t="s">
        <v>67</v>
      </c>
      <c r="H16" s="69">
        <f>SUM(H10:H15)</f>
        <v>31.25</v>
      </c>
      <c r="I16" s="68" t="s">
        <v>67</v>
      </c>
    </row>
    <row r="17" spans="2:9" ht="15">
      <c r="B17" s="68"/>
      <c r="C17" s="68"/>
      <c r="D17" s="82">
        <f>D16/60</f>
        <v>0.7333333333333333</v>
      </c>
      <c r="E17" s="83" t="s">
        <v>73</v>
      </c>
      <c r="F17" s="82">
        <f>F16/60</f>
        <v>1.0833333333333333</v>
      </c>
      <c r="G17" s="83" t="s">
        <v>73</v>
      </c>
      <c r="H17" s="82">
        <f>H16/60</f>
        <v>0.5208333333333334</v>
      </c>
      <c r="I17" s="83" t="s">
        <v>73</v>
      </c>
    </row>
    <row r="18" spans="2:9" ht="14.25">
      <c r="B18" s="71"/>
      <c r="C18" s="71"/>
      <c r="D18" s="71"/>
      <c r="E18" s="71"/>
      <c r="F18" s="71"/>
      <c r="G18" s="71"/>
      <c r="H18" s="71"/>
      <c r="I18" s="71"/>
    </row>
    <row r="19" spans="2:9" ht="15">
      <c r="B19" s="62" t="s">
        <v>74</v>
      </c>
      <c r="C19" s="62"/>
      <c r="D19" s="63"/>
      <c r="E19" s="63"/>
      <c r="F19" s="63"/>
      <c r="G19" s="63"/>
      <c r="H19" s="63"/>
      <c r="I19" s="63"/>
    </row>
    <row r="20" spans="2:9" ht="15">
      <c r="B20" s="62"/>
      <c r="C20" s="62"/>
      <c r="D20" s="63"/>
      <c r="E20" s="63"/>
      <c r="F20" s="63"/>
      <c r="G20" s="63"/>
      <c r="H20" s="63"/>
      <c r="I20" s="63"/>
    </row>
    <row r="21" spans="2:9" ht="15">
      <c r="B21" s="64"/>
      <c r="C21" s="64"/>
      <c r="D21" s="81" t="s">
        <v>58</v>
      </c>
      <c r="E21" s="81"/>
      <c r="F21" s="81" t="s">
        <v>59</v>
      </c>
      <c r="G21" s="79"/>
      <c r="H21" s="79"/>
      <c r="I21" s="79"/>
    </row>
    <row r="22" spans="2:9" ht="14.25">
      <c r="B22" s="79"/>
      <c r="C22" s="79"/>
      <c r="D22" s="79" t="s">
        <v>60</v>
      </c>
      <c r="E22" s="79"/>
      <c r="F22" s="79" t="s">
        <v>83</v>
      </c>
      <c r="G22" s="79"/>
      <c r="H22" s="79" t="s">
        <v>82</v>
      </c>
      <c r="I22" s="79"/>
    </row>
    <row r="23" spans="2:9" ht="14.25">
      <c r="B23" s="64" t="s">
        <v>61</v>
      </c>
      <c r="C23" s="64"/>
      <c r="D23" s="64">
        <v>96</v>
      </c>
      <c r="E23" s="64"/>
      <c r="F23" s="64">
        <v>96</v>
      </c>
      <c r="G23" s="64"/>
      <c r="H23" s="64">
        <v>20</v>
      </c>
      <c r="I23" s="64"/>
    </row>
    <row r="24" spans="2:9" ht="14.25">
      <c r="B24" s="64" t="s">
        <v>62</v>
      </c>
      <c r="C24" s="64" t="s">
        <v>63</v>
      </c>
      <c r="D24" s="64" t="s">
        <v>64</v>
      </c>
      <c r="E24" s="64" t="s">
        <v>65</v>
      </c>
      <c r="F24" s="64" t="s">
        <v>64</v>
      </c>
      <c r="G24" s="64" t="s">
        <v>65</v>
      </c>
      <c r="H24" s="64" t="s">
        <v>64</v>
      </c>
      <c r="I24" s="64" t="s">
        <v>65</v>
      </c>
    </row>
    <row r="25" spans="2:9" ht="14.25">
      <c r="B25" s="64" t="s">
        <v>66</v>
      </c>
      <c r="C25" s="78">
        <v>3</v>
      </c>
      <c r="D25" s="64">
        <f>$C25*0</f>
        <v>0</v>
      </c>
      <c r="E25" s="64" t="s">
        <v>67</v>
      </c>
      <c r="F25" s="64">
        <f>$C25*12</f>
        <v>36</v>
      </c>
      <c r="G25" s="64" t="s">
        <v>67</v>
      </c>
      <c r="H25" s="64">
        <f>$C25*3</f>
        <v>9</v>
      </c>
      <c r="I25" s="64" t="s">
        <v>67</v>
      </c>
    </row>
    <row r="26" spans="2:9" ht="14.25">
      <c r="B26" s="64" t="s">
        <v>75</v>
      </c>
      <c r="C26" s="78">
        <v>2.5</v>
      </c>
      <c r="D26" s="64">
        <f>$C26*0</f>
        <v>0</v>
      </c>
      <c r="E26" s="64" t="s">
        <v>67</v>
      </c>
      <c r="F26" s="64">
        <f>$C26*12</f>
        <v>30</v>
      </c>
      <c r="G26" s="64" t="s">
        <v>67</v>
      </c>
      <c r="H26" s="64">
        <f>$C26*3</f>
        <v>7.5</v>
      </c>
      <c r="I26" s="64" t="s">
        <v>67</v>
      </c>
    </row>
    <row r="27" spans="2:9" ht="14.25">
      <c r="B27" s="64" t="s">
        <v>68</v>
      </c>
      <c r="C27" s="78">
        <v>0.25</v>
      </c>
      <c r="D27" s="64">
        <f>$C27*96</f>
        <v>24</v>
      </c>
      <c r="E27" s="64" t="s">
        <v>67</v>
      </c>
      <c r="F27" s="64">
        <f>$C27*12*3</f>
        <v>9</v>
      </c>
      <c r="G27" s="64" t="s">
        <v>67</v>
      </c>
      <c r="H27" s="64">
        <f>$C27*3*3</f>
        <v>2.25</v>
      </c>
      <c r="I27" s="64" t="s">
        <v>67</v>
      </c>
    </row>
    <row r="28" spans="2:9" ht="14.25">
      <c r="B28" s="64" t="s">
        <v>76</v>
      </c>
      <c r="C28" s="78">
        <v>2</v>
      </c>
      <c r="D28" s="64">
        <f>$C28*1</f>
        <v>2</v>
      </c>
      <c r="E28" s="64" t="s">
        <v>67</v>
      </c>
      <c r="F28" s="64">
        <f>$C28*0</f>
        <v>0</v>
      </c>
      <c r="G28" s="64" t="s">
        <v>67</v>
      </c>
      <c r="H28" s="64">
        <f>$C28*0</f>
        <v>0</v>
      </c>
      <c r="I28" s="64" t="s">
        <v>67</v>
      </c>
    </row>
    <row r="29" spans="2:9" ht="14.25">
      <c r="B29" s="64" t="s">
        <v>77</v>
      </c>
      <c r="C29" s="78">
        <v>120</v>
      </c>
      <c r="D29" s="64">
        <f>$C29*1</f>
        <v>120</v>
      </c>
      <c r="E29" s="64" t="s">
        <v>67</v>
      </c>
      <c r="F29" s="64">
        <f>$C29*1</f>
        <v>120</v>
      </c>
      <c r="G29" s="64" t="s">
        <v>67</v>
      </c>
      <c r="H29" s="64">
        <f>$C29*1</f>
        <v>120</v>
      </c>
      <c r="I29" s="64" t="s">
        <v>67</v>
      </c>
    </row>
    <row r="30" spans="2:9" ht="14.25">
      <c r="B30" s="64" t="s">
        <v>70</v>
      </c>
      <c r="C30" s="78">
        <v>5</v>
      </c>
      <c r="D30" s="64">
        <f>$C30*0</f>
        <v>0</v>
      </c>
      <c r="E30" s="64" t="s">
        <v>67</v>
      </c>
      <c r="F30" s="64">
        <f>$C30*1</f>
        <v>5</v>
      </c>
      <c r="G30" s="64" t="s">
        <v>67</v>
      </c>
      <c r="H30" s="64">
        <f>$C30*1</f>
        <v>5</v>
      </c>
      <c r="I30" s="64" t="s">
        <v>67</v>
      </c>
    </row>
    <row r="31" spans="2:9" ht="14.25">
      <c r="B31" s="64" t="s">
        <v>78</v>
      </c>
      <c r="C31" s="78">
        <v>60</v>
      </c>
      <c r="D31" s="64">
        <f>$C31*0</f>
        <v>0</v>
      </c>
      <c r="E31" s="64" t="s">
        <v>67</v>
      </c>
      <c r="F31" s="70">
        <f>$C31*96/38</f>
        <v>151.57894736842104</v>
      </c>
      <c r="G31" s="64" t="s">
        <v>67</v>
      </c>
      <c r="H31" s="70">
        <f>$C31*20/38</f>
        <v>31.57894736842105</v>
      </c>
      <c r="I31" s="64" t="s">
        <v>67</v>
      </c>
    </row>
    <row r="32" spans="2:9" ht="14.25">
      <c r="B32" s="64" t="s">
        <v>71</v>
      </c>
      <c r="C32" s="78">
        <v>5</v>
      </c>
      <c r="D32" s="64">
        <f>$C32*1</f>
        <v>5</v>
      </c>
      <c r="E32" s="64" t="s">
        <v>67</v>
      </c>
      <c r="F32" s="64">
        <f>$C32*1</f>
        <v>5</v>
      </c>
      <c r="G32" s="64" t="s">
        <v>67</v>
      </c>
      <c r="H32" s="64">
        <f>$C32*1</f>
        <v>5</v>
      </c>
      <c r="I32" s="64" t="s">
        <v>67</v>
      </c>
    </row>
    <row r="33" spans="2:9" ht="14.25">
      <c r="B33" s="79" t="s">
        <v>72</v>
      </c>
      <c r="C33" s="80">
        <v>10</v>
      </c>
      <c r="D33" s="79">
        <f>$C33*1</f>
        <v>10</v>
      </c>
      <c r="E33" s="79" t="s">
        <v>67</v>
      </c>
      <c r="F33" s="79">
        <v>5</v>
      </c>
      <c r="G33" s="79" t="s">
        <v>67</v>
      </c>
      <c r="H33" s="79">
        <v>5</v>
      </c>
      <c r="I33" s="79" t="s">
        <v>67</v>
      </c>
    </row>
    <row r="34" spans="2:9" ht="14.25">
      <c r="B34" s="64" t="s">
        <v>117</v>
      </c>
      <c r="C34" s="64"/>
      <c r="D34" s="63">
        <f>SUM(D25:D33)</f>
        <v>161</v>
      </c>
      <c r="E34" s="64" t="s">
        <v>67</v>
      </c>
      <c r="F34" s="65">
        <f>SUM(F25:F33)</f>
        <v>361.57894736842104</v>
      </c>
      <c r="G34" s="64" t="s">
        <v>67</v>
      </c>
      <c r="H34" s="65">
        <f>SUM(H25:H33)</f>
        <v>185.32894736842104</v>
      </c>
      <c r="I34" s="64" t="s">
        <v>67</v>
      </c>
    </row>
    <row r="35" spans="2:9" ht="15">
      <c r="B35" s="79"/>
      <c r="C35" s="79"/>
      <c r="D35" s="86">
        <f>D34/60</f>
        <v>2.683333333333333</v>
      </c>
      <c r="E35" s="87" t="s">
        <v>73</v>
      </c>
      <c r="F35" s="86">
        <f>F34/60</f>
        <v>6.026315789473684</v>
      </c>
      <c r="G35" s="87" t="s">
        <v>73</v>
      </c>
      <c r="H35" s="86">
        <f>H34/60</f>
        <v>3.088815789473684</v>
      </c>
      <c r="I35" s="87" t="s">
        <v>73</v>
      </c>
    </row>
    <row r="36" ht="12.75">
      <c r="I36" s="7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M80"/>
  <sheetViews>
    <sheetView zoomScalePageLayoutView="0" workbookViewId="0" topLeftCell="A1">
      <selection activeCell="A1" sqref="A1"/>
    </sheetView>
  </sheetViews>
  <sheetFormatPr defaultColWidth="9.140625" defaultRowHeight="15"/>
  <cols>
    <col min="1" max="1" width="26.00390625" style="6" customWidth="1"/>
    <col min="2" max="2" width="91.7109375" style="6" customWidth="1"/>
    <col min="3" max="3" width="16.421875" style="6" customWidth="1"/>
    <col min="4" max="4" width="16.00390625" style="6" customWidth="1"/>
    <col min="5" max="5" width="14.57421875" style="6" customWidth="1"/>
    <col min="6" max="6" width="17.421875" style="6" customWidth="1"/>
    <col min="7" max="13" width="18.140625" style="6" customWidth="1"/>
    <col min="14" max="16384" width="9.140625" style="6" customWidth="1"/>
  </cols>
  <sheetData>
    <row r="1" ht="15">
      <c r="A1" s="2" t="s">
        <v>119</v>
      </c>
    </row>
    <row r="2" ht="15">
      <c r="A2" s="2"/>
    </row>
    <row r="4" spans="1:6" ht="15">
      <c r="A4" s="57"/>
      <c r="B4" s="57"/>
      <c r="C4" s="57"/>
      <c r="D4" s="57"/>
      <c r="E4" s="57"/>
      <c r="F4" s="57"/>
    </row>
    <row r="5" spans="1:6" ht="15">
      <c r="A5" s="29" t="s">
        <v>14</v>
      </c>
      <c r="B5" s="31"/>
      <c r="C5" s="31"/>
      <c r="D5" s="31"/>
      <c r="E5" s="31"/>
      <c r="F5" s="31"/>
    </row>
    <row r="6" spans="1:6" ht="15">
      <c r="A6" s="31"/>
      <c r="B6" s="31"/>
      <c r="C6" s="31"/>
      <c r="D6" s="31"/>
      <c r="E6" s="31"/>
      <c r="F6" s="31"/>
    </row>
    <row r="7" spans="1:6" s="24" customFormat="1" ht="30">
      <c r="A7" s="15" t="s">
        <v>15</v>
      </c>
      <c r="B7" s="15" t="s">
        <v>16</v>
      </c>
      <c r="C7" s="15" t="s">
        <v>86</v>
      </c>
      <c r="D7" s="15" t="s">
        <v>17</v>
      </c>
      <c r="E7" s="15" t="s">
        <v>84</v>
      </c>
      <c r="F7" s="15" t="s">
        <v>85</v>
      </c>
    </row>
    <row r="8" spans="1:6" ht="15">
      <c r="A8" s="31" t="s">
        <v>20</v>
      </c>
      <c r="B8" s="31" t="s">
        <v>21</v>
      </c>
      <c r="C8" s="31">
        <v>10</v>
      </c>
      <c r="D8" s="54"/>
      <c r="E8" s="54"/>
      <c r="F8" s="54"/>
    </row>
    <row r="9" spans="1:6" ht="15">
      <c r="A9" s="31" t="s">
        <v>22</v>
      </c>
      <c r="B9" s="31" t="s">
        <v>23</v>
      </c>
      <c r="C9" s="31">
        <v>4</v>
      </c>
      <c r="D9" s="31"/>
      <c r="E9" s="31"/>
      <c r="F9" s="54"/>
    </row>
    <row r="10" spans="1:6" ht="15">
      <c r="A10" s="31" t="s">
        <v>0</v>
      </c>
      <c r="B10" s="31" t="s">
        <v>24</v>
      </c>
      <c r="C10" s="31">
        <v>2</v>
      </c>
      <c r="D10" s="31"/>
      <c r="E10" s="31"/>
      <c r="F10" s="31"/>
    </row>
    <row r="11" spans="1:6" ht="15">
      <c r="A11" s="31" t="s">
        <v>25</v>
      </c>
      <c r="B11" s="31" t="s">
        <v>26</v>
      </c>
      <c r="C11" s="31">
        <v>8</v>
      </c>
      <c r="D11" s="31"/>
      <c r="E11" s="31"/>
      <c r="F11" s="31"/>
    </row>
    <row r="12" spans="1:6" ht="15">
      <c r="A12" s="31" t="s">
        <v>27</v>
      </c>
      <c r="B12" s="31" t="s">
        <v>28</v>
      </c>
      <c r="C12" s="31">
        <f>2*SUM(C8:C11)</f>
        <v>48</v>
      </c>
      <c r="D12" s="31"/>
      <c r="E12" s="31"/>
      <c r="F12" s="31"/>
    </row>
    <row r="13" spans="1:6" ht="15">
      <c r="A13" s="31" t="s">
        <v>29</v>
      </c>
      <c r="B13" s="31" t="s">
        <v>30</v>
      </c>
      <c r="C13" s="31">
        <f>C12+2*$C$11</f>
        <v>64</v>
      </c>
      <c r="D13" s="31"/>
      <c r="E13" s="31"/>
      <c r="F13" s="31"/>
    </row>
    <row r="14" spans="1:6" ht="15">
      <c r="A14" s="31" t="s">
        <v>31</v>
      </c>
      <c r="B14" s="31" t="s">
        <v>30</v>
      </c>
      <c r="C14" s="31">
        <f>C13+2*$C$11</f>
        <v>80</v>
      </c>
      <c r="D14" s="31"/>
      <c r="E14" s="31"/>
      <c r="F14" s="31"/>
    </row>
    <row r="15" spans="1:6" ht="15">
      <c r="A15" s="31" t="s">
        <v>32</v>
      </c>
      <c r="B15" s="31" t="s">
        <v>30</v>
      </c>
      <c r="C15" s="31">
        <f>C14+2*$C$11</f>
        <v>96</v>
      </c>
      <c r="D15" s="54">
        <v>68.4</v>
      </c>
      <c r="E15" s="31"/>
      <c r="F15" s="31"/>
    </row>
    <row r="16" spans="1:6" ht="15">
      <c r="A16" s="31" t="s">
        <v>37</v>
      </c>
      <c r="B16" s="31" t="s">
        <v>56</v>
      </c>
      <c r="C16" s="31">
        <f>C15+2*$C$11</f>
        <v>112</v>
      </c>
      <c r="D16" s="54"/>
      <c r="E16" s="31"/>
      <c r="F16" s="31"/>
    </row>
    <row r="17" spans="1:6" ht="15">
      <c r="A17" s="31" t="s">
        <v>38</v>
      </c>
      <c r="B17" s="31" t="s">
        <v>30</v>
      </c>
      <c r="C17" s="31">
        <f aca="true" t="shared" si="0" ref="C17:C34">C16+2*$C$11</f>
        <v>128</v>
      </c>
      <c r="D17" s="31"/>
      <c r="E17" s="31"/>
      <c r="F17" s="31"/>
    </row>
    <row r="18" spans="1:6" ht="15">
      <c r="A18" s="31" t="s">
        <v>39</v>
      </c>
      <c r="B18" s="31" t="s">
        <v>30</v>
      </c>
      <c r="C18" s="31">
        <f t="shared" si="0"/>
        <v>144</v>
      </c>
      <c r="D18" s="31"/>
      <c r="E18" s="31"/>
      <c r="F18" s="31"/>
    </row>
    <row r="19" spans="1:6" ht="15">
      <c r="A19" s="31" t="s">
        <v>40</v>
      </c>
      <c r="B19" s="31" t="s">
        <v>30</v>
      </c>
      <c r="C19" s="31">
        <f t="shared" si="0"/>
        <v>160</v>
      </c>
      <c r="D19" s="31"/>
      <c r="E19" s="31"/>
      <c r="F19" s="31"/>
    </row>
    <row r="20" spans="1:6" ht="15">
      <c r="A20" s="31" t="s">
        <v>41</v>
      </c>
      <c r="B20" s="31" t="s">
        <v>30</v>
      </c>
      <c r="C20" s="31">
        <f t="shared" si="0"/>
        <v>176</v>
      </c>
      <c r="D20" s="31"/>
      <c r="E20" s="31"/>
      <c r="F20" s="31"/>
    </row>
    <row r="21" spans="1:6" ht="15">
      <c r="A21" s="31" t="s">
        <v>42</v>
      </c>
      <c r="B21" s="31" t="s">
        <v>30</v>
      </c>
      <c r="C21" s="31">
        <f t="shared" si="0"/>
        <v>192</v>
      </c>
      <c r="D21" s="54">
        <v>68.4</v>
      </c>
      <c r="E21" s="31"/>
      <c r="F21" s="31"/>
    </row>
    <row r="22" spans="1:6" ht="15">
      <c r="A22" s="31" t="s">
        <v>43</v>
      </c>
      <c r="B22" s="31" t="s">
        <v>56</v>
      </c>
      <c r="C22" s="31">
        <f t="shared" si="0"/>
        <v>208</v>
      </c>
      <c r="D22" s="54"/>
      <c r="E22" s="31"/>
      <c r="F22" s="31"/>
    </row>
    <row r="23" spans="1:6" ht="15">
      <c r="A23" s="31" t="s">
        <v>44</v>
      </c>
      <c r="B23" s="31" t="s">
        <v>30</v>
      </c>
      <c r="C23" s="31">
        <f t="shared" si="0"/>
        <v>224</v>
      </c>
      <c r="D23" s="31"/>
      <c r="E23" s="31"/>
      <c r="F23" s="31"/>
    </row>
    <row r="24" spans="1:6" ht="15">
      <c r="A24" s="31" t="s">
        <v>45</v>
      </c>
      <c r="B24" s="31" t="s">
        <v>30</v>
      </c>
      <c r="C24" s="31">
        <f t="shared" si="0"/>
        <v>240</v>
      </c>
      <c r="D24" s="31"/>
      <c r="E24" s="31"/>
      <c r="F24" s="31"/>
    </row>
    <row r="25" spans="1:6" ht="15">
      <c r="A25" s="31" t="s">
        <v>46</v>
      </c>
      <c r="B25" s="31" t="s">
        <v>30</v>
      </c>
      <c r="C25" s="31">
        <f t="shared" si="0"/>
        <v>256</v>
      </c>
      <c r="D25" s="31"/>
      <c r="E25" s="31"/>
      <c r="F25" s="31"/>
    </row>
    <row r="26" spans="1:6" ht="15">
      <c r="A26" s="31" t="s">
        <v>47</v>
      </c>
      <c r="B26" s="31" t="s">
        <v>30</v>
      </c>
      <c r="C26" s="31">
        <f t="shared" si="0"/>
        <v>272</v>
      </c>
      <c r="D26" s="31"/>
      <c r="E26" s="31"/>
      <c r="F26" s="31"/>
    </row>
    <row r="27" spans="1:6" ht="15">
      <c r="A27" s="31" t="s">
        <v>48</v>
      </c>
      <c r="B27" s="31" t="s">
        <v>30</v>
      </c>
      <c r="C27" s="31">
        <f t="shared" si="0"/>
        <v>288</v>
      </c>
      <c r="D27" s="54">
        <v>68.4</v>
      </c>
      <c r="E27" s="31"/>
      <c r="F27" s="31"/>
    </row>
    <row r="28" spans="1:6" ht="15">
      <c r="A28" s="31" t="s">
        <v>49</v>
      </c>
      <c r="B28" s="31" t="s">
        <v>56</v>
      </c>
      <c r="C28" s="31">
        <f t="shared" si="0"/>
        <v>304</v>
      </c>
      <c r="D28" s="54"/>
      <c r="E28" s="31"/>
      <c r="F28" s="31"/>
    </row>
    <row r="29" spans="1:6" ht="15">
      <c r="A29" s="31" t="s">
        <v>50</v>
      </c>
      <c r="B29" s="31" t="s">
        <v>30</v>
      </c>
      <c r="C29" s="31">
        <f t="shared" si="0"/>
        <v>320</v>
      </c>
      <c r="D29" s="31"/>
      <c r="E29" s="31"/>
      <c r="F29" s="31"/>
    </row>
    <row r="30" spans="1:6" ht="15">
      <c r="A30" s="31" t="s">
        <v>51</v>
      </c>
      <c r="B30" s="31" t="s">
        <v>30</v>
      </c>
      <c r="C30" s="31">
        <f t="shared" si="0"/>
        <v>336</v>
      </c>
      <c r="D30" s="31"/>
      <c r="E30" s="31"/>
      <c r="F30" s="31"/>
    </row>
    <row r="31" spans="1:6" ht="15">
      <c r="A31" s="31" t="s">
        <v>52</v>
      </c>
      <c r="B31" s="31" t="s">
        <v>30</v>
      </c>
      <c r="C31" s="31">
        <f t="shared" si="0"/>
        <v>352</v>
      </c>
      <c r="D31" s="31"/>
      <c r="E31" s="31"/>
      <c r="F31" s="31"/>
    </row>
    <row r="32" spans="1:6" ht="15">
      <c r="A32" s="31" t="s">
        <v>53</v>
      </c>
      <c r="B32" s="31" t="s">
        <v>30</v>
      </c>
      <c r="C32" s="31">
        <f t="shared" si="0"/>
        <v>368</v>
      </c>
      <c r="D32" s="31"/>
      <c r="E32" s="31"/>
      <c r="F32" s="31"/>
    </row>
    <row r="33" spans="1:6" ht="15">
      <c r="A33" s="31" t="s">
        <v>54</v>
      </c>
      <c r="B33" s="31" t="s">
        <v>30</v>
      </c>
      <c r="C33" s="31">
        <f t="shared" si="0"/>
        <v>384</v>
      </c>
      <c r="D33" s="54">
        <v>68.4</v>
      </c>
      <c r="E33" s="31"/>
      <c r="F33" s="31"/>
    </row>
    <row r="34" spans="1:6" ht="15">
      <c r="A34" s="31" t="s">
        <v>55</v>
      </c>
      <c r="B34" s="31" t="s">
        <v>56</v>
      </c>
      <c r="C34" s="31">
        <f t="shared" si="0"/>
        <v>400</v>
      </c>
      <c r="D34" s="54">
        <v>19.57</v>
      </c>
      <c r="E34" s="31"/>
      <c r="F34" s="31"/>
    </row>
    <row r="35" spans="1:6" ht="15">
      <c r="A35" s="44"/>
      <c r="B35" s="44"/>
      <c r="C35" s="44"/>
      <c r="D35" s="44"/>
      <c r="E35" s="58">
        <f>SUM(D8:D34)/23</f>
        <v>12.746521739130435</v>
      </c>
      <c r="F35" s="58">
        <f>E35/$A$72</f>
        <v>16.616365739130437</v>
      </c>
    </row>
    <row r="36" spans="1:6" ht="15">
      <c r="A36" s="12" t="s">
        <v>33</v>
      </c>
      <c r="B36" s="38"/>
      <c r="C36" s="38"/>
      <c r="D36" s="38"/>
      <c r="E36" s="38"/>
      <c r="F36" s="38"/>
    </row>
    <row r="37" spans="1:6" ht="15">
      <c r="A37" s="38"/>
      <c r="B37" s="38"/>
      <c r="C37" s="38"/>
      <c r="D37" s="38"/>
      <c r="E37" s="38"/>
      <c r="F37" s="38"/>
    </row>
    <row r="38" spans="1:6" s="24" customFormat="1" ht="30">
      <c r="A38" s="39" t="s">
        <v>15</v>
      </c>
      <c r="B38" s="39" t="s">
        <v>16</v>
      </c>
      <c r="C38" s="39" t="s">
        <v>86</v>
      </c>
      <c r="D38" s="39" t="s">
        <v>17</v>
      </c>
      <c r="E38" s="39" t="s">
        <v>84</v>
      </c>
      <c r="F38" s="39" t="s">
        <v>85</v>
      </c>
    </row>
    <row r="39" spans="1:6" ht="15">
      <c r="A39" s="38" t="s">
        <v>20</v>
      </c>
      <c r="B39" s="38" t="s">
        <v>34</v>
      </c>
      <c r="C39" s="38">
        <v>0</v>
      </c>
      <c r="D39" s="55"/>
      <c r="E39" s="55"/>
      <c r="F39" s="55"/>
    </row>
    <row r="40" spans="1:6" ht="15">
      <c r="A40" s="38" t="s">
        <v>22</v>
      </c>
      <c r="B40" s="38" t="s">
        <v>88</v>
      </c>
      <c r="C40" s="38">
        <v>2</v>
      </c>
      <c r="D40" s="38"/>
      <c r="E40" s="38"/>
      <c r="F40" s="56"/>
    </row>
    <row r="41" spans="1:6" ht="15">
      <c r="A41" s="38" t="s">
        <v>0</v>
      </c>
      <c r="B41" s="38" t="s">
        <v>24</v>
      </c>
      <c r="C41" s="38">
        <v>2</v>
      </c>
      <c r="D41" s="38"/>
      <c r="E41" s="38"/>
      <c r="F41" s="38"/>
    </row>
    <row r="42" spans="1:13" ht="15">
      <c r="A42" s="38" t="s">
        <v>25</v>
      </c>
      <c r="B42" s="38" t="s">
        <v>35</v>
      </c>
      <c r="C42" s="38">
        <v>4</v>
      </c>
      <c r="D42" s="38"/>
      <c r="E42" s="38"/>
      <c r="F42" s="91"/>
      <c r="G42" s="90"/>
      <c r="H42" s="90"/>
      <c r="I42" s="90"/>
      <c r="J42" s="90"/>
      <c r="K42" s="90"/>
      <c r="L42" s="90"/>
      <c r="M42" s="90"/>
    </row>
    <row r="43" spans="1:13" ht="15">
      <c r="A43" s="38" t="s">
        <v>27</v>
      </c>
      <c r="B43" s="38" t="s">
        <v>36</v>
      </c>
      <c r="C43" s="38">
        <f>SUM(C39:C42)</f>
        <v>8</v>
      </c>
      <c r="D43" s="38"/>
      <c r="E43" s="38"/>
      <c r="F43" s="91"/>
      <c r="G43" s="90"/>
      <c r="H43" s="90"/>
      <c r="I43" s="90"/>
      <c r="J43" s="90"/>
      <c r="K43" s="90"/>
      <c r="L43" s="90"/>
      <c r="M43" s="90"/>
    </row>
    <row r="44" spans="1:6" ht="15">
      <c r="A44" s="38" t="s">
        <v>29</v>
      </c>
      <c r="B44" s="38" t="s">
        <v>35</v>
      </c>
      <c r="C44" s="38">
        <f>C43+4</f>
        <v>12</v>
      </c>
      <c r="D44" s="38"/>
      <c r="E44" s="38"/>
      <c r="F44" s="38"/>
    </row>
    <row r="45" spans="1:6" ht="15">
      <c r="A45" s="38" t="s">
        <v>31</v>
      </c>
      <c r="B45" s="38" t="s">
        <v>35</v>
      </c>
      <c r="C45" s="38">
        <f aca="true" t="shared" si="1" ref="C45:C65">C44+4</f>
        <v>16</v>
      </c>
      <c r="D45" s="38"/>
      <c r="E45" s="38"/>
      <c r="F45" s="38"/>
    </row>
    <row r="46" spans="1:9" ht="15">
      <c r="A46" s="38" t="s">
        <v>32</v>
      </c>
      <c r="B46" s="38" t="s">
        <v>35</v>
      </c>
      <c r="C46" s="38">
        <f t="shared" si="1"/>
        <v>20</v>
      </c>
      <c r="D46" s="38"/>
      <c r="E46" s="38"/>
      <c r="F46" s="91"/>
      <c r="G46" s="90"/>
      <c r="H46" s="90"/>
      <c r="I46" s="90"/>
    </row>
    <row r="47" spans="1:9" ht="15">
      <c r="A47" s="38" t="s">
        <v>37</v>
      </c>
      <c r="B47" s="38" t="s">
        <v>35</v>
      </c>
      <c r="C47" s="38">
        <f t="shared" si="1"/>
        <v>24</v>
      </c>
      <c r="D47" s="38"/>
      <c r="E47" s="38"/>
      <c r="F47" s="91"/>
      <c r="G47" s="90"/>
      <c r="H47" s="90"/>
      <c r="I47" s="90"/>
    </row>
    <row r="48" spans="1:6" ht="15">
      <c r="A48" s="38" t="s">
        <v>38</v>
      </c>
      <c r="B48" s="38" t="s">
        <v>35</v>
      </c>
      <c r="C48" s="38">
        <f t="shared" si="1"/>
        <v>28</v>
      </c>
      <c r="D48" s="38"/>
      <c r="E48" s="38"/>
      <c r="F48" s="38"/>
    </row>
    <row r="49" spans="1:6" ht="15">
      <c r="A49" s="38" t="s">
        <v>39</v>
      </c>
      <c r="B49" s="38" t="s">
        <v>35</v>
      </c>
      <c r="C49" s="38">
        <f t="shared" si="1"/>
        <v>32</v>
      </c>
      <c r="D49" s="38"/>
      <c r="E49" s="38"/>
      <c r="F49" s="38"/>
    </row>
    <row r="50" spans="1:6" ht="15">
      <c r="A50" s="38" t="s">
        <v>40</v>
      </c>
      <c r="B50" s="38" t="s">
        <v>35</v>
      </c>
      <c r="C50" s="38">
        <f t="shared" si="1"/>
        <v>36</v>
      </c>
      <c r="D50" s="38"/>
      <c r="E50" s="38"/>
      <c r="F50" s="38"/>
    </row>
    <row r="51" spans="1:6" ht="15">
      <c r="A51" s="38" t="s">
        <v>41</v>
      </c>
      <c r="B51" s="38" t="s">
        <v>35</v>
      </c>
      <c r="C51" s="38">
        <f t="shared" si="1"/>
        <v>40</v>
      </c>
      <c r="D51" s="38"/>
      <c r="E51" s="38"/>
      <c r="F51" s="38"/>
    </row>
    <row r="52" spans="1:6" ht="15">
      <c r="A52" s="38" t="s">
        <v>42</v>
      </c>
      <c r="B52" s="38" t="s">
        <v>35</v>
      </c>
      <c r="C52" s="38">
        <f>C51+4</f>
        <v>44</v>
      </c>
      <c r="D52" s="38"/>
      <c r="E52" s="38"/>
      <c r="F52" s="38"/>
    </row>
    <row r="53" spans="1:6" ht="15">
      <c r="A53" s="38" t="s">
        <v>43</v>
      </c>
      <c r="B53" s="38" t="s">
        <v>35</v>
      </c>
      <c r="C53" s="38">
        <f t="shared" si="1"/>
        <v>48</v>
      </c>
      <c r="D53" s="38"/>
      <c r="E53" s="38"/>
      <c r="F53" s="38"/>
    </row>
    <row r="54" spans="1:6" ht="15">
      <c r="A54" s="38" t="s">
        <v>44</v>
      </c>
      <c r="B54" s="38" t="s">
        <v>35</v>
      </c>
      <c r="C54" s="38">
        <f t="shared" si="1"/>
        <v>52</v>
      </c>
      <c r="D54" s="38"/>
      <c r="E54" s="38"/>
      <c r="F54" s="38"/>
    </row>
    <row r="55" spans="1:6" ht="15">
      <c r="A55" s="38" t="s">
        <v>45</v>
      </c>
      <c r="B55" s="38" t="s">
        <v>35</v>
      </c>
      <c r="C55" s="38">
        <f t="shared" si="1"/>
        <v>56</v>
      </c>
      <c r="D55" s="38"/>
      <c r="E55" s="38"/>
      <c r="F55" s="38"/>
    </row>
    <row r="56" spans="1:6" ht="15">
      <c r="A56" s="38" t="s">
        <v>46</v>
      </c>
      <c r="B56" s="38" t="s">
        <v>35</v>
      </c>
      <c r="C56" s="38">
        <f t="shared" si="1"/>
        <v>60</v>
      </c>
      <c r="D56" s="38"/>
      <c r="E56" s="38"/>
      <c r="F56" s="38"/>
    </row>
    <row r="57" spans="1:6" ht="15">
      <c r="A57" s="38" t="s">
        <v>47</v>
      </c>
      <c r="B57" s="38" t="s">
        <v>35</v>
      </c>
      <c r="C57" s="38">
        <f t="shared" si="1"/>
        <v>64</v>
      </c>
      <c r="D57" s="38"/>
      <c r="E57" s="38"/>
      <c r="F57" s="38"/>
    </row>
    <row r="58" spans="1:6" ht="15">
      <c r="A58" s="38" t="s">
        <v>48</v>
      </c>
      <c r="B58" s="38" t="s">
        <v>35</v>
      </c>
      <c r="C58" s="38">
        <f t="shared" si="1"/>
        <v>68</v>
      </c>
      <c r="D58" s="38"/>
      <c r="E58" s="38"/>
      <c r="F58" s="38"/>
    </row>
    <row r="59" spans="1:6" ht="15">
      <c r="A59" s="38" t="s">
        <v>49</v>
      </c>
      <c r="B59" s="38" t="s">
        <v>35</v>
      </c>
      <c r="C59" s="38">
        <f t="shared" si="1"/>
        <v>72</v>
      </c>
      <c r="D59" s="38"/>
      <c r="E59" s="38"/>
      <c r="F59" s="38"/>
    </row>
    <row r="60" spans="1:6" ht="15">
      <c r="A60" s="38" t="s">
        <v>50</v>
      </c>
      <c r="B60" s="38" t="s">
        <v>35</v>
      </c>
      <c r="C60" s="38">
        <f t="shared" si="1"/>
        <v>76</v>
      </c>
      <c r="D60" s="38"/>
      <c r="E60" s="38"/>
      <c r="F60" s="38"/>
    </row>
    <row r="61" spans="1:6" ht="15">
      <c r="A61" s="38" t="s">
        <v>51</v>
      </c>
      <c r="B61" s="38" t="s">
        <v>35</v>
      </c>
      <c r="C61" s="38">
        <f t="shared" si="1"/>
        <v>80</v>
      </c>
      <c r="D61" s="38"/>
      <c r="E61" s="38"/>
      <c r="F61" s="38"/>
    </row>
    <row r="62" spans="1:6" ht="15">
      <c r="A62" s="38" t="s">
        <v>52</v>
      </c>
      <c r="B62" s="38" t="s">
        <v>35</v>
      </c>
      <c r="C62" s="38">
        <f t="shared" si="1"/>
        <v>84</v>
      </c>
      <c r="D62" s="38"/>
      <c r="E62" s="38"/>
      <c r="F62" s="38"/>
    </row>
    <row r="63" spans="1:6" ht="15">
      <c r="A63" s="38" t="s">
        <v>53</v>
      </c>
      <c r="B63" s="38" t="s">
        <v>35</v>
      </c>
      <c r="C63" s="38">
        <f t="shared" si="1"/>
        <v>88</v>
      </c>
      <c r="D63" s="38"/>
      <c r="E63" s="38"/>
      <c r="F63" s="38"/>
    </row>
    <row r="64" spans="1:6" ht="15">
      <c r="A64" s="38" t="s">
        <v>54</v>
      </c>
      <c r="B64" s="38" t="s">
        <v>35</v>
      </c>
      <c r="C64" s="38">
        <f t="shared" si="1"/>
        <v>92</v>
      </c>
      <c r="D64" s="38"/>
      <c r="E64" s="38"/>
      <c r="F64" s="38"/>
    </row>
    <row r="65" spans="1:6" ht="15">
      <c r="A65" s="38" t="s">
        <v>55</v>
      </c>
      <c r="B65" s="38" t="s">
        <v>35</v>
      </c>
      <c r="C65" s="38">
        <f t="shared" si="1"/>
        <v>96</v>
      </c>
      <c r="D65" s="55">
        <v>261.47</v>
      </c>
      <c r="E65" s="38"/>
      <c r="F65" s="38"/>
    </row>
    <row r="66" spans="1:6" ht="15">
      <c r="A66" s="46"/>
      <c r="B66" s="46"/>
      <c r="C66" s="46"/>
      <c r="D66" s="46"/>
      <c r="E66" s="59">
        <f>D65/23</f>
        <v>11.36826086956522</v>
      </c>
      <c r="F66" s="59">
        <f>E66/$A$72</f>
        <v>14.819664869565221</v>
      </c>
    </row>
    <row r="69" ht="15">
      <c r="A69" s="4" t="s">
        <v>80</v>
      </c>
    </row>
    <row r="71" spans="1:2" ht="15">
      <c r="A71" s="26" t="s">
        <v>13</v>
      </c>
      <c r="B71" s="24" t="s">
        <v>95</v>
      </c>
    </row>
    <row r="72" spans="1:2" ht="15">
      <c r="A72" s="27">
        <f>1/1.3036</f>
        <v>0.7671064743786437</v>
      </c>
      <c r="B72" s="28"/>
    </row>
    <row r="75" spans="1:3" ht="15">
      <c r="A75" s="11" t="s">
        <v>97</v>
      </c>
      <c r="C75" s="24"/>
    </row>
    <row r="76" spans="1:3" ht="15">
      <c r="A76" t="s">
        <v>109</v>
      </c>
      <c r="C76" s="24"/>
    </row>
    <row r="77" spans="1:3" ht="15">
      <c r="A77" t="s">
        <v>110</v>
      </c>
      <c r="C77" s="24"/>
    </row>
    <row r="78" spans="2:3" ht="15">
      <c r="B78" s="61" t="s">
        <v>111</v>
      </c>
      <c r="C78" s="24"/>
    </row>
    <row r="79" spans="1:3" ht="15">
      <c r="A79" t="s">
        <v>114</v>
      </c>
      <c r="C79" s="24"/>
    </row>
    <row r="80" spans="1:3" ht="15">
      <c r="A80" t="s">
        <v>112</v>
      </c>
      <c r="C80" s="24"/>
    </row>
  </sheetData>
  <sheetProtection/>
  <mergeCells count="12">
    <mergeCell ref="F46:F47"/>
    <mergeCell ref="G46:G47"/>
    <mergeCell ref="H46:H47"/>
    <mergeCell ref="I46:I47"/>
    <mergeCell ref="F42:F43"/>
    <mergeCell ref="G42:G43"/>
    <mergeCell ref="H42:H43"/>
    <mergeCell ref="I42:I43"/>
    <mergeCell ref="J42:J43"/>
    <mergeCell ref="K42:K43"/>
    <mergeCell ref="L42:L43"/>
    <mergeCell ref="M42:M43"/>
  </mergeCells>
  <hyperlinks>
    <hyperlink ref="A71" r:id="rId1" display="US/EUR exchange rat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2"/>
</worksheet>
</file>

<file path=xl/worksheets/sheet5.xml><?xml version="1.0" encoding="utf-8"?>
<worksheet xmlns="http://schemas.openxmlformats.org/spreadsheetml/2006/main" xmlns:r="http://schemas.openxmlformats.org/officeDocument/2006/relationships">
  <sheetPr>
    <pageSetUpPr fitToPage="1"/>
  </sheetPr>
  <dimension ref="A1:M59"/>
  <sheetViews>
    <sheetView zoomScalePageLayoutView="0" workbookViewId="0" topLeftCell="A1">
      <selection activeCell="A2" sqref="A2"/>
    </sheetView>
  </sheetViews>
  <sheetFormatPr defaultColWidth="9.140625" defaultRowHeight="15"/>
  <cols>
    <col min="1" max="1" width="21.00390625" style="6" customWidth="1"/>
    <col min="2" max="2" width="93.7109375" style="6" customWidth="1"/>
    <col min="3" max="3" width="16.28125" style="6" customWidth="1"/>
    <col min="4" max="4" width="14.00390625" style="6" customWidth="1"/>
    <col min="5" max="5" width="16.421875" style="6" customWidth="1"/>
    <col min="6" max="6" width="20.7109375" style="6" customWidth="1"/>
    <col min="7" max="13" width="18.140625" style="6" customWidth="1"/>
    <col min="14" max="16384" width="9.140625" style="6" customWidth="1"/>
  </cols>
  <sheetData>
    <row r="1" ht="15">
      <c r="A1" s="2" t="s">
        <v>118</v>
      </c>
    </row>
    <row r="2" ht="15">
      <c r="A2" s="2"/>
    </row>
    <row r="4" spans="1:6" ht="15">
      <c r="A4" s="57"/>
      <c r="B4" s="57"/>
      <c r="C4" s="57"/>
      <c r="D4" s="57"/>
      <c r="E4" s="57"/>
      <c r="F4" s="57"/>
    </row>
    <row r="5" spans="1:6" ht="15">
      <c r="A5" s="29" t="s">
        <v>14</v>
      </c>
      <c r="B5" s="31"/>
      <c r="C5" s="31"/>
      <c r="D5" s="31"/>
      <c r="E5" s="31"/>
      <c r="F5" s="31"/>
    </row>
    <row r="6" spans="1:6" ht="15">
      <c r="A6" s="31"/>
      <c r="B6" s="31"/>
      <c r="C6" s="31"/>
      <c r="D6" s="31"/>
      <c r="E6" s="31"/>
      <c r="F6" s="31"/>
    </row>
    <row r="7" spans="1:6" s="24" customFormat="1" ht="30">
      <c r="A7" s="15" t="s">
        <v>15</v>
      </c>
      <c r="B7" s="15" t="s">
        <v>16</v>
      </c>
      <c r="C7" s="15" t="s">
        <v>86</v>
      </c>
      <c r="D7" s="15" t="s">
        <v>17</v>
      </c>
      <c r="E7" s="15" t="s">
        <v>84</v>
      </c>
      <c r="F7" s="15" t="s">
        <v>85</v>
      </c>
    </row>
    <row r="8" spans="1:6" ht="15">
      <c r="A8" s="31" t="s">
        <v>20</v>
      </c>
      <c r="B8" s="31" t="s">
        <v>21</v>
      </c>
      <c r="C8" s="31">
        <v>10</v>
      </c>
      <c r="D8" s="54"/>
      <c r="E8" s="54"/>
      <c r="F8" s="54"/>
    </row>
    <row r="9" spans="1:6" ht="15">
      <c r="A9" s="31" t="s">
        <v>22</v>
      </c>
      <c r="B9" s="31" t="s">
        <v>23</v>
      </c>
      <c r="C9" s="31">
        <v>4</v>
      </c>
      <c r="D9" s="31"/>
      <c r="E9" s="31"/>
      <c r="F9" s="54"/>
    </row>
    <row r="10" spans="1:6" ht="15">
      <c r="A10" s="31" t="s">
        <v>0</v>
      </c>
      <c r="B10" s="31" t="s">
        <v>24</v>
      </c>
      <c r="C10" s="31">
        <v>2</v>
      </c>
      <c r="D10" s="31"/>
      <c r="E10" s="31"/>
      <c r="F10" s="31"/>
    </row>
    <row r="11" spans="1:6" ht="15">
      <c r="A11" s="31" t="s">
        <v>25</v>
      </c>
      <c r="B11" s="31" t="s">
        <v>26</v>
      </c>
      <c r="C11" s="31">
        <v>8</v>
      </c>
      <c r="D11" s="31"/>
      <c r="E11" s="31"/>
      <c r="F11" s="31"/>
    </row>
    <row r="12" spans="1:6" ht="15">
      <c r="A12" s="31" t="s">
        <v>27</v>
      </c>
      <c r="B12" s="31" t="s">
        <v>28</v>
      </c>
      <c r="C12" s="31">
        <f>2*SUM(C8:C11)</f>
        <v>48</v>
      </c>
      <c r="D12" s="31"/>
      <c r="E12" s="31"/>
      <c r="F12" s="31"/>
    </row>
    <row r="13" spans="1:6" ht="15">
      <c r="A13" s="31" t="s">
        <v>29</v>
      </c>
      <c r="B13" s="31" t="s">
        <v>30</v>
      </c>
      <c r="C13" s="31">
        <f>C12+2*$C$11</f>
        <v>64</v>
      </c>
      <c r="D13" s="31"/>
      <c r="E13" s="31"/>
      <c r="F13" s="31"/>
    </row>
    <row r="14" spans="1:6" ht="15">
      <c r="A14" s="31" t="s">
        <v>31</v>
      </c>
      <c r="B14" s="31" t="s">
        <v>30</v>
      </c>
      <c r="C14" s="31">
        <f>C13+2*$C$11</f>
        <v>80</v>
      </c>
      <c r="D14" s="31"/>
      <c r="E14" s="31"/>
      <c r="F14" s="31"/>
    </row>
    <row r="15" spans="1:6" ht="15">
      <c r="A15" s="31" t="s">
        <v>32</v>
      </c>
      <c r="B15" s="31" t="s">
        <v>30</v>
      </c>
      <c r="C15" s="31">
        <f>C14+2*$C$11</f>
        <v>96</v>
      </c>
      <c r="D15" s="54">
        <v>68.38</v>
      </c>
      <c r="E15" s="31"/>
      <c r="F15" s="31"/>
    </row>
    <row r="16" spans="1:6" ht="15">
      <c r="A16" s="44"/>
      <c r="B16" s="44"/>
      <c r="C16" s="44"/>
      <c r="D16" s="44"/>
      <c r="E16" s="58">
        <f>D15/4</f>
        <v>17.095</v>
      </c>
      <c r="F16" s="58">
        <f>E16/$A$51</f>
        <v>22.285042</v>
      </c>
    </row>
    <row r="17" spans="1:6" ht="15">
      <c r="A17" s="12" t="s">
        <v>33</v>
      </c>
      <c r="B17" s="38"/>
      <c r="C17" s="38"/>
      <c r="D17" s="38"/>
      <c r="E17" s="38"/>
      <c r="F17" s="38"/>
    </row>
    <row r="18" spans="1:6" ht="15">
      <c r="A18" s="38"/>
      <c r="B18" s="38"/>
      <c r="C18" s="38"/>
      <c r="D18" s="38"/>
      <c r="E18" s="38"/>
      <c r="F18" s="38"/>
    </row>
    <row r="19" spans="1:6" s="24" customFormat="1" ht="30">
      <c r="A19" s="39" t="s">
        <v>15</v>
      </c>
      <c r="B19" s="39" t="s">
        <v>16</v>
      </c>
      <c r="C19" s="39" t="s">
        <v>86</v>
      </c>
      <c r="D19" s="39" t="s">
        <v>17</v>
      </c>
      <c r="E19" s="39" t="s">
        <v>18</v>
      </c>
      <c r="F19" s="39" t="s">
        <v>19</v>
      </c>
    </row>
    <row r="20" spans="1:6" ht="15">
      <c r="A20" s="38" t="s">
        <v>20</v>
      </c>
      <c r="B20" s="38" t="s">
        <v>34</v>
      </c>
      <c r="C20" s="38">
        <v>0</v>
      </c>
      <c r="D20" s="55"/>
      <c r="E20" s="55"/>
      <c r="F20" s="55"/>
    </row>
    <row r="21" spans="1:6" ht="15">
      <c r="A21" s="38" t="s">
        <v>22</v>
      </c>
      <c r="B21" s="38" t="s">
        <v>88</v>
      </c>
      <c r="C21" s="38">
        <v>2</v>
      </c>
      <c r="D21" s="38"/>
      <c r="E21" s="38"/>
      <c r="F21" s="38"/>
    </row>
    <row r="22" spans="1:6" ht="15">
      <c r="A22" s="38" t="s">
        <v>0</v>
      </c>
      <c r="B22" s="38" t="s">
        <v>24</v>
      </c>
      <c r="C22" s="38">
        <v>2</v>
      </c>
      <c r="D22" s="38"/>
      <c r="E22" s="38"/>
      <c r="F22" s="38"/>
    </row>
    <row r="23" spans="1:13" ht="15">
      <c r="A23" s="38" t="s">
        <v>25</v>
      </c>
      <c r="B23" s="38" t="s">
        <v>35</v>
      </c>
      <c r="C23" s="38">
        <v>4</v>
      </c>
      <c r="D23" s="38"/>
      <c r="E23" s="38"/>
      <c r="F23" s="91"/>
      <c r="G23" s="90"/>
      <c r="H23" s="90"/>
      <c r="I23" s="90"/>
      <c r="J23" s="90"/>
      <c r="K23" s="90"/>
      <c r="L23" s="90"/>
      <c r="M23" s="90"/>
    </row>
    <row r="24" spans="1:13" ht="15">
      <c r="A24" s="38" t="s">
        <v>27</v>
      </c>
      <c r="B24" s="38" t="s">
        <v>36</v>
      </c>
      <c r="C24" s="38">
        <f>SUM(C20:C23)</f>
        <v>8</v>
      </c>
      <c r="D24" s="38"/>
      <c r="E24" s="38"/>
      <c r="F24" s="91"/>
      <c r="G24" s="90"/>
      <c r="H24" s="90"/>
      <c r="I24" s="90"/>
      <c r="J24" s="90"/>
      <c r="K24" s="90"/>
      <c r="L24" s="90"/>
      <c r="M24" s="90"/>
    </row>
    <row r="25" spans="1:6" ht="15">
      <c r="A25" s="38" t="s">
        <v>29</v>
      </c>
      <c r="B25" s="38" t="s">
        <v>35</v>
      </c>
      <c r="C25" s="38">
        <f>C24+4</f>
        <v>12</v>
      </c>
      <c r="D25" s="38"/>
      <c r="E25" s="38"/>
      <c r="F25" s="38"/>
    </row>
    <row r="26" spans="1:6" ht="15">
      <c r="A26" s="38" t="s">
        <v>31</v>
      </c>
      <c r="B26" s="38" t="s">
        <v>35</v>
      </c>
      <c r="C26" s="38">
        <f aca="true" t="shared" si="0" ref="C26:C46">C25+4</f>
        <v>16</v>
      </c>
      <c r="D26" s="38"/>
      <c r="E26" s="38"/>
      <c r="F26" s="38"/>
    </row>
    <row r="27" spans="1:9" ht="15">
      <c r="A27" s="38" t="s">
        <v>32</v>
      </c>
      <c r="B27" s="38" t="s">
        <v>35</v>
      </c>
      <c r="C27" s="38">
        <f t="shared" si="0"/>
        <v>20</v>
      </c>
      <c r="D27" s="38"/>
      <c r="E27" s="38"/>
      <c r="F27" s="91"/>
      <c r="G27" s="90"/>
      <c r="H27" s="90"/>
      <c r="I27" s="90"/>
    </row>
    <row r="28" spans="1:9" ht="15">
      <c r="A28" s="38" t="s">
        <v>37</v>
      </c>
      <c r="B28" s="38" t="s">
        <v>35</v>
      </c>
      <c r="C28" s="38">
        <f t="shared" si="0"/>
        <v>24</v>
      </c>
      <c r="D28" s="38"/>
      <c r="E28" s="38"/>
      <c r="F28" s="91"/>
      <c r="G28" s="90"/>
      <c r="H28" s="90"/>
      <c r="I28" s="90"/>
    </row>
    <row r="29" spans="1:6" ht="15">
      <c r="A29" s="38" t="s">
        <v>38</v>
      </c>
      <c r="B29" s="38" t="s">
        <v>35</v>
      </c>
      <c r="C29" s="38">
        <f t="shared" si="0"/>
        <v>28</v>
      </c>
      <c r="D29" s="38"/>
      <c r="E29" s="38"/>
      <c r="F29" s="38"/>
    </row>
    <row r="30" spans="1:6" ht="15">
      <c r="A30" s="38" t="s">
        <v>39</v>
      </c>
      <c r="B30" s="38" t="s">
        <v>35</v>
      </c>
      <c r="C30" s="38">
        <f t="shared" si="0"/>
        <v>32</v>
      </c>
      <c r="D30" s="38"/>
      <c r="E30" s="38"/>
      <c r="F30" s="38"/>
    </row>
    <row r="31" spans="1:8" ht="15">
      <c r="A31" s="38" t="s">
        <v>40</v>
      </c>
      <c r="B31" s="38" t="s">
        <v>35</v>
      </c>
      <c r="C31" s="38">
        <f t="shared" si="0"/>
        <v>36</v>
      </c>
      <c r="D31" s="38"/>
      <c r="E31" s="38"/>
      <c r="F31" s="38"/>
      <c r="H31"/>
    </row>
    <row r="32" spans="1:6" ht="15">
      <c r="A32" s="38" t="s">
        <v>41</v>
      </c>
      <c r="B32" s="38" t="s">
        <v>35</v>
      </c>
      <c r="C32" s="38">
        <f t="shared" si="0"/>
        <v>40</v>
      </c>
      <c r="D32" s="38"/>
      <c r="E32" s="38"/>
      <c r="F32" s="38"/>
    </row>
    <row r="33" spans="1:6" ht="15">
      <c r="A33" s="38" t="s">
        <v>42</v>
      </c>
      <c r="B33" s="38" t="s">
        <v>35</v>
      </c>
      <c r="C33" s="38">
        <f>C32+4</f>
        <v>44</v>
      </c>
      <c r="D33" s="38"/>
      <c r="E33" s="38"/>
      <c r="F33" s="38"/>
    </row>
    <row r="34" spans="1:6" ht="15">
      <c r="A34" s="38" t="s">
        <v>43</v>
      </c>
      <c r="B34" s="38" t="s">
        <v>35</v>
      </c>
      <c r="C34" s="38">
        <f t="shared" si="0"/>
        <v>48</v>
      </c>
      <c r="D34" s="38"/>
      <c r="E34" s="38"/>
      <c r="F34" s="38"/>
    </row>
    <row r="35" spans="1:6" ht="15">
      <c r="A35" s="38" t="s">
        <v>44</v>
      </c>
      <c r="B35" s="38" t="s">
        <v>35</v>
      </c>
      <c r="C35" s="38">
        <f t="shared" si="0"/>
        <v>52</v>
      </c>
      <c r="D35" s="38"/>
      <c r="E35" s="38"/>
      <c r="F35" s="38"/>
    </row>
    <row r="36" spans="1:6" ht="15">
      <c r="A36" s="38" t="s">
        <v>45</v>
      </c>
      <c r="B36" s="38" t="s">
        <v>35</v>
      </c>
      <c r="C36" s="38">
        <f t="shared" si="0"/>
        <v>56</v>
      </c>
      <c r="D36" s="38"/>
      <c r="E36" s="38"/>
      <c r="F36" s="38"/>
    </row>
    <row r="37" spans="1:6" ht="15">
      <c r="A37" s="38" t="s">
        <v>46</v>
      </c>
      <c r="B37" s="38" t="s">
        <v>35</v>
      </c>
      <c r="C37" s="38">
        <f t="shared" si="0"/>
        <v>60</v>
      </c>
      <c r="D37" s="38"/>
      <c r="E37" s="38"/>
      <c r="F37" s="38"/>
    </row>
    <row r="38" spans="1:6" ht="15">
      <c r="A38" s="38" t="s">
        <v>47</v>
      </c>
      <c r="B38" s="38" t="s">
        <v>35</v>
      </c>
      <c r="C38" s="38">
        <f t="shared" si="0"/>
        <v>64</v>
      </c>
      <c r="D38" s="38"/>
      <c r="E38" s="38"/>
      <c r="F38" s="38"/>
    </row>
    <row r="39" spans="1:6" ht="15">
      <c r="A39" s="38" t="s">
        <v>48</v>
      </c>
      <c r="B39" s="38" t="s">
        <v>35</v>
      </c>
      <c r="C39" s="38">
        <f t="shared" si="0"/>
        <v>68</v>
      </c>
      <c r="D39" s="38"/>
      <c r="E39" s="38"/>
      <c r="F39" s="38"/>
    </row>
    <row r="40" spans="1:6" ht="15">
      <c r="A40" s="38" t="s">
        <v>49</v>
      </c>
      <c r="B40" s="38" t="s">
        <v>35</v>
      </c>
      <c r="C40" s="38">
        <f t="shared" si="0"/>
        <v>72</v>
      </c>
      <c r="D40" s="38"/>
      <c r="E40" s="38"/>
      <c r="F40" s="38"/>
    </row>
    <row r="41" spans="1:6" ht="15">
      <c r="A41" s="38" t="s">
        <v>50</v>
      </c>
      <c r="B41" s="38" t="s">
        <v>35</v>
      </c>
      <c r="C41" s="38">
        <f t="shared" si="0"/>
        <v>76</v>
      </c>
      <c r="D41" s="38"/>
      <c r="E41" s="38"/>
      <c r="F41" s="38"/>
    </row>
    <row r="42" spans="1:6" ht="15">
      <c r="A42" s="38" t="s">
        <v>51</v>
      </c>
      <c r="B42" s="38" t="s">
        <v>35</v>
      </c>
      <c r="C42" s="38">
        <f t="shared" si="0"/>
        <v>80</v>
      </c>
      <c r="D42" s="38"/>
      <c r="E42" s="38"/>
      <c r="F42" s="38"/>
    </row>
    <row r="43" spans="1:6" ht="15">
      <c r="A43" s="38" t="s">
        <v>52</v>
      </c>
      <c r="B43" s="38" t="s">
        <v>35</v>
      </c>
      <c r="C43" s="38">
        <f t="shared" si="0"/>
        <v>84</v>
      </c>
      <c r="D43" s="38"/>
      <c r="E43" s="38"/>
      <c r="F43" s="38"/>
    </row>
    <row r="44" spans="1:6" ht="15">
      <c r="A44" s="38" t="s">
        <v>53</v>
      </c>
      <c r="B44" s="38" t="s">
        <v>35</v>
      </c>
      <c r="C44" s="38">
        <f t="shared" si="0"/>
        <v>88</v>
      </c>
      <c r="D44" s="38"/>
      <c r="E44" s="38"/>
      <c r="F44" s="38"/>
    </row>
    <row r="45" spans="1:6" ht="15">
      <c r="A45" s="38" t="s">
        <v>54</v>
      </c>
      <c r="B45" s="38" t="s">
        <v>35</v>
      </c>
      <c r="C45" s="38">
        <f t="shared" si="0"/>
        <v>92</v>
      </c>
      <c r="D45" s="38"/>
      <c r="E45" s="38"/>
      <c r="F45" s="38"/>
    </row>
    <row r="46" spans="1:6" ht="15">
      <c r="A46" s="38" t="s">
        <v>55</v>
      </c>
      <c r="B46" s="38" t="s">
        <v>35</v>
      </c>
      <c r="C46" s="38">
        <f t="shared" si="0"/>
        <v>96</v>
      </c>
      <c r="D46" s="55">
        <v>261.47</v>
      </c>
      <c r="E46" s="38"/>
      <c r="F46" s="38"/>
    </row>
    <row r="47" spans="1:6" ht="15">
      <c r="A47" s="46"/>
      <c r="B47" s="46"/>
      <c r="C47" s="46"/>
      <c r="D47" s="46"/>
      <c r="E47" s="59">
        <f>D46/23</f>
        <v>11.36826086956522</v>
      </c>
      <c r="F47" s="59">
        <f>E47/$A$51</f>
        <v>14.819664869565221</v>
      </c>
    </row>
    <row r="49" ht="15">
      <c r="A49" s="4" t="s">
        <v>80</v>
      </c>
    </row>
    <row r="50" spans="1:2" ht="15">
      <c r="A50" s="26" t="s">
        <v>13</v>
      </c>
      <c r="B50" s="28" t="s">
        <v>96</v>
      </c>
    </row>
    <row r="51" ht="15">
      <c r="A51" s="27">
        <f>1/1.3036</f>
        <v>0.7671064743786437</v>
      </c>
    </row>
    <row r="54" spans="1:3" ht="15">
      <c r="A54" s="11" t="s">
        <v>97</v>
      </c>
      <c r="C54" s="24"/>
    </row>
    <row r="55" spans="1:3" ht="15">
      <c r="A55" t="s">
        <v>109</v>
      </c>
      <c r="C55" s="24"/>
    </row>
    <row r="56" spans="1:3" ht="15">
      <c r="A56" t="s">
        <v>110</v>
      </c>
      <c r="C56" s="24"/>
    </row>
    <row r="57" spans="2:3" ht="15">
      <c r="B57" s="61" t="s">
        <v>111</v>
      </c>
      <c r="C57" s="24"/>
    </row>
    <row r="58" spans="1:3" ht="15">
      <c r="A58" t="s">
        <v>115</v>
      </c>
      <c r="C58" s="24"/>
    </row>
    <row r="59" spans="1:3" ht="15">
      <c r="A59" t="s">
        <v>112</v>
      </c>
      <c r="C59" s="24"/>
    </row>
  </sheetData>
  <sheetProtection/>
  <mergeCells count="12">
    <mergeCell ref="F27:F28"/>
    <mergeCell ref="G27:G28"/>
    <mergeCell ref="H27:H28"/>
    <mergeCell ref="I27:I28"/>
    <mergeCell ref="F23:F24"/>
    <mergeCell ref="G23:G24"/>
    <mergeCell ref="H23:H24"/>
    <mergeCell ref="I23:I24"/>
    <mergeCell ref="J23:J24"/>
    <mergeCell ref="K23:K24"/>
    <mergeCell ref="L23:L24"/>
    <mergeCell ref="M23:M24"/>
  </mergeCells>
  <hyperlinks>
    <hyperlink ref="A50" r:id="rId1" display="US/EUR exchange rat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 Morisset</dc:creator>
  <cp:keywords/>
  <dc:description/>
  <cp:lastModifiedBy>Dany Morisset</cp:lastModifiedBy>
  <cp:lastPrinted>2012-11-20T10:29:16Z</cp:lastPrinted>
  <dcterms:created xsi:type="dcterms:W3CDTF">2012-09-04T06:35:37Z</dcterms:created>
  <dcterms:modified xsi:type="dcterms:W3CDTF">2013-04-09T05:47:22Z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