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25180" windowHeight="14220" tabRatio="312" firstSheet="2" activeTab="3"/>
  </bookViews>
  <sheets>
    <sheet name="RandSuperprotein" sheetId="1" r:id="rId1"/>
    <sheet name="RandSuperprotein11Subregions" sheetId="2" r:id="rId2"/>
    <sheet name="RandSuperprot11Subr_L_l_d_D" sheetId="3" r:id="rId3"/>
    <sheet name="RandIndivIsoforms" sheetId="4" r:id="rId4"/>
  </sheets>
  <definedNames/>
  <calcPr fullCalcOnLoad="1"/>
</workbook>
</file>

<file path=xl/sharedStrings.xml><?xml version="1.0" encoding="utf-8"?>
<sst xmlns="http://schemas.openxmlformats.org/spreadsheetml/2006/main" count="454" uniqueCount="63">
  <si>
    <t>Disease-only SNP distributions</t>
  </si>
  <si>
    <t>Poisson ranking P value</t>
  </si>
  <si>
    <t>Start</t>
  </si>
  <si>
    <t>End</t>
  </si>
  <si>
    <t>Extreme distribution P value</t>
  </si>
  <si>
    <t>BH Corrected P</t>
  </si>
  <si>
    <t>GRM1</t>
  </si>
  <si>
    <t>DLG1</t>
  </si>
  <si>
    <t>GRIN2A</t>
  </si>
  <si>
    <t>DLG2</t>
  </si>
  <si>
    <t>DLG24</t>
  </si>
  <si>
    <t>DLG3</t>
  </si>
  <si>
    <t>DLG4</t>
  </si>
  <si>
    <t>GRIA1</t>
  </si>
  <si>
    <t>GRIA2</t>
  </si>
  <si>
    <t>N/A</t>
  </si>
  <si>
    <t>GRIN1</t>
  </si>
  <si>
    <t>GRIN2B</t>
  </si>
  <si>
    <t>Disease-SNP distributions</t>
  </si>
  <si>
    <t>LBC-SNP distributions</t>
  </si>
  <si>
    <t>Disease-All</t>
  </si>
  <si>
    <t>Disease-only</t>
  </si>
  <si>
    <t>SCZ</t>
  </si>
  <si>
    <t>BiP</t>
  </si>
  <si>
    <t>Ctrl</t>
  </si>
  <si>
    <t>Idea:  control-only SNPs vs disease-only SNPs</t>
  </si>
  <si>
    <t>Multiply control-only SNP count by 1.42 to get expected disease-only count, eval by Poisson</t>
  </si>
  <si>
    <t>Then randomize both and create a distr of cluster p-value ratios &amp; see where observed cluster p value ratio falls in this distribution</t>
  </si>
  <si>
    <t xml:space="preserve">However, if </t>
  </si>
  <si>
    <t>Maybe use Bayes:  P(clustering) = P(density) * P(clustering | density)</t>
  </si>
  <si>
    <t>P(density) is computed from Poisson statistics and observed control density; this does not change</t>
  </si>
  <si>
    <t>LBC-All</t>
  </si>
  <si>
    <t>LBC-only SNP distributions</t>
  </si>
  <si>
    <t>LBC-only</t>
  </si>
  <si>
    <t>Disease (all nsSNPs)</t>
  </si>
  <si>
    <t>LBC (all nsSNPs)</t>
  </si>
  <si>
    <t>Gene</t>
  </si>
  <si>
    <t>SNP positions</t>
  </si>
  <si>
    <t>548, 563, 575, 602, 604</t>
  </si>
  <si>
    <t>884, 909, 929</t>
  </si>
  <si>
    <t>1060, 1076, 1122, 1178</t>
  </si>
  <si>
    <t>1276, 1295, 1351</t>
  </si>
  <si>
    <t>102, 131</t>
  </si>
  <si>
    <t>520, 595, 606</t>
  </si>
  <si>
    <t>520, 606</t>
  </si>
  <si>
    <t>67, 68, 125, 140</t>
  </si>
  <si>
    <t>666, 694, 717</t>
  </si>
  <si>
    <t>1019, 1322</t>
  </si>
  <si>
    <t>856, 1322</t>
  </si>
  <si>
    <t>506, 699</t>
  </si>
  <si>
    <t>647, 699</t>
  </si>
  <si>
    <t>40, 280</t>
  </si>
  <si>
    <t>364, 513</t>
  </si>
  <si>
    <t>Disease-only nsSNPs</t>
  </si>
  <si>
    <t>LBC-only nsSNPs</t>
  </si>
  <si>
    <t>548, 575, 602, 604</t>
  </si>
  <si>
    <t>358, 369, 458</t>
  </si>
  <si>
    <t>67, 68, 125</t>
  </si>
  <si>
    <t>1060, 1122, 1178</t>
  </si>
  <si>
    <t>1295, 1351</t>
  </si>
  <si>
    <t>5, 1019</t>
  </si>
  <si>
    <t>64, 856</t>
  </si>
  <si>
    <t>Corrected clustering P value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</si>
</sst>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* #,##0_-;\-* #,##0_-;_-* &quot;-&quot;_-;_-@_-"/>
    <numFmt numFmtId="170" formatCode="_-&quot;£ &quot;* #,##0.00_-;\-&quot;£ &quot;* #,##0.00_-;_-&quot;£ &quot;* &quot;-&quot;??_-;_-@_-"/>
    <numFmt numFmtId="171" formatCode="_-* #,##0.00_-;\-* #,##0.00_-;_-* &quot;-&quot;??_-;_-@_-"/>
    <numFmt numFmtId="172" formatCode="0.00E+000"/>
    <numFmt numFmtId="173" formatCode="0.0000"/>
    <numFmt numFmtId="174" formatCode="0.000"/>
    <numFmt numFmtId="175" formatCode="0.00000"/>
    <numFmt numFmtId="176" formatCode="0.00000000"/>
    <numFmt numFmtId="177" formatCode="0.0"/>
  </numFmts>
  <fonts count="6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NumberFormat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172" fontId="0" fillId="2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4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 horizontal="center"/>
    </xf>
    <xf numFmtId="173" fontId="2" fillId="2" borderId="0" xfId="0" applyNumberFormat="1" applyFont="1" applyFill="1" applyAlignment="1">
      <alignment horizontal="center"/>
    </xf>
    <xf numFmtId="174" fontId="2" fillId="2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73" fontId="0" fillId="3" borderId="0" xfId="0" applyNumberFormat="1" applyFill="1" applyAlignment="1">
      <alignment horizontal="center"/>
    </xf>
    <xf numFmtId="0" fontId="0" fillId="4" borderId="0" xfId="0" applyFill="1" applyAlignment="1">
      <alignment/>
    </xf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73" fontId="0" fillId="4" borderId="0" xfId="0" applyNumberFormat="1" applyFill="1" applyAlignment="1">
      <alignment horizontal="center"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72" fontId="0" fillId="5" borderId="0" xfId="0" applyNumberFormat="1" applyFont="1" applyFill="1" applyAlignment="1">
      <alignment horizontal="center"/>
    </xf>
    <xf numFmtId="175" fontId="2" fillId="5" borderId="0" xfId="0" applyNumberFormat="1" applyFont="1" applyFill="1" applyAlignment="1">
      <alignment horizontal="center"/>
    </xf>
    <xf numFmtId="174" fontId="0" fillId="5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1" fontId="0" fillId="3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2</xdr:row>
      <xdr:rowOff>0</xdr:rowOff>
    </xdr:from>
    <xdr:to>
      <xdr:col>13</xdr:col>
      <xdr:colOff>9525</xdr:colOff>
      <xdr:row>15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6677025" y="314325"/>
          <a:ext cx="5676900" cy="1990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0</xdr:rowOff>
    </xdr:from>
    <xdr:to>
      <xdr:col>17</xdr:col>
      <xdr:colOff>0</xdr:colOff>
      <xdr:row>15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12353925" y="314325"/>
          <a:ext cx="4438650" cy="1990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9525</xdr:rowOff>
    </xdr:from>
    <xdr:to>
      <xdr:col>13</xdr:col>
      <xdr:colOff>19050</xdr:colOff>
      <xdr:row>45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6686550" y="4895850"/>
          <a:ext cx="5676900" cy="2000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32</xdr:row>
      <xdr:rowOff>9525</xdr:rowOff>
    </xdr:from>
    <xdr:to>
      <xdr:col>17</xdr:col>
      <xdr:colOff>9525</xdr:colOff>
      <xdr:row>45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12363450" y="4895850"/>
          <a:ext cx="4438650" cy="2000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workbookViewId="0" topLeftCell="A1">
      <selection activeCell="E31" sqref="E31"/>
    </sheetView>
  </sheetViews>
  <sheetFormatPr defaultColWidth="11.57421875" defaultRowHeight="12.75"/>
  <sheetData>
    <row r="2" ht="12">
      <c r="A2" t="s">
        <v>0</v>
      </c>
    </row>
    <row r="3" spans="2:6" ht="12">
      <c r="B3" t="s">
        <v>1</v>
      </c>
      <c r="C3" t="s">
        <v>2</v>
      </c>
      <c r="D3" t="s">
        <v>3</v>
      </c>
      <c r="E3" t="s">
        <v>4</v>
      </c>
      <c r="F3" t="s">
        <v>5</v>
      </c>
    </row>
    <row r="4" spans="1:6" ht="12">
      <c r="A4" t="s">
        <v>6</v>
      </c>
      <c r="B4" s="1">
        <v>1.10080631866571E-05</v>
      </c>
      <c r="C4">
        <v>548</v>
      </c>
      <c r="D4">
        <v>604</v>
      </c>
      <c r="E4" s="2">
        <v>0.0095</v>
      </c>
      <c r="F4" s="3">
        <f aca="true" t="shared" si="0" ref="F4:F14">IF((E4*11/(ROW()-3))&lt;F5,(E4*11/(ROW()-3)),F5)</f>
        <v>0.1045</v>
      </c>
    </row>
    <row r="5" spans="1:6" ht="12">
      <c r="A5" t="s">
        <v>7</v>
      </c>
      <c r="B5" s="2">
        <v>0.00037500637417708905</v>
      </c>
      <c r="C5">
        <v>67</v>
      </c>
      <c r="D5">
        <v>125</v>
      </c>
      <c r="E5">
        <v>0.21760000000000002</v>
      </c>
      <c r="F5" s="3">
        <f t="shared" si="0"/>
        <v>1</v>
      </c>
    </row>
    <row r="6" spans="1:6" ht="12">
      <c r="A6" t="s">
        <v>8</v>
      </c>
      <c r="B6" s="4">
        <v>0.00284582793061594</v>
      </c>
      <c r="C6">
        <v>1060</v>
      </c>
      <c r="D6">
        <v>1178</v>
      </c>
      <c r="E6">
        <v>0.5873</v>
      </c>
      <c r="F6" s="3">
        <f t="shared" si="0"/>
        <v>1</v>
      </c>
    </row>
    <row r="7" spans="1:6" ht="12">
      <c r="A7" t="s">
        <v>9</v>
      </c>
      <c r="B7">
        <v>1</v>
      </c>
      <c r="C7">
        <v>506</v>
      </c>
      <c r="D7">
        <v>506</v>
      </c>
      <c r="E7">
        <v>1</v>
      </c>
      <c r="F7" s="3">
        <f t="shared" si="0"/>
        <v>1</v>
      </c>
    </row>
    <row r="8" spans="1:6" ht="12">
      <c r="A8" t="s">
        <v>10</v>
      </c>
      <c r="B8">
        <v>1</v>
      </c>
      <c r="C8">
        <v>63</v>
      </c>
      <c r="D8">
        <v>63</v>
      </c>
      <c r="E8">
        <v>1</v>
      </c>
      <c r="F8" s="3">
        <f t="shared" si="0"/>
        <v>1</v>
      </c>
    </row>
    <row r="9" spans="1:6" ht="12">
      <c r="A9" t="s">
        <v>11</v>
      </c>
      <c r="B9">
        <v>1</v>
      </c>
      <c r="C9">
        <v>799</v>
      </c>
      <c r="D9">
        <v>799</v>
      </c>
      <c r="E9">
        <v>1</v>
      </c>
      <c r="F9" s="3">
        <f t="shared" si="0"/>
        <v>1</v>
      </c>
    </row>
    <row r="10" spans="1:6" ht="12">
      <c r="A10" t="s">
        <v>12</v>
      </c>
      <c r="B10">
        <v>1</v>
      </c>
      <c r="C10">
        <v>53</v>
      </c>
      <c r="D10">
        <v>595</v>
      </c>
      <c r="E10">
        <v>1</v>
      </c>
      <c r="F10" s="3">
        <f t="shared" si="0"/>
        <v>1</v>
      </c>
    </row>
    <row r="11" spans="1:6" ht="12">
      <c r="A11" t="s">
        <v>13</v>
      </c>
      <c r="B11">
        <v>1</v>
      </c>
      <c r="C11">
        <v>371</v>
      </c>
      <c r="D11">
        <v>371</v>
      </c>
      <c r="E11">
        <v>1</v>
      </c>
      <c r="F11" s="3">
        <f t="shared" si="0"/>
        <v>1</v>
      </c>
    </row>
    <row r="12" spans="1:6" ht="12">
      <c r="A12" t="s">
        <v>14</v>
      </c>
      <c r="B12">
        <v>1</v>
      </c>
      <c r="C12" t="s">
        <v>15</v>
      </c>
      <c r="D12" t="s">
        <v>15</v>
      </c>
      <c r="E12">
        <v>1</v>
      </c>
      <c r="F12" s="3">
        <f t="shared" si="0"/>
        <v>1</v>
      </c>
    </row>
    <row r="13" spans="1:6" ht="12">
      <c r="A13" t="s">
        <v>16</v>
      </c>
      <c r="B13">
        <v>1</v>
      </c>
      <c r="C13">
        <v>364</v>
      </c>
      <c r="D13">
        <v>513</v>
      </c>
      <c r="E13">
        <v>1</v>
      </c>
      <c r="F13" s="3">
        <f t="shared" si="0"/>
        <v>1</v>
      </c>
    </row>
    <row r="14" spans="1:6" ht="12">
      <c r="A14" t="s">
        <v>17</v>
      </c>
      <c r="B14">
        <v>1</v>
      </c>
      <c r="C14">
        <v>5</v>
      </c>
      <c r="D14">
        <v>1019</v>
      </c>
      <c r="E14">
        <v>1</v>
      </c>
      <c r="F14" s="3">
        <f t="shared" si="0"/>
        <v>1</v>
      </c>
    </row>
    <row r="15" ht="12">
      <c r="F15">
        <v>1</v>
      </c>
    </row>
    <row r="16" ht="12">
      <c r="A16" t="s">
        <v>18</v>
      </c>
    </row>
    <row r="17" spans="2:6" ht="12">
      <c r="B17" t="s">
        <v>1</v>
      </c>
      <c r="C17" t="s">
        <v>2</v>
      </c>
      <c r="D17" t="s">
        <v>3</v>
      </c>
      <c r="E17" t="s">
        <v>4</v>
      </c>
      <c r="F17" t="s">
        <v>5</v>
      </c>
    </row>
    <row r="18" spans="1:6" ht="12">
      <c r="A18" t="s">
        <v>6</v>
      </c>
      <c r="B18" s="1">
        <v>6.82512423988424E-06</v>
      </c>
      <c r="C18">
        <v>548</v>
      </c>
      <c r="D18">
        <v>604</v>
      </c>
      <c r="E18" s="2">
        <v>0.009300000000000001</v>
      </c>
      <c r="F18" s="3">
        <f aca="true" t="shared" si="1" ref="F18:F28">IF((E18*11/(ROW()-17))&lt;F19,(E18*11/(ROW()-17)),F19)</f>
        <v>0.10230000000000002</v>
      </c>
    </row>
    <row r="19" spans="1:6" ht="12">
      <c r="A19" t="s">
        <v>7</v>
      </c>
      <c r="B19" s="2">
        <v>0.00023401032892744801</v>
      </c>
      <c r="C19">
        <v>67</v>
      </c>
      <c r="D19">
        <v>717</v>
      </c>
      <c r="E19">
        <v>0.1746</v>
      </c>
      <c r="F19" s="3">
        <f t="shared" si="1"/>
        <v>0.9603</v>
      </c>
    </row>
    <row r="20" spans="1:6" ht="12">
      <c r="A20" t="s">
        <v>8</v>
      </c>
      <c r="B20" s="4">
        <v>0.00216410109272769</v>
      </c>
      <c r="C20">
        <v>1060</v>
      </c>
      <c r="D20">
        <v>1178</v>
      </c>
      <c r="E20">
        <v>0.7842</v>
      </c>
      <c r="F20" s="3">
        <f t="shared" si="1"/>
        <v>1</v>
      </c>
    </row>
    <row r="21" spans="1:6" ht="12">
      <c r="A21" t="s">
        <v>12</v>
      </c>
      <c r="B21">
        <v>0.007220946393689751</v>
      </c>
      <c r="C21">
        <v>520</v>
      </c>
      <c r="D21">
        <v>606</v>
      </c>
      <c r="E21">
        <v>0.9633</v>
      </c>
      <c r="F21" s="3">
        <f t="shared" si="1"/>
        <v>1</v>
      </c>
    </row>
    <row r="22" spans="1:6" ht="12">
      <c r="A22" t="s">
        <v>11</v>
      </c>
      <c r="B22">
        <v>0.014344954845799899</v>
      </c>
      <c r="C22">
        <v>102</v>
      </c>
      <c r="D22">
        <v>131</v>
      </c>
      <c r="E22">
        <v>1</v>
      </c>
      <c r="F22" s="3">
        <f t="shared" si="1"/>
        <v>1</v>
      </c>
    </row>
    <row r="23" spans="1:6" ht="12">
      <c r="A23" t="s">
        <v>17</v>
      </c>
      <c r="B23">
        <v>0.39486523376334903</v>
      </c>
      <c r="C23">
        <v>1019</v>
      </c>
      <c r="D23">
        <v>1322</v>
      </c>
      <c r="E23">
        <v>1</v>
      </c>
      <c r="F23" s="3">
        <f t="shared" si="1"/>
        <v>1</v>
      </c>
    </row>
    <row r="24" spans="1:6" ht="12">
      <c r="A24" t="s">
        <v>9</v>
      </c>
      <c r="B24">
        <v>1</v>
      </c>
      <c r="C24">
        <v>506</v>
      </c>
      <c r="D24">
        <v>699</v>
      </c>
      <c r="E24">
        <v>1</v>
      </c>
      <c r="F24" s="3">
        <f t="shared" si="1"/>
        <v>1</v>
      </c>
    </row>
    <row r="25" spans="1:6" ht="12">
      <c r="A25" t="s">
        <v>10</v>
      </c>
      <c r="B25">
        <v>1</v>
      </c>
      <c r="C25">
        <v>63</v>
      </c>
      <c r="D25">
        <v>63</v>
      </c>
      <c r="E25">
        <v>1</v>
      </c>
      <c r="F25" s="3">
        <f t="shared" si="1"/>
        <v>1</v>
      </c>
    </row>
    <row r="26" spans="1:6" ht="12">
      <c r="A26" t="s">
        <v>13</v>
      </c>
      <c r="B26">
        <v>1</v>
      </c>
      <c r="C26">
        <v>371</v>
      </c>
      <c r="D26">
        <v>371</v>
      </c>
      <c r="E26">
        <v>1</v>
      </c>
      <c r="F26" s="3">
        <f t="shared" si="1"/>
        <v>1</v>
      </c>
    </row>
    <row r="27" spans="1:6" ht="12">
      <c r="A27" t="s">
        <v>14</v>
      </c>
      <c r="B27">
        <v>1</v>
      </c>
      <c r="C27">
        <v>268</v>
      </c>
      <c r="D27">
        <v>268</v>
      </c>
      <c r="E27">
        <v>1</v>
      </c>
      <c r="F27" s="3">
        <f t="shared" si="1"/>
        <v>1</v>
      </c>
    </row>
    <row r="28" spans="1:6" ht="12">
      <c r="A28" t="s">
        <v>16</v>
      </c>
      <c r="B28">
        <v>1</v>
      </c>
      <c r="C28">
        <v>364</v>
      </c>
      <c r="D28">
        <v>513</v>
      </c>
      <c r="E28">
        <v>1</v>
      </c>
      <c r="F28" s="3">
        <f t="shared" si="1"/>
        <v>1</v>
      </c>
    </row>
    <row r="29" ht="12">
      <c r="F29">
        <v>1</v>
      </c>
    </row>
    <row r="30" ht="12">
      <c r="A30" t="s">
        <v>19</v>
      </c>
    </row>
    <row r="31" spans="2:6" ht="12">
      <c r="B31" t="s">
        <v>1</v>
      </c>
      <c r="C31" t="s">
        <v>2</v>
      </c>
      <c r="D31" t="s">
        <v>3</v>
      </c>
      <c r="E31" t="s">
        <v>4</v>
      </c>
      <c r="F31" t="s">
        <v>5</v>
      </c>
    </row>
    <row r="32" spans="1:6" ht="12">
      <c r="A32" t="s">
        <v>6</v>
      </c>
      <c r="B32">
        <v>0.00047916301372708</v>
      </c>
      <c r="C32">
        <v>358</v>
      </c>
      <c r="D32">
        <v>1069</v>
      </c>
      <c r="E32">
        <v>0.2265</v>
      </c>
      <c r="F32" s="3">
        <f aca="true" t="shared" si="2" ref="F32:F42">IF((E32*11/(ROW()-31))&lt;F33,(E32*11/(ROW()-31)),F33)</f>
        <v>1</v>
      </c>
    </row>
    <row r="33" spans="1:6" ht="12">
      <c r="A33" t="s">
        <v>7</v>
      </c>
      <c r="B33">
        <v>0.00103011709312506</v>
      </c>
      <c r="C33">
        <v>666</v>
      </c>
      <c r="D33">
        <v>717</v>
      </c>
      <c r="E33">
        <v>0.5509000000000001</v>
      </c>
      <c r="F33" s="3">
        <f t="shared" si="2"/>
        <v>1</v>
      </c>
    </row>
    <row r="34" spans="1:6" ht="12">
      <c r="A34" t="s">
        <v>8</v>
      </c>
      <c r="B34">
        <v>0.0030634299405907202</v>
      </c>
      <c r="C34">
        <v>1276</v>
      </c>
      <c r="D34">
        <v>1351</v>
      </c>
      <c r="E34">
        <v>0.7982</v>
      </c>
      <c r="F34" s="3">
        <f t="shared" si="2"/>
        <v>1</v>
      </c>
    </row>
    <row r="35" spans="1:6" ht="12">
      <c r="A35" t="s">
        <v>11</v>
      </c>
      <c r="B35">
        <v>0.010314995433234001</v>
      </c>
      <c r="C35">
        <v>102</v>
      </c>
      <c r="D35">
        <v>131</v>
      </c>
      <c r="E35">
        <v>0.9996</v>
      </c>
      <c r="F35" s="3">
        <f t="shared" si="2"/>
        <v>1</v>
      </c>
    </row>
    <row r="36" spans="1:6" ht="12">
      <c r="A36" t="s">
        <v>12</v>
      </c>
      <c r="B36">
        <v>0.040165854312083006</v>
      </c>
      <c r="C36">
        <v>520</v>
      </c>
      <c r="D36">
        <v>718</v>
      </c>
      <c r="E36">
        <v>1</v>
      </c>
      <c r="F36" s="3">
        <f t="shared" si="2"/>
        <v>1</v>
      </c>
    </row>
    <row r="37" spans="1:6" ht="12">
      <c r="A37" t="s">
        <v>17</v>
      </c>
      <c r="B37">
        <v>0.524890502871527</v>
      </c>
      <c r="C37">
        <v>856</v>
      </c>
      <c r="D37">
        <v>1322</v>
      </c>
      <c r="E37">
        <v>1</v>
      </c>
      <c r="F37" s="3">
        <f t="shared" si="2"/>
        <v>1</v>
      </c>
    </row>
    <row r="38" spans="1:6" ht="12">
      <c r="A38" t="s">
        <v>9</v>
      </c>
      <c r="B38">
        <v>1</v>
      </c>
      <c r="C38">
        <v>647</v>
      </c>
      <c r="D38">
        <v>699</v>
      </c>
      <c r="E38">
        <v>1</v>
      </c>
      <c r="F38" s="3">
        <f t="shared" si="2"/>
        <v>1</v>
      </c>
    </row>
    <row r="39" spans="1:6" ht="12">
      <c r="A39" t="s">
        <v>10</v>
      </c>
      <c r="B39">
        <v>1</v>
      </c>
      <c r="C39">
        <v>13</v>
      </c>
      <c r="D39">
        <v>13</v>
      </c>
      <c r="E39">
        <v>1</v>
      </c>
      <c r="F39" s="3">
        <f t="shared" si="2"/>
        <v>1</v>
      </c>
    </row>
    <row r="40" spans="1:6" ht="12">
      <c r="A40" t="s">
        <v>13</v>
      </c>
      <c r="B40">
        <v>1</v>
      </c>
      <c r="C40">
        <v>40</v>
      </c>
      <c r="D40">
        <v>280</v>
      </c>
      <c r="E40">
        <v>1</v>
      </c>
      <c r="F40" s="3">
        <f t="shared" si="2"/>
        <v>1</v>
      </c>
    </row>
    <row r="41" spans="1:6" ht="12">
      <c r="A41" t="s">
        <v>14</v>
      </c>
      <c r="B41">
        <v>1</v>
      </c>
      <c r="C41">
        <v>268</v>
      </c>
      <c r="D41">
        <v>268</v>
      </c>
      <c r="E41">
        <v>1</v>
      </c>
      <c r="F41" s="3">
        <f t="shared" si="2"/>
        <v>1</v>
      </c>
    </row>
    <row r="42" spans="1:6" ht="12">
      <c r="A42" t="s">
        <v>16</v>
      </c>
      <c r="B42">
        <v>1</v>
      </c>
      <c r="C42" t="s">
        <v>15</v>
      </c>
      <c r="D42" t="s">
        <v>15</v>
      </c>
      <c r="E42">
        <v>1</v>
      </c>
      <c r="F42" s="3">
        <f t="shared" si="2"/>
        <v>1</v>
      </c>
    </row>
    <row r="43" ht="12">
      <c r="F43">
        <v>1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43"/>
  <sheetViews>
    <sheetView workbookViewId="0" topLeftCell="A1">
      <selection activeCell="F31" sqref="F31"/>
    </sheetView>
  </sheetViews>
  <sheetFormatPr defaultColWidth="11.57421875" defaultRowHeight="12.75"/>
  <sheetData>
    <row r="2" ht="12">
      <c r="B2" t="s">
        <v>18</v>
      </c>
    </row>
    <row r="3" spans="3:7" ht="12">
      <c r="C3" t="s">
        <v>1</v>
      </c>
      <c r="D3" t="s">
        <v>2</v>
      </c>
      <c r="E3" t="s">
        <v>3</v>
      </c>
      <c r="F3" t="s">
        <v>4</v>
      </c>
      <c r="G3" t="s">
        <v>5</v>
      </c>
    </row>
    <row r="4" spans="1:7" ht="12">
      <c r="A4" t="s">
        <v>20</v>
      </c>
      <c r="B4" t="s">
        <v>6</v>
      </c>
      <c r="C4" s="1">
        <v>6.82512423988424E-06</v>
      </c>
      <c r="D4">
        <v>548</v>
      </c>
      <c r="E4">
        <v>604</v>
      </c>
      <c r="F4" s="5">
        <v>0.0007400000000000001</v>
      </c>
      <c r="G4" s="3">
        <f aca="true" t="shared" si="0" ref="G4:G14">IF((F4*11/(ROW()-3))&lt;G5,(F4*11/(ROW()-3)),G5)</f>
        <v>0.008140000000000001</v>
      </c>
    </row>
    <row r="5" spans="1:7" ht="12">
      <c r="A5" t="s">
        <v>20</v>
      </c>
      <c r="B5" t="s">
        <v>7</v>
      </c>
      <c r="C5" s="5">
        <v>0.00023401032892744801</v>
      </c>
      <c r="D5">
        <v>67</v>
      </c>
      <c r="E5">
        <v>717</v>
      </c>
      <c r="F5" s="4">
        <v>0.01438</v>
      </c>
      <c r="G5" s="3">
        <f t="shared" si="0"/>
        <v>0.07909000000000001</v>
      </c>
    </row>
    <row r="6" spans="1:7" ht="12">
      <c r="A6" t="s">
        <v>20</v>
      </c>
      <c r="B6" t="s">
        <v>8</v>
      </c>
      <c r="C6" s="4">
        <v>0.00216410109272769</v>
      </c>
      <c r="D6">
        <v>1060</v>
      </c>
      <c r="E6">
        <v>1178</v>
      </c>
      <c r="F6">
        <v>0.15578</v>
      </c>
      <c r="G6" s="3">
        <f t="shared" si="0"/>
        <v>0.3894825</v>
      </c>
    </row>
    <row r="7" spans="1:7" ht="12">
      <c r="A7" t="s">
        <v>20</v>
      </c>
      <c r="B7" t="s">
        <v>12</v>
      </c>
      <c r="C7">
        <v>0.007220946393689751</v>
      </c>
      <c r="D7">
        <v>520</v>
      </c>
      <c r="E7">
        <v>606</v>
      </c>
      <c r="F7">
        <v>0.14163</v>
      </c>
      <c r="G7" s="3">
        <f t="shared" si="0"/>
        <v>0.3894825</v>
      </c>
    </row>
    <row r="8" spans="1:7" ht="12">
      <c r="A8" t="s">
        <v>20</v>
      </c>
      <c r="B8" t="s">
        <v>11</v>
      </c>
      <c r="C8">
        <v>0.014344954845799899</v>
      </c>
      <c r="D8">
        <v>102</v>
      </c>
      <c r="E8">
        <v>131</v>
      </c>
      <c r="F8">
        <v>0.41454</v>
      </c>
      <c r="G8" s="3">
        <f t="shared" si="0"/>
        <v>0.911988</v>
      </c>
    </row>
    <row r="9" spans="1:7" ht="12">
      <c r="A9" t="s">
        <v>20</v>
      </c>
      <c r="B9" t="s">
        <v>17</v>
      </c>
      <c r="C9">
        <v>0.39486523376334903</v>
      </c>
      <c r="D9">
        <v>1019</v>
      </c>
      <c r="E9">
        <v>1322</v>
      </c>
      <c r="F9">
        <v>0.95691</v>
      </c>
      <c r="G9" s="3">
        <f t="shared" si="0"/>
        <v>1</v>
      </c>
    </row>
    <row r="10" spans="1:7" ht="12">
      <c r="A10" t="s">
        <v>20</v>
      </c>
      <c r="B10" t="s">
        <v>9</v>
      </c>
      <c r="C10">
        <v>1</v>
      </c>
      <c r="D10">
        <v>506</v>
      </c>
      <c r="E10">
        <v>699</v>
      </c>
      <c r="F10">
        <v>1</v>
      </c>
      <c r="G10" s="3">
        <f t="shared" si="0"/>
        <v>1</v>
      </c>
    </row>
    <row r="11" spans="1:7" ht="12">
      <c r="A11" t="s">
        <v>20</v>
      </c>
      <c r="B11" t="s">
        <v>10</v>
      </c>
      <c r="C11">
        <v>1</v>
      </c>
      <c r="D11">
        <v>63</v>
      </c>
      <c r="E11">
        <v>63</v>
      </c>
      <c r="F11">
        <v>1</v>
      </c>
      <c r="G11" s="3">
        <f t="shared" si="0"/>
        <v>1</v>
      </c>
    </row>
    <row r="12" spans="1:7" ht="12">
      <c r="A12" t="s">
        <v>20</v>
      </c>
      <c r="B12" t="s">
        <v>13</v>
      </c>
      <c r="C12">
        <v>1</v>
      </c>
      <c r="D12">
        <v>371</v>
      </c>
      <c r="E12">
        <v>371</v>
      </c>
      <c r="F12">
        <v>1</v>
      </c>
      <c r="G12" s="3">
        <f t="shared" si="0"/>
        <v>1</v>
      </c>
    </row>
    <row r="13" spans="1:7" ht="12">
      <c r="A13" t="s">
        <v>20</v>
      </c>
      <c r="B13" t="s">
        <v>14</v>
      </c>
      <c r="C13">
        <v>1</v>
      </c>
      <c r="D13">
        <v>268</v>
      </c>
      <c r="E13">
        <v>268</v>
      </c>
      <c r="F13">
        <v>1</v>
      </c>
      <c r="G13" s="3">
        <f t="shared" si="0"/>
        <v>1</v>
      </c>
    </row>
    <row r="14" spans="1:7" ht="12">
      <c r="A14" t="s">
        <v>20</v>
      </c>
      <c r="B14" t="s">
        <v>16</v>
      </c>
      <c r="C14">
        <v>1</v>
      </c>
      <c r="D14">
        <v>364</v>
      </c>
      <c r="E14">
        <v>513</v>
      </c>
      <c r="F14">
        <v>1</v>
      </c>
      <c r="G14" s="3">
        <f t="shared" si="0"/>
        <v>1</v>
      </c>
    </row>
    <row r="15" ht="12">
      <c r="G15">
        <v>1</v>
      </c>
    </row>
    <row r="16" ht="12">
      <c r="B16" t="s">
        <v>0</v>
      </c>
    </row>
    <row r="17" spans="3:7" ht="12">
      <c r="C17" t="s">
        <v>1</v>
      </c>
      <c r="D17" t="s">
        <v>2</v>
      </c>
      <c r="E17" t="s">
        <v>3</v>
      </c>
      <c r="F17" t="s">
        <v>4</v>
      </c>
      <c r="G17" t="s">
        <v>5</v>
      </c>
    </row>
    <row r="18" spans="1:12" ht="12">
      <c r="A18" t="s">
        <v>21</v>
      </c>
      <c r="B18" t="s">
        <v>6</v>
      </c>
      <c r="C18" s="1">
        <v>1.10080631866571E-05</v>
      </c>
      <c r="D18">
        <v>548</v>
      </c>
      <c r="E18">
        <v>604</v>
      </c>
      <c r="F18" s="2">
        <v>0.001</v>
      </c>
      <c r="G18" s="3">
        <f aca="true" t="shared" si="1" ref="G18:G28">IF((F18*11/(ROW()-17))&lt;G19,(F18*11/(ROW()-17)),G19)</f>
        <v>0.011</v>
      </c>
      <c r="J18" t="s">
        <v>22</v>
      </c>
      <c r="K18">
        <v>503</v>
      </c>
      <c r="L18" s="3">
        <f>K18/K$21</f>
        <v>0.3857361963190184</v>
      </c>
    </row>
    <row r="19" spans="1:12" ht="12">
      <c r="A19" t="s">
        <v>21</v>
      </c>
      <c r="B19" t="s">
        <v>7</v>
      </c>
      <c r="C19" s="5">
        <v>0.00037500637417708905</v>
      </c>
      <c r="D19">
        <v>67</v>
      </c>
      <c r="E19">
        <v>125</v>
      </c>
      <c r="F19" s="4">
        <v>0.01761</v>
      </c>
      <c r="G19" s="6">
        <f t="shared" si="1"/>
        <v>0.096855</v>
      </c>
      <c r="J19" t="s">
        <v>23</v>
      </c>
      <c r="K19">
        <v>263</v>
      </c>
      <c r="L19" s="3">
        <f>K19/K$21</f>
        <v>0.20168711656441718</v>
      </c>
    </row>
    <row r="20" spans="1:13" ht="12">
      <c r="A20" t="s">
        <v>21</v>
      </c>
      <c r="B20" t="s">
        <v>8</v>
      </c>
      <c r="C20" s="2">
        <v>0.00284582793061594</v>
      </c>
      <c r="D20">
        <v>1060</v>
      </c>
      <c r="E20">
        <v>1178</v>
      </c>
      <c r="F20">
        <v>0.09077</v>
      </c>
      <c r="G20" s="3">
        <f t="shared" si="1"/>
        <v>0.33282333333333336</v>
      </c>
      <c r="J20" t="s">
        <v>24</v>
      </c>
      <c r="K20">
        <v>538</v>
      </c>
      <c r="L20" s="3">
        <f>K20/K$21</f>
        <v>0.4125766871165644</v>
      </c>
      <c r="M20" s="7">
        <f>(1-L20)/L20</f>
        <v>1.4237918215613383</v>
      </c>
    </row>
    <row r="21" spans="1:11" ht="12">
      <c r="A21" t="s">
        <v>21</v>
      </c>
      <c r="B21" t="s">
        <v>17</v>
      </c>
      <c r="C21">
        <v>1</v>
      </c>
      <c r="D21">
        <v>5</v>
      </c>
      <c r="E21">
        <v>1019</v>
      </c>
      <c r="F21">
        <v>1</v>
      </c>
      <c r="G21" s="3">
        <f t="shared" si="1"/>
        <v>1</v>
      </c>
      <c r="K21" s="3">
        <f>SUM(K18:K20)</f>
        <v>1304</v>
      </c>
    </row>
    <row r="22" spans="1:7" ht="12">
      <c r="A22" t="s">
        <v>21</v>
      </c>
      <c r="B22" t="s">
        <v>12</v>
      </c>
      <c r="C22">
        <v>1</v>
      </c>
      <c r="D22">
        <v>53</v>
      </c>
      <c r="E22">
        <v>595</v>
      </c>
      <c r="F22">
        <v>1</v>
      </c>
      <c r="G22" s="3">
        <f t="shared" si="1"/>
        <v>1</v>
      </c>
    </row>
    <row r="23" spans="1:7" ht="12">
      <c r="A23" t="s">
        <v>21</v>
      </c>
      <c r="B23" t="s">
        <v>11</v>
      </c>
      <c r="C23">
        <v>1</v>
      </c>
      <c r="D23">
        <v>799</v>
      </c>
      <c r="E23">
        <v>799</v>
      </c>
      <c r="F23">
        <v>1</v>
      </c>
      <c r="G23" s="3">
        <f t="shared" si="1"/>
        <v>1</v>
      </c>
    </row>
    <row r="24" spans="1:7" ht="12">
      <c r="A24" t="s">
        <v>21</v>
      </c>
      <c r="B24" t="s">
        <v>10</v>
      </c>
      <c r="C24">
        <v>1</v>
      </c>
      <c r="D24">
        <v>63</v>
      </c>
      <c r="E24">
        <v>63</v>
      </c>
      <c r="F24">
        <v>1</v>
      </c>
      <c r="G24" s="3">
        <f t="shared" si="1"/>
        <v>1</v>
      </c>
    </row>
    <row r="25" spans="1:10" ht="12">
      <c r="A25" t="s">
        <v>21</v>
      </c>
      <c r="B25" t="s">
        <v>9</v>
      </c>
      <c r="C25">
        <v>1</v>
      </c>
      <c r="D25">
        <v>506</v>
      </c>
      <c r="E25">
        <v>506</v>
      </c>
      <c r="F25">
        <v>1</v>
      </c>
      <c r="G25" s="3">
        <f t="shared" si="1"/>
        <v>1</v>
      </c>
      <c r="J25" t="s">
        <v>25</v>
      </c>
    </row>
    <row r="26" spans="1:10" ht="12">
      <c r="A26" t="s">
        <v>21</v>
      </c>
      <c r="B26" t="s">
        <v>14</v>
      </c>
      <c r="C26">
        <v>1</v>
      </c>
      <c r="D26" s="8" t="s">
        <v>15</v>
      </c>
      <c r="E26" s="8" t="s">
        <v>15</v>
      </c>
      <c r="F26">
        <v>1</v>
      </c>
      <c r="G26" s="3">
        <f t="shared" si="1"/>
        <v>1</v>
      </c>
      <c r="J26" t="s">
        <v>26</v>
      </c>
    </row>
    <row r="27" spans="1:10" ht="12">
      <c r="A27" t="s">
        <v>21</v>
      </c>
      <c r="B27" t="s">
        <v>16</v>
      </c>
      <c r="C27">
        <v>1</v>
      </c>
      <c r="D27">
        <v>364</v>
      </c>
      <c r="E27">
        <v>513</v>
      </c>
      <c r="F27">
        <v>1</v>
      </c>
      <c r="G27" s="3">
        <f t="shared" si="1"/>
        <v>1</v>
      </c>
      <c r="J27" t="s">
        <v>27</v>
      </c>
    </row>
    <row r="28" spans="1:10" ht="12">
      <c r="A28" t="s">
        <v>21</v>
      </c>
      <c r="B28" t="s">
        <v>13</v>
      </c>
      <c r="C28">
        <v>1</v>
      </c>
      <c r="D28">
        <v>371</v>
      </c>
      <c r="E28">
        <v>371</v>
      </c>
      <c r="F28">
        <v>1</v>
      </c>
      <c r="G28" s="3">
        <f t="shared" si="1"/>
        <v>1</v>
      </c>
      <c r="J28" t="s">
        <v>28</v>
      </c>
    </row>
    <row r="29" spans="7:10" ht="12">
      <c r="G29">
        <v>1</v>
      </c>
      <c r="J29" t="s">
        <v>29</v>
      </c>
    </row>
    <row r="30" spans="2:10" ht="12">
      <c r="B30" t="s">
        <v>19</v>
      </c>
      <c r="J30" t="s">
        <v>30</v>
      </c>
    </row>
    <row r="31" spans="3:7" ht="12">
      <c r="C31" t="s">
        <v>1</v>
      </c>
      <c r="D31" t="s">
        <v>2</v>
      </c>
      <c r="E31" t="s">
        <v>3</v>
      </c>
      <c r="F31" t="s">
        <v>4</v>
      </c>
      <c r="G31" t="s">
        <v>5</v>
      </c>
    </row>
    <row r="32" spans="1:9" ht="12">
      <c r="A32" t="s">
        <v>31</v>
      </c>
      <c r="B32" t="s">
        <v>6</v>
      </c>
      <c r="C32">
        <v>0.00047916301372708</v>
      </c>
      <c r="D32">
        <v>358</v>
      </c>
      <c r="E32">
        <v>1069</v>
      </c>
      <c r="F32">
        <v>0.023780000000000003</v>
      </c>
      <c r="G32" s="3">
        <f aca="true" t="shared" si="2" ref="G32:G42">IF((F32*11/(ROW()-31))&lt;G33,(F32*11/(ROW()-31)),G33)</f>
        <v>0.26158000000000003</v>
      </c>
      <c r="I32" s="3">
        <f aca="true" t="shared" si="3" ref="I32:I42">F18/F32</f>
        <v>0.04205214465937762</v>
      </c>
    </row>
    <row r="33" spans="1:9" ht="12">
      <c r="A33" t="s">
        <v>31</v>
      </c>
      <c r="B33" t="s">
        <v>7</v>
      </c>
      <c r="C33">
        <v>0.00103011709312506</v>
      </c>
      <c r="D33">
        <v>666</v>
      </c>
      <c r="E33">
        <v>717</v>
      </c>
      <c r="F33">
        <v>0.05335</v>
      </c>
      <c r="G33" s="3">
        <f t="shared" si="2"/>
        <v>0.293425</v>
      </c>
      <c r="I33" s="3">
        <f t="shared" si="3"/>
        <v>0.3300843486410497</v>
      </c>
    </row>
    <row r="34" spans="1:9" ht="12">
      <c r="A34" t="s">
        <v>31</v>
      </c>
      <c r="B34" t="s">
        <v>8</v>
      </c>
      <c r="C34">
        <v>0.0030634299405907202</v>
      </c>
      <c r="D34">
        <v>1276</v>
      </c>
      <c r="E34">
        <v>1351</v>
      </c>
      <c r="F34">
        <v>0.15555000000000002</v>
      </c>
      <c r="G34" s="3">
        <f t="shared" si="2"/>
        <v>0.57035</v>
      </c>
      <c r="I34" s="3">
        <f t="shared" si="3"/>
        <v>0.583542269366763</v>
      </c>
    </row>
    <row r="35" spans="1:9" ht="12">
      <c r="A35" t="s">
        <v>31</v>
      </c>
      <c r="B35" t="s">
        <v>11</v>
      </c>
      <c r="C35">
        <v>0.010314995433234001</v>
      </c>
      <c r="D35">
        <v>102</v>
      </c>
      <c r="E35">
        <v>131</v>
      </c>
      <c r="F35">
        <v>0.31551</v>
      </c>
      <c r="G35" s="3">
        <f t="shared" si="2"/>
        <v>0.854898</v>
      </c>
      <c r="I35" s="3">
        <f t="shared" si="3"/>
        <v>3.169471649076099</v>
      </c>
    </row>
    <row r="36" spans="1:9" ht="12">
      <c r="A36" t="s">
        <v>31</v>
      </c>
      <c r="B36" t="s">
        <v>12</v>
      </c>
      <c r="C36">
        <v>0.040165854312083006</v>
      </c>
      <c r="D36">
        <v>520</v>
      </c>
      <c r="E36">
        <v>718</v>
      </c>
      <c r="F36">
        <v>0.38859000000000005</v>
      </c>
      <c r="G36" s="3">
        <f t="shared" si="2"/>
        <v>0.854898</v>
      </c>
      <c r="I36" s="3">
        <f t="shared" si="3"/>
        <v>2.5734064180756064</v>
      </c>
    </row>
    <row r="37" spans="1:9" ht="12">
      <c r="A37" t="s">
        <v>31</v>
      </c>
      <c r="B37" t="s">
        <v>17</v>
      </c>
      <c r="C37">
        <v>0.524890502871527</v>
      </c>
      <c r="D37">
        <v>856</v>
      </c>
      <c r="E37">
        <v>1322</v>
      </c>
      <c r="F37">
        <v>0.9283600000000001</v>
      </c>
      <c r="G37" s="3">
        <f t="shared" si="2"/>
        <v>1</v>
      </c>
      <c r="I37" s="3">
        <f t="shared" si="3"/>
        <v>1.0771683398681544</v>
      </c>
    </row>
    <row r="38" spans="1:9" ht="12">
      <c r="A38" t="s">
        <v>31</v>
      </c>
      <c r="B38" t="s">
        <v>13</v>
      </c>
      <c r="C38">
        <v>1</v>
      </c>
      <c r="D38">
        <v>40</v>
      </c>
      <c r="E38">
        <v>280</v>
      </c>
      <c r="F38">
        <v>1</v>
      </c>
      <c r="G38" s="3">
        <f t="shared" si="2"/>
        <v>1</v>
      </c>
      <c r="I38" s="3">
        <f t="shared" si="3"/>
        <v>1</v>
      </c>
    </row>
    <row r="39" spans="1:9" ht="12">
      <c r="A39" t="s">
        <v>31</v>
      </c>
      <c r="B39" t="s">
        <v>10</v>
      </c>
      <c r="C39">
        <v>1</v>
      </c>
      <c r="D39">
        <v>13</v>
      </c>
      <c r="E39">
        <v>13</v>
      </c>
      <c r="F39">
        <v>1</v>
      </c>
      <c r="G39" s="3">
        <f t="shared" si="2"/>
        <v>1</v>
      </c>
      <c r="I39" s="3">
        <f t="shared" si="3"/>
        <v>1</v>
      </c>
    </row>
    <row r="40" spans="1:9" ht="12">
      <c r="A40" t="s">
        <v>31</v>
      </c>
      <c r="B40" t="s">
        <v>16</v>
      </c>
      <c r="C40">
        <v>1</v>
      </c>
      <c r="D40" s="8" t="s">
        <v>15</v>
      </c>
      <c r="E40" s="8" t="s">
        <v>15</v>
      </c>
      <c r="F40">
        <v>1</v>
      </c>
      <c r="G40" s="3">
        <f t="shared" si="2"/>
        <v>1</v>
      </c>
      <c r="I40" s="3">
        <f t="shared" si="3"/>
        <v>1</v>
      </c>
    </row>
    <row r="41" spans="1:9" ht="12">
      <c r="A41" t="s">
        <v>31</v>
      </c>
      <c r="B41" t="s">
        <v>9</v>
      </c>
      <c r="C41">
        <v>1</v>
      </c>
      <c r="D41">
        <v>647</v>
      </c>
      <c r="E41">
        <v>699</v>
      </c>
      <c r="F41">
        <v>1</v>
      </c>
      <c r="G41" s="3">
        <f t="shared" si="2"/>
        <v>1</v>
      </c>
      <c r="I41" s="3">
        <f t="shared" si="3"/>
        <v>1</v>
      </c>
    </row>
    <row r="42" spans="1:9" ht="12">
      <c r="A42" t="s">
        <v>31</v>
      </c>
      <c r="B42" t="s">
        <v>14</v>
      </c>
      <c r="C42">
        <v>1</v>
      </c>
      <c r="D42">
        <v>268</v>
      </c>
      <c r="E42">
        <v>268</v>
      </c>
      <c r="F42">
        <v>1</v>
      </c>
      <c r="G42" s="3">
        <f t="shared" si="2"/>
        <v>1</v>
      </c>
      <c r="I42" s="3">
        <f t="shared" si="3"/>
        <v>1</v>
      </c>
    </row>
    <row r="43" ht="12">
      <c r="G43">
        <v>1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56"/>
  <sheetViews>
    <sheetView workbookViewId="0" topLeftCell="A13">
      <selection activeCell="F45" sqref="F45"/>
    </sheetView>
  </sheetViews>
  <sheetFormatPr defaultColWidth="11.57421875" defaultRowHeight="12.75"/>
  <sheetData>
    <row r="2" ht="12">
      <c r="B2" t="s">
        <v>18</v>
      </c>
    </row>
    <row r="3" spans="3:6" ht="12">
      <c r="C3" t="s">
        <v>1</v>
      </c>
      <c r="D3" t="s">
        <v>2</v>
      </c>
      <c r="E3" t="s">
        <v>3</v>
      </c>
      <c r="F3" t="s">
        <v>4</v>
      </c>
    </row>
    <row r="4" spans="1:6" ht="12">
      <c r="A4" t="s">
        <v>20</v>
      </c>
      <c r="B4" t="s">
        <v>6</v>
      </c>
      <c r="C4" s="1">
        <v>5.61161774881302E-06</v>
      </c>
      <c r="D4">
        <v>548</v>
      </c>
      <c r="E4">
        <v>604</v>
      </c>
      <c r="F4" s="5">
        <v>0.0007400000000000001</v>
      </c>
    </row>
    <row r="5" spans="1:6" ht="12">
      <c r="A5" t="s">
        <v>20</v>
      </c>
      <c r="B5" t="s">
        <v>7</v>
      </c>
      <c r="C5" s="2">
        <v>0.000165848912435762</v>
      </c>
      <c r="D5">
        <v>67</v>
      </c>
      <c r="E5">
        <v>717</v>
      </c>
      <c r="F5">
        <v>0.01033</v>
      </c>
    </row>
    <row r="6" spans="1:6" ht="12">
      <c r="A6" t="s">
        <v>20</v>
      </c>
      <c r="B6" t="s">
        <v>8</v>
      </c>
      <c r="C6" s="4">
        <v>0.0018689542984295902</v>
      </c>
      <c r="D6">
        <v>1060</v>
      </c>
      <c r="E6">
        <v>1178</v>
      </c>
      <c r="F6">
        <v>0.14149</v>
      </c>
    </row>
    <row r="7" spans="1:6" ht="12">
      <c r="A7" t="s">
        <v>20</v>
      </c>
      <c r="B7" t="s">
        <v>12</v>
      </c>
      <c r="C7">
        <v>0.0064616712468365</v>
      </c>
      <c r="D7">
        <v>520</v>
      </c>
      <c r="E7">
        <v>606</v>
      </c>
      <c r="F7">
        <v>0.12676</v>
      </c>
    </row>
    <row r="8" spans="1:6" ht="12">
      <c r="A8" t="s">
        <v>20</v>
      </c>
      <c r="B8" t="s">
        <v>11</v>
      </c>
      <c r="C8">
        <v>0.0132828895112591</v>
      </c>
      <c r="D8">
        <v>102</v>
      </c>
      <c r="E8">
        <v>131</v>
      </c>
      <c r="F8">
        <v>0.38888000000000006</v>
      </c>
    </row>
    <row r="9" spans="1:6" ht="12">
      <c r="A9" t="s">
        <v>20</v>
      </c>
      <c r="B9" t="s">
        <v>17</v>
      </c>
      <c r="C9">
        <v>0.375728592709056</v>
      </c>
      <c r="D9">
        <v>1019</v>
      </c>
      <c r="E9">
        <v>1322</v>
      </c>
      <c r="F9">
        <v>0.94737</v>
      </c>
    </row>
    <row r="10" spans="1:6" ht="12">
      <c r="A10" t="s">
        <v>20</v>
      </c>
      <c r="B10" t="s">
        <v>9</v>
      </c>
      <c r="C10">
        <v>1</v>
      </c>
      <c r="D10">
        <v>506</v>
      </c>
      <c r="E10">
        <v>699</v>
      </c>
      <c r="F10">
        <v>1</v>
      </c>
    </row>
    <row r="11" spans="1:6" ht="12">
      <c r="A11" t="s">
        <v>20</v>
      </c>
      <c r="B11" t="s">
        <v>10</v>
      </c>
      <c r="C11">
        <v>1</v>
      </c>
      <c r="D11">
        <v>63</v>
      </c>
      <c r="E11">
        <v>63</v>
      </c>
      <c r="F11">
        <v>1</v>
      </c>
    </row>
    <row r="12" spans="1:6" ht="12">
      <c r="A12" t="s">
        <v>20</v>
      </c>
      <c r="B12" t="s">
        <v>13</v>
      </c>
      <c r="C12">
        <v>1</v>
      </c>
      <c r="D12">
        <v>371</v>
      </c>
      <c r="E12">
        <v>371</v>
      </c>
      <c r="F12">
        <v>1</v>
      </c>
    </row>
    <row r="13" spans="1:6" ht="12">
      <c r="A13" t="s">
        <v>20</v>
      </c>
      <c r="B13" t="s">
        <v>14</v>
      </c>
      <c r="C13">
        <v>1</v>
      </c>
      <c r="D13">
        <v>268</v>
      </c>
      <c r="E13">
        <v>268</v>
      </c>
      <c r="F13">
        <v>1</v>
      </c>
    </row>
    <row r="14" spans="1:6" ht="12">
      <c r="A14" t="s">
        <v>20</v>
      </c>
      <c r="B14" t="s">
        <v>16</v>
      </c>
      <c r="C14">
        <v>1</v>
      </c>
      <c r="D14">
        <v>364</v>
      </c>
      <c r="E14">
        <v>513</v>
      </c>
      <c r="F14">
        <v>1</v>
      </c>
    </row>
    <row r="16" ht="12">
      <c r="B16" t="s">
        <v>0</v>
      </c>
    </row>
    <row r="17" spans="3:6" ht="12">
      <c r="C17" t="s">
        <v>1</v>
      </c>
      <c r="D17" t="s">
        <v>2</v>
      </c>
      <c r="E17" t="s">
        <v>3</v>
      </c>
      <c r="F17" t="s">
        <v>4</v>
      </c>
    </row>
    <row r="18" spans="1:6" ht="12">
      <c r="A18" t="s">
        <v>21</v>
      </c>
      <c r="B18" t="s">
        <v>6</v>
      </c>
      <c r="C18" s="1">
        <v>8.05647611934468E-06</v>
      </c>
      <c r="D18">
        <v>548</v>
      </c>
      <c r="E18">
        <v>604</v>
      </c>
      <c r="F18" s="5">
        <v>0.0006900000000000001</v>
      </c>
    </row>
    <row r="19" spans="1:6" ht="12">
      <c r="A19" t="s">
        <v>21</v>
      </c>
      <c r="B19" t="s">
        <v>7</v>
      </c>
      <c r="C19" s="2">
        <v>0.000297252787822444</v>
      </c>
      <c r="D19">
        <v>67</v>
      </c>
      <c r="E19">
        <v>125</v>
      </c>
      <c r="F19">
        <v>0.013810000000000001</v>
      </c>
    </row>
    <row r="20" spans="1:6" ht="12">
      <c r="A20" t="s">
        <v>21</v>
      </c>
      <c r="B20" t="s">
        <v>8</v>
      </c>
      <c r="C20" s="4">
        <v>0.00227372401747572</v>
      </c>
      <c r="D20">
        <v>1060</v>
      </c>
      <c r="E20">
        <v>1178</v>
      </c>
      <c r="F20">
        <v>0.07244</v>
      </c>
    </row>
    <row r="21" spans="1:6" ht="12">
      <c r="A21" t="s">
        <v>21</v>
      </c>
      <c r="B21" t="s">
        <v>9</v>
      </c>
      <c r="C21">
        <v>1</v>
      </c>
      <c r="D21">
        <v>506</v>
      </c>
      <c r="E21">
        <v>506</v>
      </c>
      <c r="F21">
        <v>1</v>
      </c>
    </row>
    <row r="22" spans="1:6" ht="12">
      <c r="A22" t="s">
        <v>21</v>
      </c>
      <c r="B22" t="s">
        <v>10</v>
      </c>
      <c r="C22">
        <v>1</v>
      </c>
      <c r="D22">
        <v>63</v>
      </c>
      <c r="E22">
        <v>63</v>
      </c>
      <c r="F22">
        <v>1</v>
      </c>
    </row>
    <row r="23" spans="1:6" ht="12">
      <c r="A23" t="s">
        <v>21</v>
      </c>
      <c r="B23" t="s">
        <v>11</v>
      </c>
      <c r="C23">
        <v>1</v>
      </c>
      <c r="D23">
        <v>799</v>
      </c>
      <c r="E23">
        <v>799</v>
      </c>
      <c r="F23">
        <v>1</v>
      </c>
    </row>
    <row r="24" spans="1:6" ht="12">
      <c r="A24" t="s">
        <v>21</v>
      </c>
      <c r="B24" t="s">
        <v>12</v>
      </c>
      <c r="C24">
        <v>1</v>
      </c>
      <c r="D24">
        <v>53</v>
      </c>
      <c r="E24">
        <v>595</v>
      </c>
      <c r="F24">
        <v>1</v>
      </c>
    </row>
    <row r="25" spans="1:6" ht="12">
      <c r="A25" t="s">
        <v>21</v>
      </c>
      <c r="B25" t="s">
        <v>13</v>
      </c>
      <c r="C25">
        <v>1</v>
      </c>
      <c r="D25">
        <v>371</v>
      </c>
      <c r="E25">
        <v>371</v>
      </c>
      <c r="F25">
        <v>1</v>
      </c>
    </row>
    <row r="26" spans="1:6" ht="12">
      <c r="A26" t="s">
        <v>21</v>
      </c>
      <c r="B26" t="s">
        <v>14</v>
      </c>
      <c r="C26">
        <v>1</v>
      </c>
      <c r="D26" s="8" t="s">
        <v>15</v>
      </c>
      <c r="E26" s="8" t="s">
        <v>15</v>
      </c>
      <c r="F26">
        <v>1</v>
      </c>
    </row>
    <row r="27" spans="1:6" ht="12">
      <c r="A27" t="s">
        <v>21</v>
      </c>
      <c r="B27" t="s">
        <v>16</v>
      </c>
      <c r="C27">
        <v>1</v>
      </c>
      <c r="D27">
        <v>364</v>
      </c>
      <c r="E27">
        <v>513</v>
      </c>
      <c r="F27">
        <v>1</v>
      </c>
    </row>
    <row r="28" spans="1:6" ht="12">
      <c r="A28" t="s">
        <v>21</v>
      </c>
      <c r="B28" t="s">
        <v>17</v>
      </c>
      <c r="C28">
        <v>1</v>
      </c>
      <c r="D28">
        <v>5</v>
      </c>
      <c r="E28">
        <v>1019</v>
      </c>
      <c r="F28">
        <v>1</v>
      </c>
    </row>
    <row r="30" ht="12">
      <c r="B30" t="s">
        <v>19</v>
      </c>
    </row>
    <row r="31" spans="3:6" ht="12">
      <c r="C31" t="s">
        <v>1</v>
      </c>
      <c r="D31" t="s">
        <v>2</v>
      </c>
      <c r="E31" t="s">
        <v>3</v>
      </c>
      <c r="F31" t="s">
        <v>4</v>
      </c>
    </row>
    <row r="32" spans="1:6" ht="12">
      <c r="A32" t="s">
        <v>31</v>
      </c>
      <c r="B32" t="s">
        <v>6</v>
      </c>
      <c r="C32" s="2">
        <v>0.000329503493621597</v>
      </c>
      <c r="D32">
        <v>358</v>
      </c>
      <c r="E32">
        <v>1069</v>
      </c>
      <c r="F32">
        <v>0.017390000000000003</v>
      </c>
    </row>
    <row r="33" spans="1:6" ht="12">
      <c r="A33" t="s">
        <v>31</v>
      </c>
      <c r="B33" t="s">
        <v>7</v>
      </c>
      <c r="C33" s="4">
        <v>0.000895934607015425</v>
      </c>
      <c r="D33">
        <v>666</v>
      </c>
      <c r="E33">
        <v>717</v>
      </c>
      <c r="F33">
        <v>0.04678</v>
      </c>
    </row>
    <row r="34" spans="1:6" ht="12">
      <c r="A34" t="s">
        <v>31</v>
      </c>
      <c r="B34" t="s">
        <v>8</v>
      </c>
      <c r="C34" s="4">
        <v>0.0026728175791394</v>
      </c>
      <c r="D34">
        <v>1276</v>
      </c>
      <c r="E34">
        <v>1351</v>
      </c>
      <c r="F34">
        <v>0.13824</v>
      </c>
    </row>
    <row r="35" spans="1:6" ht="12">
      <c r="A35" t="s">
        <v>31</v>
      </c>
      <c r="B35" t="s">
        <v>11</v>
      </c>
      <c r="C35">
        <v>0.009400402416196331</v>
      </c>
      <c r="D35">
        <v>102</v>
      </c>
      <c r="E35">
        <v>131</v>
      </c>
      <c r="F35">
        <v>0.2917</v>
      </c>
    </row>
    <row r="36" spans="1:6" ht="12">
      <c r="A36" t="s">
        <v>31</v>
      </c>
      <c r="B36" t="s">
        <v>12</v>
      </c>
      <c r="C36">
        <v>0.0355986559220176</v>
      </c>
      <c r="D36">
        <v>520</v>
      </c>
      <c r="E36">
        <v>718</v>
      </c>
      <c r="F36">
        <v>0.35263000000000005</v>
      </c>
    </row>
    <row r="37" spans="1:6" ht="12">
      <c r="A37" t="s">
        <v>31</v>
      </c>
      <c r="B37" t="s">
        <v>17</v>
      </c>
      <c r="C37">
        <v>0.49906199765729403</v>
      </c>
      <c r="D37">
        <v>856</v>
      </c>
      <c r="E37">
        <v>1322</v>
      </c>
      <c r="F37">
        <v>0.9107500000000001</v>
      </c>
    </row>
    <row r="38" spans="1:6" ht="12">
      <c r="A38" t="s">
        <v>31</v>
      </c>
      <c r="B38" t="s">
        <v>9</v>
      </c>
      <c r="C38">
        <v>1</v>
      </c>
      <c r="D38">
        <v>647</v>
      </c>
      <c r="E38">
        <v>699</v>
      </c>
      <c r="F38">
        <v>1</v>
      </c>
    </row>
    <row r="39" spans="1:6" ht="12">
      <c r="A39" t="s">
        <v>31</v>
      </c>
      <c r="B39" t="s">
        <v>10</v>
      </c>
      <c r="C39">
        <v>1</v>
      </c>
      <c r="D39">
        <v>13</v>
      </c>
      <c r="E39">
        <v>13</v>
      </c>
      <c r="F39">
        <v>1</v>
      </c>
    </row>
    <row r="40" spans="1:6" ht="12">
      <c r="A40" t="s">
        <v>31</v>
      </c>
      <c r="B40" t="s">
        <v>13</v>
      </c>
      <c r="C40">
        <v>1</v>
      </c>
      <c r="D40">
        <v>40</v>
      </c>
      <c r="E40">
        <v>280</v>
      </c>
      <c r="F40">
        <v>1</v>
      </c>
    </row>
    <row r="41" spans="1:6" ht="12">
      <c r="A41" t="s">
        <v>31</v>
      </c>
      <c r="B41" t="s">
        <v>14</v>
      </c>
      <c r="C41">
        <v>1</v>
      </c>
      <c r="D41">
        <v>268</v>
      </c>
      <c r="E41">
        <v>268</v>
      </c>
      <c r="F41">
        <v>1</v>
      </c>
    </row>
    <row r="42" spans="1:6" ht="12">
      <c r="A42" t="s">
        <v>31</v>
      </c>
      <c r="B42" t="s">
        <v>16</v>
      </c>
      <c r="C42">
        <v>1</v>
      </c>
      <c r="D42" s="8" t="s">
        <v>15</v>
      </c>
      <c r="E42" s="8" t="s">
        <v>15</v>
      </c>
      <c r="F42">
        <v>1</v>
      </c>
    </row>
    <row r="44" ht="12">
      <c r="B44" t="s">
        <v>32</v>
      </c>
    </row>
    <row r="45" spans="3:6" ht="12">
      <c r="C45" t="s">
        <v>1</v>
      </c>
      <c r="D45" t="s">
        <v>2</v>
      </c>
      <c r="E45" t="s">
        <v>3</v>
      </c>
      <c r="F45" t="s">
        <v>4</v>
      </c>
    </row>
    <row r="46" spans="1:6" ht="12">
      <c r="A46" t="s">
        <v>33</v>
      </c>
      <c r="B46" t="s">
        <v>6</v>
      </c>
      <c r="C46" s="2">
        <v>0.00044516421115292604</v>
      </c>
      <c r="D46">
        <v>358</v>
      </c>
      <c r="E46">
        <v>458</v>
      </c>
      <c r="F46" s="4">
        <v>0.014280000000000001</v>
      </c>
    </row>
    <row r="47" spans="1:6" ht="12">
      <c r="A47" t="s">
        <v>33</v>
      </c>
      <c r="B47" t="s">
        <v>8</v>
      </c>
      <c r="C47" s="4">
        <v>0.0030737603355766</v>
      </c>
      <c r="D47">
        <v>1295</v>
      </c>
      <c r="E47">
        <v>1351</v>
      </c>
      <c r="F47">
        <v>0.12185000000000001</v>
      </c>
    </row>
    <row r="48" spans="1:6" ht="12">
      <c r="A48" t="s">
        <v>33</v>
      </c>
      <c r="B48" t="s">
        <v>7</v>
      </c>
      <c r="C48">
        <v>1</v>
      </c>
      <c r="D48">
        <v>87</v>
      </c>
      <c r="E48">
        <v>87</v>
      </c>
      <c r="F48">
        <v>1</v>
      </c>
    </row>
    <row r="49" spans="1:6" ht="12">
      <c r="A49" t="s">
        <v>33</v>
      </c>
      <c r="B49" t="s">
        <v>9</v>
      </c>
      <c r="C49">
        <v>1</v>
      </c>
      <c r="D49">
        <v>647</v>
      </c>
      <c r="E49">
        <v>647</v>
      </c>
      <c r="F49">
        <v>1</v>
      </c>
    </row>
    <row r="50" spans="1:6" ht="12">
      <c r="A50" t="s">
        <v>33</v>
      </c>
      <c r="B50" t="s">
        <v>10</v>
      </c>
      <c r="C50">
        <v>1</v>
      </c>
      <c r="D50">
        <v>13</v>
      </c>
      <c r="E50">
        <v>13</v>
      </c>
      <c r="F50">
        <v>1</v>
      </c>
    </row>
    <row r="51" spans="1:6" ht="12">
      <c r="A51" t="s">
        <v>33</v>
      </c>
      <c r="B51" t="s">
        <v>11</v>
      </c>
      <c r="C51">
        <v>1</v>
      </c>
      <c r="D51">
        <v>784</v>
      </c>
      <c r="E51">
        <v>784</v>
      </c>
      <c r="F51">
        <v>1</v>
      </c>
    </row>
    <row r="52" spans="1:6" ht="12">
      <c r="A52" t="s">
        <v>33</v>
      </c>
      <c r="B52" t="s">
        <v>12</v>
      </c>
      <c r="C52">
        <v>1</v>
      </c>
      <c r="D52" s="8" t="s">
        <v>15</v>
      </c>
      <c r="E52" s="8" t="s">
        <v>15</v>
      </c>
      <c r="F52">
        <v>1</v>
      </c>
    </row>
    <row r="53" spans="1:6" ht="12">
      <c r="A53" t="s">
        <v>33</v>
      </c>
      <c r="B53" t="s">
        <v>13</v>
      </c>
      <c r="C53">
        <v>1</v>
      </c>
      <c r="D53">
        <v>40</v>
      </c>
      <c r="E53">
        <v>280</v>
      </c>
      <c r="F53">
        <v>1</v>
      </c>
    </row>
    <row r="54" spans="1:6" ht="12">
      <c r="A54" t="s">
        <v>33</v>
      </c>
      <c r="B54" t="s">
        <v>14</v>
      </c>
      <c r="C54">
        <v>1</v>
      </c>
      <c r="D54" s="8" t="s">
        <v>15</v>
      </c>
      <c r="E54" s="8" t="s">
        <v>15</v>
      </c>
      <c r="F54">
        <v>1</v>
      </c>
    </row>
    <row r="55" spans="1:6" ht="12">
      <c r="A55" t="s">
        <v>33</v>
      </c>
      <c r="B55" t="s">
        <v>16</v>
      </c>
      <c r="C55">
        <v>1</v>
      </c>
      <c r="D55" s="8" t="s">
        <v>15</v>
      </c>
      <c r="E55" s="8" t="s">
        <v>15</v>
      </c>
      <c r="F55">
        <v>1</v>
      </c>
    </row>
    <row r="56" spans="1:6" ht="12">
      <c r="A56" t="s">
        <v>33</v>
      </c>
      <c r="B56" t="s">
        <v>17</v>
      </c>
      <c r="C56">
        <v>1</v>
      </c>
      <c r="D56">
        <v>64</v>
      </c>
      <c r="E56">
        <v>856</v>
      </c>
      <c r="F56">
        <v>1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tabSelected="1" workbookViewId="0" topLeftCell="E1">
      <selection activeCell="M25" sqref="M25"/>
    </sheetView>
  </sheetViews>
  <sheetFormatPr defaultColWidth="11.421875" defaultRowHeight="12.75"/>
  <cols>
    <col min="1" max="2" width="11.421875" style="0" customWidth="1"/>
    <col min="3" max="3" width="21.140625" style="9" customWidth="1"/>
    <col min="4" max="5" width="11.421875" style="9" customWidth="1"/>
    <col min="6" max="6" width="24.00390625" style="9" customWidth="1"/>
    <col min="7" max="8" width="4.7109375" style="0" customWidth="1"/>
    <col min="9" max="9" width="8.00390625" style="0" customWidth="1"/>
    <col min="10" max="10" width="21.140625" style="0" customWidth="1"/>
    <col min="11" max="12" width="11.421875" style="0" customWidth="1"/>
    <col min="13" max="13" width="32.8515625" style="0" customWidth="1"/>
    <col min="14" max="14" width="15.8515625" style="0" customWidth="1"/>
    <col min="15" max="16" width="11.421875" style="0" customWidth="1"/>
    <col min="17" max="17" width="28.00390625" style="0" customWidth="1"/>
  </cols>
  <sheetData>
    <row r="1" spans="1:6" ht="12">
      <c r="A1" s="14"/>
      <c r="B1" s="14"/>
      <c r="C1" s="17"/>
      <c r="D1" s="17"/>
      <c r="E1" s="17"/>
      <c r="F1" s="17"/>
    </row>
    <row r="3" spans="1:17" ht="12">
      <c r="A3" s="38"/>
      <c r="B3" s="38" t="s">
        <v>0</v>
      </c>
      <c r="C3" s="39"/>
      <c r="D3" s="39"/>
      <c r="E3" s="39"/>
      <c r="F3" s="39"/>
      <c r="I3" s="22"/>
      <c r="J3" s="22"/>
      <c r="K3" s="23" t="s">
        <v>53</v>
      </c>
      <c r="L3" s="22"/>
      <c r="M3" s="22"/>
      <c r="N3" s="22"/>
      <c r="O3" s="23" t="s">
        <v>54</v>
      </c>
      <c r="P3" s="22"/>
      <c r="Q3" s="22"/>
    </row>
    <row r="4" spans="1:17" ht="12">
      <c r="A4" s="38"/>
      <c r="B4" s="38"/>
      <c r="C4" s="39" t="s">
        <v>1</v>
      </c>
      <c r="D4" s="39" t="s">
        <v>2</v>
      </c>
      <c r="E4" s="39" t="s">
        <v>3</v>
      </c>
      <c r="F4" s="40" t="s">
        <v>4</v>
      </c>
      <c r="I4" s="24" t="s">
        <v>36</v>
      </c>
      <c r="J4" s="25" t="s">
        <v>37</v>
      </c>
      <c r="K4" s="25" t="str">
        <f aca="true" t="shared" si="0" ref="K4:L10">D4</f>
        <v>Start</v>
      </c>
      <c r="L4" s="25" t="str">
        <f t="shared" si="0"/>
        <v>End</v>
      </c>
      <c r="M4" s="25" t="s">
        <v>62</v>
      </c>
      <c r="N4" s="25" t="s">
        <v>37</v>
      </c>
      <c r="O4" s="25" t="str">
        <f aca="true" t="shared" si="1" ref="O4:O15">D18</f>
        <v>Start</v>
      </c>
      <c r="P4" s="25" t="str">
        <f aca="true" t="shared" si="2" ref="P4:P15">E18</f>
        <v>End</v>
      </c>
      <c r="Q4" s="25" t="s">
        <v>62</v>
      </c>
    </row>
    <row r="5" spans="1:17" ht="12">
      <c r="A5" s="38" t="s">
        <v>21</v>
      </c>
      <c r="B5" s="38" t="s">
        <v>6</v>
      </c>
      <c r="C5" s="41">
        <v>4.4441527512151206E-05</v>
      </c>
      <c r="D5" s="39">
        <v>548</v>
      </c>
      <c r="E5" s="39">
        <v>604</v>
      </c>
      <c r="F5" s="42">
        <v>0.00034</v>
      </c>
      <c r="G5" s="44">
        <f>F5*11/RANK(F5,$F$5:$F$15,1)</f>
        <v>0.0037400000000000003</v>
      </c>
      <c r="H5" s="44">
        <f>(IF(G5&gt;1,1,G5))</f>
        <v>0.0037400000000000003</v>
      </c>
      <c r="I5" s="26" t="s">
        <v>6</v>
      </c>
      <c r="J5" s="27" t="s">
        <v>55</v>
      </c>
      <c r="K5" s="28">
        <f t="shared" si="0"/>
        <v>548</v>
      </c>
      <c r="L5" s="28">
        <f t="shared" si="0"/>
        <v>604</v>
      </c>
      <c r="M5" s="29">
        <f>H5</f>
        <v>0.0037400000000000003</v>
      </c>
      <c r="N5" s="29" t="s">
        <v>56</v>
      </c>
      <c r="O5" s="28">
        <f t="shared" si="1"/>
        <v>358</v>
      </c>
      <c r="P5" s="28">
        <f t="shared" si="2"/>
        <v>458</v>
      </c>
      <c r="Q5" s="28">
        <f>H19</f>
        <v>1</v>
      </c>
    </row>
    <row r="6" spans="1:17" ht="12">
      <c r="A6" s="38" t="s">
        <v>21</v>
      </c>
      <c r="B6" s="38" t="s">
        <v>7</v>
      </c>
      <c r="C6" s="43">
        <v>0.0023268013583555</v>
      </c>
      <c r="D6" s="39">
        <v>67</v>
      </c>
      <c r="E6" s="39">
        <v>125</v>
      </c>
      <c r="F6" s="40">
        <v>0.04469</v>
      </c>
      <c r="G6" s="44">
        <f aca="true" t="shared" si="3" ref="G6:G15">F6*11/RANK(F6,$F$5:$F$15,1)</f>
        <v>0.245795</v>
      </c>
      <c r="H6" s="44">
        <f aca="true" t="shared" si="4" ref="H6:H15">(IF(G6&gt;1,1,G6))</f>
        <v>0.245795</v>
      </c>
      <c r="I6" s="26" t="s">
        <v>7</v>
      </c>
      <c r="J6" s="27" t="s">
        <v>57</v>
      </c>
      <c r="K6" s="28">
        <f t="shared" si="0"/>
        <v>67</v>
      </c>
      <c r="L6" s="28">
        <f t="shared" si="0"/>
        <v>125</v>
      </c>
      <c r="M6" s="29">
        <f aca="true" t="shared" si="5" ref="M6:M15">H6</f>
        <v>0.245795</v>
      </c>
      <c r="N6" s="28">
        <v>87</v>
      </c>
      <c r="O6" s="28">
        <f t="shared" si="1"/>
        <v>87</v>
      </c>
      <c r="P6" s="28">
        <f t="shared" si="2"/>
        <v>87</v>
      </c>
      <c r="Q6" s="28">
        <f aca="true" t="shared" si="6" ref="Q6:Q15">H20</f>
        <v>1</v>
      </c>
    </row>
    <row r="7" spans="1:17" ht="12">
      <c r="A7" s="38" t="s">
        <v>21</v>
      </c>
      <c r="B7" s="38" t="s">
        <v>8</v>
      </c>
      <c r="C7" s="39">
        <v>0.0131515035769081</v>
      </c>
      <c r="D7" s="39">
        <v>1060</v>
      </c>
      <c r="E7" s="39">
        <v>1178</v>
      </c>
      <c r="F7" s="40">
        <v>0.61697</v>
      </c>
      <c r="G7" s="44">
        <f t="shared" si="3"/>
        <v>2.2622233333333335</v>
      </c>
      <c r="H7" s="44">
        <f t="shared" si="4"/>
        <v>1</v>
      </c>
      <c r="I7" s="26" t="s">
        <v>8</v>
      </c>
      <c r="J7" s="27" t="s">
        <v>58</v>
      </c>
      <c r="K7" s="28">
        <f t="shared" si="0"/>
        <v>1060</v>
      </c>
      <c r="L7" s="28">
        <f t="shared" si="0"/>
        <v>1178</v>
      </c>
      <c r="M7" s="45">
        <f t="shared" si="5"/>
        <v>1</v>
      </c>
      <c r="N7" s="28" t="s">
        <v>59</v>
      </c>
      <c r="O7" s="28">
        <f t="shared" si="1"/>
        <v>1295</v>
      </c>
      <c r="P7" s="28">
        <f t="shared" si="2"/>
        <v>1351</v>
      </c>
      <c r="Q7" s="28">
        <f t="shared" si="6"/>
        <v>1</v>
      </c>
    </row>
    <row r="8" spans="1:17" ht="12">
      <c r="A8" s="38" t="s">
        <v>21</v>
      </c>
      <c r="B8" s="38" t="s">
        <v>9</v>
      </c>
      <c r="C8" s="39">
        <v>1</v>
      </c>
      <c r="D8" s="39">
        <v>506</v>
      </c>
      <c r="E8" s="39">
        <v>506</v>
      </c>
      <c r="F8" s="40">
        <v>1</v>
      </c>
      <c r="G8" s="44">
        <f t="shared" si="3"/>
        <v>2.75</v>
      </c>
      <c r="H8" s="44">
        <f t="shared" si="4"/>
        <v>1</v>
      </c>
      <c r="I8" s="26" t="s">
        <v>9</v>
      </c>
      <c r="J8" s="27">
        <v>506</v>
      </c>
      <c r="K8" s="28">
        <f t="shared" si="0"/>
        <v>506</v>
      </c>
      <c r="L8" s="28">
        <f t="shared" si="0"/>
        <v>506</v>
      </c>
      <c r="M8" s="45">
        <f t="shared" si="5"/>
        <v>1</v>
      </c>
      <c r="N8" s="28">
        <v>647</v>
      </c>
      <c r="O8" s="28">
        <f t="shared" si="1"/>
        <v>647</v>
      </c>
      <c r="P8" s="28">
        <f t="shared" si="2"/>
        <v>647</v>
      </c>
      <c r="Q8" s="28">
        <f t="shared" si="6"/>
        <v>1</v>
      </c>
    </row>
    <row r="9" spans="1:17" ht="12">
      <c r="A9" s="38" t="s">
        <v>21</v>
      </c>
      <c r="B9" s="38" t="s">
        <v>10</v>
      </c>
      <c r="C9" s="39">
        <v>1</v>
      </c>
      <c r="D9" s="39">
        <v>63</v>
      </c>
      <c r="E9" s="39">
        <v>63</v>
      </c>
      <c r="F9" s="40">
        <v>1</v>
      </c>
      <c r="G9" s="44">
        <f t="shared" si="3"/>
        <v>2.75</v>
      </c>
      <c r="H9" s="44">
        <f t="shared" si="4"/>
        <v>1</v>
      </c>
      <c r="I9" s="26" t="s">
        <v>10</v>
      </c>
      <c r="J9" s="27">
        <v>63</v>
      </c>
      <c r="K9" s="28">
        <f t="shared" si="0"/>
        <v>63</v>
      </c>
      <c r="L9" s="28">
        <f t="shared" si="0"/>
        <v>63</v>
      </c>
      <c r="M9" s="45">
        <f t="shared" si="5"/>
        <v>1</v>
      </c>
      <c r="N9" s="28">
        <v>13</v>
      </c>
      <c r="O9" s="28">
        <f t="shared" si="1"/>
        <v>13</v>
      </c>
      <c r="P9" s="28">
        <f t="shared" si="2"/>
        <v>13</v>
      </c>
      <c r="Q9" s="28">
        <f t="shared" si="6"/>
        <v>1</v>
      </c>
    </row>
    <row r="10" spans="1:17" ht="12">
      <c r="A10" s="38" t="s">
        <v>21</v>
      </c>
      <c r="B10" s="38" t="s">
        <v>11</v>
      </c>
      <c r="C10" s="39">
        <v>1</v>
      </c>
      <c r="D10" s="39">
        <v>799</v>
      </c>
      <c r="E10" s="39">
        <v>799</v>
      </c>
      <c r="F10" s="40">
        <v>1</v>
      </c>
      <c r="G10" s="44">
        <f t="shared" si="3"/>
        <v>2.75</v>
      </c>
      <c r="H10" s="44">
        <f t="shared" si="4"/>
        <v>1</v>
      </c>
      <c r="I10" s="26" t="s">
        <v>11</v>
      </c>
      <c r="J10" s="27">
        <v>799</v>
      </c>
      <c r="K10" s="28">
        <f t="shared" si="0"/>
        <v>799</v>
      </c>
      <c r="L10" s="28">
        <f t="shared" si="0"/>
        <v>799</v>
      </c>
      <c r="M10" s="45">
        <f t="shared" si="5"/>
        <v>1</v>
      </c>
      <c r="N10" s="28">
        <v>784</v>
      </c>
      <c r="O10" s="28">
        <f t="shared" si="1"/>
        <v>784</v>
      </c>
      <c r="P10" s="28">
        <f t="shared" si="2"/>
        <v>784</v>
      </c>
      <c r="Q10" s="28">
        <f t="shared" si="6"/>
        <v>1</v>
      </c>
    </row>
    <row r="11" spans="1:17" ht="12">
      <c r="A11" s="38" t="s">
        <v>21</v>
      </c>
      <c r="B11" s="38" t="s">
        <v>12</v>
      </c>
      <c r="C11" s="39">
        <v>1</v>
      </c>
      <c r="D11" s="39">
        <v>595</v>
      </c>
      <c r="E11" s="39">
        <v>595</v>
      </c>
      <c r="F11" s="40">
        <v>1</v>
      </c>
      <c r="G11" s="44">
        <f t="shared" si="3"/>
        <v>2.75</v>
      </c>
      <c r="H11" s="44">
        <f t="shared" si="4"/>
        <v>1</v>
      </c>
      <c r="I11" s="26" t="s">
        <v>12</v>
      </c>
      <c r="J11" s="27">
        <v>595</v>
      </c>
      <c r="K11" s="28">
        <v>595</v>
      </c>
      <c r="L11" s="28">
        <f>E11</f>
        <v>595</v>
      </c>
      <c r="M11" s="45">
        <f t="shared" si="5"/>
        <v>1</v>
      </c>
      <c r="N11" s="28" t="s">
        <v>15</v>
      </c>
      <c r="O11" s="28" t="str">
        <f t="shared" si="1"/>
        <v>N/A</v>
      </c>
      <c r="P11" s="28" t="str">
        <f t="shared" si="2"/>
        <v>N/A</v>
      </c>
      <c r="Q11" s="28">
        <f t="shared" si="6"/>
        <v>1</v>
      </c>
    </row>
    <row r="12" spans="1:17" ht="12">
      <c r="A12" s="38" t="s">
        <v>21</v>
      </c>
      <c r="B12" s="38" t="s">
        <v>13</v>
      </c>
      <c r="C12" s="39">
        <v>1</v>
      </c>
      <c r="D12" s="39">
        <v>371</v>
      </c>
      <c r="E12" s="39">
        <v>371</v>
      </c>
      <c r="F12" s="40">
        <v>1</v>
      </c>
      <c r="G12" s="44">
        <f t="shared" si="3"/>
        <v>2.75</v>
      </c>
      <c r="H12" s="44">
        <f t="shared" si="4"/>
        <v>1</v>
      </c>
      <c r="I12" s="26" t="s">
        <v>13</v>
      </c>
      <c r="J12" s="27">
        <v>371</v>
      </c>
      <c r="K12" s="28">
        <f>D12</f>
        <v>371</v>
      </c>
      <c r="L12" s="28">
        <f>E12</f>
        <v>371</v>
      </c>
      <c r="M12" s="45">
        <f t="shared" si="5"/>
        <v>1</v>
      </c>
      <c r="N12" s="28" t="s">
        <v>51</v>
      </c>
      <c r="O12" s="28">
        <f t="shared" si="1"/>
        <v>40</v>
      </c>
      <c r="P12" s="28">
        <f t="shared" si="2"/>
        <v>280</v>
      </c>
      <c r="Q12" s="28">
        <f t="shared" si="6"/>
        <v>1</v>
      </c>
    </row>
    <row r="13" spans="1:17" ht="12">
      <c r="A13" s="38" t="s">
        <v>21</v>
      </c>
      <c r="B13" s="38" t="s">
        <v>14</v>
      </c>
      <c r="C13" s="39">
        <v>1</v>
      </c>
      <c r="D13" s="39" t="s">
        <v>15</v>
      </c>
      <c r="E13" s="39" t="s">
        <v>15</v>
      </c>
      <c r="F13" s="40">
        <v>1</v>
      </c>
      <c r="G13" s="44">
        <f t="shared" si="3"/>
        <v>2.75</v>
      </c>
      <c r="H13" s="44">
        <f t="shared" si="4"/>
        <v>1</v>
      </c>
      <c r="I13" s="26" t="s">
        <v>14</v>
      </c>
      <c r="J13" s="27" t="s">
        <v>15</v>
      </c>
      <c r="K13" s="28" t="str">
        <f>D13</f>
        <v>N/A</v>
      </c>
      <c r="L13" s="28" t="str">
        <f>E13</f>
        <v>N/A</v>
      </c>
      <c r="M13" s="45">
        <f t="shared" si="5"/>
        <v>1</v>
      </c>
      <c r="N13" s="28" t="s">
        <v>15</v>
      </c>
      <c r="O13" s="28" t="str">
        <f t="shared" si="1"/>
        <v>N/A</v>
      </c>
      <c r="P13" s="28" t="str">
        <f t="shared" si="2"/>
        <v>N/A</v>
      </c>
      <c r="Q13" s="28">
        <f t="shared" si="6"/>
        <v>1</v>
      </c>
    </row>
    <row r="14" spans="1:17" ht="12">
      <c r="A14" s="38" t="s">
        <v>21</v>
      </c>
      <c r="B14" s="38" t="s">
        <v>16</v>
      </c>
      <c r="C14" s="39">
        <v>1</v>
      </c>
      <c r="D14" s="39">
        <v>364</v>
      </c>
      <c r="E14" s="39">
        <v>513</v>
      </c>
      <c r="F14" s="40">
        <v>1</v>
      </c>
      <c r="G14" s="44">
        <f t="shared" si="3"/>
        <v>2.75</v>
      </c>
      <c r="H14" s="44">
        <f t="shared" si="4"/>
        <v>1</v>
      </c>
      <c r="I14" s="26" t="s">
        <v>16</v>
      </c>
      <c r="J14" s="27" t="s">
        <v>52</v>
      </c>
      <c r="K14" s="28">
        <f>D14</f>
        <v>364</v>
      </c>
      <c r="L14" s="28">
        <f>E14</f>
        <v>513</v>
      </c>
      <c r="M14" s="45">
        <f t="shared" si="5"/>
        <v>1</v>
      </c>
      <c r="N14" s="28" t="s">
        <v>15</v>
      </c>
      <c r="O14" s="28" t="str">
        <f t="shared" si="1"/>
        <v>N/A</v>
      </c>
      <c r="P14" s="28" t="str">
        <f t="shared" si="2"/>
        <v>N/A</v>
      </c>
      <c r="Q14" s="28">
        <f t="shared" si="6"/>
        <v>1</v>
      </c>
    </row>
    <row r="15" spans="1:17" ht="12">
      <c r="A15" s="38" t="s">
        <v>21</v>
      </c>
      <c r="B15" s="38" t="s">
        <v>17</v>
      </c>
      <c r="C15" s="39">
        <v>1</v>
      </c>
      <c r="D15" s="39">
        <v>5</v>
      </c>
      <c r="E15" s="39">
        <v>1019</v>
      </c>
      <c r="F15" s="40">
        <v>1</v>
      </c>
      <c r="G15" s="44">
        <f t="shared" si="3"/>
        <v>2.75</v>
      </c>
      <c r="H15" s="44">
        <f t="shared" si="4"/>
        <v>1</v>
      </c>
      <c r="I15" s="26" t="s">
        <v>17</v>
      </c>
      <c r="J15" s="27" t="s">
        <v>60</v>
      </c>
      <c r="K15" s="28">
        <f>D15</f>
        <v>5</v>
      </c>
      <c r="L15" s="28">
        <f>E15</f>
        <v>1019</v>
      </c>
      <c r="M15" s="45">
        <f t="shared" si="5"/>
        <v>1</v>
      </c>
      <c r="N15" s="28" t="s">
        <v>61</v>
      </c>
      <c r="O15" s="28">
        <f t="shared" si="1"/>
        <v>64</v>
      </c>
      <c r="P15" s="28">
        <f t="shared" si="2"/>
        <v>856</v>
      </c>
      <c r="Q15" s="28">
        <f t="shared" si="6"/>
        <v>1</v>
      </c>
    </row>
    <row r="16" spans="1:6" ht="12">
      <c r="A16" s="38"/>
      <c r="B16" s="38"/>
      <c r="C16" s="39"/>
      <c r="D16" s="39"/>
      <c r="E16" s="39"/>
      <c r="F16" s="40"/>
    </row>
    <row r="17" spans="1:6" ht="12">
      <c r="A17" s="38"/>
      <c r="B17" s="38" t="s">
        <v>32</v>
      </c>
      <c r="C17" s="39"/>
      <c r="D17" s="39"/>
      <c r="E17" s="39"/>
      <c r="F17" s="40"/>
    </row>
    <row r="18" spans="1:6" ht="12">
      <c r="A18" s="38"/>
      <c r="B18" s="38"/>
      <c r="C18" s="39" t="s">
        <v>1</v>
      </c>
      <c r="D18" s="39" t="s">
        <v>2</v>
      </c>
      <c r="E18" s="39" t="s">
        <v>3</v>
      </c>
      <c r="F18" s="40" t="s">
        <v>4</v>
      </c>
    </row>
    <row r="19" spans="1:8" ht="12">
      <c r="A19" s="38" t="s">
        <v>33</v>
      </c>
      <c r="B19" s="38" t="s">
        <v>6</v>
      </c>
      <c r="C19" s="39">
        <v>0.008970321064297631</v>
      </c>
      <c r="D19" s="39">
        <v>358</v>
      </c>
      <c r="E19" s="39">
        <v>458</v>
      </c>
      <c r="F19" s="40">
        <v>0.16908</v>
      </c>
      <c r="G19" s="44">
        <f>F19*11/RANK(F19,$F$19:$F$29,1)</f>
        <v>1.85988</v>
      </c>
      <c r="H19" s="44">
        <f>(IF(G19&gt;1,1,G19))</f>
        <v>1</v>
      </c>
    </row>
    <row r="20" spans="1:8" ht="12">
      <c r="A20" s="38" t="s">
        <v>33</v>
      </c>
      <c r="B20" s="38" t="s">
        <v>7</v>
      </c>
      <c r="C20" s="39">
        <v>1</v>
      </c>
      <c r="D20" s="39">
        <v>87</v>
      </c>
      <c r="E20" s="39">
        <v>87</v>
      </c>
      <c r="F20" s="40">
        <v>1</v>
      </c>
      <c r="G20" s="44">
        <f aca="true" t="shared" si="7" ref="G20:G29">F20*11/RANK(F20,$F$19:$F$29,1)</f>
        <v>3.6666666666666665</v>
      </c>
      <c r="H20" s="44">
        <f aca="true" t="shared" si="8" ref="H20:H29">(IF(G20&gt;1,1,G20))</f>
        <v>1</v>
      </c>
    </row>
    <row r="21" spans="1:8" ht="12">
      <c r="A21" s="38" t="s">
        <v>33</v>
      </c>
      <c r="B21" s="38" t="s">
        <v>8</v>
      </c>
      <c r="C21" s="39">
        <v>0.00609355492583452</v>
      </c>
      <c r="D21" s="39">
        <v>1295</v>
      </c>
      <c r="E21" s="39">
        <v>1351</v>
      </c>
      <c r="F21" s="40">
        <v>0.21428000000000003</v>
      </c>
      <c r="G21" s="44">
        <f t="shared" si="7"/>
        <v>1.1785400000000001</v>
      </c>
      <c r="H21" s="44">
        <f t="shared" si="8"/>
        <v>1</v>
      </c>
    </row>
    <row r="22" spans="1:8" ht="12">
      <c r="A22" s="38" t="s">
        <v>33</v>
      </c>
      <c r="B22" s="38" t="s">
        <v>9</v>
      </c>
      <c r="C22" s="39">
        <v>1</v>
      </c>
      <c r="D22" s="39">
        <v>647</v>
      </c>
      <c r="E22" s="39">
        <v>647</v>
      </c>
      <c r="F22" s="40">
        <v>1</v>
      </c>
      <c r="G22" s="44">
        <f t="shared" si="7"/>
        <v>3.6666666666666665</v>
      </c>
      <c r="H22" s="44">
        <f t="shared" si="8"/>
        <v>1</v>
      </c>
    </row>
    <row r="23" spans="1:8" ht="12">
      <c r="A23" s="38" t="s">
        <v>33</v>
      </c>
      <c r="B23" s="38" t="s">
        <v>10</v>
      </c>
      <c r="C23" s="39">
        <v>1</v>
      </c>
      <c r="D23" s="39">
        <v>13</v>
      </c>
      <c r="E23" s="39">
        <v>13</v>
      </c>
      <c r="F23" s="40">
        <v>1</v>
      </c>
      <c r="G23" s="44">
        <f t="shared" si="7"/>
        <v>3.6666666666666665</v>
      </c>
      <c r="H23" s="44">
        <f t="shared" si="8"/>
        <v>1</v>
      </c>
    </row>
    <row r="24" spans="1:8" ht="12">
      <c r="A24" s="38" t="s">
        <v>33</v>
      </c>
      <c r="B24" s="38" t="s">
        <v>11</v>
      </c>
      <c r="C24" s="39">
        <v>1</v>
      </c>
      <c r="D24" s="39">
        <v>784</v>
      </c>
      <c r="E24" s="39">
        <v>784</v>
      </c>
      <c r="F24" s="40">
        <v>1</v>
      </c>
      <c r="G24" s="44">
        <f t="shared" si="7"/>
        <v>3.6666666666666665</v>
      </c>
      <c r="H24" s="44">
        <f t="shared" si="8"/>
        <v>1</v>
      </c>
    </row>
    <row r="25" spans="1:8" ht="12">
      <c r="A25" s="38" t="s">
        <v>33</v>
      </c>
      <c r="B25" s="38" t="s">
        <v>12</v>
      </c>
      <c r="C25" s="39">
        <v>1</v>
      </c>
      <c r="D25" s="39" t="s">
        <v>15</v>
      </c>
      <c r="E25" s="39" t="s">
        <v>15</v>
      </c>
      <c r="F25" s="40">
        <v>1</v>
      </c>
      <c r="G25" s="44">
        <f t="shared" si="7"/>
        <v>3.6666666666666665</v>
      </c>
      <c r="H25" s="44">
        <f t="shared" si="8"/>
        <v>1</v>
      </c>
    </row>
    <row r="26" spans="1:8" ht="12">
      <c r="A26" s="38" t="s">
        <v>33</v>
      </c>
      <c r="B26" s="38" t="s">
        <v>13</v>
      </c>
      <c r="C26" s="39">
        <v>1</v>
      </c>
      <c r="D26" s="39">
        <v>40</v>
      </c>
      <c r="E26" s="39">
        <v>280</v>
      </c>
      <c r="F26" s="40">
        <v>1</v>
      </c>
      <c r="G26" s="44">
        <f t="shared" si="7"/>
        <v>3.6666666666666665</v>
      </c>
      <c r="H26" s="44">
        <f t="shared" si="8"/>
        <v>1</v>
      </c>
    </row>
    <row r="27" spans="1:8" ht="12">
      <c r="A27" s="38" t="s">
        <v>33</v>
      </c>
      <c r="B27" s="38" t="s">
        <v>14</v>
      </c>
      <c r="C27" s="39">
        <v>1</v>
      </c>
      <c r="D27" s="39" t="s">
        <v>15</v>
      </c>
      <c r="E27" s="39" t="s">
        <v>15</v>
      </c>
      <c r="F27" s="40">
        <v>1</v>
      </c>
      <c r="G27" s="44">
        <f t="shared" si="7"/>
        <v>3.6666666666666665</v>
      </c>
      <c r="H27" s="44">
        <f t="shared" si="8"/>
        <v>1</v>
      </c>
    </row>
    <row r="28" spans="1:8" ht="12">
      <c r="A28" s="38" t="s">
        <v>33</v>
      </c>
      <c r="B28" s="38" t="s">
        <v>16</v>
      </c>
      <c r="C28" s="39">
        <v>1</v>
      </c>
      <c r="D28" s="39" t="s">
        <v>15</v>
      </c>
      <c r="E28" s="39" t="s">
        <v>15</v>
      </c>
      <c r="F28" s="40">
        <v>1</v>
      </c>
      <c r="G28" s="44">
        <f t="shared" si="7"/>
        <v>3.6666666666666665</v>
      </c>
      <c r="H28" s="44">
        <f t="shared" si="8"/>
        <v>1</v>
      </c>
    </row>
    <row r="29" spans="1:8" ht="12">
      <c r="A29" s="38" t="s">
        <v>33</v>
      </c>
      <c r="B29" s="38" t="s">
        <v>17</v>
      </c>
      <c r="C29" s="39">
        <v>1</v>
      </c>
      <c r="D29" s="39">
        <v>64</v>
      </c>
      <c r="E29" s="39">
        <v>856</v>
      </c>
      <c r="F29" s="40">
        <v>1</v>
      </c>
      <c r="G29" s="44">
        <f t="shared" si="7"/>
        <v>3.6666666666666665</v>
      </c>
      <c r="H29" s="44">
        <f t="shared" si="8"/>
        <v>1</v>
      </c>
    </row>
    <row r="30" ht="12">
      <c r="F30" s="12"/>
    </row>
    <row r="31" ht="12">
      <c r="F31" s="12"/>
    </row>
    <row r="32" ht="12">
      <c r="F32" s="12"/>
    </row>
    <row r="33" spans="1:17" ht="12">
      <c r="A33" s="10"/>
      <c r="B33" s="10" t="s">
        <v>18</v>
      </c>
      <c r="C33" s="11"/>
      <c r="D33" s="11"/>
      <c r="E33" s="11"/>
      <c r="F33" s="19"/>
      <c r="I33" s="30"/>
      <c r="J33" s="30"/>
      <c r="K33" s="31" t="s">
        <v>34</v>
      </c>
      <c r="L33" s="30"/>
      <c r="M33" s="30"/>
      <c r="N33" s="30"/>
      <c r="O33" s="31" t="s">
        <v>35</v>
      </c>
      <c r="P33" s="30"/>
      <c r="Q33" s="30"/>
    </row>
    <row r="34" spans="1:17" ht="12">
      <c r="A34" s="10"/>
      <c r="B34" s="10"/>
      <c r="C34" s="11" t="s">
        <v>1</v>
      </c>
      <c r="D34" s="11" t="s">
        <v>2</v>
      </c>
      <c r="E34" s="11" t="s">
        <v>3</v>
      </c>
      <c r="F34" s="19" t="s">
        <v>4</v>
      </c>
      <c r="I34" s="32" t="s">
        <v>36</v>
      </c>
      <c r="J34" s="33" t="s">
        <v>37</v>
      </c>
      <c r="K34" s="33" t="str">
        <f aca="true" t="shared" si="9" ref="K34:K45">D34</f>
        <v>Start</v>
      </c>
      <c r="L34" s="33" t="str">
        <f aca="true" t="shared" si="10" ref="L34:L45">E34</f>
        <v>End</v>
      </c>
      <c r="M34" s="33" t="s">
        <v>62</v>
      </c>
      <c r="N34" s="33" t="s">
        <v>37</v>
      </c>
      <c r="O34" s="33" t="str">
        <f aca="true" t="shared" si="11" ref="O34:O45">D48</f>
        <v>Start</v>
      </c>
      <c r="P34" s="33" t="str">
        <f aca="true" t="shared" si="12" ref="P34:P45">E48</f>
        <v>End</v>
      </c>
      <c r="Q34" s="33" t="s">
        <v>62</v>
      </c>
    </row>
    <row r="35" spans="1:17" ht="12">
      <c r="A35" s="10" t="s">
        <v>20</v>
      </c>
      <c r="B35" s="10" t="s">
        <v>6</v>
      </c>
      <c r="C35" s="13">
        <v>7.8698932938881E-05</v>
      </c>
      <c r="D35" s="11">
        <v>548</v>
      </c>
      <c r="E35" s="11">
        <v>604</v>
      </c>
      <c r="F35" s="20">
        <v>0.00284</v>
      </c>
      <c r="G35" s="44">
        <f>F35*11/RANK(F35,$F$35:$F$45,1)</f>
        <v>0.03124</v>
      </c>
      <c r="H35" s="44">
        <f>(IF(G35&gt;1,1,G35))</f>
        <v>0.03124</v>
      </c>
      <c r="I35" s="34" t="s">
        <v>6</v>
      </c>
      <c r="J35" s="35" t="s">
        <v>38</v>
      </c>
      <c r="K35" s="36">
        <f t="shared" si="9"/>
        <v>548</v>
      </c>
      <c r="L35" s="36">
        <f t="shared" si="10"/>
        <v>604</v>
      </c>
      <c r="M35" s="37">
        <f>H35</f>
        <v>0.03124</v>
      </c>
      <c r="N35" s="37" t="s">
        <v>39</v>
      </c>
      <c r="O35" s="36">
        <f t="shared" si="11"/>
        <v>884</v>
      </c>
      <c r="P35" s="36">
        <f t="shared" si="12"/>
        <v>929</v>
      </c>
      <c r="Q35" s="36">
        <f>H49</f>
        <v>1</v>
      </c>
    </row>
    <row r="36" spans="1:17" ht="12">
      <c r="A36" s="10" t="s">
        <v>20</v>
      </c>
      <c r="B36" s="10" t="s">
        <v>8</v>
      </c>
      <c r="C36" s="18">
        <v>0.00431463399737508</v>
      </c>
      <c r="D36" s="11">
        <v>1060</v>
      </c>
      <c r="E36" s="11">
        <v>1178</v>
      </c>
      <c r="F36" s="19">
        <v>0.21386000000000002</v>
      </c>
      <c r="G36" s="44">
        <f aca="true" t="shared" si="13" ref="G36:G45">F36*11/RANK(F36,$F$35:$F$45,1)</f>
        <v>1.17623</v>
      </c>
      <c r="H36" s="44">
        <f aca="true" t="shared" si="14" ref="H36:H45">(IF(G36&gt;1,1,G36))</f>
        <v>1</v>
      </c>
      <c r="I36" s="34" t="s">
        <v>8</v>
      </c>
      <c r="J36" s="35" t="s">
        <v>40</v>
      </c>
      <c r="K36" s="36">
        <f t="shared" si="9"/>
        <v>1060</v>
      </c>
      <c r="L36" s="36">
        <f t="shared" si="10"/>
        <v>1178</v>
      </c>
      <c r="M36" s="37">
        <f aca="true" t="shared" si="15" ref="M36:M45">H36</f>
        <v>1</v>
      </c>
      <c r="N36" s="36" t="s">
        <v>41</v>
      </c>
      <c r="O36" s="36">
        <f t="shared" si="11"/>
        <v>1276</v>
      </c>
      <c r="P36" s="36">
        <f t="shared" si="12"/>
        <v>1351</v>
      </c>
      <c r="Q36" s="36">
        <f aca="true" t="shared" si="16" ref="Q36:Q45">H50</f>
        <v>0.79266</v>
      </c>
    </row>
    <row r="37" spans="1:17" ht="12">
      <c r="A37" s="10" t="s">
        <v>20</v>
      </c>
      <c r="B37" s="10" t="s">
        <v>11</v>
      </c>
      <c r="C37" s="11">
        <v>0.009095712056313541</v>
      </c>
      <c r="D37" s="11">
        <v>102</v>
      </c>
      <c r="E37" s="11">
        <v>131</v>
      </c>
      <c r="F37" s="19">
        <v>0.25946</v>
      </c>
      <c r="G37" s="44">
        <f t="shared" si="13"/>
        <v>0.9513533333333335</v>
      </c>
      <c r="H37" s="44">
        <f t="shared" si="14"/>
        <v>0.9513533333333335</v>
      </c>
      <c r="I37" s="34" t="s">
        <v>11</v>
      </c>
      <c r="J37" s="35" t="s">
        <v>42</v>
      </c>
      <c r="K37" s="36">
        <f t="shared" si="9"/>
        <v>102</v>
      </c>
      <c r="L37" s="36">
        <f t="shared" si="10"/>
        <v>131</v>
      </c>
      <c r="M37" s="37">
        <f t="shared" si="15"/>
        <v>0.9513533333333335</v>
      </c>
      <c r="N37" s="36" t="s">
        <v>42</v>
      </c>
      <c r="O37" s="36">
        <f t="shared" si="11"/>
        <v>102</v>
      </c>
      <c r="P37" s="36">
        <f t="shared" si="12"/>
        <v>131</v>
      </c>
      <c r="Q37" s="36">
        <f t="shared" si="16"/>
        <v>1</v>
      </c>
    </row>
    <row r="38" spans="1:17" ht="12">
      <c r="A38" s="10" t="s">
        <v>20</v>
      </c>
      <c r="B38" s="10" t="s">
        <v>12</v>
      </c>
      <c r="C38" s="11">
        <v>0.022519187317965598</v>
      </c>
      <c r="D38" s="11">
        <v>520</v>
      </c>
      <c r="E38" s="11">
        <v>606</v>
      </c>
      <c r="F38" s="19">
        <v>0.29264</v>
      </c>
      <c r="G38" s="44">
        <f t="shared" si="13"/>
        <v>0.80476</v>
      </c>
      <c r="H38" s="44">
        <f t="shared" si="14"/>
        <v>0.80476</v>
      </c>
      <c r="I38" s="34" t="s">
        <v>12</v>
      </c>
      <c r="J38" s="35" t="s">
        <v>43</v>
      </c>
      <c r="K38" s="36">
        <f t="shared" si="9"/>
        <v>520</v>
      </c>
      <c r="L38" s="36">
        <f t="shared" si="10"/>
        <v>606</v>
      </c>
      <c r="M38" s="37">
        <f t="shared" si="15"/>
        <v>0.80476</v>
      </c>
      <c r="N38" s="36" t="s">
        <v>44</v>
      </c>
      <c r="O38" s="36">
        <f t="shared" si="11"/>
        <v>520</v>
      </c>
      <c r="P38" s="36">
        <f t="shared" si="12"/>
        <v>606</v>
      </c>
      <c r="Q38" s="36">
        <f t="shared" si="16"/>
        <v>1</v>
      </c>
    </row>
    <row r="39" spans="1:17" ht="12">
      <c r="A39" s="10" t="s">
        <v>20</v>
      </c>
      <c r="B39" s="10" t="s">
        <v>7</v>
      </c>
      <c r="C39" s="11">
        <v>0.0171475822920748</v>
      </c>
      <c r="D39" s="11">
        <v>67</v>
      </c>
      <c r="E39" s="11">
        <v>140</v>
      </c>
      <c r="F39" s="19">
        <v>0.6516400000000001</v>
      </c>
      <c r="G39" s="44">
        <f t="shared" si="13"/>
        <v>1.4336080000000002</v>
      </c>
      <c r="H39" s="44">
        <f t="shared" si="14"/>
        <v>1</v>
      </c>
      <c r="I39" s="34" t="s">
        <v>7</v>
      </c>
      <c r="J39" s="35" t="s">
        <v>45</v>
      </c>
      <c r="K39" s="36">
        <f t="shared" si="9"/>
        <v>67</v>
      </c>
      <c r="L39" s="36">
        <f t="shared" si="10"/>
        <v>140</v>
      </c>
      <c r="M39" s="46">
        <f t="shared" si="15"/>
        <v>1</v>
      </c>
      <c r="N39" s="36" t="s">
        <v>46</v>
      </c>
      <c r="O39" s="36">
        <f t="shared" si="11"/>
        <v>666</v>
      </c>
      <c r="P39" s="36">
        <f t="shared" si="12"/>
        <v>717</v>
      </c>
      <c r="Q39" s="36">
        <f t="shared" si="16"/>
        <v>1</v>
      </c>
    </row>
    <row r="40" spans="1:17" ht="12">
      <c r="A40" s="10" t="s">
        <v>20</v>
      </c>
      <c r="B40" s="10" t="s">
        <v>17</v>
      </c>
      <c r="C40" s="11">
        <v>0.126045556250343</v>
      </c>
      <c r="D40" s="11">
        <v>1019</v>
      </c>
      <c r="E40" s="11">
        <v>1322</v>
      </c>
      <c r="F40" s="19">
        <v>0.79246</v>
      </c>
      <c r="G40" s="44">
        <f t="shared" si="13"/>
        <v>1.4528433333333333</v>
      </c>
      <c r="H40" s="44">
        <f t="shared" si="14"/>
        <v>1</v>
      </c>
      <c r="I40" s="34" t="s">
        <v>17</v>
      </c>
      <c r="J40" s="35" t="s">
        <v>47</v>
      </c>
      <c r="K40" s="36">
        <f t="shared" si="9"/>
        <v>1019</v>
      </c>
      <c r="L40" s="36">
        <f t="shared" si="10"/>
        <v>1322</v>
      </c>
      <c r="M40" s="46">
        <f t="shared" si="15"/>
        <v>1</v>
      </c>
      <c r="N40" s="36" t="s">
        <v>48</v>
      </c>
      <c r="O40" s="36">
        <f t="shared" si="11"/>
        <v>856</v>
      </c>
      <c r="P40" s="36">
        <f t="shared" si="12"/>
        <v>1322</v>
      </c>
      <c r="Q40" s="36">
        <f t="shared" si="16"/>
        <v>1</v>
      </c>
    </row>
    <row r="41" spans="1:17" ht="12">
      <c r="A41" s="10" t="s">
        <v>20</v>
      </c>
      <c r="B41" s="10" t="s">
        <v>10</v>
      </c>
      <c r="C41" s="11">
        <v>1</v>
      </c>
      <c r="D41" s="11">
        <v>63</v>
      </c>
      <c r="E41" s="11">
        <v>63</v>
      </c>
      <c r="F41" s="19">
        <v>1</v>
      </c>
      <c r="G41" s="44">
        <f t="shared" si="13"/>
        <v>1.5714285714285714</v>
      </c>
      <c r="H41" s="44">
        <f t="shared" si="14"/>
        <v>1</v>
      </c>
      <c r="I41" s="34" t="s">
        <v>10</v>
      </c>
      <c r="J41" s="35">
        <v>63</v>
      </c>
      <c r="K41" s="36">
        <f t="shared" si="9"/>
        <v>63</v>
      </c>
      <c r="L41" s="36">
        <f t="shared" si="10"/>
        <v>63</v>
      </c>
      <c r="M41" s="46">
        <f t="shared" si="15"/>
        <v>1</v>
      </c>
      <c r="N41" s="36">
        <v>13</v>
      </c>
      <c r="O41" s="36">
        <f t="shared" si="11"/>
        <v>13</v>
      </c>
      <c r="P41" s="36">
        <f t="shared" si="12"/>
        <v>13</v>
      </c>
      <c r="Q41" s="36">
        <f t="shared" si="16"/>
        <v>1</v>
      </c>
    </row>
    <row r="42" spans="1:17" ht="12">
      <c r="A42" s="10" t="s">
        <v>20</v>
      </c>
      <c r="B42" s="10" t="s">
        <v>9</v>
      </c>
      <c r="C42" s="11">
        <v>1</v>
      </c>
      <c r="D42" s="11">
        <v>506</v>
      </c>
      <c r="E42" s="11">
        <v>699</v>
      </c>
      <c r="F42" s="19">
        <v>1</v>
      </c>
      <c r="G42" s="44">
        <f t="shared" si="13"/>
        <v>1.5714285714285714</v>
      </c>
      <c r="H42" s="44">
        <f t="shared" si="14"/>
        <v>1</v>
      </c>
      <c r="I42" s="34" t="s">
        <v>9</v>
      </c>
      <c r="J42" s="35" t="s">
        <v>49</v>
      </c>
      <c r="K42" s="36">
        <f t="shared" si="9"/>
        <v>506</v>
      </c>
      <c r="L42" s="36">
        <f t="shared" si="10"/>
        <v>699</v>
      </c>
      <c r="M42" s="46">
        <f t="shared" si="15"/>
        <v>1</v>
      </c>
      <c r="N42" s="36" t="s">
        <v>50</v>
      </c>
      <c r="O42" s="36">
        <f t="shared" si="11"/>
        <v>647</v>
      </c>
      <c r="P42" s="36">
        <f t="shared" si="12"/>
        <v>699</v>
      </c>
      <c r="Q42" s="36">
        <f t="shared" si="16"/>
        <v>1</v>
      </c>
    </row>
    <row r="43" spans="1:17" ht="12">
      <c r="A43" s="10" t="s">
        <v>20</v>
      </c>
      <c r="B43" s="10" t="s">
        <v>13</v>
      </c>
      <c r="C43" s="11">
        <v>1</v>
      </c>
      <c r="D43" s="11">
        <v>371</v>
      </c>
      <c r="E43" s="11">
        <v>371</v>
      </c>
      <c r="F43" s="19">
        <v>1</v>
      </c>
      <c r="G43" s="44">
        <f t="shared" si="13"/>
        <v>1.5714285714285714</v>
      </c>
      <c r="H43" s="44">
        <f t="shared" si="14"/>
        <v>1</v>
      </c>
      <c r="I43" s="34" t="s">
        <v>13</v>
      </c>
      <c r="J43" s="35">
        <v>371</v>
      </c>
      <c r="K43" s="36">
        <f t="shared" si="9"/>
        <v>371</v>
      </c>
      <c r="L43" s="36">
        <f t="shared" si="10"/>
        <v>371</v>
      </c>
      <c r="M43" s="46">
        <f t="shared" si="15"/>
        <v>1</v>
      </c>
      <c r="N43" s="36" t="s">
        <v>51</v>
      </c>
      <c r="O43" s="36">
        <f t="shared" si="11"/>
        <v>40</v>
      </c>
      <c r="P43" s="36">
        <f t="shared" si="12"/>
        <v>280</v>
      </c>
      <c r="Q43" s="36">
        <f t="shared" si="16"/>
        <v>1</v>
      </c>
    </row>
    <row r="44" spans="1:17" ht="12">
      <c r="A44" s="10" t="s">
        <v>20</v>
      </c>
      <c r="B44" s="10" t="s">
        <v>14</v>
      </c>
      <c r="C44" s="11">
        <v>1</v>
      </c>
      <c r="D44" s="11">
        <v>268</v>
      </c>
      <c r="E44" s="11">
        <v>268</v>
      </c>
      <c r="F44" s="19">
        <v>1</v>
      </c>
      <c r="G44" s="44">
        <f t="shared" si="13"/>
        <v>1.5714285714285714</v>
      </c>
      <c r="H44" s="44">
        <f t="shared" si="14"/>
        <v>1</v>
      </c>
      <c r="I44" s="34" t="s">
        <v>14</v>
      </c>
      <c r="J44" s="35">
        <v>268</v>
      </c>
      <c r="K44" s="36">
        <f t="shared" si="9"/>
        <v>268</v>
      </c>
      <c r="L44" s="36">
        <f t="shared" si="10"/>
        <v>268</v>
      </c>
      <c r="M44" s="46">
        <f t="shared" si="15"/>
        <v>1</v>
      </c>
      <c r="N44" s="36">
        <v>268</v>
      </c>
      <c r="O44" s="36">
        <f t="shared" si="11"/>
        <v>268</v>
      </c>
      <c r="P44" s="36">
        <f t="shared" si="12"/>
        <v>268</v>
      </c>
      <c r="Q44" s="36">
        <f t="shared" si="16"/>
        <v>1</v>
      </c>
    </row>
    <row r="45" spans="1:17" ht="12">
      <c r="A45" s="10" t="s">
        <v>20</v>
      </c>
      <c r="B45" s="10" t="s">
        <v>16</v>
      </c>
      <c r="C45" s="11">
        <v>1</v>
      </c>
      <c r="D45" s="11">
        <v>364</v>
      </c>
      <c r="E45" s="11">
        <v>513</v>
      </c>
      <c r="F45" s="19">
        <v>1</v>
      </c>
      <c r="G45" s="44">
        <f t="shared" si="13"/>
        <v>1.5714285714285714</v>
      </c>
      <c r="H45" s="44">
        <f t="shared" si="14"/>
        <v>1</v>
      </c>
      <c r="I45" s="34" t="s">
        <v>16</v>
      </c>
      <c r="J45" s="35" t="s">
        <v>52</v>
      </c>
      <c r="K45" s="36">
        <f t="shared" si="9"/>
        <v>364</v>
      </c>
      <c r="L45" s="36">
        <f t="shared" si="10"/>
        <v>513</v>
      </c>
      <c r="M45" s="46">
        <f t="shared" si="15"/>
        <v>1</v>
      </c>
      <c r="N45" s="36" t="s">
        <v>15</v>
      </c>
      <c r="O45" s="36" t="str">
        <f t="shared" si="11"/>
        <v>N/A</v>
      </c>
      <c r="P45" s="36" t="str">
        <f t="shared" si="12"/>
        <v>N/A</v>
      </c>
      <c r="Q45" s="36">
        <f t="shared" si="16"/>
        <v>1</v>
      </c>
    </row>
    <row r="46" spans="1:6" ht="12">
      <c r="A46" s="10"/>
      <c r="B46" s="10"/>
      <c r="C46" s="11"/>
      <c r="D46" s="11"/>
      <c r="E46" s="11"/>
      <c r="F46" s="19"/>
    </row>
    <row r="47" spans="1:6" ht="12">
      <c r="A47" s="10"/>
      <c r="B47" s="10" t="s">
        <v>19</v>
      </c>
      <c r="C47" s="11"/>
      <c r="D47" s="11"/>
      <c r="E47" s="11"/>
      <c r="F47" s="19"/>
    </row>
    <row r="48" spans="1:14" ht="12">
      <c r="A48" s="10"/>
      <c r="B48" s="10"/>
      <c r="C48" s="11" t="s">
        <v>1</v>
      </c>
      <c r="D48" s="11" t="s">
        <v>2</v>
      </c>
      <c r="E48" s="11" t="s">
        <v>3</v>
      </c>
      <c r="F48" s="19" t="s">
        <v>4</v>
      </c>
      <c r="I48" s="14"/>
      <c r="N48" s="16"/>
    </row>
    <row r="49" spans="1:14" ht="12">
      <c r="A49" s="10" t="s">
        <v>31</v>
      </c>
      <c r="B49" s="10" t="s">
        <v>6</v>
      </c>
      <c r="C49" s="11">
        <v>0.00674365105199604</v>
      </c>
      <c r="D49" s="11">
        <v>884</v>
      </c>
      <c r="E49" s="11">
        <v>929</v>
      </c>
      <c r="F49" s="19">
        <v>0.36217000000000005</v>
      </c>
      <c r="G49" s="44">
        <f>F49*11/RANK(F49,$F$49:$F$59,1)</f>
        <v>1.327956666666667</v>
      </c>
      <c r="H49" s="44">
        <f>(IF(G49&gt;1,1,G49))</f>
        <v>1</v>
      </c>
      <c r="I49" s="14"/>
      <c r="J49" s="15"/>
      <c r="N49" s="17"/>
    </row>
    <row r="50" spans="1:14" ht="12">
      <c r="A50" s="10" t="s">
        <v>31</v>
      </c>
      <c r="B50" s="10" t="s">
        <v>8</v>
      </c>
      <c r="C50" s="18">
        <v>0.0023099106113371203</v>
      </c>
      <c r="D50" s="11">
        <v>1276</v>
      </c>
      <c r="E50" s="11">
        <v>1351</v>
      </c>
      <c r="F50" s="21">
        <v>0.07206</v>
      </c>
      <c r="G50" s="44">
        <f aca="true" t="shared" si="17" ref="G50:G59">F50*11/RANK(F50,$F$49:$F$59,1)</f>
        <v>0.79266</v>
      </c>
      <c r="H50" s="44">
        <f aca="true" t="shared" si="18" ref="H50:H59">(IF(G50&gt;1,1,G50))</f>
        <v>0.79266</v>
      </c>
      <c r="I50" s="14"/>
      <c r="J50" s="15"/>
      <c r="N50" s="17"/>
    </row>
    <row r="51" spans="1:14" ht="12">
      <c r="A51" s="10" t="s">
        <v>31</v>
      </c>
      <c r="B51" s="10" t="s">
        <v>11</v>
      </c>
      <c r="C51" s="11">
        <v>0.009095712056313541</v>
      </c>
      <c r="D51" s="11">
        <v>102</v>
      </c>
      <c r="E51" s="11">
        <v>131</v>
      </c>
      <c r="F51" s="19">
        <v>0.26304</v>
      </c>
      <c r="G51" s="44">
        <f t="shared" si="17"/>
        <v>1.44672</v>
      </c>
      <c r="H51" s="44">
        <f t="shared" si="18"/>
        <v>1</v>
      </c>
      <c r="I51" s="14"/>
      <c r="J51" s="15"/>
      <c r="N51" s="17"/>
    </row>
    <row r="52" spans="1:14" ht="12">
      <c r="A52" s="10" t="s">
        <v>31</v>
      </c>
      <c r="B52" s="10" t="s">
        <v>12</v>
      </c>
      <c r="C52" s="11">
        <v>0.082760345297857</v>
      </c>
      <c r="D52" s="11">
        <v>520</v>
      </c>
      <c r="E52" s="11">
        <v>606</v>
      </c>
      <c r="F52" s="19">
        <v>0.8288300000000001</v>
      </c>
      <c r="G52" s="44">
        <f t="shared" si="17"/>
        <v>1.8234260000000002</v>
      </c>
      <c r="H52" s="44">
        <f t="shared" si="18"/>
        <v>1</v>
      </c>
      <c r="I52" s="14"/>
      <c r="N52" s="17"/>
    </row>
    <row r="53" spans="1:14" ht="12">
      <c r="A53" s="10" t="s">
        <v>31</v>
      </c>
      <c r="B53" s="10" t="s">
        <v>7</v>
      </c>
      <c r="C53" s="11">
        <v>0.0149815759407232</v>
      </c>
      <c r="D53" s="11">
        <v>666</v>
      </c>
      <c r="E53" s="11">
        <v>717</v>
      </c>
      <c r="F53" s="19">
        <v>0.48251000000000005</v>
      </c>
      <c r="G53" s="44">
        <f t="shared" si="17"/>
        <v>1.3269025</v>
      </c>
      <c r="H53" s="44">
        <f t="shared" si="18"/>
        <v>1</v>
      </c>
      <c r="I53" s="14"/>
      <c r="J53" s="15"/>
      <c r="N53" s="17"/>
    </row>
    <row r="54" spans="1:14" ht="12">
      <c r="A54" s="10" t="s">
        <v>31</v>
      </c>
      <c r="B54" s="10" t="s">
        <v>17</v>
      </c>
      <c r="C54" s="11">
        <v>0.24293424347575002</v>
      </c>
      <c r="D54" s="11">
        <v>856</v>
      </c>
      <c r="E54" s="11">
        <v>1322</v>
      </c>
      <c r="F54" s="19">
        <v>0.94879</v>
      </c>
      <c r="G54" s="44">
        <f t="shared" si="17"/>
        <v>1.7394483333333335</v>
      </c>
      <c r="H54" s="44">
        <f t="shared" si="18"/>
        <v>1</v>
      </c>
      <c r="I54" s="14"/>
      <c r="J54" s="15"/>
      <c r="N54" s="17"/>
    </row>
    <row r="55" spans="1:14" ht="12">
      <c r="A55" s="10" t="s">
        <v>31</v>
      </c>
      <c r="B55" s="10" t="s">
        <v>10</v>
      </c>
      <c r="C55" s="11">
        <v>1</v>
      </c>
      <c r="D55" s="11">
        <v>13</v>
      </c>
      <c r="E55" s="11">
        <v>13</v>
      </c>
      <c r="F55" s="19">
        <v>1</v>
      </c>
      <c r="G55" s="44">
        <f t="shared" si="17"/>
        <v>1.5714285714285714</v>
      </c>
      <c r="H55" s="44">
        <f t="shared" si="18"/>
        <v>1</v>
      </c>
      <c r="I55" s="14"/>
      <c r="J55" s="15"/>
      <c r="N55" s="17"/>
    </row>
    <row r="56" spans="1:14" ht="12">
      <c r="A56" s="10" t="s">
        <v>31</v>
      </c>
      <c r="B56" s="10" t="s">
        <v>9</v>
      </c>
      <c r="C56" s="11">
        <v>1</v>
      </c>
      <c r="D56" s="11">
        <v>647</v>
      </c>
      <c r="E56" s="11">
        <v>699</v>
      </c>
      <c r="F56" s="19">
        <v>1</v>
      </c>
      <c r="G56" s="44">
        <f t="shared" si="17"/>
        <v>1.5714285714285714</v>
      </c>
      <c r="H56" s="44">
        <f t="shared" si="18"/>
        <v>1</v>
      </c>
      <c r="I56" s="14"/>
      <c r="J56" s="15"/>
      <c r="N56" s="17"/>
    </row>
    <row r="57" spans="1:14" ht="12">
      <c r="A57" s="10" t="s">
        <v>31</v>
      </c>
      <c r="B57" s="10" t="s">
        <v>13</v>
      </c>
      <c r="C57" s="11">
        <v>1</v>
      </c>
      <c r="D57" s="11">
        <v>40</v>
      </c>
      <c r="E57" s="11">
        <v>280</v>
      </c>
      <c r="F57" s="19">
        <v>1</v>
      </c>
      <c r="G57" s="44">
        <f t="shared" si="17"/>
        <v>1.5714285714285714</v>
      </c>
      <c r="H57" s="44">
        <f t="shared" si="18"/>
        <v>1</v>
      </c>
      <c r="I57" s="14"/>
      <c r="J57" s="15"/>
      <c r="N57" s="17"/>
    </row>
    <row r="58" spans="1:14" ht="12">
      <c r="A58" s="10" t="s">
        <v>31</v>
      </c>
      <c r="B58" s="10" t="s">
        <v>14</v>
      </c>
      <c r="C58" s="11">
        <v>1</v>
      </c>
      <c r="D58" s="11">
        <v>268</v>
      </c>
      <c r="E58" s="11">
        <v>268</v>
      </c>
      <c r="F58" s="19">
        <v>1</v>
      </c>
      <c r="G58" s="44">
        <f t="shared" si="17"/>
        <v>1.5714285714285714</v>
      </c>
      <c r="H58" s="44">
        <f t="shared" si="18"/>
        <v>1</v>
      </c>
      <c r="I58" s="14"/>
      <c r="J58" s="15"/>
      <c r="N58" s="17"/>
    </row>
    <row r="59" spans="1:8" ht="12">
      <c r="A59" s="10" t="s">
        <v>31</v>
      </c>
      <c r="B59" s="10" t="s">
        <v>16</v>
      </c>
      <c r="C59" s="11">
        <v>1</v>
      </c>
      <c r="D59" s="11" t="s">
        <v>15</v>
      </c>
      <c r="E59" s="11" t="s">
        <v>15</v>
      </c>
      <c r="F59" s="19">
        <v>1</v>
      </c>
      <c r="G59" s="44">
        <f t="shared" si="17"/>
        <v>1.5714285714285714</v>
      </c>
      <c r="H59" s="44">
        <f t="shared" si="18"/>
        <v>1</v>
      </c>
    </row>
    <row r="60" spans="1:6" ht="12">
      <c r="A60" s="14"/>
      <c r="B60" s="14"/>
      <c r="C60" s="17"/>
      <c r="D60" s="17"/>
      <c r="E60" s="17"/>
      <c r="F60" s="17"/>
    </row>
    <row r="62" spans="3:6" ht="12">
      <c r="C62"/>
      <c r="D62"/>
      <c r="E62"/>
      <c r="F62"/>
    </row>
    <row r="63" spans="3:6" ht="12">
      <c r="C63"/>
      <c r="D63"/>
      <c r="E63"/>
      <c r="F63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Rene Frank</cp:lastModifiedBy>
  <cp:category/>
  <cp:version/>
  <cp:contentType/>
  <cp:contentStatus/>
</cp:coreProperties>
</file>