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GRANTS\Awarded\ACTIVE GRANTS\Gulf War\Paper\Submission\"/>
    </mc:Choice>
  </mc:AlternateContent>
  <xr:revisionPtr revIDLastSave="0" documentId="13_ncr:1_{4EBA8F48-ADD4-4422-8AC5-ECD44E173577}" xr6:coauthVersionLast="45" xr6:coauthVersionMax="45" xr10:uidLastSave="{00000000-0000-0000-0000-000000000000}"/>
  <bookViews>
    <workbookView xWindow="6975" yWindow="3870" windowWidth="20880" windowHeight="18540" activeTab="4" xr2:uid="{E1B08916-B3EE-459A-93E6-FAB503EE2AB9}"/>
  </bookViews>
  <sheets>
    <sheet name="Table 2" sheetId="1" r:id="rId1"/>
    <sheet name="Table 3" sheetId="2" r:id="rId2"/>
    <sheet name="Table 4" sheetId="3" r:id="rId3"/>
    <sheet name="Fig 1" sheetId="4" r:id="rId4"/>
    <sheet name="Fig 2 and 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2" l="1"/>
  <c r="G31" i="2"/>
  <c r="C34" i="3" l="1"/>
  <c r="E34" i="3"/>
  <c r="F34" i="3"/>
  <c r="H34" i="3"/>
  <c r="J34" i="3"/>
  <c r="K34" i="3"/>
  <c r="M34" i="3"/>
  <c r="O34" i="3"/>
  <c r="Q34" i="3"/>
  <c r="B34" i="3"/>
  <c r="C33" i="3"/>
  <c r="E33" i="3"/>
  <c r="F33" i="3"/>
  <c r="H33" i="3"/>
  <c r="J33" i="3"/>
  <c r="K33" i="3"/>
  <c r="M33" i="3"/>
  <c r="O33" i="3"/>
  <c r="Q33" i="3"/>
  <c r="C32" i="3"/>
  <c r="F32" i="3"/>
  <c r="H32" i="3"/>
  <c r="J32" i="3"/>
  <c r="K32" i="3"/>
  <c r="M32" i="3"/>
  <c r="O32" i="3"/>
  <c r="Q32" i="3"/>
  <c r="B33" i="3"/>
  <c r="B32" i="3"/>
  <c r="C31" i="3"/>
  <c r="E31" i="3"/>
  <c r="F31" i="3"/>
  <c r="H31" i="3"/>
  <c r="J31" i="3"/>
  <c r="K31" i="3"/>
  <c r="M31" i="3"/>
  <c r="O31" i="3"/>
  <c r="Q31" i="3"/>
  <c r="C30" i="3"/>
  <c r="E30" i="3"/>
  <c r="E32" i="3" s="1"/>
  <c r="F30" i="3"/>
  <c r="H30" i="3"/>
  <c r="J30" i="3"/>
  <c r="K30" i="3"/>
  <c r="M30" i="3"/>
  <c r="O30" i="3"/>
  <c r="Q30" i="3"/>
  <c r="B31" i="3"/>
  <c r="B30" i="3"/>
  <c r="C29" i="3"/>
  <c r="E29" i="3"/>
  <c r="F29" i="3"/>
  <c r="H29" i="3"/>
  <c r="J29" i="3"/>
  <c r="K29" i="3"/>
  <c r="M29" i="3"/>
  <c r="O29" i="3"/>
  <c r="Q29" i="3"/>
  <c r="C28" i="3"/>
  <c r="E28" i="3"/>
  <c r="F28" i="3"/>
  <c r="H28" i="3"/>
  <c r="J28" i="3"/>
  <c r="K28" i="3"/>
  <c r="M28" i="3"/>
  <c r="O28" i="3"/>
  <c r="Q28" i="3"/>
  <c r="B29" i="3"/>
  <c r="B28" i="3"/>
  <c r="C35" i="1" l="1"/>
  <c r="D35" i="1"/>
  <c r="F35" i="1"/>
  <c r="H35" i="1"/>
  <c r="J35" i="1"/>
  <c r="K35" i="1"/>
  <c r="M35" i="1"/>
  <c r="O35" i="1"/>
  <c r="Q35" i="1"/>
  <c r="B35" i="1"/>
  <c r="C34" i="1"/>
  <c r="D34" i="1"/>
  <c r="F34" i="1"/>
  <c r="H34" i="1"/>
  <c r="J34" i="1"/>
  <c r="K34" i="1"/>
  <c r="M34" i="1"/>
  <c r="O34" i="1"/>
  <c r="Q34" i="1"/>
  <c r="C33" i="1"/>
  <c r="D33" i="1"/>
  <c r="F33" i="1"/>
  <c r="H33" i="1"/>
  <c r="J33" i="1"/>
  <c r="K33" i="1"/>
  <c r="M33" i="1"/>
  <c r="Q33" i="1"/>
  <c r="B34" i="1"/>
  <c r="B33" i="1"/>
  <c r="C32" i="1"/>
  <c r="D32" i="1"/>
  <c r="F32" i="1"/>
  <c r="H32" i="1"/>
  <c r="J32" i="1"/>
  <c r="K32" i="1"/>
  <c r="M32" i="1"/>
  <c r="O32" i="1"/>
  <c r="Q32" i="1"/>
  <c r="C31" i="1"/>
  <c r="D31" i="1"/>
  <c r="F31" i="1"/>
  <c r="H31" i="1"/>
  <c r="J31" i="1"/>
  <c r="K31" i="1"/>
  <c r="M31" i="1"/>
  <c r="O31" i="1"/>
  <c r="O33" i="1" s="1"/>
  <c r="Q31" i="1"/>
  <c r="B32" i="1"/>
  <c r="B31" i="1"/>
  <c r="C29" i="1"/>
  <c r="D29" i="1"/>
  <c r="F29" i="1"/>
  <c r="H29" i="1"/>
  <c r="J29" i="1"/>
  <c r="K29" i="1"/>
  <c r="M29" i="1"/>
  <c r="O29" i="1"/>
  <c r="Q29" i="1"/>
  <c r="C30" i="1"/>
  <c r="D30" i="1"/>
  <c r="F30" i="1"/>
  <c r="H30" i="1"/>
  <c r="J30" i="1"/>
  <c r="K30" i="1"/>
  <c r="M30" i="1"/>
  <c r="O30" i="1"/>
  <c r="Q30" i="1"/>
  <c r="B30" i="1"/>
  <c r="B29" i="1"/>
  <c r="B35" i="2"/>
  <c r="B34" i="2"/>
  <c r="B33" i="2"/>
  <c r="B32" i="2"/>
  <c r="B31" i="2"/>
  <c r="B30" i="2"/>
  <c r="B29" i="2"/>
  <c r="B28" i="2"/>
  <c r="B27" i="2"/>
  <c r="E35" i="2"/>
  <c r="G35" i="2"/>
  <c r="I35" i="2"/>
  <c r="K35" i="2"/>
  <c r="L35" i="2"/>
  <c r="M35" i="2"/>
  <c r="O35" i="2"/>
  <c r="Q35" i="2"/>
  <c r="E34" i="2"/>
  <c r="G34" i="2"/>
  <c r="I34" i="2"/>
  <c r="K34" i="2"/>
  <c r="L34" i="2"/>
  <c r="M34" i="2"/>
  <c r="O34" i="2"/>
  <c r="Q34" i="2"/>
  <c r="E33" i="2"/>
  <c r="G33" i="2"/>
  <c r="I33" i="2"/>
  <c r="K33" i="2"/>
  <c r="L33" i="2"/>
  <c r="M33" i="2"/>
  <c r="O33" i="2"/>
  <c r="Q33" i="2"/>
  <c r="E32" i="2"/>
  <c r="G32" i="2"/>
  <c r="I32" i="2"/>
  <c r="K32" i="2"/>
  <c r="L32" i="2"/>
  <c r="M32" i="2"/>
  <c r="O32" i="2"/>
  <c r="Q32" i="2"/>
  <c r="E31" i="2"/>
  <c r="K31" i="2"/>
  <c r="L31" i="2"/>
  <c r="M31" i="2"/>
  <c r="O31" i="2"/>
  <c r="Q31" i="2"/>
  <c r="E30" i="2"/>
  <c r="G30" i="2"/>
  <c r="I30" i="2"/>
  <c r="K30" i="2"/>
  <c r="L30" i="2"/>
  <c r="M30" i="2"/>
  <c r="O30" i="2"/>
  <c r="Q30" i="2"/>
  <c r="E29" i="2"/>
  <c r="G29" i="2"/>
  <c r="I29" i="2"/>
  <c r="K29" i="2"/>
  <c r="L29" i="2"/>
  <c r="M29" i="2"/>
  <c r="O29" i="2"/>
  <c r="Q29" i="2"/>
  <c r="E28" i="2"/>
  <c r="G28" i="2"/>
  <c r="I28" i="2"/>
  <c r="K28" i="2"/>
  <c r="L28" i="2"/>
  <c r="M28" i="2"/>
  <c r="O28" i="2"/>
  <c r="Q28" i="2"/>
  <c r="E27" i="2"/>
  <c r="G27" i="2"/>
  <c r="I27" i="2"/>
  <c r="K27" i="2"/>
  <c r="L27" i="2"/>
  <c r="M27" i="2"/>
  <c r="O27" i="2"/>
  <c r="Q27" i="2"/>
  <c r="C34" i="2"/>
  <c r="C35" i="2"/>
  <c r="C33" i="2"/>
  <c r="C32" i="2"/>
  <c r="C31" i="2"/>
  <c r="C30" i="2"/>
  <c r="C29" i="2"/>
  <c r="C28" i="2"/>
  <c r="C27" i="2"/>
  <c r="C25" i="2"/>
  <c r="E25" i="2"/>
  <c r="G25" i="2"/>
  <c r="I25" i="2"/>
  <c r="K25" i="2"/>
  <c r="L25" i="2"/>
  <c r="M25" i="2"/>
  <c r="O25" i="2"/>
  <c r="Q25" i="2"/>
  <c r="C24" i="2"/>
  <c r="E24" i="2"/>
  <c r="G24" i="2"/>
  <c r="I24" i="2"/>
  <c r="K24" i="2"/>
  <c r="L24" i="2"/>
  <c r="M24" i="2"/>
  <c r="O24" i="2"/>
  <c r="Q24" i="2"/>
  <c r="C23" i="2"/>
  <c r="E23" i="2"/>
  <c r="G23" i="2"/>
  <c r="I23" i="2"/>
  <c r="K23" i="2"/>
  <c r="L23" i="2"/>
  <c r="M23" i="2"/>
  <c r="O23" i="2"/>
  <c r="Q23" i="2"/>
  <c r="B25" i="2"/>
  <c r="B24" i="2"/>
  <c r="B23" i="2"/>
</calcChain>
</file>

<file path=xl/sharedStrings.xml><?xml version="1.0" encoding="utf-8"?>
<sst xmlns="http://schemas.openxmlformats.org/spreadsheetml/2006/main" count="216" uniqueCount="113">
  <si>
    <t>Splash Test</t>
  </si>
  <si>
    <t>Open Field (center)</t>
  </si>
  <si>
    <t>Rearing</t>
  </si>
  <si>
    <t>EPM</t>
  </si>
  <si>
    <t>NOR Index</t>
  </si>
  <si>
    <t>Coat State</t>
  </si>
  <si>
    <t>% grooming</t>
  </si>
  <si>
    <t>Latency</t>
  </si>
  <si>
    <t>TST Immobility</t>
  </si>
  <si>
    <t>FST Immobility</t>
  </si>
  <si>
    <t>Sucrose Preference Test</t>
  </si>
  <si>
    <t>#7</t>
  </si>
  <si>
    <t>#8</t>
  </si>
  <si>
    <t>#9</t>
  </si>
  <si>
    <t>#10</t>
  </si>
  <si>
    <t>#11</t>
  </si>
  <si>
    <t>#12</t>
  </si>
  <si>
    <t>#13</t>
  </si>
  <si>
    <t>#14</t>
  </si>
  <si>
    <t>Naïve 9</t>
  </si>
  <si>
    <t>Naïve 10</t>
  </si>
  <si>
    <t>Naïve 11</t>
  </si>
  <si>
    <t>#1</t>
  </si>
  <si>
    <t>#2</t>
  </si>
  <si>
    <t>#3</t>
  </si>
  <si>
    <t>#4</t>
  </si>
  <si>
    <t>#5</t>
  </si>
  <si>
    <t>#6</t>
  </si>
  <si>
    <t>#15</t>
  </si>
  <si>
    <t>#16</t>
  </si>
  <si>
    <t>#17</t>
  </si>
  <si>
    <t>#18</t>
  </si>
  <si>
    <t>#19</t>
  </si>
  <si>
    <t>#20</t>
  </si>
  <si>
    <t>GW exp</t>
  </si>
  <si>
    <t>Naïve</t>
  </si>
  <si>
    <t>O.F.</t>
  </si>
  <si>
    <t xml:space="preserve">NOR </t>
  </si>
  <si>
    <t>TST</t>
  </si>
  <si>
    <t>Center</t>
  </si>
  <si>
    <t>Rearing 5 min</t>
  </si>
  <si>
    <t>open arm</t>
  </si>
  <si>
    <t>Index</t>
  </si>
  <si>
    <t>Immobility</t>
  </si>
  <si>
    <t>%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</si>
  <si>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</si>
  <si>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</si>
  <si>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</si>
  <si>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</si>
  <si>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</si>
  <si>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</si>
  <si>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</si>
  <si>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</si>
  <si>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</si>
  <si>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</si>
  <si>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</si>
  <si>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 52</t>
  </si>
  <si>
    <t># 53</t>
  </si>
  <si>
    <t># 54</t>
  </si>
  <si>
    <t># 55</t>
  </si>
  <si>
    <t># 56</t>
  </si>
  <si>
    <t># 57</t>
  </si>
  <si>
    <t>% Grooming</t>
  </si>
  <si>
    <t>Sucrose Pref.</t>
  </si>
  <si>
    <t>GW exp M</t>
  </si>
  <si>
    <t>GW exp F</t>
  </si>
  <si>
    <t>N vs F</t>
  </si>
  <si>
    <t>N vs M</t>
  </si>
  <si>
    <t>F vs M</t>
  </si>
  <si>
    <t>SD</t>
  </si>
  <si>
    <t>SE</t>
  </si>
  <si>
    <t>t test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</si>
  <si>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</si>
  <si>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</si>
  <si>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</si>
  <si>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</si>
  <si>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</si>
  <si>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</si>
  <si>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</si>
  <si>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</si>
  <si>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</si>
  <si>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</si>
  <si>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#21</t>
  </si>
  <si>
    <t>#22</t>
  </si>
  <si>
    <t>#23</t>
  </si>
  <si>
    <t>#24</t>
  </si>
  <si>
    <t>#25</t>
  </si>
  <si>
    <t>#36</t>
  </si>
  <si>
    <t>#37</t>
  </si>
  <si>
    <t>#38</t>
  </si>
  <si>
    <t>#39</t>
  </si>
  <si>
    <t>#40</t>
  </si>
  <si>
    <t>latency</t>
  </si>
  <si>
    <t>GW exp/ ROSI</t>
  </si>
  <si>
    <t>GW exp / Veh</t>
  </si>
  <si>
    <t>FST</t>
  </si>
  <si>
    <t>Sucrose Pref</t>
  </si>
  <si>
    <t>GWE-ROSI</t>
  </si>
  <si>
    <t>GWE-VEH</t>
  </si>
  <si>
    <t>GWE</t>
  </si>
  <si>
    <t xml:space="preserve">NAIVE </t>
  </si>
  <si>
    <t>GWE+R</t>
  </si>
  <si>
    <t>CTR</t>
  </si>
  <si>
    <t>LA</t>
  </si>
  <si>
    <t>HC</t>
  </si>
  <si>
    <t>TNF % Iba1</t>
  </si>
  <si>
    <t>Iba1 % ROI</t>
  </si>
  <si>
    <t>FIG 3</t>
  </si>
  <si>
    <t>TSPO% GFAP</t>
  </si>
  <si>
    <t>--</t>
  </si>
  <si>
    <t>GFAP % ROI</t>
  </si>
  <si>
    <t>FIG 2</t>
  </si>
  <si>
    <t>2x background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</si>
</sst>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0" borderId="0" xfId="0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DD4E1-6049-4721-91C7-FE7B59B3106A}">
  <dimension ref="A1:Q35"/>
  <sheetViews>
    <sheetView topLeftCell="K31" workbookViewId="0">
      <selection activeCell="AC9" sqref="AC9"/>
    </sheetView>
  </sheetViews>
  <sheetFormatPr defaultRowHeight="15" x14ac:dyDescent="0.25"/>
  <cols>
    <col min="2" max="2" width="18.5703125" bestFit="1" customWidth="1"/>
    <col min="3" max="3" width="7.7109375" bestFit="1" customWidth="1"/>
    <col min="6" max="6" width="12" bestFit="1" customWidth="1"/>
    <col min="10" max="10" width="12" bestFit="1" customWidth="1"/>
    <col min="11" max="11" width="10.85546875" bestFit="1" customWidth="1"/>
    <col min="17" max="17" width="22.7109375" bestFit="1" customWidth="1"/>
  </cols>
  <sheetData>
    <row r="1" spans="1:17" x14ac:dyDescent="0.25">
      <c r="J1" t="s">
        <v>0</v>
      </c>
      <c r="K1" t="s">
        <v>0</v>
      </c>
    </row>
    <row r="2" spans="1:17" x14ac:dyDescent="0.25">
      <c r="B2" t="s">
        <v>1</v>
      </c>
      <c r="C2" t="s">
        <v>2</v>
      </c>
      <c r="D2" t="s">
        <v>3</v>
      </c>
      <c r="F2" t="s">
        <v>4</v>
      </c>
      <c r="H2" t="s">
        <v>5</v>
      </c>
      <c r="J2" t="s">
        <v>6</v>
      </c>
      <c r="K2" t="s">
        <v>7</v>
      </c>
      <c r="M2" t="s">
        <v>8</v>
      </c>
      <c r="O2" t="s">
        <v>9</v>
      </c>
      <c r="Q2" t="s">
        <v>10</v>
      </c>
    </row>
    <row r="3" spans="1:17" x14ac:dyDescent="0.25">
      <c r="A3" s="1" t="s">
        <v>11</v>
      </c>
      <c r="B3">
        <v>45</v>
      </c>
      <c r="C3">
        <v>33</v>
      </c>
      <c r="D3">
        <v>18</v>
      </c>
      <c r="F3">
        <v>71.428571428571431</v>
      </c>
      <c r="H3">
        <v>1</v>
      </c>
      <c r="J3">
        <v>11.333333333333332</v>
      </c>
      <c r="K3">
        <v>40</v>
      </c>
      <c r="M3">
        <v>254</v>
      </c>
      <c r="O3">
        <v>196</v>
      </c>
      <c r="Q3">
        <v>86.666666666666671</v>
      </c>
    </row>
    <row r="4" spans="1:17" x14ac:dyDescent="0.25">
      <c r="A4" s="1" t="s">
        <v>12</v>
      </c>
      <c r="B4">
        <v>5</v>
      </c>
      <c r="C4">
        <v>46</v>
      </c>
      <c r="D4">
        <v>18</v>
      </c>
      <c r="F4">
        <v>75</v>
      </c>
      <c r="H4">
        <v>0</v>
      </c>
      <c r="J4">
        <v>18.666666666666668</v>
      </c>
      <c r="K4">
        <v>65</v>
      </c>
      <c r="M4">
        <v>269</v>
      </c>
      <c r="O4">
        <v>207</v>
      </c>
      <c r="Q4">
        <v>50</v>
      </c>
    </row>
    <row r="5" spans="1:17" x14ac:dyDescent="0.25">
      <c r="A5" s="1" t="s">
        <v>13</v>
      </c>
      <c r="B5">
        <v>19</v>
      </c>
      <c r="C5">
        <v>17</v>
      </c>
      <c r="D5">
        <v>5</v>
      </c>
      <c r="F5">
        <v>87.5</v>
      </c>
      <c r="H5">
        <v>1</v>
      </c>
      <c r="J5">
        <v>15.333333333333332</v>
      </c>
      <c r="K5">
        <v>28</v>
      </c>
      <c r="M5">
        <v>257</v>
      </c>
      <c r="O5">
        <v>182</v>
      </c>
      <c r="Q5">
        <v>100</v>
      </c>
    </row>
    <row r="6" spans="1:17" x14ac:dyDescent="0.25">
      <c r="A6" s="1" t="s">
        <v>14</v>
      </c>
      <c r="B6">
        <v>26</v>
      </c>
      <c r="C6">
        <v>42</v>
      </c>
      <c r="D6">
        <v>24</v>
      </c>
      <c r="F6">
        <v>80.519480519480524</v>
      </c>
      <c r="H6">
        <v>2</v>
      </c>
      <c r="J6">
        <v>20.333333333333332</v>
      </c>
      <c r="K6">
        <v>130</v>
      </c>
      <c r="M6">
        <v>277</v>
      </c>
      <c r="O6">
        <v>189</v>
      </c>
      <c r="Q6">
        <v>100</v>
      </c>
    </row>
    <row r="7" spans="1:17" x14ac:dyDescent="0.25">
      <c r="A7" s="1" t="s">
        <v>15</v>
      </c>
      <c r="B7">
        <v>31</v>
      </c>
      <c r="C7">
        <v>15</v>
      </c>
      <c r="D7">
        <v>34</v>
      </c>
      <c r="F7">
        <v>47.272727272727273</v>
      </c>
      <c r="H7">
        <v>0</v>
      </c>
      <c r="J7">
        <v>9</v>
      </c>
      <c r="K7">
        <v>58</v>
      </c>
      <c r="M7">
        <v>295</v>
      </c>
      <c r="O7">
        <v>168</v>
      </c>
      <c r="Q7">
        <v>80</v>
      </c>
    </row>
    <row r="8" spans="1:17" x14ac:dyDescent="0.25">
      <c r="A8" s="1" t="s">
        <v>16</v>
      </c>
      <c r="B8">
        <v>28</v>
      </c>
      <c r="C8">
        <v>49</v>
      </c>
      <c r="D8">
        <v>7</v>
      </c>
      <c r="F8">
        <v>82.758620689655174</v>
      </c>
      <c r="H8">
        <v>0</v>
      </c>
      <c r="J8">
        <v>3.6666666666666665</v>
      </c>
      <c r="K8">
        <v>50</v>
      </c>
      <c r="M8">
        <v>290</v>
      </c>
      <c r="O8">
        <v>170</v>
      </c>
      <c r="Q8">
        <v>100</v>
      </c>
    </row>
    <row r="9" spans="1:17" x14ac:dyDescent="0.25">
      <c r="A9" s="1" t="s">
        <v>17</v>
      </c>
      <c r="B9">
        <v>35</v>
      </c>
      <c r="C9">
        <v>39</v>
      </c>
      <c r="D9">
        <v>36</v>
      </c>
      <c r="F9">
        <v>84.615384615384613</v>
      </c>
      <c r="H9">
        <v>1</v>
      </c>
      <c r="J9">
        <v>11.666666666666666</v>
      </c>
      <c r="K9">
        <v>62</v>
      </c>
      <c r="M9">
        <v>230</v>
      </c>
      <c r="O9">
        <v>140</v>
      </c>
      <c r="Q9">
        <v>96.296296296296291</v>
      </c>
    </row>
    <row r="10" spans="1:17" x14ac:dyDescent="0.25">
      <c r="A10" s="1" t="s">
        <v>18</v>
      </c>
      <c r="B10">
        <v>15</v>
      </c>
      <c r="C10">
        <v>32</v>
      </c>
      <c r="D10">
        <v>6</v>
      </c>
      <c r="F10">
        <v>58.333333333333336</v>
      </c>
      <c r="H10">
        <v>1</v>
      </c>
      <c r="J10">
        <v>12.333333333333334</v>
      </c>
      <c r="K10">
        <v>73</v>
      </c>
      <c r="M10">
        <v>284</v>
      </c>
      <c r="O10">
        <v>133</v>
      </c>
      <c r="Q10">
        <v>90.909090909090907</v>
      </c>
    </row>
    <row r="11" spans="1:17" x14ac:dyDescent="0.25">
      <c r="A11" s="1" t="s">
        <v>19</v>
      </c>
      <c r="B11">
        <v>41</v>
      </c>
      <c r="C11">
        <v>43</v>
      </c>
      <c r="D11">
        <v>101</v>
      </c>
      <c r="F11">
        <v>58.490566037735846</v>
      </c>
      <c r="H11">
        <v>2</v>
      </c>
      <c r="J11">
        <v>31</v>
      </c>
      <c r="K11">
        <v>23</v>
      </c>
      <c r="M11">
        <v>269</v>
      </c>
      <c r="O11">
        <v>173</v>
      </c>
      <c r="Q11">
        <v>76.666666666666671</v>
      </c>
    </row>
    <row r="12" spans="1:17" x14ac:dyDescent="0.25">
      <c r="A12" s="1" t="s">
        <v>20</v>
      </c>
      <c r="B12">
        <v>57</v>
      </c>
      <c r="C12">
        <v>64</v>
      </c>
      <c r="D12">
        <v>51</v>
      </c>
      <c r="F12">
        <v>74</v>
      </c>
      <c r="H12">
        <v>1</v>
      </c>
      <c r="J12">
        <v>1.5</v>
      </c>
      <c r="K12">
        <v>156</v>
      </c>
      <c r="M12">
        <v>264</v>
      </c>
      <c r="O12">
        <v>167</v>
      </c>
      <c r="Q12">
        <v>100</v>
      </c>
    </row>
    <row r="13" spans="1:17" x14ac:dyDescent="0.25">
      <c r="A13" s="1" t="s">
        <v>21</v>
      </c>
      <c r="B13">
        <v>34</v>
      </c>
      <c r="C13">
        <v>74</v>
      </c>
      <c r="D13">
        <v>97</v>
      </c>
      <c r="F13">
        <v>57.142857142857146</v>
      </c>
      <c r="H13">
        <v>0</v>
      </c>
      <c r="J13">
        <v>6.666666666666667</v>
      </c>
      <c r="K13">
        <v>116</v>
      </c>
      <c r="M13">
        <v>265</v>
      </c>
      <c r="O13">
        <v>179</v>
      </c>
      <c r="Q13">
        <v>96.969696969696969</v>
      </c>
    </row>
    <row r="14" spans="1:17" x14ac:dyDescent="0.25">
      <c r="A14" s="2" t="s">
        <v>22</v>
      </c>
      <c r="B14">
        <v>20</v>
      </c>
      <c r="C14">
        <v>25</v>
      </c>
      <c r="D14">
        <v>5</v>
      </c>
      <c r="F14">
        <v>67.741935483870961</v>
      </c>
      <c r="H14">
        <v>3</v>
      </c>
      <c r="J14">
        <v>11.333333333333332</v>
      </c>
      <c r="K14">
        <v>39</v>
      </c>
      <c r="M14">
        <v>288</v>
      </c>
      <c r="O14">
        <v>208</v>
      </c>
      <c r="Q14">
        <v>28.571428571428569</v>
      </c>
    </row>
    <row r="15" spans="1:17" x14ac:dyDescent="0.25">
      <c r="A15" s="2" t="s">
        <v>23</v>
      </c>
      <c r="B15">
        <v>8.5</v>
      </c>
      <c r="C15">
        <v>48</v>
      </c>
      <c r="D15">
        <v>25</v>
      </c>
      <c r="F15">
        <v>70</v>
      </c>
      <c r="H15">
        <v>4</v>
      </c>
      <c r="J15">
        <v>18</v>
      </c>
      <c r="K15">
        <v>128</v>
      </c>
      <c r="M15">
        <v>289</v>
      </c>
      <c r="O15">
        <v>190</v>
      </c>
      <c r="Q15">
        <v>75</v>
      </c>
    </row>
    <row r="16" spans="1:17" x14ac:dyDescent="0.25">
      <c r="A16" s="2" t="s">
        <v>24</v>
      </c>
      <c r="B16">
        <v>10</v>
      </c>
      <c r="C16">
        <v>11</v>
      </c>
      <c r="D16">
        <v>1</v>
      </c>
      <c r="F16">
        <v>62.264150943396224</v>
      </c>
      <c r="H16">
        <v>3</v>
      </c>
      <c r="J16">
        <v>4.3333333333333339</v>
      </c>
      <c r="K16">
        <v>140</v>
      </c>
      <c r="M16">
        <v>268</v>
      </c>
      <c r="O16">
        <v>193</v>
      </c>
      <c r="Q16">
        <v>42.857142857142854</v>
      </c>
    </row>
    <row r="17" spans="1:17" x14ac:dyDescent="0.25">
      <c r="A17" s="2" t="s">
        <v>25</v>
      </c>
      <c r="B17">
        <v>9</v>
      </c>
      <c r="C17">
        <v>34</v>
      </c>
      <c r="D17">
        <v>12</v>
      </c>
      <c r="F17">
        <v>61.53846153846154</v>
      </c>
      <c r="H17">
        <v>4</v>
      </c>
      <c r="J17">
        <v>4.666666666666667</v>
      </c>
      <c r="K17">
        <v>146</v>
      </c>
      <c r="M17">
        <v>270</v>
      </c>
      <c r="O17">
        <v>187</v>
      </c>
      <c r="Q17">
        <v>80</v>
      </c>
    </row>
    <row r="18" spans="1:17" x14ac:dyDescent="0.25">
      <c r="A18" s="2" t="s">
        <v>26</v>
      </c>
      <c r="B18">
        <v>2</v>
      </c>
      <c r="C18">
        <v>10</v>
      </c>
      <c r="D18">
        <v>8</v>
      </c>
      <c r="F18">
        <v>53.333333333333336</v>
      </c>
      <c r="H18">
        <v>3</v>
      </c>
      <c r="J18">
        <v>22.666666666666664</v>
      </c>
      <c r="K18">
        <v>34</v>
      </c>
      <c r="M18">
        <v>261</v>
      </c>
      <c r="O18">
        <v>192</v>
      </c>
      <c r="Q18">
        <v>25</v>
      </c>
    </row>
    <row r="19" spans="1:17" x14ac:dyDescent="0.25">
      <c r="A19" s="2" t="s">
        <v>27</v>
      </c>
      <c r="B19">
        <v>30</v>
      </c>
      <c r="C19">
        <v>49</v>
      </c>
      <c r="D19">
        <v>41</v>
      </c>
      <c r="F19">
        <v>50</v>
      </c>
      <c r="H19">
        <v>4</v>
      </c>
      <c r="J19">
        <v>6</v>
      </c>
      <c r="K19">
        <v>207</v>
      </c>
      <c r="M19">
        <v>299</v>
      </c>
      <c r="O19">
        <v>168</v>
      </c>
      <c r="Q19">
        <v>80</v>
      </c>
    </row>
    <row r="20" spans="1:17" x14ac:dyDescent="0.25">
      <c r="A20" s="2" t="s">
        <v>28</v>
      </c>
      <c r="B20">
        <v>14</v>
      </c>
      <c r="C20">
        <v>10</v>
      </c>
      <c r="D20">
        <v>1</v>
      </c>
      <c r="F20">
        <v>14.285714285714285</v>
      </c>
      <c r="H20">
        <v>3</v>
      </c>
      <c r="J20">
        <v>0.66666666666666674</v>
      </c>
      <c r="K20">
        <v>170</v>
      </c>
      <c r="M20">
        <v>263</v>
      </c>
      <c r="O20">
        <v>200</v>
      </c>
      <c r="Q20">
        <v>0</v>
      </c>
    </row>
    <row r="21" spans="1:17" x14ac:dyDescent="0.25">
      <c r="A21" s="2" t="s">
        <v>29</v>
      </c>
      <c r="B21">
        <v>31</v>
      </c>
      <c r="C21">
        <v>42</v>
      </c>
      <c r="D21">
        <v>9</v>
      </c>
      <c r="F21">
        <v>23.076923076923077</v>
      </c>
      <c r="H21">
        <v>3</v>
      </c>
      <c r="J21">
        <v>7.6666666666666661</v>
      </c>
      <c r="K21">
        <v>87</v>
      </c>
      <c r="M21">
        <v>256</v>
      </c>
      <c r="O21">
        <v>207</v>
      </c>
      <c r="Q21">
        <v>40</v>
      </c>
    </row>
    <row r="22" spans="1:17" x14ac:dyDescent="0.25">
      <c r="A22" s="2" t="s">
        <v>30</v>
      </c>
      <c r="B22">
        <v>9</v>
      </c>
      <c r="C22">
        <v>41</v>
      </c>
      <c r="D22">
        <v>1</v>
      </c>
      <c r="F22">
        <v>35.135135135135137</v>
      </c>
      <c r="H22">
        <v>3</v>
      </c>
      <c r="J22">
        <v>2.3333333333333335</v>
      </c>
      <c r="K22">
        <v>120</v>
      </c>
      <c r="M22">
        <v>264</v>
      </c>
      <c r="O22">
        <v>194</v>
      </c>
      <c r="Q22">
        <v>88.888888888888886</v>
      </c>
    </row>
    <row r="23" spans="1:17" x14ac:dyDescent="0.25">
      <c r="A23" s="2" t="s">
        <v>31</v>
      </c>
      <c r="B23">
        <v>20</v>
      </c>
      <c r="C23">
        <v>43</v>
      </c>
      <c r="D23">
        <v>5</v>
      </c>
      <c r="F23">
        <v>46.666666666666664</v>
      </c>
      <c r="H23">
        <v>2</v>
      </c>
      <c r="J23">
        <v>14.666666666666666</v>
      </c>
      <c r="K23">
        <v>105</v>
      </c>
      <c r="M23">
        <v>244</v>
      </c>
      <c r="O23">
        <v>171</v>
      </c>
      <c r="Q23">
        <v>76.470588235294116</v>
      </c>
    </row>
    <row r="24" spans="1:17" x14ac:dyDescent="0.25">
      <c r="A24" s="2" t="s">
        <v>32</v>
      </c>
      <c r="B24">
        <v>13</v>
      </c>
      <c r="C24">
        <v>44</v>
      </c>
      <c r="D24">
        <v>14</v>
      </c>
      <c r="F24">
        <v>57.777777777777771</v>
      </c>
      <c r="H24">
        <v>3</v>
      </c>
      <c r="J24">
        <v>9.6666666666666661</v>
      </c>
      <c r="K24">
        <v>72</v>
      </c>
      <c r="M24">
        <v>244</v>
      </c>
      <c r="O24">
        <v>186</v>
      </c>
      <c r="Q24">
        <v>84.210526315789465</v>
      </c>
    </row>
    <row r="25" spans="1:17" x14ac:dyDescent="0.25">
      <c r="A25" s="2" t="s">
        <v>33</v>
      </c>
      <c r="B25">
        <v>15</v>
      </c>
      <c r="C25">
        <v>57</v>
      </c>
      <c r="D25">
        <v>25</v>
      </c>
      <c r="F25">
        <v>85</v>
      </c>
      <c r="H25">
        <v>3</v>
      </c>
      <c r="J25">
        <v>6</v>
      </c>
      <c r="K25">
        <v>71</v>
      </c>
      <c r="M25">
        <v>297</v>
      </c>
      <c r="O25">
        <v>140</v>
      </c>
      <c r="Q25">
        <v>88</v>
      </c>
    </row>
    <row r="27" spans="1:17" x14ac:dyDescent="0.25">
      <c r="B27" s="4"/>
      <c r="C27" s="4"/>
      <c r="D27" s="4"/>
      <c r="E27" s="4"/>
      <c r="F27" s="4"/>
      <c r="G27" s="4"/>
      <c r="H27" s="4"/>
      <c r="I27" s="4"/>
      <c r="J27" s="4" t="s">
        <v>0</v>
      </c>
      <c r="K27" s="4" t="s">
        <v>0</v>
      </c>
      <c r="L27" s="4"/>
      <c r="M27" s="4"/>
      <c r="N27" s="4"/>
      <c r="O27" s="4"/>
      <c r="P27" s="4"/>
      <c r="Q27" s="4"/>
    </row>
    <row r="28" spans="1:17" x14ac:dyDescent="0.25">
      <c r="B28" s="4" t="s">
        <v>1</v>
      </c>
      <c r="C28" s="4" t="s">
        <v>2</v>
      </c>
      <c r="D28" s="4" t="s">
        <v>3</v>
      </c>
      <c r="E28" s="4"/>
      <c r="F28" s="4" t="s">
        <v>4</v>
      </c>
      <c r="G28" s="4"/>
      <c r="H28" s="4" t="s">
        <v>5</v>
      </c>
      <c r="I28" s="4"/>
      <c r="J28" s="4" t="s">
        <v>6</v>
      </c>
      <c r="K28" s="4" t="s">
        <v>7</v>
      </c>
      <c r="L28" s="4"/>
      <c r="M28" s="4" t="s">
        <v>8</v>
      </c>
      <c r="N28" s="4"/>
      <c r="O28" s="4" t="s">
        <v>9</v>
      </c>
      <c r="P28" s="4"/>
      <c r="Q28" s="4" t="s">
        <v>10</v>
      </c>
    </row>
    <row r="29" spans="1:17" x14ac:dyDescent="0.25">
      <c r="A29" s="1" t="s">
        <v>35</v>
      </c>
      <c r="B29">
        <f>AVERAGE(B3:B13)</f>
        <v>30.545454545454547</v>
      </c>
      <c r="C29" s="4">
        <f t="shared" ref="C29:Q29" si="0">AVERAGE(C3:C13)</f>
        <v>41.272727272727273</v>
      </c>
      <c r="D29" s="4">
        <f t="shared" si="0"/>
        <v>36.090909090909093</v>
      </c>
      <c r="E29" s="4"/>
      <c r="F29" s="4">
        <f t="shared" si="0"/>
        <v>70.641958276340489</v>
      </c>
      <c r="G29" s="4"/>
      <c r="H29" s="4">
        <f t="shared" si="0"/>
        <v>0.81818181818181823</v>
      </c>
      <c r="I29" s="4"/>
      <c r="J29" s="4">
        <f t="shared" si="0"/>
        <v>12.863636363636362</v>
      </c>
      <c r="K29" s="4">
        <f t="shared" si="0"/>
        <v>72.818181818181813</v>
      </c>
      <c r="L29" s="4"/>
      <c r="M29" s="4">
        <f t="shared" si="0"/>
        <v>268.54545454545456</v>
      </c>
      <c r="N29" s="4"/>
      <c r="O29" s="4">
        <f t="shared" si="0"/>
        <v>173.09090909090909</v>
      </c>
      <c r="P29" s="4"/>
      <c r="Q29" s="4">
        <f t="shared" si="0"/>
        <v>88.864401591674323</v>
      </c>
    </row>
    <row r="30" spans="1:17" x14ac:dyDescent="0.25">
      <c r="A30" s="2" t="s">
        <v>34</v>
      </c>
      <c r="B30">
        <f>AVERAGE(B14:B25)</f>
        <v>15.125</v>
      </c>
      <c r="C30" s="4">
        <f t="shared" ref="C30:Q30" si="1">AVERAGE(C14:C25)</f>
        <v>34.5</v>
      </c>
      <c r="D30" s="4">
        <f t="shared" si="1"/>
        <v>12.25</v>
      </c>
      <c r="E30" s="4"/>
      <c r="F30" s="4">
        <f t="shared" si="1"/>
        <v>52.235008186773257</v>
      </c>
      <c r="G30" s="4"/>
      <c r="H30" s="4">
        <f t="shared" si="1"/>
        <v>3.1666666666666665</v>
      </c>
      <c r="I30" s="4"/>
      <c r="J30" s="4">
        <f t="shared" si="1"/>
        <v>9.0000000000000018</v>
      </c>
      <c r="K30" s="4">
        <f t="shared" si="1"/>
        <v>109.91666666666667</v>
      </c>
      <c r="L30" s="4"/>
      <c r="M30" s="4">
        <f t="shared" si="1"/>
        <v>270.25</v>
      </c>
      <c r="N30" s="4"/>
      <c r="O30" s="4">
        <f t="shared" si="1"/>
        <v>186.33333333333334</v>
      </c>
      <c r="P30" s="4"/>
      <c r="Q30" s="4">
        <f t="shared" si="1"/>
        <v>59.083214572378665</v>
      </c>
    </row>
    <row r="31" spans="1:17" x14ac:dyDescent="0.25">
      <c r="A31" t="s">
        <v>69</v>
      </c>
      <c r="B31">
        <f>STDEV(B3:B13)</f>
        <v>14.50767821785165</v>
      </c>
      <c r="C31" s="4">
        <f t="shared" ref="C31:Q31" si="2">STDEV(C3:C13)</f>
        <v>17.641376981919013</v>
      </c>
      <c r="D31" s="4">
        <f t="shared" si="2"/>
        <v>34.159784968452435</v>
      </c>
      <c r="E31" s="4"/>
      <c r="F31" s="4">
        <f t="shared" si="2"/>
        <v>13.34998940329856</v>
      </c>
      <c r="G31" s="4"/>
      <c r="H31" s="4">
        <f t="shared" si="2"/>
        <v>0.75075719352954839</v>
      </c>
      <c r="I31" s="4"/>
      <c r="J31" s="4">
        <f t="shared" si="2"/>
        <v>8.3402698403649413</v>
      </c>
      <c r="K31" s="4">
        <f t="shared" si="2"/>
        <v>43.057678018718519</v>
      </c>
      <c r="L31" s="4"/>
      <c r="M31" s="4">
        <f t="shared" si="2"/>
        <v>18.261235644740125</v>
      </c>
      <c r="N31" s="4"/>
      <c r="O31" s="4">
        <f t="shared" si="2"/>
        <v>21.947457918649981</v>
      </c>
      <c r="P31" s="4"/>
      <c r="Q31" s="4">
        <f t="shared" si="2"/>
        <v>15.374491656230836</v>
      </c>
    </row>
    <row r="32" spans="1:17" x14ac:dyDescent="0.25">
      <c r="A32" t="s">
        <v>69</v>
      </c>
      <c r="B32">
        <f>STDEV(B14:B25)</f>
        <v>8.7597348444718666</v>
      </c>
      <c r="C32" s="4">
        <f t="shared" ref="C32:Q32" si="3">STDEV(C14:C25)</f>
        <v>16.522711641858304</v>
      </c>
      <c r="D32" s="4">
        <f t="shared" si="3"/>
        <v>12.314994555788115</v>
      </c>
      <c r="E32" s="4"/>
      <c r="F32" s="4">
        <f t="shared" si="3"/>
        <v>20.15264737973747</v>
      </c>
      <c r="G32" s="4"/>
      <c r="H32" s="4">
        <f t="shared" si="3"/>
        <v>0.57735026918962618</v>
      </c>
      <c r="I32" s="4"/>
      <c r="J32" s="4">
        <f t="shared" si="3"/>
        <v>6.6057825907581593</v>
      </c>
      <c r="K32" s="4">
        <f t="shared" si="3"/>
        <v>52.192751731761881</v>
      </c>
      <c r="L32" s="4"/>
      <c r="M32" s="4">
        <f t="shared" si="3"/>
        <v>19.002990195325481</v>
      </c>
      <c r="N32" s="4"/>
      <c r="O32" s="4">
        <f t="shared" si="3"/>
        <v>18.951293231637656</v>
      </c>
      <c r="P32" s="4"/>
      <c r="Q32" s="4">
        <f t="shared" si="3"/>
        <v>30.147432378768087</v>
      </c>
    </row>
    <row r="33" spans="1:17" x14ac:dyDescent="0.25">
      <c r="A33" t="s">
        <v>70</v>
      </c>
      <c r="B33">
        <f>B31/SQRT(11)</f>
        <v>4.3742295661659849</v>
      </c>
      <c r="C33" s="4">
        <f t="shared" ref="C33:Q33" si="4">C31/SQRT(11)</f>
        <v>5.3190752940216113</v>
      </c>
      <c r="D33" s="4">
        <f t="shared" si="4"/>
        <v>10.299562696325372</v>
      </c>
      <c r="E33" s="4"/>
      <c r="F33" s="4">
        <f t="shared" si="4"/>
        <v>4.0251732550874451</v>
      </c>
      <c r="G33" s="4"/>
      <c r="H33" s="4">
        <f t="shared" si="4"/>
        <v>0.22636181087252244</v>
      </c>
      <c r="I33" s="4"/>
      <c r="J33" s="4">
        <f t="shared" si="4"/>
        <v>2.5146859737098035</v>
      </c>
      <c r="K33" s="4">
        <f t="shared" si="4"/>
        <v>12.982378393820238</v>
      </c>
      <c r="L33" s="4"/>
      <c r="M33" s="4">
        <f t="shared" si="4"/>
        <v>5.5059697128969791</v>
      </c>
      <c r="N33" s="4"/>
      <c r="O33" s="4">
        <f t="shared" si="4"/>
        <v>6.6174075471160414</v>
      </c>
      <c r="P33" s="4"/>
      <c r="Q33" s="4">
        <f t="shared" si="4"/>
        <v>4.6355836514697675</v>
      </c>
    </row>
    <row r="34" spans="1:17" x14ac:dyDescent="0.25">
      <c r="A34" t="s">
        <v>70</v>
      </c>
      <c r="B34">
        <f>B32/SQRT(12)</f>
        <v>2.5287176352427885</v>
      </c>
      <c r="C34" s="4">
        <f t="shared" ref="C34:Q34" si="5">C32/SQRT(12)</f>
        <v>4.7696960070847281</v>
      </c>
      <c r="D34" s="4">
        <f t="shared" si="5"/>
        <v>3.5550327109265223</v>
      </c>
      <c r="E34" s="4"/>
      <c r="F34" s="4">
        <f t="shared" si="5"/>
        <v>5.8175681947875173</v>
      </c>
      <c r="G34" s="4"/>
      <c r="H34" s="4">
        <f t="shared" si="5"/>
        <v>0.1666666666666668</v>
      </c>
      <c r="I34" s="4"/>
      <c r="J34" s="4">
        <f t="shared" si="5"/>
        <v>1.9069251784911836</v>
      </c>
      <c r="K34" s="4">
        <f t="shared" si="5"/>
        <v>15.066749631040015</v>
      </c>
      <c r="L34" s="4"/>
      <c r="M34" s="4">
        <f t="shared" si="5"/>
        <v>5.4856907523394929</v>
      </c>
      <c r="N34" s="4"/>
      <c r="O34" s="4">
        <f t="shared" si="5"/>
        <v>5.4707671243887672</v>
      </c>
      <c r="P34" s="4"/>
      <c r="Q34" s="4">
        <f t="shared" si="5"/>
        <v>8.7028140996288972</v>
      </c>
    </row>
    <row r="35" spans="1:17" x14ac:dyDescent="0.25">
      <c r="A35" t="s">
        <v>71</v>
      </c>
      <c r="B35">
        <f>_xlfn.T.TEST(B3:B13,B14:B25,1,3)</f>
        <v>3.7694640299370521E-3</v>
      </c>
      <c r="C35" s="4">
        <f t="shared" ref="C35:Q35" si="6">_xlfn.T.TEST(C3:C13,C14:C25,1,3)</f>
        <v>0.17709217091105156</v>
      </c>
      <c r="D35" s="4">
        <f t="shared" si="6"/>
        <v>2.4271204459536233E-2</v>
      </c>
      <c r="E35" s="4"/>
      <c r="F35" s="4">
        <f t="shared" si="6"/>
        <v>8.7061508404622599E-3</v>
      </c>
      <c r="G35" s="4"/>
      <c r="H35" s="4">
        <f t="shared" si="6"/>
        <v>4.8011169228553567E-8</v>
      </c>
      <c r="I35" s="4"/>
      <c r="J35" s="4">
        <f t="shared" si="6"/>
        <v>0.11788438675302715</v>
      </c>
      <c r="K35" s="4">
        <f t="shared" si="6"/>
        <v>3.8155453319950863E-2</v>
      </c>
      <c r="L35" s="4"/>
      <c r="M35" s="4">
        <f t="shared" si="6"/>
        <v>0.41426564711968261</v>
      </c>
      <c r="N35" s="4"/>
      <c r="O35" s="4">
        <f t="shared" si="6"/>
        <v>6.9376235998818259E-2</v>
      </c>
      <c r="P35" s="4"/>
      <c r="Q35" s="4">
        <f t="shared" si="6"/>
        <v>3.9254214096146175E-3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D4E70-017A-43D3-9927-C650A595AE7A}">
  <dimension ref="A1:R35"/>
  <sheetViews>
    <sheetView topLeftCell="A10" workbookViewId="0">
      <selection activeCell="J38" sqref="J38"/>
    </sheetView>
  </sheetViews>
  <sheetFormatPr defaultRowHeight="15" x14ac:dyDescent="0.25"/>
  <cols>
    <col min="3" max="3" width="13.140625" bestFit="1" customWidth="1"/>
    <col min="9" max="9" width="12.7109375" customWidth="1"/>
    <col min="11" max="11" width="10" bestFit="1" customWidth="1"/>
    <col min="12" max="12" width="11" customWidth="1"/>
    <col min="15" max="15" width="12.5703125" bestFit="1" customWidth="1"/>
    <col min="17" max="17" width="13.85546875" customWidth="1"/>
  </cols>
  <sheetData>
    <row r="1" spans="1:17" x14ac:dyDescent="0.25">
      <c r="B1" t="s">
        <v>36</v>
      </c>
      <c r="C1" t="s">
        <v>36</v>
      </c>
      <c r="E1" t="s">
        <v>3</v>
      </c>
      <c r="G1" t="s">
        <v>37</v>
      </c>
      <c r="I1" t="s">
        <v>38</v>
      </c>
      <c r="K1" t="s">
        <v>5</v>
      </c>
      <c r="L1" t="s">
        <v>0</v>
      </c>
      <c r="M1" t="s">
        <v>0</v>
      </c>
      <c r="O1" t="s">
        <v>63</v>
      </c>
      <c r="Q1" t="s">
        <v>9</v>
      </c>
    </row>
    <row r="2" spans="1:17" x14ac:dyDescent="0.25">
      <c r="B2" t="s">
        <v>39</v>
      </c>
      <c r="C2" t="s">
        <v>40</v>
      </c>
      <c r="E2" t="s">
        <v>41</v>
      </c>
      <c r="G2" t="s">
        <v>42</v>
      </c>
      <c r="I2" t="s">
        <v>43</v>
      </c>
      <c r="L2" t="s">
        <v>62</v>
      </c>
      <c r="M2" t="s">
        <v>7</v>
      </c>
      <c r="O2" t="s">
        <v>44</v>
      </c>
    </row>
    <row r="3" spans="1:17" x14ac:dyDescent="0.25">
      <c r="A3" s="6" t="s">
        <v>59</v>
      </c>
      <c r="B3">
        <v>55</v>
      </c>
      <c r="C3">
        <v>64</v>
      </c>
      <c r="E3">
        <v>40</v>
      </c>
      <c r="G3">
        <v>73.333333333333329</v>
      </c>
      <c r="I3">
        <v>293</v>
      </c>
      <c r="K3">
        <v>2</v>
      </c>
      <c r="L3">
        <v>6</v>
      </c>
      <c r="M3">
        <v>100</v>
      </c>
      <c r="O3">
        <v>95.555555555555557</v>
      </c>
      <c r="Q3" s="4">
        <v>174</v>
      </c>
    </row>
    <row r="4" spans="1:17" x14ac:dyDescent="0.25">
      <c r="A4" s="6" t="s">
        <v>60</v>
      </c>
      <c r="B4">
        <v>36</v>
      </c>
      <c r="C4">
        <v>61</v>
      </c>
      <c r="E4">
        <v>45</v>
      </c>
      <c r="G4">
        <v>69.230769230769226</v>
      </c>
      <c r="I4">
        <v>239</v>
      </c>
      <c r="K4">
        <v>1</v>
      </c>
      <c r="L4">
        <v>4</v>
      </c>
      <c r="M4">
        <v>56</v>
      </c>
      <c r="O4">
        <v>97.297297297297305</v>
      </c>
      <c r="Q4" s="4">
        <v>191</v>
      </c>
    </row>
    <row r="5" spans="1:17" x14ac:dyDescent="0.25">
      <c r="A5" s="6" t="s">
        <v>61</v>
      </c>
      <c r="B5">
        <v>55</v>
      </c>
      <c r="C5">
        <v>73</v>
      </c>
      <c r="E5">
        <v>76</v>
      </c>
      <c r="G5">
        <v>78.571428571428569</v>
      </c>
      <c r="I5">
        <v>258</v>
      </c>
      <c r="K5">
        <v>2</v>
      </c>
      <c r="L5">
        <v>6.666666666666667</v>
      </c>
      <c r="M5">
        <v>55</v>
      </c>
      <c r="O5">
        <v>86.666666666666671</v>
      </c>
      <c r="Q5" s="4">
        <v>173</v>
      </c>
    </row>
    <row r="6" spans="1:17" x14ac:dyDescent="0.25">
      <c r="A6" s="7" t="s">
        <v>45</v>
      </c>
      <c r="B6">
        <v>4</v>
      </c>
      <c r="C6">
        <v>47</v>
      </c>
      <c r="E6">
        <v>4</v>
      </c>
      <c r="G6">
        <v>42.857142857142854</v>
      </c>
      <c r="I6">
        <v>291</v>
      </c>
      <c r="K6">
        <v>3</v>
      </c>
      <c r="L6">
        <v>7.333333333333333</v>
      </c>
      <c r="M6">
        <v>91</v>
      </c>
      <c r="O6">
        <v>80</v>
      </c>
      <c r="Q6">
        <v>155</v>
      </c>
    </row>
    <row r="7" spans="1:17" x14ac:dyDescent="0.25">
      <c r="A7" s="7" t="s">
        <v>46</v>
      </c>
      <c r="B7">
        <v>20</v>
      </c>
      <c r="C7">
        <v>54</v>
      </c>
      <c r="E7">
        <v>15</v>
      </c>
      <c r="G7">
        <v>30</v>
      </c>
      <c r="I7">
        <v>272</v>
      </c>
      <c r="K7">
        <v>3</v>
      </c>
      <c r="L7">
        <v>3</v>
      </c>
      <c r="M7">
        <v>231</v>
      </c>
      <c r="O7">
        <v>87.096774193548384</v>
      </c>
      <c r="Q7">
        <v>170</v>
      </c>
    </row>
    <row r="8" spans="1:17" x14ac:dyDescent="0.25">
      <c r="A8" s="7" t="s">
        <v>47</v>
      </c>
      <c r="B8">
        <v>29</v>
      </c>
      <c r="C8">
        <v>35</v>
      </c>
      <c r="E8">
        <v>9</v>
      </c>
      <c r="G8">
        <v>33.333333333333329</v>
      </c>
      <c r="K8">
        <v>3</v>
      </c>
      <c r="L8">
        <v>9</v>
      </c>
      <c r="M8">
        <v>112</v>
      </c>
      <c r="O8">
        <v>68.421052631578945</v>
      </c>
      <c r="Q8">
        <v>194</v>
      </c>
    </row>
    <row r="9" spans="1:17" x14ac:dyDescent="0.25">
      <c r="A9" s="7" t="s">
        <v>48</v>
      </c>
      <c r="B9">
        <v>31</v>
      </c>
      <c r="C9">
        <v>61</v>
      </c>
      <c r="E9">
        <v>13</v>
      </c>
      <c r="G9">
        <v>52.173913043478258</v>
      </c>
      <c r="I9">
        <v>241</v>
      </c>
      <c r="K9">
        <v>2</v>
      </c>
      <c r="L9">
        <v>3</v>
      </c>
      <c r="M9">
        <v>106</v>
      </c>
      <c r="O9">
        <v>33.333333333333329</v>
      </c>
      <c r="Q9">
        <v>149</v>
      </c>
    </row>
    <row r="10" spans="1:17" x14ac:dyDescent="0.25">
      <c r="A10" s="7" t="s">
        <v>49</v>
      </c>
      <c r="B10">
        <v>23</v>
      </c>
      <c r="C10">
        <v>67</v>
      </c>
      <c r="E10">
        <v>30</v>
      </c>
      <c r="G10">
        <v>47.368421052631575</v>
      </c>
      <c r="I10">
        <v>290</v>
      </c>
      <c r="K10">
        <v>3</v>
      </c>
      <c r="L10">
        <v>4.333333333333333</v>
      </c>
      <c r="M10">
        <v>68</v>
      </c>
      <c r="O10">
        <v>5.5555555555555554</v>
      </c>
      <c r="Q10">
        <v>172</v>
      </c>
    </row>
    <row r="11" spans="1:17" x14ac:dyDescent="0.25">
      <c r="A11" s="7" t="s">
        <v>50</v>
      </c>
      <c r="B11">
        <v>12</v>
      </c>
      <c r="C11">
        <v>38</v>
      </c>
      <c r="E11">
        <v>29</v>
      </c>
      <c r="G11">
        <v>50</v>
      </c>
      <c r="I11">
        <v>250</v>
      </c>
      <c r="K11">
        <v>2</v>
      </c>
      <c r="L11">
        <v>1.6666666666666667</v>
      </c>
      <c r="M11">
        <v>290</v>
      </c>
      <c r="O11">
        <v>78.94736842105263</v>
      </c>
      <c r="Q11">
        <v>165</v>
      </c>
    </row>
    <row r="12" spans="1:17" x14ac:dyDescent="0.25">
      <c r="A12" s="7" t="s">
        <v>51</v>
      </c>
      <c r="B12">
        <v>29</v>
      </c>
      <c r="C12">
        <v>47</v>
      </c>
      <c r="E12">
        <v>41</v>
      </c>
      <c r="G12">
        <v>54.54545454545454</v>
      </c>
      <c r="I12">
        <v>283</v>
      </c>
      <c r="K12">
        <v>3</v>
      </c>
      <c r="L12">
        <v>6.333333333333333</v>
      </c>
      <c r="M12">
        <v>53</v>
      </c>
      <c r="O12">
        <v>71.428571428571431</v>
      </c>
      <c r="Q12">
        <v>196</v>
      </c>
    </row>
    <row r="13" spans="1:17" x14ac:dyDescent="0.25">
      <c r="A13" s="8" t="s">
        <v>52</v>
      </c>
      <c r="B13">
        <v>18</v>
      </c>
      <c r="C13">
        <v>45</v>
      </c>
      <c r="E13">
        <v>20</v>
      </c>
      <c r="G13">
        <v>29.787234042553191</v>
      </c>
      <c r="I13">
        <v>260</v>
      </c>
      <c r="K13">
        <v>2</v>
      </c>
      <c r="L13">
        <v>2</v>
      </c>
      <c r="M13">
        <v>146</v>
      </c>
      <c r="O13">
        <v>82.758620689655174</v>
      </c>
      <c r="Q13">
        <v>141</v>
      </c>
    </row>
    <row r="14" spans="1:17" x14ac:dyDescent="0.25">
      <c r="A14" s="8" t="s">
        <v>53</v>
      </c>
      <c r="B14">
        <v>19</v>
      </c>
      <c r="C14">
        <v>51</v>
      </c>
      <c r="E14">
        <v>44</v>
      </c>
      <c r="G14">
        <v>50</v>
      </c>
      <c r="I14">
        <v>250</v>
      </c>
      <c r="K14">
        <v>2</v>
      </c>
      <c r="L14">
        <v>1.3333333333333333</v>
      </c>
      <c r="M14">
        <v>50</v>
      </c>
      <c r="O14">
        <v>33.333333333333329</v>
      </c>
      <c r="Q14">
        <v>155</v>
      </c>
    </row>
    <row r="15" spans="1:17" x14ac:dyDescent="0.25">
      <c r="A15" s="8" t="s">
        <v>54</v>
      </c>
      <c r="B15">
        <v>16</v>
      </c>
      <c r="C15">
        <v>28</v>
      </c>
      <c r="E15">
        <v>35</v>
      </c>
      <c r="G15">
        <v>50</v>
      </c>
      <c r="I15">
        <v>273</v>
      </c>
      <c r="K15">
        <v>3</v>
      </c>
      <c r="L15">
        <v>0</v>
      </c>
      <c r="M15">
        <v>300</v>
      </c>
      <c r="O15">
        <v>65.384615384615387</v>
      </c>
      <c r="Q15">
        <v>186</v>
      </c>
    </row>
    <row r="16" spans="1:17" x14ac:dyDescent="0.25">
      <c r="A16" s="8" t="s">
        <v>55</v>
      </c>
      <c r="B16">
        <v>17</v>
      </c>
      <c r="C16">
        <v>37</v>
      </c>
      <c r="E16">
        <v>20</v>
      </c>
      <c r="G16">
        <v>63.333333333333329</v>
      </c>
      <c r="I16">
        <v>282</v>
      </c>
      <c r="K16">
        <v>2</v>
      </c>
      <c r="L16">
        <v>4</v>
      </c>
      <c r="M16">
        <v>53</v>
      </c>
      <c r="O16">
        <v>71.875</v>
      </c>
      <c r="Q16">
        <v>182</v>
      </c>
    </row>
    <row r="17" spans="1:18" x14ac:dyDescent="0.25">
      <c r="A17" s="8" t="s">
        <v>56</v>
      </c>
      <c r="B17">
        <v>22</v>
      </c>
      <c r="C17">
        <v>54</v>
      </c>
      <c r="E17">
        <v>44</v>
      </c>
      <c r="G17">
        <v>30.434782608695656</v>
      </c>
      <c r="I17">
        <v>280</v>
      </c>
      <c r="K17">
        <v>3</v>
      </c>
      <c r="L17">
        <v>4.3333333333333339</v>
      </c>
      <c r="M17">
        <v>59</v>
      </c>
      <c r="O17">
        <v>69.230769230769226</v>
      </c>
      <c r="Q17">
        <v>194</v>
      </c>
    </row>
    <row r="18" spans="1:18" x14ac:dyDescent="0.25">
      <c r="A18" s="8" t="s">
        <v>57</v>
      </c>
      <c r="B18">
        <v>38</v>
      </c>
      <c r="C18">
        <v>29</v>
      </c>
      <c r="E18">
        <v>6</v>
      </c>
      <c r="G18">
        <v>66.666666666666657</v>
      </c>
      <c r="I18">
        <v>257</v>
      </c>
      <c r="K18">
        <v>3</v>
      </c>
      <c r="L18">
        <v>6</v>
      </c>
      <c r="M18">
        <v>110</v>
      </c>
      <c r="O18">
        <v>62.5</v>
      </c>
      <c r="Q18">
        <v>190</v>
      </c>
    </row>
    <row r="19" spans="1:18" x14ac:dyDescent="0.25">
      <c r="A19" s="8" t="s">
        <v>58</v>
      </c>
      <c r="B19">
        <v>41</v>
      </c>
      <c r="C19">
        <v>73</v>
      </c>
      <c r="E19">
        <v>29</v>
      </c>
      <c r="G19">
        <v>60.606060606060609</v>
      </c>
      <c r="I19">
        <v>210</v>
      </c>
      <c r="K19">
        <v>4</v>
      </c>
      <c r="L19">
        <v>2.666666666666667</v>
      </c>
      <c r="M19">
        <v>108</v>
      </c>
      <c r="O19">
        <v>53.333333333333336</v>
      </c>
      <c r="Q19">
        <v>152</v>
      </c>
    </row>
    <row r="20" spans="1:18" x14ac:dyDescent="0.25">
      <c r="A20" s="3"/>
    </row>
    <row r="21" spans="1:18" x14ac:dyDescent="0.25">
      <c r="A21" s="3"/>
      <c r="B21" s="4" t="s">
        <v>36</v>
      </c>
      <c r="C21" s="4" t="s">
        <v>36</v>
      </c>
      <c r="D21" s="4"/>
      <c r="E21" s="4" t="s">
        <v>3</v>
      </c>
      <c r="F21" s="4"/>
      <c r="G21" s="4" t="s">
        <v>37</v>
      </c>
      <c r="H21" s="4"/>
      <c r="I21" s="4" t="s">
        <v>38</v>
      </c>
      <c r="J21" s="4"/>
      <c r="K21" s="4" t="s">
        <v>5</v>
      </c>
      <c r="L21" s="4" t="s">
        <v>0</v>
      </c>
      <c r="M21" s="4" t="s">
        <v>0</v>
      </c>
      <c r="N21" s="4"/>
      <c r="O21" s="4" t="s">
        <v>63</v>
      </c>
      <c r="P21" s="4"/>
      <c r="Q21" s="4" t="s">
        <v>9</v>
      </c>
      <c r="R21" s="4"/>
    </row>
    <row r="22" spans="1:18" x14ac:dyDescent="0.25">
      <c r="A22" s="3"/>
      <c r="B22" s="4" t="s">
        <v>39</v>
      </c>
      <c r="C22" s="4" t="s">
        <v>40</v>
      </c>
      <c r="D22" s="4"/>
      <c r="E22" s="4" t="s">
        <v>41</v>
      </c>
      <c r="F22" s="4"/>
      <c r="G22" s="4" t="s">
        <v>42</v>
      </c>
      <c r="H22" s="4"/>
      <c r="I22" s="4" t="s">
        <v>43</v>
      </c>
      <c r="J22" s="4"/>
      <c r="K22" s="4"/>
      <c r="L22" s="4" t="s">
        <v>62</v>
      </c>
      <c r="M22" s="4" t="s">
        <v>7</v>
      </c>
      <c r="N22" s="4"/>
      <c r="O22" s="4" t="s">
        <v>44</v>
      </c>
      <c r="P22" s="4"/>
      <c r="Q22" s="4"/>
      <c r="R22" s="4"/>
    </row>
    <row r="23" spans="1:18" x14ac:dyDescent="0.25">
      <c r="A23" s="9" t="s">
        <v>35</v>
      </c>
      <c r="B23">
        <f>AVERAGE(B3:B5)</f>
        <v>48.666666666666664</v>
      </c>
      <c r="C23" s="4">
        <f t="shared" ref="C23:Q23" si="0">AVERAGE(C3:C5)</f>
        <v>66</v>
      </c>
      <c r="D23" s="4"/>
      <c r="E23" s="4">
        <f t="shared" si="0"/>
        <v>53.666666666666664</v>
      </c>
      <c r="F23" s="4"/>
      <c r="G23" s="4">
        <f t="shared" si="0"/>
        <v>73.711843711843699</v>
      </c>
      <c r="H23" s="4"/>
      <c r="I23" s="4">
        <f t="shared" si="0"/>
        <v>263.33333333333331</v>
      </c>
      <c r="J23" s="4"/>
      <c r="K23" s="4">
        <f t="shared" si="0"/>
        <v>1.6666666666666667</v>
      </c>
      <c r="L23" s="4">
        <f t="shared" si="0"/>
        <v>5.5555555555555562</v>
      </c>
      <c r="M23" s="4">
        <f t="shared" si="0"/>
        <v>70.333333333333329</v>
      </c>
      <c r="N23" s="4"/>
      <c r="O23" s="4">
        <f t="shared" si="0"/>
        <v>93.173173173173168</v>
      </c>
      <c r="P23" s="4"/>
      <c r="Q23" s="4">
        <f t="shared" si="0"/>
        <v>179.33333333333334</v>
      </c>
    </row>
    <row r="24" spans="1:18" x14ac:dyDescent="0.25">
      <c r="A24" s="7" t="s">
        <v>65</v>
      </c>
      <c r="B24">
        <f>AVERAGE(B6:B12)</f>
        <v>21.142857142857142</v>
      </c>
      <c r="C24" s="4">
        <f t="shared" ref="C24:Q24" si="1">AVERAGE(C6:C12)</f>
        <v>49.857142857142854</v>
      </c>
      <c r="D24" s="4"/>
      <c r="E24" s="4">
        <f t="shared" si="1"/>
        <v>20.142857142857142</v>
      </c>
      <c r="F24" s="4"/>
      <c r="G24" s="4">
        <f t="shared" si="1"/>
        <v>44.325466404577227</v>
      </c>
      <c r="H24" s="4"/>
      <c r="I24" s="4">
        <f t="shared" si="1"/>
        <v>271.16666666666669</v>
      </c>
      <c r="J24" s="4"/>
      <c r="K24" s="4">
        <f t="shared" si="1"/>
        <v>2.7142857142857144</v>
      </c>
      <c r="L24" s="4">
        <f t="shared" si="1"/>
        <v>4.9523809523809517</v>
      </c>
      <c r="M24" s="4">
        <f t="shared" si="1"/>
        <v>135.85714285714286</v>
      </c>
      <c r="N24" s="4"/>
      <c r="O24" s="4">
        <f t="shared" si="1"/>
        <v>60.683236509091458</v>
      </c>
      <c r="P24" s="4"/>
      <c r="Q24" s="4">
        <f t="shared" si="1"/>
        <v>171.57142857142858</v>
      </c>
    </row>
    <row r="25" spans="1:18" x14ac:dyDescent="0.25">
      <c r="A25" s="8" t="s">
        <v>64</v>
      </c>
      <c r="B25">
        <f>AVERAGE(B13:B19)</f>
        <v>24.428571428571427</v>
      </c>
      <c r="C25" s="4">
        <f t="shared" ref="C25:Q25" si="2">AVERAGE(C13:C19)</f>
        <v>45.285714285714285</v>
      </c>
      <c r="D25" s="4"/>
      <c r="E25" s="4">
        <f t="shared" si="2"/>
        <v>28.285714285714285</v>
      </c>
      <c r="F25" s="4"/>
      <c r="G25" s="4">
        <f t="shared" si="2"/>
        <v>50.118296751044213</v>
      </c>
      <c r="H25" s="4"/>
      <c r="I25" s="4">
        <f t="shared" si="2"/>
        <v>258.85714285714283</v>
      </c>
      <c r="J25" s="4"/>
      <c r="K25" s="4">
        <f t="shared" si="2"/>
        <v>2.7142857142857144</v>
      </c>
      <c r="L25" s="4">
        <f t="shared" si="2"/>
        <v>2.9047619047619051</v>
      </c>
      <c r="M25" s="4">
        <f t="shared" si="2"/>
        <v>118</v>
      </c>
      <c r="N25" s="4"/>
      <c r="O25" s="4">
        <f t="shared" si="2"/>
        <v>62.630810281672346</v>
      </c>
      <c r="P25" s="4"/>
      <c r="Q25" s="4">
        <f t="shared" si="2"/>
        <v>171.42857142857142</v>
      </c>
    </row>
    <row r="27" spans="1:18" x14ac:dyDescent="0.25">
      <c r="A27" t="s">
        <v>69</v>
      </c>
      <c r="B27" s="4">
        <f>STDEV(B3:B5)</f>
        <v>10.969655114602896</v>
      </c>
      <c r="C27">
        <f>STDEV(C3:C5)</f>
        <v>6.2449979983983983</v>
      </c>
      <c r="D27" s="4"/>
      <c r="E27" s="4">
        <f t="shared" ref="E27:Q27" si="3">STDEV(E3:E5)</f>
        <v>19.502136635080092</v>
      </c>
      <c r="F27" s="4"/>
      <c r="G27" s="4">
        <f t="shared" si="3"/>
        <v>4.6818192841609889</v>
      </c>
      <c r="H27" s="4"/>
      <c r="I27" s="4">
        <f t="shared" si="3"/>
        <v>27.392213005402343</v>
      </c>
      <c r="J27" s="4"/>
      <c r="K27" s="4">
        <f t="shared" si="3"/>
        <v>0.57735026918962551</v>
      </c>
      <c r="L27" s="4">
        <f t="shared" si="3"/>
        <v>1.387777332977421</v>
      </c>
      <c r="M27" s="4">
        <f t="shared" si="3"/>
        <v>25.696951829610708</v>
      </c>
      <c r="N27" s="4"/>
      <c r="O27" s="4">
        <f t="shared" si="3"/>
        <v>5.7017002958012464</v>
      </c>
      <c r="P27" s="4"/>
      <c r="Q27" s="4">
        <f t="shared" si="3"/>
        <v>10.115993936995679</v>
      </c>
    </row>
    <row r="28" spans="1:18" x14ac:dyDescent="0.25">
      <c r="A28" t="s">
        <v>69</v>
      </c>
      <c r="B28" s="4">
        <f>STDEV(B6:B12)</f>
        <v>10.023781246425445</v>
      </c>
      <c r="C28">
        <f>STDEV(C6:C12)</f>
        <v>11.639423975274301</v>
      </c>
      <c r="D28" s="4"/>
      <c r="E28" s="4">
        <f t="shared" ref="E28:Q28" si="4">STDEV(E6:E12)</f>
        <v>13.371967836093676</v>
      </c>
      <c r="F28" s="4"/>
      <c r="G28" s="4">
        <f t="shared" si="4"/>
        <v>9.4490575188181278</v>
      </c>
      <c r="H28" s="4"/>
      <c r="I28" s="4">
        <f t="shared" si="4"/>
        <v>21.198270369694473</v>
      </c>
      <c r="J28" s="4"/>
      <c r="K28" s="4">
        <f t="shared" si="4"/>
        <v>0.48795003647426693</v>
      </c>
      <c r="L28" s="4">
        <f t="shared" si="4"/>
        <v>2.6696411981732915</v>
      </c>
      <c r="M28" s="4">
        <f t="shared" si="4"/>
        <v>89.214028365178407</v>
      </c>
      <c r="N28" s="4"/>
      <c r="O28" s="4">
        <f t="shared" si="4"/>
        <v>29.90765027877444</v>
      </c>
      <c r="P28" s="4"/>
      <c r="Q28" s="4">
        <f t="shared" si="4"/>
        <v>17.933740480419797</v>
      </c>
    </row>
    <row r="29" spans="1:18" x14ac:dyDescent="0.25">
      <c r="A29" t="s">
        <v>69</v>
      </c>
      <c r="B29" s="4">
        <f>STDEV(B13:B19)</f>
        <v>10.501700542565199</v>
      </c>
      <c r="C29">
        <f>STDEV(C13:C19)</f>
        <v>15.861003391066671</v>
      </c>
      <c r="D29" s="4"/>
      <c r="E29" s="4">
        <f t="shared" ref="E29:Q29" si="5">STDEV(E13:E19)</f>
        <v>13.984685501341408</v>
      </c>
      <c r="F29" s="4"/>
      <c r="G29" s="4">
        <f t="shared" si="5"/>
        <v>15.051576647787572</v>
      </c>
      <c r="H29" s="4"/>
      <c r="I29" s="4">
        <f t="shared" si="5"/>
        <v>24.67406581432261</v>
      </c>
      <c r="J29" s="4"/>
      <c r="K29" s="4">
        <f t="shared" si="5"/>
        <v>0.75592894601845462</v>
      </c>
      <c r="L29" s="4">
        <f t="shared" si="5"/>
        <v>2.024976320979853</v>
      </c>
      <c r="M29" s="4">
        <f t="shared" si="5"/>
        <v>87.941268279839278</v>
      </c>
      <c r="N29" s="4"/>
      <c r="O29" s="4">
        <f t="shared" si="5"/>
        <v>15.740229988345369</v>
      </c>
      <c r="P29" s="4"/>
      <c r="Q29" s="4">
        <f t="shared" si="5"/>
        <v>21.415392772934339</v>
      </c>
    </row>
    <row r="30" spans="1:18" x14ac:dyDescent="0.25">
      <c r="A30" t="s">
        <v>70</v>
      </c>
      <c r="B30" s="4">
        <f>B27/SQRT(3)</f>
        <v>6.3333333333333375</v>
      </c>
      <c r="C30">
        <f>C27/SQRT(3)</f>
        <v>3.6055512754639896</v>
      </c>
      <c r="D30" s="4"/>
      <c r="E30" s="4">
        <f t="shared" ref="E30:Q30" si="6">E27/SQRT(3)</f>
        <v>11.259563836036355</v>
      </c>
      <c r="F30" s="4"/>
      <c r="G30" s="4">
        <f t="shared" si="6"/>
        <v>2.7030496240075279</v>
      </c>
      <c r="H30" s="4"/>
      <c r="I30" s="4">
        <f t="shared" si="6"/>
        <v>15.814901552368612</v>
      </c>
      <c r="J30" s="4"/>
      <c r="K30" s="4">
        <f t="shared" si="6"/>
        <v>0.3333333333333332</v>
      </c>
      <c r="L30" s="4">
        <f t="shared" si="6"/>
        <v>0.801233616769775</v>
      </c>
      <c r="M30" s="4">
        <f t="shared" si="6"/>
        <v>14.836142056178589</v>
      </c>
      <c r="N30" s="4"/>
      <c r="O30" s="4">
        <f t="shared" si="6"/>
        <v>3.2918782006194185</v>
      </c>
      <c r="P30" s="4"/>
      <c r="Q30" s="4">
        <f t="shared" si="6"/>
        <v>5.8404718226450774</v>
      </c>
    </row>
    <row r="31" spans="1:18" x14ac:dyDescent="0.25">
      <c r="A31" s="4" t="s">
        <v>70</v>
      </c>
      <c r="B31" s="4">
        <f>B28/SQRT(7)</f>
        <v>3.7886331963649678</v>
      </c>
      <c r="C31">
        <f>C28/SQRT(7)</f>
        <v>4.3992887489455157</v>
      </c>
      <c r="D31" s="4"/>
      <c r="E31" s="4">
        <f t="shared" ref="E31:Q31" si="7">E28/SQRT(7)</f>
        <v>5.0541287762654825</v>
      </c>
      <c r="F31" s="4"/>
      <c r="G31" s="4">
        <f>G28/SQRT(6)</f>
        <v>3.8575615785522124</v>
      </c>
      <c r="H31" s="4"/>
      <c r="I31" s="4">
        <f>I28/SQRT(6)</f>
        <v>8.6541576392185302</v>
      </c>
      <c r="J31" s="4"/>
      <c r="K31" s="4">
        <f t="shared" si="7"/>
        <v>0.18442777839082949</v>
      </c>
      <c r="L31" s="4">
        <f t="shared" si="7"/>
        <v>1.00902952859129</v>
      </c>
      <c r="M31" s="4">
        <f t="shared" si="7"/>
        <v>33.719733216074907</v>
      </c>
      <c r="N31" s="4"/>
      <c r="O31" s="4">
        <f t="shared" si="7"/>
        <v>11.304029276561248</v>
      </c>
      <c r="P31" s="4"/>
      <c r="Q31" s="4">
        <f t="shared" si="7"/>
        <v>6.7783167697661133</v>
      </c>
    </row>
    <row r="32" spans="1:18" x14ac:dyDescent="0.25">
      <c r="A32" s="4" t="s">
        <v>70</v>
      </c>
      <c r="B32" s="4">
        <f>B29/SQRT(7)</f>
        <v>3.9692697112713713</v>
      </c>
      <c r="C32">
        <f>C29/SQRT(7)</f>
        <v>5.9948957881020801</v>
      </c>
      <c r="D32" s="4"/>
      <c r="E32" s="4">
        <f t="shared" ref="E32:Q32" si="8">E29/SQRT(7)</f>
        <v>5.2857142857142856</v>
      </c>
      <c r="F32" s="4"/>
      <c r="G32" s="4">
        <f t="shared" si="8"/>
        <v>5.6889612356390202</v>
      </c>
      <c r="H32" s="4"/>
      <c r="I32" s="4">
        <f t="shared" si="8"/>
        <v>9.3259202825054341</v>
      </c>
      <c r="J32" s="4"/>
      <c r="K32" s="4">
        <f t="shared" si="8"/>
        <v>0.28571428571428575</v>
      </c>
      <c r="L32" s="4">
        <f t="shared" si="8"/>
        <v>0.76536910801531388</v>
      </c>
      <c r="M32" s="4">
        <f t="shared" si="8"/>
        <v>33.238675121152525</v>
      </c>
      <c r="N32" s="4"/>
      <c r="O32" s="4">
        <f t="shared" si="8"/>
        <v>5.9492477325889919</v>
      </c>
      <c r="P32" s="4"/>
      <c r="Q32" s="4">
        <f t="shared" si="8"/>
        <v>8.0942576437077403</v>
      </c>
    </row>
    <row r="33" spans="1:17" x14ac:dyDescent="0.25">
      <c r="A33" t="s">
        <v>66</v>
      </c>
      <c r="B33" s="4">
        <f>_xlfn.T.TEST(B3:B5,B6:B12,1,3)</f>
        <v>1.2627958178377648E-2</v>
      </c>
      <c r="C33">
        <f>_xlfn.T.TEST(C3:C5,C6:C12,1,3)</f>
        <v>1.2327257314866625E-2</v>
      </c>
      <c r="D33" s="4"/>
      <c r="E33" s="4">
        <f t="shared" ref="E33:Q33" si="9">_xlfn.T.TEST(E3:E5,E6:E12,1,3)</f>
        <v>3.8513079183338704E-2</v>
      </c>
      <c r="F33" s="4"/>
      <c r="G33" s="4">
        <f t="shared" si="9"/>
        <v>1.1855500260281264E-4</v>
      </c>
      <c r="H33" s="4"/>
      <c r="I33" s="4">
        <f t="shared" si="9"/>
        <v>0.34554382254458083</v>
      </c>
      <c r="J33" s="4"/>
      <c r="K33" s="4">
        <f t="shared" si="9"/>
        <v>3.1709646410282961E-2</v>
      </c>
      <c r="L33" s="4">
        <f t="shared" si="9"/>
        <v>0.32669425846343836</v>
      </c>
      <c r="M33" s="4">
        <f t="shared" si="9"/>
        <v>5.7363229666561974E-2</v>
      </c>
      <c r="N33" s="4"/>
      <c r="O33" s="4">
        <f t="shared" si="9"/>
        <v>1.4235547118788792E-2</v>
      </c>
      <c r="P33" s="4"/>
      <c r="Q33" s="4">
        <f t="shared" si="9"/>
        <v>0.20748021491633278</v>
      </c>
    </row>
    <row r="34" spans="1:17" x14ac:dyDescent="0.25">
      <c r="A34" t="s">
        <v>67</v>
      </c>
      <c r="B34" s="4">
        <f>_xlfn.T.TEST(B3:B5,B13:B19,1,3)</f>
        <v>1.7747957739285905E-2</v>
      </c>
      <c r="C34">
        <f>_xlfn.T.TEST(C3:C5,C13:C19,1,3)</f>
        <v>9.0719132178513021E-3</v>
      </c>
      <c r="D34" s="4"/>
      <c r="E34" s="4">
        <f t="shared" ref="E34:Q34" si="10">_xlfn.T.TEST(E3:E5,E13:E19,1,3)</f>
        <v>6.8059701702065795E-2</v>
      </c>
      <c r="F34" s="4"/>
      <c r="G34" s="4">
        <f t="shared" si="10"/>
        <v>2.9475499501138295E-3</v>
      </c>
      <c r="H34" s="4"/>
      <c r="I34" s="4">
        <f t="shared" si="10"/>
        <v>0.41051099068147634</v>
      </c>
      <c r="J34" s="4"/>
      <c r="K34" s="4">
        <f t="shared" si="10"/>
        <v>3.0840026881763061E-2</v>
      </c>
      <c r="L34" s="4">
        <f t="shared" si="10"/>
        <v>2.7919728244513956E-2</v>
      </c>
      <c r="M34" s="4">
        <f t="shared" si="10"/>
        <v>0.11401011927011753</v>
      </c>
      <c r="N34" s="4"/>
      <c r="O34" s="4">
        <f t="shared" si="10"/>
        <v>1.0149739485562916E-3</v>
      </c>
      <c r="P34" s="4"/>
      <c r="Q34" s="4">
        <f t="shared" si="10"/>
        <v>0.22611975256405842</v>
      </c>
    </row>
    <row r="35" spans="1:17" x14ac:dyDescent="0.25">
      <c r="A35" t="s">
        <v>68</v>
      </c>
      <c r="B35" s="4">
        <f>_xlfn.T.TEST(B6:B12,B13:B19,1,2)</f>
        <v>0.28021974306044717</v>
      </c>
      <c r="C35">
        <f>_xlfn.T.TEST(C6:C12,C13:C19,1,2)</f>
        <v>0.27509041713967197</v>
      </c>
      <c r="D35" s="4"/>
      <c r="E35" s="4">
        <f t="shared" ref="E35:Q35" si="11">_xlfn.T.TEST(E6:E12,E13:E19,1,2)</f>
        <v>0.14366173306864932</v>
      </c>
      <c r="F35" s="4"/>
      <c r="G35" s="4">
        <f t="shared" si="11"/>
        <v>0.20268571997143409</v>
      </c>
      <c r="H35" s="4"/>
      <c r="I35" s="4">
        <f t="shared" si="11"/>
        <v>0.17995535835063481</v>
      </c>
      <c r="J35" s="4"/>
      <c r="K35" s="4">
        <f t="shared" si="11"/>
        <v>0.5</v>
      </c>
      <c r="L35" s="4">
        <f t="shared" si="11"/>
        <v>6.594478355565099E-2</v>
      </c>
      <c r="M35" s="4">
        <f t="shared" si="11"/>
        <v>0.35632474718774831</v>
      </c>
      <c r="N35" s="4"/>
      <c r="O35" s="4">
        <f t="shared" si="11"/>
        <v>0.44067720542337785</v>
      </c>
      <c r="P35" s="4"/>
      <c r="Q35" s="4">
        <f t="shared" si="11"/>
        <v>0.49471316570969659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FDA69-1975-4107-8937-E86D713190D4}">
  <dimension ref="A3:Q39"/>
  <sheetViews>
    <sheetView workbookViewId="0">
      <selection activeCell="B40" sqref="B40"/>
    </sheetView>
  </sheetViews>
  <sheetFormatPr defaultRowHeight="15" x14ac:dyDescent="0.25"/>
  <cols>
    <col min="1" max="1" width="13.42578125" bestFit="1" customWidth="1"/>
    <col min="2" max="2" width="18.5703125" bestFit="1" customWidth="1"/>
    <col min="4" max="4" width="17.42578125" bestFit="1" customWidth="1"/>
    <col min="5" max="6" width="12" bestFit="1" customWidth="1"/>
    <col min="10" max="11" width="12" bestFit="1" customWidth="1"/>
    <col min="17" max="18" width="12" bestFit="1" customWidth="1"/>
  </cols>
  <sheetData>
    <row r="3" spans="1:17" x14ac:dyDescent="0.25">
      <c r="J3" s="4" t="s">
        <v>0</v>
      </c>
      <c r="K3" s="4" t="s">
        <v>0</v>
      </c>
    </row>
    <row r="4" spans="1:17" x14ac:dyDescent="0.25">
      <c r="B4" s="4" t="s">
        <v>1</v>
      </c>
      <c r="C4" t="s">
        <v>2</v>
      </c>
      <c r="D4" s="4"/>
      <c r="E4" t="s">
        <v>3</v>
      </c>
      <c r="F4" t="s">
        <v>4</v>
      </c>
      <c r="H4" t="s">
        <v>5</v>
      </c>
      <c r="J4" s="4" t="s">
        <v>6</v>
      </c>
      <c r="K4" s="4" t="s">
        <v>92</v>
      </c>
      <c r="M4" t="s">
        <v>38</v>
      </c>
      <c r="O4" t="s">
        <v>95</v>
      </c>
      <c r="Q4" t="s">
        <v>96</v>
      </c>
    </row>
    <row r="5" spans="1:17" x14ac:dyDescent="0.25">
      <c r="A5" s="5" t="s">
        <v>72</v>
      </c>
      <c r="B5" s="4">
        <v>22</v>
      </c>
      <c r="C5">
        <v>63</v>
      </c>
      <c r="D5" s="4"/>
      <c r="E5">
        <v>16</v>
      </c>
      <c r="F5">
        <v>84.615384615384613</v>
      </c>
      <c r="H5">
        <v>4</v>
      </c>
      <c r="J5" s="4">
        <v>2.3333333333333335</v>
      </c>
      <c r="K5" s="4">
        <v>107</v>
      </c>
      <c r="M5">
        <v>232</v>
      </c>
      <c r="O5">
        <v>185</v>
      </c>
      <c r="Q5">
        <v>91.666666666666657</v>
      </c>
    </row>
    <row r="6" spans="1:17" x14ac:dyDescent="0.25">
      <c r="A6" s="5" t="s">
        <v>73</v>
      </c>
      <c r="B6" s="4">
        <v>20</v>
      </c>
      <c r="C6">
        <v>56</v>
      </c>
      <c r="D6" s="4"/>
      <c r="E6">
        <v>9</v>
      </c>
      <c r="F6">
        <v>46.153846153846153</v>
      </c>
      <c r="H6">
        <v>2</v>
      </c>
      <c r="J6" s="4">
        <v>5</v>
      </c>
      <c r="K6" s="4">
        <v>87</v>
      </c>
      <c r="M6">
        <v>240</v>
      </c>
      <c r="O6">
        <v>172</v>
      </c>
      <c r="Q6">
        <v>42.857142857142854</v>
      </c>
    </row>
    <row r="7" spans="1:17" x14ac:dyDescent="0.25">
      <c r="A7" s="5" t="s">
        <v>74</v>
      </c>
      <c r="B7" s="4">
        <v>10</v>
      </c>
      <c r="C7">
        <v>51</v>
      </c>
      <c r="D7" s="4"/>
      <c r="E7">
        <v>40</v>
      </c>
      <c r="F7">
        <v>71.428571428571431</v>
      </c>
      <c r="H7">
        <v>3</v>
      </c>
      <c r="J7" s="4">
        <v>5.6666666666666661</v>
      </c>
      <c r="K7" s="4">
        <v>142</v>
      </c>
      <c r="M7">
        <v>224</v>
      </c>
      <c r="O7">
        <v>154</v>
      </c>
      <c r="Q7">
        <v>85.714285714285708</v>
      </c>
    </row>
    <row r="8" spans="1:17" x14ac:dyDescent="0.25">
      <c r="A8" s="5" t="s">
        <v>75</v>
      </c>
      <c r="B8" s="4">
        <v>18</v>
      </c>
      <c r="C8">
        <v>58</v>
      </c>
      <c r="D8" s="4"/>
      <c r="E8">
        <v>62</v>
      </c>
      <c r="F8">
        <v>59.090909090909093</v>
      </c>
      <c r="H8">
        <v>3</v>
      </c>
      <c r="J8" s="4">
        <v>0.33333333333333337</v>
      </c>
      <c r="K8" s="4">
        <v>168</v>
      </c>
      <c r="M8">
        <v>288</v>
      </c>
      <c r="O8">
        <v>168</v>
      </c>
      <c r="Q8">
        <v>81.25</v>
      </c>
    </row>
    <row r="9" spans="1:17" x14ac:dyDescent="0.25">
      <c r="A9" s="5" t="s">
        <v>76</v>
      </c>
      <c r="B9" s="4">
        <v>12</v>
      </c>
      <c r="C9">
        <v>58</v>
      </c>
      <c r="D9" s="4"/>
      <c r="F9">
        <v>71.428571428571431</v>
      </c>
      <c r="H9">
        <v>3</v>
      </c>
      <c r="J9" s="4">
        <v>3.3333333333333335</v>
      </c>
      <c r="K9" s="4">
        <v>258</v>
      </c>
      <c r="M9">
        <v>255</v>
      </c>
      <c r="O9">
        <v>167</v>
      </c>
      <c r="Q9">
        <v>92.307692307692307</v>
      </c>
    </row>
    <row r="10" spans="1:17" x14ac:dyDescent="0.25">
      <c r="A10" s="5" t="s">
        <v>77</v>
      </c>
      <c r="B10" s="4">
        <v>9</v>
      </c>
      <c r="C10">
        <v>73</v>
      </c>
      <c r="D10" s="4"/>
      <c r="E10">
        <v>20</v>
      </c>
      <c r="F10">
        <v>0</v>
      </c>
      <c r="H10">
        <v>1</v>
      </c>
      <c r="J10" s="4">
        <v>5.3333333333333339</v>
      </c>
      <c r="K10" s="4">
        <v>60</v>
      </c>
      <c r="M10">
        <v>218</v>
      </c>
      <c r="O10">
        <v>201</v>
      </c>
      <c r="Q10">
        <v>97.368421052631575</v>
      </c>
    </row>
    <row r="11" spans="1:17" x14ac:dyDescent="0.25">
      <c r="A11" s="5" t="s">
        <v>78</v>
      </c>
      <c r="B11" s="4">
        <v>43</v>
      </c>
      <c r="C11">
        <v>39</v>
      </c>
      <c r="D11" s="4"/>
      <c r="E11">
        <v>19</v>
      </c>
      <c r="F11">
        <v>67.64705882352942</v>
      </c>
      <c r="H11">
        <v>2</v>
      </c>
      <c r="J11" s="4">
        <v>4.3333333333333339</v>
      </c>
      <c r="K11" s="4">
        <v>250</v>
      </c>
      <c r="M11">
        <v>292</v>
      </c>
      <c r="O11">
        <v>178</v>
      </c>
      <c r="Q11">
        <v>65</v>
      </c>
    </row>
    <row r="12" spans="1:17" x14ac:dyDescent="0.25">
      <c r="A12" s="5" t="s">
        <v>79</v>
      </c>
      <c r="B12" s="4">
        <v>9</v>
      </c>
      <c r="C12">
        <v>52</v>
      </c>
      <c r="D12" s="4"/>
      <c r="E12">
        <v>10</v>
      </c>
      <c r="F12">
        <v>62.5</v>
      </c>
      <c r="H12">
        <v>3</v>
      </c>
      <c r="J12" s="4">
        <v>13</v>
      </c>
      <c r="K12" s="4">
        <v>141</v>
      </c>
      <c r="M12">
        <v>255</v>
      </c>
      <c r="O12">
        <v>179</v>
      </c>
      <c r="Q12">
        <v>92.307692307692307</v>
      </c>
    </row>
    <row r="13" spans="1:17" x14ac:dyDescent="0.25">
      <c r="A13" s="5" t="s">
        <v>80</v>
      </c>
      <c r="B13" s="4">
        <v>10</v>
      </c>
      <c r="C13">
        <v>78</v>
      </c>
      <c r="D13" s="4"/>
      <c r="E13">
        <v>24</v>
      </c>
      <c r="F13">
        <v>79.365079365079367</v>
      </c>
      <c r="H13">
        <v>2</v>
      </c>
      <c r="J13" s="4">
        <v>1.6666666666666667</v>
      </c>
      <c r="K13" s="4">
        <v>130</v>
      </c>
      <c r="M13">
        <v>267</v>
      </c>
      <c r="O13">
        <v>162</v>
      </c>
      <c r="Q13">
        <v>0</v>
      </c>
    </row>
    <row r="14" spans="1:17" x14ac:dyDescent="0.25">
      <c r="A14" s="5" t="s">
        <v>81</v>
      </c>
      <c r="B14" s="4">
        <v>30</v>
      </c>
      <c r="C14">
        <v>35</v>
      </c>
      <c r="D14" s="4"/>
      <c r="E14">
        <v>22</v>
      </c>
      <c r="F14">
        <v>60</v>
      </c>
      <c r="H14">
        <v>3</v>
      </c>
      <c r="J14" s="4">
        <v>11.333333333333332</v>
      </c>
      <c r="K14" s="4">
        <v>70</v>
      </c>
      <c r="M14">
        <v>294</v>
      </c>
      <c r="O14">
        <v>198</v>
      </c>
      <c r="Q14">
        <v>96.15384615384616</v>
      </c>
    </row>
    <row r="15" spans="1:17" x14ac:dyDescent="0.25">
      <c r="A15" s="8" t="s">
        <v>82</v>
      </c>
      <c r="B15" s="4">
        <v>34</v>
      </c>
      <c r="C15">
        <v>95</v>
      </c>
      <c r="D15" s="4"/>
      <c r="E15">
        <v>45</v>
      </c>
      <c r="F15">
        <v>83.333333333333343</v>
      </c>
      <c r="H15">
        <v>2</v>
      </c>
      <c r="J15" s="4">
        <v>14.666666666666666</v>
      </c>
      <c r="K15" s="4">
        <v>68</v>
      </c>
      <c r="M15">
        <v>255</v>
      </c>
      <c r="O15">
        <v>160</v>
      </c>
      <c r="Q15">
        <v>100</v>
      </c>
    </row>
    <row r="16" spans="1:17" x14ac:dyDescent="0.25">
      <c r="A16" s="8" t="s">
        <v>83</v>
      </c>
      <c r="B16" s="4">
        <v>13</v>
      </c>
      <c r="C16">
        <v>95</v>
      </c>
      <c r="D16" s="4"/>
      <c r="E16">
        <v>48</v>
      </c>
      <c r="F16">
        <v>81.25</v>
      </c>
      <c r="H16">
        <v>1</v>
      </c>
      <c r="J16" s="4">
        <v>2.666666666666667</v>
      </c>
      <c r="K16" s="4">
        <v>118</v>
      </c>
      <c r="M16">
        <v>279</v>
      </c>
      <c r="O16">
        <v>164</v>
      </c>
      <c r="Q16">
        <v>25</v>
      </c>
    </row>
    <row r="17" spans="1:17" x14ac:dyDescent="0.25">
      <c r="A17" s="8" t="s">
        <v>84</v>
      </c>
      <c r="B17" s="4">
        <v>16</v>
      </c>
      <c r="C17">
        <v>66</v>
      </c>
      <c r="D17" s="4"/>
      <c r="E17">
        <v>20</v>
      </c>
      <c r="F17">
        <v>50</v>
      </c>
      <c r="H17">
        <v>1</v>
      </c>
      <c r="J17" s="4">
        <v>8.6666666666666679</v>
      </c>
      <c r="K17" s="4">
        <v>102</v>
      </c>
      <c r="M17">
        <v>263</v>
      </c>
      <c r="O17">
        <v>141</v>
      </c>
      <c r="Q17">
        <v>88.235294117647058</v>
      </c>
    </row>
    <row r="18" spans="1:17" x14ac:dyDescent="0.25">
      <c r="A18" s="8" t="s">
        <v>85</v>
      </c>
      <c r="B18" s="4">
        <v>16</v>
      </c>
      <c r="C18">
        <v>50</v>
      </c>
      <c r="D18" s="4"/>
      <c r="E18">
        <v>22</v>
      </c>
      <c r="F18">
        <v>72.727272727272734</v>
      </c>
      <c r="H18">
        <v>2</v>
      </c>
      <c r="J18" s="4">
        <v>7.6666666666666661</v>
      </c>
      <c r="K18" s="4">
        <v>37</v>
      </c>
      <c r="M18">
        <v>275</v>
      </c>
      <c r="O18">
        <v>138</v>
      </c>
      <c r="Q18">
        <v>69.230769230769226</v>
      </c>
    </row>
    <row r="19" spans="1:17" x14ac:dyDescent="0.25">
      <c r="A19" s="8" t="s">
        <v>86</v>
      </c>
      <c r="B19" s="4">
        <v>29</v>
      </c>
      <c r="C19">
        <v>56</v>
      </c>
      <c r="D19" s="4"/>
      <c r="E19">
        <v>49</v>
      </c>
      <c r="F19">
        <v>83.78378378378379</v>
      </c>
      <c r="H19">
        <v>2</v>
      </c>
      <c r="J19" s="4">
        <v>13.333333333333334</v>
      </c>
      <c r="K19" s="4">
        <v>47</v>
      </c>
      <c r="M19">
        <v>252</v>
      </c>
      <c r="O19">
        <v>158</v>
      </c>
      <c r="Q19">
        <v>91.666666666666657</v>
      </c>
    </row>
    <row r="20" spans="1:17" x14ac:dyDescent="0.25">
      <c r="A20" s="8" t="s">
        <v>87</v>
      </c>
      <c r="B20" s="4">
        <v>38</v>
      </c>
      <c r="C20">
        <v>64</v>
      </c>
      <c r="D20" s="4"/>
      <c r="E20">
        <v>28</v>
      </c>
      <c r="F20">
        <v>74.285714285714292</v>
      </c>
      <c r="H20">
        <v>1</v>
      </c>
      <c r="J20" s="4">
        <v>1.6666666666666667</v>
      </c>
      <c r="K20" s="4">
        <v>66</v>
      </c>
      <c r="M20">
        <v>275</v>
      </c>
      <c r="O20">
        <v>191</v>
      </c>
      <c r="Q20">
        <v>50</v>
      </c>
    </row>
    <row r="21" spans="1:17" x14ac:dyDescent="0.25">
      <c r="A21" s="8" t="s">
        <v>88</v>
      </c>
      <c r="B21" s="4">
        <v>40</v>
      </c>
      <c r="C21">
        <v>71</v>
      </c>
      <c r="D21" s="4"/>
      <c r="E21">
        <v>62</v>
      </c>
      <c r="F21">
        <v>86.666666666666671</v>
      </c>
      <c r="H21">
        <v>2</v>
      </c>
      <c r="J21" s="4">
        <v>4.3333333333333339</v>
      </c>
      <c r="K21" s="4">
        <v>104</v>
      </c>
      <c r="M21">
        <v>264</v>
      </c>
      <c r="O21">
        <v>179</v>
      </c>
      <c r="Q21">
        <v>100</v>
      </c>
    </row>
    <row r="22" spans="1:17" x14ac:dyDescent="0.25">
      <c r="A22" s="8" t="s">
        <v>89</v>
      </c>
      <c r="B22" s="4">
        <v>19</v>
      </c>
      <c r="C22">
        <v>79</v>
      </c>
      <c r="D22" s="4"/>
      <c r="E22">
        <v>39</v>
      </c>
      <c r="F22">
        <v>70.833333333333343</v>
      </c>
      <c r="H22">
        <v>1</v>
      </c>
      <c r="J22" s="4">
        <v>4</v>
      </c>
      <c r="K22" s="4">
        <v>90</v>
      </c>
      <c r="M22">
        <v>279</v>
      </c>
      <c r="O22">
        <v>158</v>
      </c>
      <c r="Q22">
        <v>92.857142857142861</v>
      </c>
    </row>
    <row r="23" spans="1:17" x14ac:dyDescent="0.25">
      <c r="A23" s="8" t="s">
        <v>90</v>
      </c>
      <c r="B23" s="4">
        <v>42</v>
      </c>
      <c r="C23">
        <v>82</v>
      </c>
      <c r="D23" s="4"/>
      <c r="E23">
        <v>39</v>
      </c>
      <c r="F23">
        <v>82.051282051282044</v>
      </c>
      <c r="H23">
        <v>0</v>
      </c>
      <c r="J23" s="4">
        <v>3.6666666666666665</v>
      </c>
      <c r="K23" s="4">
        <v>84</v>
      </c>
      <c r="M23">
        <v>273</v>
      </c>
      <c r="O23">
        <v>193</v>
      </c>
      <c r="Q23">
        <v>83.333333333333343</v>
      </c>
    </row>
    <row r="24" spans="1:17" x14ac:dyDescent="0.25">
      <c r="A24" s="8" t="s">
        <v>91</v>
      </c>
      <c r="B24" s="4">
        <v>26</v>
      </c>
      <c r="C24">
        <v>24</v>
      </c>
      <c r="D24" s="4"/>
      <c r="E24">
        <v>36</v>
      </c>
      <c r="F24">
        <v>95.454545454545453</v>
      </c>
      <c r="H24">
        <v>1</v>
      </c>
      <c r="J24" s="4">
        <v>2</v>
      </c>
      <c r="K24" s="4">
        <v>99</v>
      </c>
      <c r="M24">
        <v>239</v>
      </c>
      <c r="O24">
        <v>175</v>
      </c>
      <c r="Q24">
        <v>93.75</v>
      </c>
    </row>
    <row r="26" spans="1:17" x14ac:dyDescent="0.25">
      <c r="J26" t="s">
        <v>0</v>
      </c>
      <c r="K26" t="s">
        <v>0</v>
      </c>
    </row>
    <row r="27" spans="1:17" x14ac:dyDescent="0.25">
      <c r="B27" t="s">
        <v>1</v>
      </c>
      <c r="C27" t="s">
        <v>2</v>
      </c>
      <c r="E27" t="s">
        <v>3</v>
      </c>
      <c r="F27" t="s">
        <v>4</v>
      </c>
      <c r="H27" t="s">
        <v>5</v>
      </c>
      <c r="J27" t="s">
        <v>6</v>
      </c>
      <c r="K27" t="s">
        <v>92</v>
      </c>
      <c r="M27" t="s">
        <v>38</v>
      </c>
      <c r="O27" t="s">
        <v>95</v>
      </c>
      <c r="Q27" t="s">
        <v>96</v>
      </c>
    </row>
    <row r="28" spans="1:17" x14ac:dyDescent="0.25">
      <c r="A28" s="5" t="s">
        <v>94</v>
      </c>
      <c r="B28">
        <f>AVERAGE(B5:B14)</f>
        <v>18.3</v>
      </c>
      <c r="C28" s="4">
        <f t="shared" ref="C28:Q28" si="0">AVERAGE(C5:C14)</f>
        <v>56.3</v>
      </c>
      <c r="D28" s="4"/>
      <c r="E28" s="4">
        <f t="shared" si="0"/>
        <v>24.666666666666668</v>
      </c>
      <c r="F28" s="4">
        <f t="shared" si="0"/>
        <v>60.22294209058915</v>
      </c>
      <c r="G28" s="4"/>
      <c r="H28" s="4">
        <f t="shared" si="0"/>
        <v>2.6</v>
      </c>
      <c r="I28" s="4"/>
      <c r="J28" s="4">
        <f t="shared" si="0"/>
        <v>5.2333333333333325</v>
      </c>
      <c r="K28" s="4">
        <f t="shared" si="0"/>
        <v>141.30000000000001</v>
      </c>
      <c r="L28" s="4"/>
      <c r="M28" s="4">
        <f t="shared" si="0"/>
        <v>256.5</v>
      </c>
      <c r="N28" s="4"/>
      <c r="O28" s="4">
        <f t="shared" si="0"/>
        <v>176.4</v>
      </c>
      <c r="P28" s="4"/>
      <c r="Q28" s="4">
        <f t="shared" si="0"/>
        <v>74.462574705995763</v>
      </c>
    </row>
    <row r="29" spans="1:17" x14ac:dyDescent="0.25">
      <c r="A29" s="8" t="s">
        <v>93</v>
      </c>
      <c r="B29">
        <f>AVERAGE(B15:B24)</f>
        <v>27.3</v>
      </c>
      <c r="C29" s="4">
        <f t="shared" ref="C29:Q29" si="1">AVERAGE(C15:C24)</f>
        <v>68.2</v>
      </c>
      <c r="D29" s="4"/>
      <c r="E29" s="4">
        <f t="shared" si="1"/>
        <v>38.799999999999997</v>
      </c>
      <c r="F29" s="4">
        <f t="shared" si="1"/>
        <v>78.038593163593163</v>
      </c>
      <c r="G29" s="4"/>
      <c r="H29" s="4">
        <f t="shared" si="1"/>
        <v>1.3</v>
      </c>
      <c r="I29" s="4"/>
      <c r="J29" s="4">
        <f t="shared" si="1"/>
        <v>6.2666666666666666</v>
      </c>
      <c r="K29" s="4">
        <f t="shared" si="1"/>
        <v>81.5</v>
      </c>
      <c r="L29" s="4"/>
      <c r="M29" s="4">
        <f t="shared" si="1"/>
        <v>265.39999999999998</v>
      </c>
      <c r="N29" s="4"/>
      <c r="O29" s="4">
        <f t="shared" si="1"/>
        <v>165.7</v>
      </c>
      <c r="P29" s="4"/>
      <c r="Q29" s="4">
        <f t="shared" si="1"/>
        <v>79.407320620555922</v>
      </c>
    </row>
    <row r="30" spans="1:17" x14ac:dyDescent="0.25">
      <c r="A30" t="s">
        <v>69</v>
      </c>
      <c r="B30">
        <f>STDEV(B5:B14)</f>
        <v>11.12604551891142</v>
      </c>
      <c r="C30" s="4">
        <f t="shared" ref="C30:Q30" si="2">STDEV(C5:C14)</f>
        <v>13.33374999348978</v>
      </c>
      <c r="D30" s="4"/>
      <c r="E30" s="4">
        <f t="shared" si="2"/>
        <v>16.680827317612277</v>
      </c>
      <c r="F30" s="4">
        <f t="shared" si="2"/>
        <v>23.802242769865124</v>
      </c>
      <c r="G30" s="4"/>
      <c r="H30" s="4">
        <f t="shared" si="2"/>
        <v>0.84327404271156814</v>
      </c>
      <c r="I30" s="4"/>
      <c r="J30" s="4">
        <f t="shared" si="2"/>
        <v>4.0461839970855999</v>
      </c>
      <c r="K30" s="4">
        <f t="shared" si="2"/>
        <v>68.389489120933078</v>
      </c>
      <c r="L30" s="4"/>
      <c r="M30" s="4">
        <f t="shared" si="2"/>
        <v>28.253809969237384</v>
      </c>
      <c r="N30" s="4"/>
      <c r="O30" s="4">
        <f t="shared" si="2"/>
        <v>15.064306599818437</v>
      </c>
      <c r="P30" s="4"/>
      <c r="Q30" s="4">
        <f t="shared" si="2"/>
        <v>31.151698893405818</v>
      </c>
    </row>
    <row r="31" spans="1:17" x14ac:dyDescent="0.25">
      <c r="A31" t="s">
        <v>69</v>
      </c>
      <c r="B31">
        <f>STDEV(B15:B24)</f>
        <v>10.904127658827186</v>
      </c>
      <c r="C31" s="4">
        <f t="shared" ref="C31:Q31" si="3">STDEV(C15:C24)</f>
        <v>21.622005251851895</v>
      </c>
      <c r="D31" s="4"/>
      <c r="E31" s="4">
        <f t="shared" si="3"/>
        <v>13.019643278950124</v>
      </c>
      <c r="F31" s="4">
        <f t="shared" si="3"/>
        <v>12.227419286837808</v>
      </c>
      <c r="G31" s="4"/>
      <c r="H31" s="4">
        <f t="shared" si="3"/>
        <v>0.67494855771055307</v>
      </c>
      <c r="I31" s="4"/>
      <c r="J31" s="4">
        <f t="shared" si="3"/>
        <v>4.6687825890908163</v>
      </c>
      <c r="K31" s="4">
        <f t="shared" si="3"/>
        <v>26.323837950504945</v>
      </c>
      <c r="L31" s="4"/>
      <c r="M31" s="4">
        <f t="shared" si="3"/>
        <v>13.351654079800999</v>
      </c>
      <c r="N31" s="4"/>
      <c r="O31" s="4">
        <f t="shared" si="3"/>
        <v>18.797458457047906</v>
      </c>
      <c r="P31" s="4"/>
      <c r="Q31" s="4">
        <f t="shared" si="3"/>
        <v>24.510484280015806</v>
      </c>
    </row>
    <row r="32" spans="1:17" x14ac:dyDescent="0.25">
      <c r="A32" t="s">
        <v>70</v>
      </c>
      <c r="B32">
        <f>B30/SQRT(10)</f>
        <v>3.5183645190470085</v>
      </c>
      <c r="C32" s="4">
        <f t="shared" ref="C32:Q32" si="4">C30/SQRT(10)</f>
        <v>4.2165019730683007</v>
      </c>
      <c r="D32" s="4"/>
      <c r="E32" s="4">
        <f t="shared" si="4"/>
        <v>5.2749407579611729</v>
      </c>
      <c r="F32" s="4">
        <f t="shared" si="4"/>
        <v>7.5269300573048801</v>
      </c>
      <c r="G32" s="4"/>
      <c r="H32" s="4">
        <f t="shared" si="4"/>
        <v>0.26666666666666677</v>
      </c>
      <c r="I32" s="4"/>
      <c r="J32" s="4">
        <f t="shared" si="4"/>
        <v>1.2795157262914592</v>
      </c>
      <c r="K32" s="4">
        <f t="shared" si="4"/>
        <v>21.626655363745506</v>
      </c>
      <c r="L32" s="4"/>
      <c r="M32" s="4">
        <f t="shared" si="4"/>
        <v>8.9346392080362023</v>
      </c>
      <c r="N32" s="4"/>
      <c r="O32" s="4">
        <f t="shared" si="4"/>
        <v>4.7637520226532919</v>
      </c>
      <c r="P32" s="4"/>
      <c r="Q32" s="4">
        <f t="shared" si="4"/>
        <v>9.8510321486909245</v>
      </c>
    </row>
    <row r="33" spans="1:17" x14ac:dyDescent="0.25">
      <c r="A33" t="s">
        <v>70</v>
      </c>
      <c r="B33">
        <f>B31/SQRT(10)</f>
        <v>3.4481879299133338</v>
      </c>
      <c r="C33" s="4">
        <f t="shared" ref="C33:Q33" si="5">C31/SQRT(10)</f>
        <v>6.8374784175974614</v>
      </c>
      <c r="D33" s="4"/>
      <c r="E33" s="4">
        <f t="shared" si="5"/>
        <v>4.1171727084385363</v>
      </c>
      <c r="F33" s="4">
        <f t="shared" si="5"/>
        <v>3.8666494852279176</v>
      </c>
      <c r="G33" s="4"/>
      <c r="H33" s="4">
        <f t="shared" si="5"/>
        <v>0.21343747458109499</v>
      </c>
      <c r="I33" s="4"/>
      <c r="J33" s="4">
        <f t="shared" si="5"/>
        <v>1.4763986881664974</v>
      </c>
      <c r="K33" s="4">
        <f t="shared" si="5"/>
        <v>8.3243284680774359</v>
      </c>
      <c r="L33" s="4"/>
      <c r="M33" s="4">
        <f t="shared" si="5"/>
        <v>4.22216374228507</v>
      </c>
      <c r="N33" s="4"/>
      <c r="O33" s="4">
        <f t="shared" si="5"/>
        <v>5.9442782946665762</v>
      </c>
      <c r="P33" s="4"/>
      <c r="Q33" s="4">
        <f t="shared" si="5"/>
        <v>7.750895687860222</v>
      </c>
    </row>
    <row r="34" spans="1:17" x14ac:dyDescent="0.25">
      <c r="A34" t="s">
        <v>71</v>
      </c>
      <c r="B34">
        <f>_xlfn.T.TEST(B5:B14,B15:B24,1,2)</f>
        <v>4.2171680159562436E-2</v>
      </c>
      <c r="C34" s="4">
        <f t="shared" ref="C34:Q34" si="6">_xlfn.T.TEST(C5:C14,C15:C24,1,2)</f>
        <v>7.7899739319505473E-2</v>
      </c>
      <c r="D34" s="4"/>
      <c r="E34" s="4">
        <f t="shared" si="6"/>
        <v>2.6965856915207333E-2</v>
      </c>
      <c r="F34" s="4">
        <f t="shared" si="6"/>
        <v>2.4783071696490949E-2</v>
      </c>
      <c r="G34" s="4"/>
      <c r="H34" s="4">
        <f t="shared" si="6"/>
        <v>6.4697152051954726E-4</v>
      </c>
      <c r="I34" s="4"/>
      <c r="J34" s="4">
        <f t="shared" si="6"/>
        <v>0.30166380395283993</v>
      </c>
      <c r="K34" s="4">
        <f t="shared" si="6"/>
        <v>9.4271095550541618E-3</v>
      </c>
      <c r="L34" s="4"/>
      <c r="M34" s="4">
        <f t="shared" si="6"/>
        <v>0.18984002973428615</v>
      </c>
      <c r="N34" s="4"/>
      <c r="O34" s="4">
        <f t="shared" si="6"/>
        <v>8.8574692319103573E-2</v>
      </c>
      <c r="P34" s="4"/>
      <c r="Q34" s="4">
        <f t="shared" si="6"/>
        <v>0.34892933373007418</v>
      </c>
    </row>
    <row r="37" spans="1:17" x14ac:dyDescent="0.25">
      <c r="D37" s="3"/>
    </row>
    <row r="38" spans="1:17" x14ac:dyDescent="0.25">
      <c r="D38" s="3"/>
    </row>
    <row r="39" spans="1:17" x14ac:dyDescent="0.25">
      <c r="D3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0F5C2-1358-43E3-B109-D1FD7F28942B}">
  <dimension ref="B2:J25"/>
  <sheetViews>
    <sheetView workbookViewId="0">
      <selection activeCell="L1" sqref="L1"/>
    </sheetView>
  </sheetViews>
  <sheetFormatPr defaultRowHeight="15" x14ac:dyDescent="0.25"/>
  <cols>
    <col min="1" max="16384" width="9.140625" style="4"/>
  </cols>
  <sheetData>
    <row r="2" spans="2:10" x14ac:dyDescent="0.25">
      <c r="C2" s="4" t="s">
        <v>100</v>
      </c>
      <c r="E2" s="4" t="s">
        <v>99</v>
      </c>
      <c r="G2" s="4" t="s">
        <v>98</v>
      </c>
      <c r="I2" s="4" t="s">
        <v>97</v>
      </c>
    </row>
    <row r="3" spans="2:10" x14ac:dyDescent="0.25">
      <c r="B3" s="4">
        <v>1</v>
      </c>
      <c r="C3" s="4">
        <v>100</v>
      </c>
      <c r="D3" s="4">
        <v>0</v>
      </c>
      <c r="E3" s="4">
        <v>100</v>
      </c>
      <c r="F3" s="4">
        <v>0</v>
      </c>
      <c r="G3" s="4">
        <v>100</v>
      </c>
      <c r="H3" s="4">
        <v>0</v>
      </c>
      <c r="I3" s="4">
        <v>100</v>
      </c>
      <c r="J3" s="4">
        <v>0</v>
      </c>
    </row>
    <row r="4" spans="2:10" x14ac:dyDescent="0.25">
      <c r="B4" s="4">
        <v>2</v>
      </c>
      <c r="C4" s="4">
        <v>102.9543</v>
      </c>
      <c r="D4" s="4">
        <v>0.68733999999999995</v>
      </c>
      <c r="E4" s="4">
        <v>101.43707000000001</v>
      </c>
      <c r="F4" s="4">
        <v>0.6421</v>
      </c>
      <c r="G4" s="4">
        <v>99.576139999999995</v>
      </c>
      <c r="H4" s="4">
        <v>0.47660000000000002</v>
      </c>
      <c r="I4" s="4">
        <v>100.40257</v>
      </c>
      <c r="J4" s="4">
        <v>0.70023000000000002</v>
      </c>
    </row>
    <row r="5" spans="2:10" x14ac:dyDescent="0.25">
      <c r="B5" s="4">
        <v>3</v>
      </c>
      <c r="C5" s="4">
        <v>107.30585000000001</v>
      </c>
      <c r="D5" s="4">
        <v>1.6041799999999999</v>
      </c>
      <c r="E5" s="4">
        <v>100.12213</v>
      </c>
      <c r="F5" s="4">
        <v>0.52222000000000002</v>
      </c>
      <c r="G5" s="4">
        <v>99.614440000000002</v>
      </c>
      <c r="H5" s="4">
        <v>0.57303999999999999</v>
      </c>
      <c r="I5" s="4">
        <v>101.04588</v>
      </c>
      <c r="J5" s="4">
        <v>0.62195999999999996</v>
      </c>
    </row>
    <row r="6" spans="2:10" x14ac:dyDescent="0.25">
      <c r="B6" s="4">
        <v>4</v>
      </c>
      <c r="C6" s="4">
        <v>109.57546000000001</v>
      </c>
      <c r="D6" s="4">
        <v>1.1973199999999999</v>
      </c>
      <c r="E6" s="4">
        <v>98.641040000000004</v>
      </c>
      <c r="F6" s="4">
        <v>1.20533</v>
      </c>
      <c r="G6" s="4">
        <v>99.323710000000005</v>
      </c>
      <c r="H6" s="4">
        <v>0.69635000000000002</v>
      </c>
      <c r="I6" s="4">
        <v>100.63547</v>
      </c>
      <c r="J6" s="4">
        <v>0.85041</v>
      </c>
    </row>
    <row r="7" spans="2:10" x14ac:dyDescent="0.25">
      <c r="B7" s="4">
        <v>6</v>
      </c>
      <c r="C7" s="4">
        <v>111.18192999999999</v>
      </c>
      <c r="D7" s="4">
        <v>1.1895</v>
      </c>
      <c r="E7" s="4">
        <v>100.8022</v>
      </c>
      <c r="F7" s="4">
        <v>1.41395</v>
      </c>
      <c r="G7" s="4">
        <v>96.890780000000007</v>
      </c>
      <c r="H7" s="4">
        <v>1.42974</v>
      </c>
      <c r="I7" s="4">
        <v>97.351479999999995</v>
      </c>
      <c r="J7" s="4">
        <v>1.45997</v>
      </c>
    </row>
    <row r="8" spans="2:10" x14ac:dyDescent="0.25">
      <c r="B8" s="4">
        <v>7</v>
      </c>
      <c r="C8" s="4">
        <v>111.87932000000001</v>
      </c>
      <c r="D8" s="4">
        <v>1.5114799999999999</v>
      </c>
      <c r="E8" s="4">
        <v>102.95602</v>
      </c>
      <c r="F8" s="4">
        <v>1.40835</v>
      </c>
      <c r="G8" s="4">
        <v>99.225139999999996</v>
      </c>
      <c r="H8" s="4">
        <v>1.0117700000000001</v>
      </c>
      <c r="I8" s="4">
        <v>99.599549999999994</v>
      </c>
      <c r="J8" s="4">
        <v>0.66981999999999997</v>
      </c>
    </row>
    <row r="9" spans="2:10" x14ac:dyDescent="0.25">
      <c r="B9" s="4">
        <v>9</v>
      </c>
      <c r="C9" s="4">
        <v>112.78812000000001</v>
      </c>
      <c r="D9" s="4">
        <v>1.5419</v>
      </c>
      <c r="E9" s="4">
        <v>103.21558</v>
      </c>
      <c r="F9" s="4">
        <v>1.2947500000000001</v>
      </c>
      <c r="G9" s="4">
        <v>99.297749999999994</v>
      </c>
      <c r="H9" s="4">
        <v>0.91617000000000004</v>
      </c>
      <c r="I9" s="4">
        <v>102.1936</v>
      </c>
      <c r="J9" s="4">
        <v>0.49922</v>
      </c>
    </row>
    <row r="10" spans="2:10" x14ac:dyDescent="0.25">
      <c r="B10" s="4">
        <v>10</v>
      </c>
      <c r="C10" s="4">
        <v>114.07821</v>
      </c>
      <c r="D10" s="4">
        <v>1.8763000000000001</v>
      </c>
      <c r="E10" s="4">
        <v>103.66282</v>
      </c>
      <c r="F10" s="4">
        <v>1.4018900000000001</v>
      </c>
      <c r="G10" s="4">
        <v>101.98527</v>
      </c>
      <c r="H10" s="4">
        <v>0.96918000000000004</v>
      </c>
      <c r="I10" s="4">
        <v>103.23486</v>
      </c>
      <c r="J10" s="4">
        <v>0.40364</v>
      </c>
    </row>
    <row r="11" spans="2:10" x14ac:dyDescent="0.25">
      <c r="B11" s="4">
        <v>13</v>
      </c>
      <c r="C11" s="4">
        <v>117.20610000000001</v>
      </c>
      <c r="D11" s="4">
        <v>2.9010500000000001</v>
      </c>
      <c r="E11" s="4">
        <v>100.02377</v>
      </c>
      <c r="F11" s="4">
        <v>1.0381199999999999</v>
      </c>
      <c r="G11" s="4">
        <v>98.151430000000005</v>
      </c>
      <c r="H11" s="4">
        <v>1.0018899999999999</v>
      </c>
      <c r="I11" s="4">
        <v>98.205910000000003</v>
      </c>
      <c r="J11" s="4">
        <v>0.65461000000000003</v>
      </c>
    </row>
    <row r="12" spans="2:10" x14ac:dyDescent="0.25">
      <c r="B12" s="4">
        <v>14</v>
      </c>
      <c r="C12" s="4">
        <v>118.28691999999999</v>
      </c>
      <c r="D12" s="4">
        <v>2.2284899999999999</v>
      </c>
      <c r="E12" s="4">
        <v>99.047749999999994</v>
      </c>
      <c r="F12" s="4">
        <v>2.3895499999999998</v>
      </c>
      <c r="G12" s="4">
        <v>104.02343</v>
      </c>
      <c r="H12" s="4">
        <v>1.24848</v>
      </c>
      <c r="I12" s="4">
        <v>104.57340000000001</v>
      </c>
      <c r="J12" s="4">
        <v>0.69850000000000001</v>
      </c>
    </row>
    <row r="13" spans="2:10" x14ac:dyDescent="0.25">
      <c r="B13" s="4">
        <v>17</v>
      </c>
      <c r="C13" s="4">
        <v>120.72110000000001</v>
      </c>
      <c r="D13" s="4">
        <v>2.7458999999999998</v>
      </c>
      <c r="E13" s="4">
        <v>104.40510999999999</v>
      </c>
      <c r="F13" s="4">
        <v>1.94231</v>
      </c>
      <c r="G13" s="4">
        <v>105.54015</v>
      </c>
      <c r="H13" s="4">
        <v>1.3061</v>
      </c>
      <c r="I13" s="4">
        <v>107.16913</v>
      </c>
      <c r="J13" s="4">
        <v>0.86468</v>
      </c>
    </row>
    <row r="14" spans="2:10" x14ac:dyDescent="0.25">
      <c r="B14" s="4">
        <v>19</v>
      </c>
      <c r="C14" s="4">
        <v>121.10962000000001</v>
      </c>
      <c r="D14" s="4">
        <v>3.30951</v>
      </c>
      <c r="E14" s="4">
        <v>105.00409999999999</v>
      </c>
      <c r="F14" s="4">
        <v>1.8149</v>
      </c>
      <c r="G14" s="4">
        <v>97.509870000000006</v>
      </c>
      <c r="H14" s="4">
        <v>1.07484</v>
      </c>
      <c r="I14" s="4">
        <v>98.456460000000007</v>
      </c>
      <c r="J14" s="4">
        <v>0.66512000000000004</v>
      </c>
    </row>
    <row r="15" spans="2:10" x14ac:dyDescent="0.25">
      <c r="B15" s="4">
        <v>20</v>
      </c>
      <c r="C15" s="4">
        <v>123.24379999999999</v>
      </c>
      <c r="D15" s="4">
        <v>2.91655</v>
      </c>
      <c r="E15" s="4">
        <v>102.75593000000001</v>
      </c>
      <c r="F15" s="4">
        <v>1.8669500000000001</v>
      </c>
      <c r="G15" s="4">
        <v>102.70018</v>
      </c>
      <c r="H15" s="4">
        <v>0.93408999999999998</v>
      </c>
      <c r="I15" s="4">
        <v>103.4532</v>
      </c>
      <c r="J15" s="4">
        <v>0.67701999999999996</v>
      </c>
    </row>
    <row r="16" spans="2:10" x14ac:dyDescent="0.25">
      <c r="B16" s="4">
        <v>21</v>
      </c>
      <c r="C16" s="4">
        <v>124.79998000000001</v>
      </c>
      <c r="D16" s="4">
        <v>3.78342</v>
      </c>
      <c r="E16" s="4">
        <v>105.0099</v>
      </c>
      <c r="F16" s="4">
        <v>1.79308</v>
      </c>
      <c r="G16" s="4">
        <v>102.35251</v>
      </c>
      <c r="H16" s="4">
        <v>0.6976</v>
      </c>
      <c r="I16" s="4">
        <v>105.11571000000001</v>
      </c>
      <c r="J16" s="4">
        <v>0.93167999999999995</v>
      </c>
    </row>
    <row r="17" spans="2:10" x14ac:dyDescent="0.25">
      <c r="B17" s="4">
        <v>22</v>
      </c>
      <c r="C17" s="4">
        <v>125.57253</v>
      </c>
      <c r="D17" s="4">
        <v>3.39168</v>
      </c>
      <c r="E17" s="4">
        <v>103.52005</v>
      </c>
      <c r="F17" s="4">
        <v>2.2611699999999999</v>
      </c>
      <c r="G17" s="4">
        <v>106.92905</v>
      </c>
      <c r="H17" s="4">
        <v>1.6178900000000001</v>
      </c>
      <c r="I17" s="4">
        <v>107.68805999999999</v>
      </c>
      <c r="J17" s="4">
        <v>1.1138999999999999</v>
      </c>
    </row>
    <row r="18" spans="2:10" x14ac:dyDescent="0.25">
      <c r="B18" s="4">
        <v>25</v>
      </c>
      <c r="C18" s="4">
        <v>124.91279</v>
      </c>
      <c r="D18" s="4">
        <v>3.6165099999999999</v>
      </c>
      <c r="E18" s="4">
        <v>106.64413999999999</v>
      </c>
      <c r="F18" s="4">
        <v>2.09253</v>
      </c>
      <c r="G18" s="4">
        <v>108.50830000000001</v>
      </c>
      <c r="H18" s="4">
        <v>1.0608500000000001</v>
      </c>
      <c r="I18" s="4">
        <v>108.38515</v>
      </c>
      <c r="J18" s="4">
        <v>1.0225299999999999</v>
      </c>
    </row>
    <row r="19" spans="2:10" x14ac:dyDescent="0.25">
      <c r="B19" s="4">
        <v>26</v>
      </c>
      <c r="C19" s="4">
        <v>125.15098999999999</v>
      </c>
      <c r="D19" s="4">
        <v>4.5813499999999996</v>
      </c>
      <c r="E19" s="4">
        <v>107.5232</v>
      </c>
      <c r="F19" s="4">
        <v>2.0003099999999998</v>
      </c>
      <c r="G19" s="4">
        <v>110.10307</v>
      </c>
      <c r="H19" s="4">
        <v>1.31464</v>
      </c>
      <c r="I19" s="4">
        <v>110.3651</v>
      </c>
      <c r="J19" s="4">
        <v>1.15635</v>
      </c>
    </row>
    <row r="20" spans="2:10" x14ac:dyDescent="0.25">
      <c r="B20" s="4">
        <v>28</v>
      </c>
      <c r="C20" s="4">
        <v>127.17219</v>
      </c>
      <c r="D20" s="4">
        <v>3.9961199999999999</v>
      </c>
      <c r="E20" s="4">
        <v>107.00569</v>
      </c>
      <c r="F20" s="4">
        <v>1.8662300000000001</v>
      </c>
      <c r="G20" s="4">
        <v>110.30546</v>
      </c>
      <c r="H20" s="4">
        <v>0.92662</v>
      </c>
      <c r="I20" s="4">
        <v>112.90387</v>
      </c>
      <c r="J20" s="4">
        <v>1.26735</v>
      </c>
    </row>
    <row r="21" spans="2:10" x14ac:dyDescent="0.25">
      <c r="B21" s="4">
        <v>29</v>
      </c>
      <c r="C21" s="4">
        <v>131.39704</v>
      </c>
      <c r="D21" s="4">
        <v>4.8930800000000003</v>
      </c>
      <c r="E21" s="4">
        <v>104.87264</v>
      </c>
      <c r="F21" s="4">
        <v>2.1785100000000002</v>
      </c>
      <c r="G21" s="4">
        <v>108.75219</v>
      </c>
      <c r="H21" s="4">
        <v>1.38104</v>
      </c>
      <c r="I21" s="4">
        <v>109.72354</v>
      </c>
      <c r="J21" s="4">
        <v>1.1895500000000001</v>
      </c>
    </row>
    <row r="22" spans="2:10" x14ac:dyDescent="0.25">
      <c r="B22" s="4">
        <v>32</v>
      </c>
      <c r="C22" s="4">
        <v>132.91487000000001</v>
      </c>
      <c r="D22" s="4">
        <v>4.9993400000000001</v>
      </c>
      <c r="E22" s="4">
        <v>109.81339</v>
      </c>
      <c r="F22" s="4">
        <v>2.8928400000000001</v>
      </c>
      <c r="G22" s="4">
        <v>109.20498000000001</v>
      </c>
      <c r="H22" s="4">
        <v>2.2758600000000002</v>
      </c>
      <c r="I22" s="4">
        <v>109.66222</v>
      </c>
      <c r="J22" s="4">
        <v>2.0171899999999998</v>
      </c>
    </row>
    <row r="23" spans="2:10" x14ac:dyDescent="0.25">
      <c r="B23" s="4">
        <v>33</v>
      </c>
      <c r="C23" s="4">
        <v>134.86765</v>
      </c>
      <c r="D23" s="4">
        <v>4.9707499999999998</v>
      </c>
      <c r="E23" s="4">
        <v>112.27963</v>
      </c>
      <c r="F23" s="4">
        <v>2.7787500000000001</v>
      </c>
      <c r="G23" s="4">
        <v>112.3946</v>
      </c>
      <c r="H23" s="4">
        <v>1.79576</v>
      </c>
      <c r="I23" s="4">
        <v>112.46108</v>
      </c>
      <c r="J23" s="4">
        <v>1.6053500000000001</v>
      </c>
    </row>
    <row r="24" spans="2:10" x14ac:dyDescent="0.25">
      <c r="B24" s="4">
        <v>35</v>
      </c>
      <c r="C24" s="4">
        <v>136.73482999999999</v>
      </c>
      <c r="D24" s="4">
        <v>4.94292</v>
      </c>
      <c r="E24" s="4">
        <v>113.5288</v>
      </c>
      <c r="F24" s="4">
        <v>3.2620499999999999</v>
      </c>
      <c r="G24" s="4">
        <v>116.54809</v>
      </c>
      <c r="H24" s="4">
        <v>2.5310899999999998</v>
      </c>
      <c r="I24" s="4">
        <v>117.8878</v>
      </c>
      <c r="J24" s="4">
        <v>1.7825299999999999</v>
      </c>
    </row>
    <row r="25" spans="2:10" x14ac:dyDescent="0.25">
      <c r="B25" s="4">
        <v>41</v>
      </c>
      <c r="C25" s="4">
        <v>137.23882</v>
      </c>
      <c r="D25" s="4">
        <v>5.9384199999999998</v>
      </c>
      <c r="E25" s="4">
        <v>117.88338</v>
      </c>
      <c r="F25" s="4">
        <v>3.2862100000000001</v>
      </c>
      <c r="G25" s="4">
        <v>118.02283</v>
      </c>
      <c r="H25" s="4">
        <v>2.3311500000000001</v>
      </c>
      <c r="I25" s="4">
        <v>120.30179</v>
      </c>
      <c r="J25" s="4">
        <v>1.7561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A579F-78F1-4CA0-BA93-96C8AAE4FC3E}">
  <dimension ref="A2:J33"/>
  <sheetViews>
    <sheetView tabSelected="1" workbookViewId="0">
      <selection activeCell="K16" sqref="K16"/>
    </sheetView>
  </sheetViews>
  <sheetFormatPr defaultRowHeight="15" x14ac:dyDescent="0.25"/>
  <cols>
    <col min="1" max="16384" width="9.140625" style="4"/>
  </cols>
  <sheetData>
    <row r="2" spans="1:10" x14ac:dyDescent="0.25">
      <c r="A2" s="4" t="s">
        <v>111</v>
      </c>
      <c r="B2" s="4" t="s">
        <v>110</v>
      </c>
    </row>
    <row r="3" spans="1:10" x14ac:dyDescent="0.25">
      <c r="A3" s="4" t="s">
        <v>104</v>
      </c>
      <c r="B3" s="4" t="s">
        <v>102</v>
      </c>
      <c r="C3" s="4" t="s">
        <v>99</v>
      </c>
      <c r="D3" s="4" t="s">
        <v>101</v>
      </c>
      <c r="E3" s="4" t="s">
        <v>103</v>
      </c>
      <c r="F3" s="4" t="s">
        <v>102</v>
      </c>
      <c r="G3" s="4" t="s">
        <v>99</v>
      </c>
      <c r="H3" s="4" t="s">
        <v>101</v>
      </c>
    </row>
    <row r="4" spans="1:10" x14ac:dyDescent="0.25">
      <c r="B4" s="4">
        <v>4</v>
      </c>
      <c r="C4" s="4">
        <v>15</v>
      </c>
      <c r="D4" s="4">
        <v>21</v>
      </c>
      <c r="F4" s="4">
        <v>1.2</v>
      </c>
      <c r="G4" s="4">
        <v>4.0999999999999996</v>
      </c>
      <c r="H4" s="4">
        <v>12.5</v>
      </c>
      <c r="J4" s="4" t="s">
        <v>112</v>
      </c>
    </row>
    <row r="5" spans="1:10" x14ac:dyDescent="0.25">
      <c r="B5" s="4">
        <v>4.0999999999999996</v>
      </c>
      <c r="C5" s="4">
        <v>16</v>
      </c>
      <c r="D5" s="4">
        <v>31</v>
      </c>
      <c r="F5" s="4">
        <v>0.2</v>
      </c>
      <c r="G5" s="4">
        <v>6.7</v>
      </c>
      <c r="H5" s="4">
        <v>13</v>
      </c>
    </row>
    <row r="6" spans="1:10" x14ac:dyDescent="0.25">
      <c r="B6" s="4">
        <v>1</v>
      </c>
      <c r="C6" s="4">
        <v>13</v>
      </c>
      <c r="D6" s="4">
        <v>17</v>
      </c>
      <c r="F6" s="4">
        <v>0.47</v>
      </c>
      <c r="G6" s="4">
        <v>3.8</v>
      </c>
      <c r="H6" s="4">
        <v>15.2</v>
      </c>
    </row>
    <row r="7" spans="1:10" x14ac:dyDescent="0.25">
      <c r="B7" s="4">
        <v>5</v>
      </c>
      <c r="C7" s="4">
        <v>14</v>
      </c>
      <c r="D7" s="4">
        <v>22</v>
      </c>
      <c r="F7" s="4">
        <v>3.5</v>
      </c>
      <c r="G7" s="4">
        <v>5.6</v>
      </c>
      <c r="H7" s="4">
        <v>17.399999999999999</v>
      </c>
    </row>
    <row r="8" spans="1:10" x14ac:dyDescent="0.25">
      <c r="B8" s="4">
        <v>1.5</v>
      </c>
      <c r="C8" s="4">
        <v>17</v>
      </c>
      <c r="D8" s="4">
        <v>23</v>
      </c>
      <c r="F8" s="4">
        <v>0.49</v>
      </c>
      <c r="G8" s="4">
        <v>5.5</v>
      </c>
      <c r="H8" s="4">
        <v>9.5</v>
      </c>
    </row>
    <row r="9" spans="1:10" x14ac:dyDescent="0.25">
      <c r="D9" s="4" t="s">
        <v>109</v>
      </c>
      <c r="F9" s="4" t="s">
        <v>109</v>
      </c>
      <c r="G9" s="4" t="s">
        <v>109</v>
      </c>
      <c r="H9" s="4">
        <v>11</v>
      </c>
    </row>
    <row r="10" spans="1:10" x14ac:dyDescent="0.25">
      <c r="B10" s="4" t="s">
        <v>108</v>
      </c>
    </row>
    <row r="11" spans="1:10" x14ac:dyDescent="0.25">
      <c r="A11" s="4" t="s">
        <v>104</v>
      </c>
      <c r="B11" s="4" t="s">
        <v>102</v>
      </c>
      <c r="C11" s="4" t="s">
        <v>99</v>
      </c>
      <c r="D11" s="4" t="s">
        <v>101</v>
      </c>
      <c r="E11" s="4" t="s">
        <v>103</v>
      </c>
      <c r="F11" s="4" t="s">
        <v>102</v>
      </c>
      <c r="G11" s="4" t="s">
        <v>99</v>
      </c>
      <c r="H11" s="4" t="s">
        <v>101</v>
      </c>
    </row>
    <row r="12" spans="1:10" x14ac:dyDescent="0.25">
      <c r="B12" s="4">
        <v>0.1</v>
      </c>
      <c r="C12" s="4">
        <v>7.4</v>
      </c>
      <c r="D12" s="4">
        <v>0.9</v>
      </c>
      <c r="F12" s="4">
        <v>2.8</v>
      </c>
      <c r="G12" s="4">
        <v>22</v>
      </c>
      <c r="H12" s="4">
        <v>4.0999999999999996</v>
      </c>
    </row>
    <row r="13" spans="1:10" x14ac:dyDescent="0.25">
      <c r="B13" s="4">
        <v>0</v>
      </c>
      <c r="C13" s="4">
        <v>2.7</v>
      </c>
      <c r="D13" s="4">
        <v>0.77</v>
      </c>
      <c r="F13" s="4">
        <v>0.8</v>
      </c>
      <c r="G13" s="4">
        <v>10</v>
      </c>
      <c r="H13" s="4">
        <v>6.6</v>
      </c>
    </row>
    <row r="14" spans="1:10" x14ac:dyDescent="0.25">
      <c r="B14" s="4">
        <v>0.25</v>
      </c>
      <c r="C14" s="4">
        <v>2.6</v>
      </c>
      <c r="D14" s="4">
        <v>0.84</v>
      </c>
      <c r="F14" s="4">
        <v>2.5</v>
      </c>
      <c r="G14" s="4">
        <v>11</v>
      </c>
      <c r="H14" s="4">
        <v>4.5999999999999996</v>
      </c>
    </row>
    <row r="15" spans="1:10" x14ac:dyDescent="0.25">
      <c r="B15" s="4">
        <v>0.2</v>
      </c>
      <c r="C15" s="4">
        <v>1.23</v>
      </c>
      <c r="D15" s="4">
        <v>0.44</v>
      </c>
      <c r="G15" s="4">
        <v>18</v>
      </c>
      <c r="H15" s="4">
        <v>6</v>
      </c>
    </row>
    <row r="16" spans="1:10" x14ac:dyDescent="0.25">
      <c r="B16" s="4">
        <v>0.12</v>
      </c>
      <c r="C16" s="4">
        <v>4.0999999999999996</v>
      </c>
      <c r="D16" s="4">
        <v>1.4</v>
      </c>
    </row>
    <row r="19" spans="1:8" x14ac:dyDescent="0.25">
      <c r="A19" s="4" t="s">
        <v>107</v>
      </c>
      <c r="B19" s="4" t="s">
        <v>106</v>
      </c>
    </row>
    <row r="20" spans="1:8" x14ac:dyDescent="0.25">
      <c r="A20" s="4" t="s">
        <v>104</v>
      </c>
      <c r="B20" s="4" t="s">
        <v>102</v>
      </c>
      <c r="C20" s="4" t="s">
        <v>99</v>
      </c>
      <c r="D20" s="4" t="s">
        <v>101</v>
      </c>
      <c r="E20" s="4" t="s">
        <v>103</v>
      </c>
      <c r="F20" s="4" t="s">
        <v>102</v>
      </c>
      <c r="G20" s="4" t="s">
        <v>99</v>
      </c>
      <c r="H20" s="4" t="s">
        <v>101</v>
      </c>
    </row>
    <row r="21" spans="1:8" x14ac:dyDescent="0.25">
      <c r="B21" s="4">
        <v>0.372</v>
      </c>
      <c r="C21" s="4">
        <v>3.153</v>
      </c>
      <c r="D21" s="4">
        <v>2.1</v>
      </c>
      <c r="F21" s="4">
        <v>0.372</v>
      </c>
      <c r="G21" s="4">
        <v>1.81</v>
      </c>
      <c r="H21" s="4">
        <v>1.21</v>
      </c>
    </row>
    <row r="22" spans="1:8" x14ac:dyDescent="0.25">
      <c r="B22" s="4">
        <v>0.124</v>
      </c>
      <c r="C22" s="4">
        <v>0.245</v>
      </c>
      <c r="D22" s="4">
        <v>0.9</v>
      </c>
      <c r="F22" s="4">
        <v>0.124</v>
      </c>
      <c r="G22" s="4">
        <v>2.13</v>
      </c>
      <c r="H22" s="4">
        <v>0.57999999999999996</v>
      </c>
    </row>
    <row r="23" spans="1:8" x14ac:dyDescent="0.25">
      <c r="B23" s="4">
        <v>0.22</v>
      </c>
      <c r="C23" s="4">
        <v>2.5499999999999998</v>
      </c>
      <c r="D23" s="4">
        <v>1.25</v>
      </c>
      <c r="F23" s="4">
        <v>0.22</v>
      </c>
      <c r="G23" s="4">
        <v>2.4500000000000002</v>
      </c>
      <c r="H23" s="4">
        <v>0.85</v>
      </c>
    </row>
    <row r="24" spans="1:8" x14ac:dyDescent="0.25">
      <c r="B24" s="4">
        <v>0.12</v>
      </c>
      <c r="C24" s="4">
        <v>4.0999999999999996</v>
      </c>
      <c r="D24" s="4">
        <v>1.1499999999999999</v>
      </c>
      <c r="F24" s="4">
        <v>0.12</v>
      </c>
      <c r="G24" s="4">
        <v>1.48</v>
      </c>
      <c r="H24" s="4">
        <v>0.97</v>
      </c>
    </row>
    <row r="25" spans="1:8" x14ac:dyDescent="0.25">
      <c r="B25" s="4">
        <v>0.5</v>
      </c>
      <c r="C25" s="4">
        <v>3.48</v>
      </c>
      <c r="D25" s="4">
        <v>1.23</v>
      </c>
      <c r="F25" s="4">
        <v>0.5</v>
      </c>
      <c r="G25" s="4">
        <v>1.8049999999999999</v>
      </c>
      <c r="H25" s="4">
        <v>1.42</v>
      </c>
    </row>
    <row r="27" spans="1:8" x14ac:dyDescent="0.25">
      <c r="B27" s="4" t="s">
        <v>105</v>
      </c>
    </row>
    <row r="28" spans="1:8" x14ac:dyDescent="0.25">
      <c r="A28" s="4" t="s">
        <v>104</v>
      </c>
      <c r="B28" s="4" t="s">
        <v>102</v>
      </c>
      <c r="C28" s="4" t="s">
        <v>99</v>
      </c>
      <c r="D28" s="4" t="s">
        <v>101</v>
      </c>
      <c r="E28" s="4" t="s">
        <v>103</v>
      </c>
      <c r="F28" s="4" t="s">
        <v>102</v>
      </c>
      <c r="G28" s="4" t="s">
        <v>99</v>
      </c>
      <c r="H28" s="4" t="s">
        <v>101</v>
      </c>
    </row>
    <row r="29" spans="1:8" x14ac:dyDescent="0.25">
      <c r="B29" s="4">
        <v>3</v>
      </c>
      <c r="C29" s="4">
        <v>20</v>
      </c>
      <c r="D29" s="4">
        <v>9</v>
      </c>
      <c r="F29" s="4">
        <v>3</v>
      </c>
      <c r="G29" s="4">
        <v>22</v>
      </c>
      <c r="H29" s="4">
        <v>8</v>
      </c>
    </row>
    <row r="30" spans="1:8" x14ac:dyDescent="0.25">
      <c r="B30" s="4">
        <v>2.5</v>
      </c>
      <c r="C30" s="4">
        <v>17</v>
      </c>
      <c r="D30" s="4">
        <v>7</v>
      </c>
      <c r="F30" s="4">
        <v>4</v>
      </c>
      <c r="G30" s="4">
        <v>36</v>
      </c>
      <c r="H30" s="4">
        <v>8.5</v>
      </c>
    </row>
    <row r="31" spans="1:8" x14ac:dyDescent="0.25">
      <c r="B31" s="4">
        <v>0</v>
      </c>
      <c r="C31" s="4">
        <v>37</v>
      </c>
      <c r="D31" s="4">
        <v>6</v>
      </c>
      <c r="F31" s="4">
        <v>0</v>
      </c>
      <c r="G31" s="4">
        <v>22</v>
      </c>
      <c r="H31" s="4">
        <v>5.2</v>
      </c>
    </row>
    <row r="32" spans="1:8" x14ac:dyDescent="0.25">
      <c r="B32" s="4">
        <v>5</v>
      </c>
      <c r="C32" s="4">
        <v>24</v>
      </c>
      <c r="D32" s="4">
        <v>9</v>
      </c>
      <c r="F32" s="4">
        <v>4.4000000000000004</v>
      </c>
      <c r="G32" s="4">
        <v>21</v>
      </c>
      <c r="H32" s="4">
        <v>12.5</v>
      </c>
    </row>
    <row r="33" spans="2:8" x14ac:dyDescent="0.25">
      <c r="B33" s="4">
        <v>3</v>
      </c>
      <c r="C33" s="4">
        <v>31</v>
      </c>
      <c r="D33" s="4">
        <v>10</v>
      </c>
      <c r="F33" s="4">
        <v>5</v>
      </c>
      <c r="G33" s="4">
        <v>22</v>
      </c>
      <c r="H33" s="4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2</vt:lpstr>
      <vt:lpstr>Table 3</vt:lpstr>
      <vt:lpstr>Table 4</vt:lpstr>
      <vt:lpstr>Fig 1</vt:lpstr>
      <vt:lpstr>Fig 2 and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kkeledjian</dc:creator>
  <cp:lastModifiedBy>vgerzanich</cp:lastModifiedBy>
  <dcterms:created xsi:type="dcterms:W3CDTF">2020-08-18T21:20:50Z</dcterms:created>
  <dcterms:modified xsi:type="dcterms:W3CDTF">2020-08-20T15:11:35Z</dcterms:modified>
</cp:coreProperties>
</file>