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60" tabRatio="934" activeTab="17"/>
  </bookViews>
  <sheets>
    <sheet name="HPRT" sheetId="1" r:id="rId1"/>
    <sheet name="SERCA2A" sheetId="2" r:id="rId2"/>
    <sheet name="RyanR" sheetId="3" r:id="rId3"/>
    <sheet name="Cacna1" sheetId="4" r:id="rId4"/>
    <sheet name="aMHC" sheetId="5" r:id="rId5"/>
    <sheet name="Contractility" sheetId="6" r:id="rId6"/>
    <sheet name="IL6" sheetId="7" r:id="rId7"/>
    <sheet name="IL1beta" sheetId="8" r:id="rId8"/>
    <sheet name="TNFa" sheetId="9" r:id="rId9"/>
    <sheet name="ICAM1" sheetId="10" r:id="rId10"/>
    <sheet name="VCAM1" sheetId="11" r:id="rId11"/>
    <sheet name="Inflammation" sheetId="12" r:id="rId12"/>
    <sheet name="Bax" sheetId="13" r:id="rId13"/>
    <sheet name="Bcl2" sheetId="14" r:id="rId14"/>
    <sheet name="Bax-Bcl2" sheetId="15" r:id="rId15"/>
    <sheet name="Apoptosis" sheetId="16" r:id="rId16"/>
    <sheet name="HIF1a" sheetId="17" r:id="rId17"/>
    <sheet name="Hypetrophie" sheetId="18" r:id="rId18"/>
    <sheet name="Bilan" sheetId="19" r:id="rId19"/>
  </sheets>
  <definedNames/>
  <calcPr fullCalcOnLoad="1"/>
</workbook>
</file>

<file path=xl/sharedStrings.xml><?xml version="1.0" encoding="utf-8"?>
<sst xmlns="http://schemas.openxmlformats.org/spreadsheetml/2006/main" count="1697" uniqueCount="72">
  <si>
    <t>Hamid</t>
  </si>
  <si>
    <t>T</t>
  </si>
  <si>
    <t>E</t>
  </si>
  <si>
    <t>µ</t>
  </si>
  <si>
    <t>Ct1</t>
  </si>
  <si>
    <t>Ct2</t>
  </si>
  <si>
    <t>RyanR</t>
  </si>
  <si>
    <t>HPRT</t>
  </si>
  <si>
    <r>
      <t>D</t>
    </r>
    <r>
      <rPr>
        <b/>
        <sz val="10"/>
        <rFont val="Arial"/>
        <family val="2"/>
      </rPr>
      <t>Ct</t>
    </r>
  </si>
  <si>
    <r>
      <t>DD</t>
    </r>
    <r>
      <rPr>
        <b/>
        <sz val="10"/>
        <rFont val="Arial"/>
        <family val="2"/>
      </rPr>
      <t>Ct</t>
    </r>
  </si>
  <si>
    <r>
      <t>2DD</t>
    </r>
    <r>
      <rPr>
        <b/>
        <sz val="10"/>
        <rFont val="Arial"/>
        <family val="2"/>
      </rPr>
      <t>Ct</t>
    </r>
  </si>
  <si>
    <r>
      <t>1/2DD</t>
    </r>
    <r>
      <rPr>
        <b/>
        <sz val="10"/>
        <rFont val="Arial"/>
        <family val="2"/>
      </rPr>
      <t>Ct</t>
    </r>
  </si>
  <si>
    <t>IL6</t>
  </si>
  <si>
    <t>N/A</t>
  </si>
  <si>
    <t>SERCA2A</t>
  </si>
  <si>
    <t>2 April 2012</t>
  </si>
  <si>
    <t>Control</t>
  </si>
  <si>
    <t>AMPK</t>
  </si>
  <si>
    <t>Bax</t>
  </si>
  <si>
    <t>3 April 2012</t>
  </si>
  <si>
    <t>Bcl2</t>
  </si>
  <si>
    <t>Bax/Bcl2</t>
  </si>
  <si>
    <t>HIF1alpha</t>
  </si>
  <si>
    <t>HIF1 alpha</t>
  </si>
  <si>
    <t>TNF alpha</t>
  </si>
  <si>
    <t>4 April 2012</t>
  </si>
  <si>
    <t>aMHC</t>
  </si>
  <si>
    <t>VCAM1</t>
  </si>
  <si>
    <t>Heart</t>
  </si>
  <si>
    <t>Aorta</t>
  </si>
  <si>
    <t>C</t>
  </si>
  <si>
    <t>HFD</t>
  </si>
  <si>
    <t>ICAM1</t>
  </si>
  <si>
    <t>High fat diet</t>
  </si>
  <si>
    <t>5 June 2012</t>
  </si>
  <si>
    <t>IL1beta</t>
  </si>
  <si>
    <t>4-month High Fat Diet</t>
  </si>
  <si>
    <t>Average</t>
  </si>
  <si>
    <t>SD</t>
  </si>
  <si>
    <t>SEM</t>
  </si>
  <si>
    <t>RYR2</t>
  </si>
  <si>
    <t>SERCA2</t>
  </si>
  <si>
    <t>MYH6</t>
  </si>
  <si>
    <t>4-month Normal Diet</t>
  </si>
  <si>
    <t>p= 0,0014</t>
  </si>
  <si>
    <t>p=0,0037</t>
  </si>
  <si>
    <t>p= 0,5</t>
  </si>
  <si>
    <t>p= 0,0249</t>
  </si>
  <si>
    <t>p= 0,0116</t>
  </si>
  <si>
    <t>NS</t>
  </si>
  <si>
    <t>p= 0,0487</t>
  </si>
  <si>
    <t>p= 0,0460</t>
  </si>
  <si>
    <t>p= 0,0360</t>
  </si>
  <si>
    <t>IL-1beta</t>
  </si>
  <si>
    <t>TNF-alpha</t>
  </si>
  <si>
    <t>IL-6</t>
  </si>
  <si>
    <t>p=0,0042</t>
  </si>
  <si>
    <t>HIF-1alpha</t>
  </si>
  <si>
    <t>p=0,006</t>
  </si>
  <si>
    <t>p=0,0116</t>
  </si>
  <si>
    <t>p=0,0487</t>
  </si>
  <si>
    <t>p=0,0460</t>
  </si>
  <si>
    <t>p=0,0360</t>
  </si>
  <si>
    <t>CaMK2D</t>
  </si>
  <si>
    <t>p=0,0293</t>
  </si>
  <si>
    <t>Col1A1</t>
  </si>
  <si>
    <t>Col3A1</t>
  </si>
  <si>
    <t>p=0,05</t>
  </si>
  <si>
    <t>p=0,0161</t>
  </si>
  <si>
    <t>Cacna1</t>
  </si>
  <si>
    <t>Seui: 135.3</t>
  </si>
  <si>
    <t>SLC8A1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</si>
</sst>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"/>
  </numFmts>
  <fonts count="49">
    <font>
      <sz val="10"/>
      <name val="Arial"/>
      <family val="0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color indexed="13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2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b/>
      <sz val="8.5"/>
      <color indexed="8"/>
      <name val="Arial"/>
      <family val="0"/>
    </font>
    <font>
      <b/>
      <sz val="8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2" fontId="6" fillId="34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0" fillId="36" borderId="0" xfId="0" applyFill="1" applyAlignment="1">
      <alignment/>
    </xf>
    <xf numFmtId="14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SERCA-2A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7"/>
          <c:w val="0.95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SERCA2A!$U$25:$U$26</c:f>
                <c:numCache>
                  <c:ptCount val="2"/>
                  <c:pt idx="0">
                    <c:v>0.10389715348529355</c:v>
                  </c:pt>
                  <c:pt idx="1">
                    <c:v>0.08499056252768403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SERCA2A!$S$25:$S$26</c:f>
              <c:numCache/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VCAM1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7"/>
          <c:w val="0.95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VCAM1!$U$25:$U$26</c:f>
                <c:numCache>
                  <c:ptCount val="2"/>
                  <c:pt idx="0">
                    <c:v>0.21496632648583933</c:v>
                  </c:pt>
                  <c:pt idx="1">
                    <c:v>0.598310283318795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VCAM1!$S$25:$S$26</c:f>
              <c:numCache/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auto val="1"/>
        <c:lblOffset val="100"/>
        <c:tickLblSkip val="1"/>
        <c:noMultiLvlLbl val="0"/>
      </c:catAx>
      <c:valAx>
        <c:axId val="5875051"/>
        <c:scaling>
          <c:orientation val="minMax"/>
          <c:max val="3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(Inflammation!$E$8,Inflammation!$E$5,Inflammation!$E$11)</c:f>
                <c:numCache>
                  <c:ptCount val="3"/>
                  <c:pt idx="0">
                    <c:v>0.3976552780053</c:v>
                  </c:pt>
                  <c:pt idx="1">
                    <c:v>0.38763800354864747</c:v>
                  </c:pt>
                  <c:pt idx="2">
                    <c:v>0.1620249856877032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(Inflammation!$A$8,Inflammation!$A$5,Inflammation!$A$11)</c:f>
              <c:strCache/>
            </c:strRef>
          </c:cat>
          <c:val>
            <c:numRef>
              <c:f>(Inflammation!$C$8,Inflammation!$C$5,Inflammation!$C$11)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(Inflammation!$E$9,Inflammation!$E$6,Inflammation!$E$12)</c:f>
                <c:numCache>
                  <c:ptCount val="3"/>
                  <c:pt idx="0">
                    <c:v>0.666069439394375</c:v>
                  </c:pt>
                  <c:pt idx="1">
                    <c:v>0.3015979501029228</c:v>
                  </c:pt>
                  <c:pt idx="2">
                    <c:v>0.21466821633701696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(Inflammation!$A$8,Inflammation!$A$5,Inflammation!$A$11)</c:f>
              <c:strCache/>
            </c:strRef>
          </c:cat>
          <c:val>
            <c:numRef>
              <c:f>(Inflammation!$C$9,Inflammation!$C$6,Inflammation!$C$12)</c:f>
              <c:numCache/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(Inflammation!$E$14,Inflammation!$E$17)</c:f>
                <c:numCache>
                  <c:ptCount val="2"/>
                  <c:pt idx="0">
                    <c:v>0.22428665887961155</c:v>
                  </c:pt>
                  <c:pt idx="1">
                    <c:v>0.21496632648583933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(Inflammation!$A$14,Inflammation!$A$17)</c:f>
              <c:strCache/>
            </c:strRef>
          </c:cat>
          <c:val>
            <c:numRef>
              <c:f>(Inflammation!$C$14,Inflammation!$C$17)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(Inflammation!$E$15,Inflammation!$E$18)</c:f>
                <c:numCache>
                  <c:ptCount val="2"/>
                  <c:pt idx="0">
                    <c:v>0.4828353894221205</c:v>
                  </c:pt>
                  <c:pt idx="1">
                    <c:v>0.598310283318795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(Inflammation!$A$14,Inflammation!$A$17)</c:f>
              <c:strCache/>
            </c:strRef>
          </c:cat>
          <c:val>
            <c:numRef>
              <c:f>(Inflammation!$C$15,Inflammation!$C$18)</c:f>
              <c:numCache/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05"/>
          <c:w val="0.956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Bax!$U$25:$U$26</c:f>
                <c:numCache>
                  <c:ptCount val="2"/>
                  <c:pt idx="0">
                    <c:v>0.12022565827836681</c:v>
                  </c:pt>
                  <c:pt idx="1">
                    <c:v>0.1341709949352068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Bax!$S$25:$S$26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Bcl2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7"/>
          <c:w val="0.95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Bcl2!$U$25:$U$26</c:f>
                <c:numCache>
                  <c:ptCount val="2"/>
                  <c:pt idx="0">
                    <c:v>0.11941334462912431</c:v>
                  </c:pt>
                  <c:pt idx="1">
                    <c:v>0.10726215518506564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Bcl2!$S$25:$S$26</c:f>
              <c:numCache/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Bax/Bcl2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0275"/>
          <c:w val="0.957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'Bax-Bcl2'!$J$24:$J$25</c:f>
                <c:numCache>
                  <c:ptCount val="2"/>
                  <c:pt idx="0">
                    <c:v>0.07440361044857104</c:v>
                  </c:pt>
                  <c:pt idx="1">
                    <c:v>0.17262453455119903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'Bax-Bcl2'!$H$24:$H$25</c:f>
              <c:numCache/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(Apoptosis!$E$5,Apoptosis!$E$8,Apoptosis!$E$11)</c:f>
                <c:numCache>
                  <c:ptCount val="3"/>
                  <c:pt idx="0">
                    <c:v>0.12022565827836681</c:v>
                  </c:pt>
                  <c:pt idx="1">
                    <c:v>0.11941334462912431</c:v>
                  </c:pt>
                  <c:pt idx="2">
                    <c:v>0.07440361044857104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(Apoptosis!$A$5,Apoptosis!$A$8,Apoptosis!$A$11)</c:f>
              <c:strCache/>
            </c:strRef>
          </c:cat>
          <c:val>
            <c:numRef>
              <c:f>(Apoptosis!$C$5,Apoptosis!$C$8,Apoptosis!$C$11)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(Apoptosis!$E$6,Apoptosis!$E$9,Apoptosis!$E$12)</c:f>
                <c:numCache>
                  <c:ptCount val="3"/>
                  <c:pt idx="0">
                    <c:v>0.1341709949352068</c:v>
                  </c:pt>
                  <c:pt idx="1">
                    <c:v>0.10726215518506564</c:v>
                  </c:pt>
                  <c:pt idx="2">
                    <c:v>0.17262453455119903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(Apoptosis!$A$5,Apoptosis!$A$8,Apoptosis!$A$11)</c:f>
              <c:strCache/>
            </c:strRef>
          </c:cat>
          <c:val>
            <c:numRef>
              <c:f>(Apoptosis!$C$6,Apoptosis!$C$9,Apoptosis!$C$12)</c:f>
              <c:numCache/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Apoptosis!$E$14</c:f>
                <c:numCache>
                  <c:ptCount val="1"/>
                  <c:pt idx="0">
                    <c:v>0.06776416367263502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Apoptosis!$A$14</c:f>
              <c:strCache/>
            </c:strRef>
          </c:cat>
          <c:val>
            <c:numRef>
              <c:f>Apoptosis!$C$14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Apoptosis!$E$15</c:f>
                <c:numCache>
                  <c:ptCount val="1"/>
                  <c:pt idx="0">
                    <c:v>0.04640644733647365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Apoptosis!$A$14</c:f>
              <c:strCache/>
            </c:strRef>
          </c:cat>
          <c:val>
            <c:numRef>
              <c:f>Apoptosis!$C$15</c:f>
              <c:numCache/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HIF-1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3225"/>
          <c:w val="0.956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HIF1a!$U$25:$U$26</c:f>
                <c:numCache>
                  <c:ptCount val="2"/>
                  <c:pt idx="0">
                    <c:v>0.06776416367263502</c:v>
                  </c:pt>
                  <c:pt idx="1">
                    <c:v>0.04640644733647365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HIF1a!$S$25:$S$26</c:f>
              <c:numCache/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925"/>
          <c:w val="0.79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Hypetrophie!$C$6</c:f>
                <c:numCache>
                  <c:ptCount val="1"/>
                  <c:pt idx="0">
                    <c:v>55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Hypetrophie!$B$6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Hypetrophie!$C$7</c:f>
                <c:numCache>
                  <c:ptCount val="1"/>
                  <c:pt idx="0">
                    <c:v>70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Hypetrophie!$B$7</c:f>
              <c:numCache/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Ryanodin receptor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21"/>
          <c:w val="0.954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RyanR!$U$25:$U$26</c:f>
                <c:numCache>
                  <c:ptCount val="2"/>
                  <c:pt idx="0">
                    <c:v>0.1420640713832291</c:v>
                  </c:pt>
                  <c:pt idx="1">
                    <c:v>0.1931784983786132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/>
            </c:strRef>
          </c:cat>
          <c:val>
            <c:numRef>
              <c:f>RyanR!$S$25:$S$26</c:f>
              <c:numCache/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95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(Bilan!$E$2,Bilan!$E$5,Bilan!$E$74,Bilan!$E$11,Bilan!$E$23,Bilan!$E$8)</c:f>
                <c:numCache>
                  <c:ptCount val="6"/>
                  <c:pt idx="0">
                    <c:v>0.10389715348529355</c:v>
                  </c:pt>
                  <c:pt idx="1">
                    <c:v>0.1420640713832291</c:v>
                  </c:pt>
                  <c:pt idx="2">
                    <c:v>0.09630422615951563</c:v>
                  </c:pt>
                  <c:pt idx="3">
                    <c:v>0.3600755569218731</c:v>
                  </c:pt>
                  <c:pt idx="4">
                    <c:v>0.3418429390727585</c:v>
                  </c:pt>
                  <c:pt idx="5">
                    <c:v>0.11116287598334439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(Bilan!$A$2,Bilan!$A$5,Bilan!$A$74,Bilan!$A$11,Bilan!$A$23,Bilan!$A$8)</c:f>
              <c:strCache/>
            </c:strRef>
          </c:cat>
          <c:val>
            <c:numRef>
              <c:f>(Bilan!$C$2,Bilan!$C$5,Bilan!$C$74,Bilan!$C$11,Bilan!$C$23,Bilan!$C$8)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(Bilan!$E$3,Bilan!$E$6,Bilan!$E$75,Bilan!$E$12,Bilan!$E$24,Bilan!$E$9)</c:f>
                <c:numCache>
                  <c:ptCount val="6"/>
                  <c:pt idx="0">
                    <c:v>0.08499056252768403</c:v>
                  </c:pt>
                  <c:pt idx="1">
                    <c:v>0.1931784983786132</c:v>
                  </c:pt>
                  <c:pt idx="2">
                    <c:v>0.11001062904866128</c:v>
                  </c:pt>
                  <c:pt idx="3">
                    <c:v>0.3210995386562266</c:v>
                  </c:pt>
                  <c:pt idx="4">
                    <c:v>0.5284862161097451</c:v>
                  </c:pt>
                  <c:pt idx="5">
                    <c:v>0.06910276986076239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(Bilan!$A$2,Bilan!$A$5,Bilan!$A$74,Bilan!$A$11,Bilan!$A$23,Bilan!$A$8)</c:f>
              <c:strCache/>
            </c:strRef>
          </c:cat>
          <c:val>
            <c:numRef>
              <c:f>(Bilan!$C$3,Bilan!$C$6,Bilan!$C$75,Bilan!$C$12,Bilan!$C$24,Bilan!$C$9)</c:f>
              <c:numCache/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3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(Bilan!$E$59,Bilan!$E$62,Bilan!$E$65)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(Bilan!$A$59,Bilan!$A$62,Bilan!$A$65)</c:f>
              <c:numCache/>
            </c:numRef>
          </c:cat>
          <c:val>
            <c:numRef>
              <c:f>(Bilan!$C$59,Bilan!$C$62,Bilan!$C$65)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(Bilan!$E$60,Bilan!$E$63,Bilan!$E$66)</c:f>
                <c:numCache>
                  <c:ptCount val="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(Bilan!$A$59,Bilan!$A$62,Bilan!$A$65)</c:f>
              <c:numCache/>
            </c:numRef>
          </c:cat>
          <c:val>
            <c:numRef>
              <c:f>(Bilan!$C$60,Bilan!$C$63,Bilan!$C$66)</c:f>
              <c:numCache/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2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(Bilan!$E$68,Bilan!$E$71)</c:f>
                <c:numCache>
                  <c:ptCount val="2"/>
                  <c:pt idx="0">
                    <c:v>0.27268217529358224</c:v>
                  </c:pt>
                  <c:pt idx="1">
                    <c:v>0.4011585782699833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(Bilan!$A$68,Bilan!$A$71)</c:f>
              <c:strCache/>
            </c:strRef>
          </c:cat>
          <c:val>
            <c:numRef>
              <c:f>(Bilan!$C$68,Bilan!$C$71)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(Bilan!$E$69,Bilan!$E$72)</c:f>
                <c:numCache>
                  <c:ptCount val="2"/>
                  <c:pt idx="0">
                    <c:v>0.24186047945400382</c:v>
                  </c:pt>
                  <c:pt idx="1">
                    <c:v>1.0127401067689288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(Bilan!$A$68,Bilan!$A$71)</c:f>
              <c:strCache/>
            </c:strRef>
          </c:cat>
          <c:val>
            <c:numRef>
              <c:f>(Bilan!$C$69,Bilan!$C$72)</c:f>
              <c:numCache/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  <c:max val="4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Cacna1 - Sarcolemnal calcium channel</a:t>
            </a:r>
          </a:p>
        </c:rich>
      </c:tx>
      <c:layout>
        <c:manualLayout>
          <c:xMode val="factor"/>
          <c:yMode val="factor"/>
          <c:x val="0.1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22325"/>
          <c:w val="0.956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(Cacna1!$U$25,Cacna1!$U$26)</c:f>
                <c:numCache>
                  <c:ptCount val="2"/>
                  <c:pt idx="0">
                    <c:v>0.09630422615951563</c:v>
                  </c:pt>
                  <c:pt idx="1">
                    <c:v>0.11001062904866128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(Cacna1!$S$25,Cacna1!$S$26)</c:f>
              <c:numCache/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aMHC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7"/>
          <c:w val="0.95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aMHC!$U$25:$U$26</c:f>
                <c:numCache>
                  <c:ptCount val="2"/>
                  <c:pt idx="0">
                    <c:v>0.11116287598334439</c:v>
                  </c:pt>
                  <c:pt idx="1">
                    <c:v>0.06910276986076239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aMHC!$S$25:$S$26</c:f>
              <c:numCache/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925"/>
          <c:w val="0.788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Contractility!$B$5</c:f>
              <c:strCache>
                <c:ptCount val="1"/>
                <c:pt idx="0">
                  <c:v>4-month Normal Diet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(Contractility!$E$5,Contractility!$E$8,Contractility!$E$20,Contractility!$E$23)</c:f>
                <c:numCache>
                  <c:ptCount val="4"/>
                  <c:pt idx="0">
                    <c:v>0.10389715348529355</c:v>
                  </c:pt>
                  <c:pt idx="1">
                    <c:v>0.1420640713832291</c:v>
                  </c:pt>
                  <c:pt idx="2">
                    <c:v>0.11116287598334439</c:v>
                  </c:pt>
                  <c:pt idx="3">
                    <c:v>0.05291863957446969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(Contractility!$A$5,Contractility!$A$8,Contractility!$A$20,Contractility!$A$23)</c:f>
              <c:strCache/>
            </c:strRef>
          </c:cat>
          <c:val>
            <c:numRef>
              <c:f>(Contractility!$C$5,Contractility!$C$8,Contractility!$C$20,Contractility!$C$23)</c:f>
              <c:numCache/>
            </c:numRef>
          </c:val>
        </c:ser>
        <c:ser>
          <c:idx val="1"/>
          <c:order val="1"/>
          <c:tx>
            <c:strRef>
              <c:f>Contractility!$B$6</c:f>
              <c:strCache>
                <c:ptCount val="1"/>
                <c:pt idx="0">
                  <c:v>4-month High Fat Diet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(Contractility!$E$6,Contractility!$E$9,Contractility!$E$21,Contractility!$E$24)</c:f>
                <c:numCache>
                  <c:ptCount val="4"/>
                  <c:pt idx="0">
                    <c:v>0.08499056252768403</c:v>
                  </c:pt>
                  <c:pt idx="1">
                    <c:v>0.1931784983786132</c:v>
                  </c:pt>
                  <c:pt idx="2">
                    <c:v>0.06910276986076239</c:v>
                  </c:pt>
                  <c:pt idx="3">
                    <c:v>0.08265034818802042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(Contractility!$C$6,Contractility!$C$9,Contractility!$C$21,Contractility!$C$24)</c:f>
              <c:numCache/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1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034"/>
          <c:w val="0.219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Interleukin-6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1075"/>
          <c:w val="0.953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'IL6'!$U$25:$U$26</c:f>
                <c:numCache>
                  <c:ptCount val="2"/>
                  <c:pt idx="0">
                    <c:v>0.38763800354864747</c:v>
                  </c:pt>
                  <c:pt idx="1">
                    <c:v>0.3015979501029228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'IL6'!$S$25:$S$26</c:f>
              <c:numCache/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Interleukin-1beta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115"/>
          <c:w val="0.9532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'IL1beta'!$U$25:$U$26</c:f>
                <c:numCache>
                  <c:ptCount val="2"/>
                  <c:pt idx="0">
                    <c:v>0.39765527800529976</c:v>
                  </c:pt>
                  <c:pt idx="1">
                    <c:v>0.6660694393943748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'IL1beta'!$S$25:$S$26</c:f>
              <c:numCache/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TNF alpha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17"/>
          <c:w val="0.954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TNFa!$U$25:$U$26</c:f>
                <c:numCache>
                  <c:ptCount val="1"/>
                  <c:pt idx="0">
                    <c:v>0.1620249856877032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1"/>
                <c:pt idx="0">
                  <c:v>Control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  <c:max val="2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ICAM1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8925"/>
          <c:w val="0.956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ICAM1!$U$25:$U$26</c:f>
                <c:numCache>
                  <c:ptCount val="2"/>
                  <c:pt idx="0">
                    <c:v>0.22428665887961155</c:v>
                  </c:pt>
                  <c:pt idx="1">
                    <c:v>0.4828353894221205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(RyanR!$R$22,RyanR!$R$23)</c:f>
              <c:strCache>
                <c:ptCount val="2"/>
                <c:pt idx="0">
                  <c:v>Control</c:v>
                </c:pt>
                <c:pt idx="1">
                  <c:v>High fat diet</c:v>
                </c:pt>
              </c:strCache>
            </c:strRef>
          </c:cat>
          <c:val>
            <c:numRef>
              <c:f>ICAM1!$S$25:$S$26</c:f>
              <c:numCache/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  <c:max val="3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0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334625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13</xdr:row>
      <xdr:rowOff>38100</xdr:rowOff>
    </xdr:from>
    <xdr:to>
      <xdr:col>30</xdr:col>
      <xdr:colOff>342900</xdr:colOff>
      <xdr:row>59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49400" y="2019300"/>
          <a:ext cx="4476750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534650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13</xdr:row>
      <xdr:rowOff>9525</xdr:rowOff>
    </xdr:from>
    <xdr:to>
      <xdr:col>29</xdr:col>
      <xdr:colOff>247650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990725"/>
          <a:ext cx="3790950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419100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038725" y="0"/>
        <a:ext cx="8772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17</xdr:col>
      <xdr:colOff>400050</xdr:colOff>
      <xdr:row>51</xdr:row>
      <xdr:rowOff>28575</xdr:rowOff>
    </xdr:to>
    <xdr:graphicFrame>
      <xdr:nvGraphicFramePr>
        <xdr:cNvPr id="2" name="Chart 1"/>
        <xdr:cNvGraphicFramePr/>
      </xdr:nvGraphicFramePr>
      <xdr:xfrm>
        <a:off x="5010150" y="4067175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334625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581025</xdr:colOff>
      <xdr:row>12</xdr:row>
      <xdr:rowOff>152400</xdr:rowOff>
    </xdr:from>
    <xdr:to>
      <xdr:col>30</xdr:col>
      <xdr:colOff>390525</xdr:colOff>
      <xdr:row>44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1981200"/>
          <a:ext cx="45339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334625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19050</xdr:colOff>
      <xdr:row>13</xdr:row>
      <xdr:rowOff>0</xdr:rowOff>
    </xdr:from>
    <xdr:to>
      <xdr:col>30</xdr:col>
      <xdr:colOff>457200</xdr:colOff>
      <xdr:row>44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981200"/>
          <a:ext cx="45720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28575</xdr:rowOff>
    </xdr:from>
    <xdr:to>
      <xdr:col>13</xdr:col>
      <xdr:colOff>581025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4105275" y="28575"/>
        <a:ext cx="45434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9525</xdr:colOff>
      <xdr:row>11</xdr:row>
      <xdr:rowOff>152400</xdr:rowOff>
    </xdr:from>
    <xdr:to>
      <xdr:col>19</xdr:col>
      <xdr:colOff>276225</xdr:colOff>
      <xdr:row>57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847850"/>
          <a:ext cx="4400550" cy="735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419100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038725" y="0"/>
        <a:ext cx="8772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17</xdr:col>
      <xdr:colOff>400050</xdr:colOff>
      <xdr:row>51</xdr:row>
      <xdr:rowOff>28575</xdr:rowOff>
    </xdr:to>
    <xdr:graphicFrame>
      <xdr:nvGraphicFramePr>
        <xdr:cNvPr id="2" name="Chart 1"/>
        <xdr:cNvGraphicFramePr/>
      </xdr:nvGraphicFramePr>
      <xdr:xfrm>
        <a:off x="5010150" y="4095750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534650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571500</xdr:colOff>
      <xdr:row>12</xdr:row>
      <xdr:rowOff>104775</xdr:rowOff>
    </xdr:from>
    <xdr:to>
      <xdr:col>30</xdr:col>
      <xdr:colOff>104775</xdr:colOff>
      <xdr:row>56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30375" y="1933575"/>
          <a:ext cx="4257675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17</xdr:col>
      <xdr:colOff>400050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572000" y="647700"/>
        <a:ext cx="87820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17</xdr:col>
      <xdr:colOff>400050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5181600" y="152400"/>
        <a:ext cx="8782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17</xdr:col>
      <xdr:colOff>400050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5181600" y="6143625"/>
        <a:ext cx="87820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67</xdr:row>
      <xdr:rowOff>0</xdr:rowOff>
    </xdr:from>
    <xdr:to>
      <xdr:col>17</xdr:col>
      <xdr:colOff>400050</xdr:colOff>
      <xdr:row>92</xdr:row>
      <xdr:rowOff>28575</xdr:rowOff>
    </xdr:to>
    <xdr:graphicFrame>
      <xdr:nvGraphicFramePr>
        <xdr:cNvPr id="3" name="Chart 3"/>
        <xdr:cNvGraphicFramePr/>
      </xdr:nvGraphicFramePr>
      <xdr:xfrm>
        <a:off x="5181600" y="10287000"/>
        <a:ext cx="87820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142875</xdr:rowOff>
    </xdr:from>
    <xdr:to>
      <xdr:col>23</xdr:col>
      <xdr:colOff>304800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0039350" y="295275"/>
        <a:ext cx="41243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14</xdr:row>
      <xdr:rowOff>0</xdr:rowOff>
    </xdr:from>
    <xdr:to>
      <xdr:col>30</xdr:col>
      <xdr:colOff>238125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2133600"/>
          <a:ext cx="43719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142875</xdr:rowOff>
    </xdr:from>
    <xdr:to>
      <xdr:col>23</xdr:col>
      <xdr:colOff>304800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0039350" y="295275"/>
        <a:ext cx="41243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534650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9525</xdr:colOff>
      <xdr:row>13</xdr:row>
      <xdr:rowOff>0</xdr:rowOff>
    </xdr:from>
    <xdr:to>
      <xdr:col>29</xdr:col>
      <xdr:colOff>457200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58950" y="1981200"/>
          <a:ext cx="3990975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9525</xdr:rowOff>
    </xdr:from>
    <xdr:to>
      <xdr:col>17</xdr:col>
      <xdr:colOff>419100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038725" y="9525"/>
        <a:ext cx="87725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23</xdr:col>
      <xdr:colOff>180975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10039350" y="304800"/>
        <a:ext cx="4095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0</xdr:rowOff>
    </xdr:from>
    <xdr:to>
      <xdr:col>23</xdr:col>
      <xdr:colOff>314325</xdr:colOff>
      <xdr:row>11</xdr:row>
      <xdr:rowOff>57150</xdr:rowOff>
    </xdr:to>
    <xdr:graphicFrame>
      <xdr:nvGraphicFramePr>
        <xdr:cNvPr id="1" name="Chart 1"/>
        <xdr:cNvGraphicFramePr/>
      </xdr:nvGraphicFramePr>
      <xdr:xfrm>
        <a:off x="10325100" y="0"/>
        <a:ext cx="41243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24</xdr:col>
      <xdr:colOff>0</xdr:colOff>
      <xdr:row>3</xdr:row>
      <xdr:rowOff>0</xdr:rowOff>
    </xdr:from>
    <xdr:to>
      <xdr:col>32</xdr:col>
      <xdr:colOff>485775</xdr:colOff>
      <xdr:row>56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25650" y="457200"/>
          <a:ext cx="5210175" cy="870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534650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0</xdr:colOff>
      <xdr:row>13</xdr:row>
      <xdr:rowOff>9525</xdr:rowOff>
    </xdr:from>
    <xdr:to>
      <xdr:col>30</xdr:col>
      <xdr:colOff>390525</xdr:colOff>
      <xdr:row>59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990725"/>
          <a:ext cx="4524375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23</xdr:col>
      <xdr:colOff>552450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534650" y="152400"/>
        <a:ext cx="44672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523875</xdr:colOff>
      <xdr:row>12</xdr:row>
      <xdr:rowOff>152400</xdr:rowOff>
    </xdr:from>
    <xdr:to>
      <xdr:col>30</xdr:col>
      <xdr:colOff>333375</xdr:colOff>
      <xdr:row>59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1981200"/>
          <a:ext cx="453390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4" sqref="B4:C24"/>
    </sheetView>
  </sheetViews>
  <sheetFormatPr defaultColWidth="8.8515625" defaultRowHeight="12.75"/>
  <sheetData>
    <row r="1" ht="12">
      <c r="A1" t="s">
        <v>0</v>
      </c>
    </row>
    <row r="2" spans="1:2" ht="12">
      <c r="A2" t="s">
        <v>15</v>
      </c>
      <c r="B2" s="3" t="s">
        <v>7</v>
      </c>
    </row>
    <row r="3" spans="4:6" ht="12">
      <c r="D3" s="5" t="s">
        <v>4</v>
      </c>
      <c r="E3" s="5" t="s">
        <v>5</v>
      </c>
      <c r="F3" s="5" t="s">
        <v>3</v>
      </c>
    </row>
    <row r="4" spans="1:6" ht="12">
      <c r="A4">
        <v>1</v>
      </c>
      <c r="B4" t="s">
        <v>28</v>
      </c>
      <c r="C4" t="s">
        <v>30</v>
      </c>
      <c r="D4" s="4">
        <v>24.4</v>
      </c>
      <c r="E4" s="4">
        <v>24.7</v>
      </c>
      <c r="F4" s="7">
        <f>AVERAGE(D4:E4)</f>
        <v>24.549999999999997</v>
      </c>
    </row>
    <row r="5" spans="1:6" ht="12">
      <c r="A5">
        <v>2</v>
      </c>
      <c r="B5" t="s">
        <v>28</v>
      </c>
      <c r="C5" t="s">
        <v>30</v>
      </c>
      <c r="D5" s="4">
        <v>24.7</v>
      </c>
      <c r="E5" s="4">
        <v>24.6</v>
      </c>
      <c r="F5" s="7">
        <f aca="true" t="shared" si="0" ref="F5:F24">AVERAGE(D5:E5)</f>
        <v>24.65</v>
      </c>
    </row>
    <row r="6" spans="1:6" ht="12">
      <c r="A6">
        <v>3</v>
      </c>
      <c r="B6" t="s">
        <v>28</v>
      </c>
      <c r="C6" t="s">
        <v>30</v>
      </c>
      <c r="D6" s="4">
        <v>24.6</v>
      </c>
      <c r="E6" s="4">
        <v>24.5</v>
      </c>
      <c r="F6" s="7">
        <f t="shared" si="0"/>
        <v>24.55</v>
      </c>
    </row>
    <row r="7" spans="1:6" ht="12">
      <c r="A7">
        <v>4</v>
      </c>
      <c r="B7" t="s">
        <v>28</v>
      </c>
      <c r="C7" t="s">
        <v>30</v>
      </c>
      <c r="D7" s="4">
        <v>24.7</v>
      </c>
      <c r="E7" s="4">
        <v>24.8</v>
      </c>
      <c r="F7" s="7">
        <f t="shared" si="0"/>
        <v>24.75</v>
      </c>
    </row>
    <row r="8" spans="1:6" ht="12">
      <c r="A8">
        <v>5</v>
      </c>
      <c r="B8" t="s">
        <v>28</v>
      </c>
      <c r="C8" t="s">
        <v>31</v>
      </c>
      <c r="D8" s="4">
        <v>23.7</v>
      </c>
      <c r="E8" s="4">
        <v>23.7</v>
      </c>
      <c r="F8" s="7">
        <f t="shared" si="0"/>
        <v>23.7</v>
      </c>
    </row>
    <row r="9" spans="1:6" ht="12">
      <c r="A9">
        <v>6</v>
      </c>
      <c r="B9" t="s">
        <v>28</v>
      </c>
      <c r="C9" t="s">
        <v>31</v>
      </c>
      <c r="D9" s="4">
        <v>24.6</v>
      </c>
      <c r="E9" s="4">
        <v>24.6</v>
      </c>
      <c r="F9" s="7">
        <f t="shared" si="0"/>
        <v>24.6</v>
      </c>
    </row>
    <row r="10" spans="1:6" ht="12">
      <c r="A10">
        <v>7</v>
      </c>
      <c r="B10" t="s">
        <v>28</v>
      </c>
      <c r="C10" t="s">
        <v>31</v>
      </c>
      <c r="D10" s="1">
        <v>24.2</v>
      </c>
      <c r="E10" s="1">
        <v>24.7</v>
      </c>
      <c r="F10" s="7">
        <f t="shared" si="0"/>
        <v>24.45</v>
      </c>
    </row>
    <row r="11" spans="1:6" ht="12">
      <c r="A11">
        <v>8</v>
      </c>
      <c r="B11" t="s">
        <v>28</v>
      </c>
      <c r="C11" t="s">
        <v>31</v>
      </c>
      <c r="D11" s="4">
        <v>25</v>
      </c>
      <c r="E11" s="4">
        <v>24.7</v>
      </c>
      <c r="F11" s="7">
        <f t="shared" si="0"/>
        <v>24.85</v>
      </c>
    </row>
    <row r="12" spans="1:6" ht="12">
      <c r="A12">
        <v>9</v>
      </c>
      <c r="B12" t="s">
        <v>28</v>
      </c>
      <c r="C12" t="s">
        <v>31</v>
      </c>
      <c r="D12" s="4">
        <v>24.6</v>
      </c>
      <c r="E12" s="4">
        <v>24.3</v>
      </c>
      <c r="F12" s="7">
        <f t="shared" si="0"/>
        <v>24.450000000000003</v>
      </c>
    </row>
    <row r="13" spans="1:6" ht="12">
      <c r="A13">
        <v>10</v>
      </c>
      <c r="B13" t="s">
        <v>28</v>
      </c>
      <c r="C13" t="s">
        <v>31</v>
      </c>
      <c r="D13" s="4">
        <v>27.6</v>
      </c>
      <c r="E13" s="4">
        <v>27.5</v>
      </c>
      <c r="F13" s="7">
        <f t="shared" si="0"/>
        <v>27.55</v>
      </c>
    </row>
    <row r="14" spans="1:6" ht="12">
      <c r="A14">
        <v>11</v>
      </c>
      <c r="B14" t="s">
        <v>28</v>
      </c>
      <c r="C14" t="s">
        <v>31</v>
      </c>
      <c r="D14" s="4">
        <v>24.2</v>
      </c>
      <c r="E14" s="4">
        <v>24.3</v>
      </c>
      <c r="F14" s="7">
        <f t="shared" si="0"/>
        <v>24.25</v>
      </c>
    </row>
    <row r="15" spans="1:6" ht="12">
      <c r="A15">
        <v>12</v>
      </c>
      <c r="B15" t="s">
        <v>28</v>
      </c>
      <c r="C15" t="s">
        <v>31</v>
      </c>
      <c r="D15" s="4">
        <v>24.4</v>
      </c>
      <c r="E15" s="4">
        <v>24.7</v>
      </c>
      <c r="F15" s="7">
        <f t="shared" si="0"/>
        <v>24.549999999999997</v>
      </c>
    </row>
    <row r="16" spans="1:6" ht="12">
      <c r="A16">
        <v>13</v>
      </c>
      <c r="B16" t="s">
        <v>28</v>
      </c>
      <c r="C16" t="s">
        <v>31</v>
      </c>
      <c r="D16" s="4">
        <v>23.7</v>
      </c>
      <c r="E16" s="4">
        <v>23.7</v>
      </c>
      <c r="F16" s="7">
        <f t="shared" si="0"/>
        <v>23.7</v>
      </c>
    </row>
    <row r="17" spans="1:6" ht="12">
      <c r="A17">
        <v>14</v>
      </c>
      <c r="B17" t="s">
        <v>28</v>
      </c>
      <c r="C17" t="s">
        <v>31</v>
      </c>
      <c r="D17" s="4">
        <v>24.2</v>
      </c>
      <c r="E17" s="4">
        <v>24.6</v>
      </c>
      <c r="F17" s="7">
        <f t="shared" si="0"/>
        <v>24.4</v>
      </c>
    </row>
    <row r="18" spans="1:6" ht="12">
      <c r="A18">
        <v>15</v>
      </c>
      <c r="B18" t="s">
        <v>28</v>
      </c>
      <c r="C18" t="s">
        <v>30</v>
      </c>
      <c r="D18" s="4">
        <v>24.2</v>
      </c>
      <c r="E18" s="4">
        <v>24.2</v>
      </c>
      <c r="F18" s="7">
        <f t="shared" si="0"/>
        <v>24.2</v>
      </c>
    </row>
    <row r="19" spans="1:6" ht="12">
      <c r="A19">
        <v>16</v>
      </c>
      <c r="B19" t="s">
        <v>28</v>
      </c>
      <c r="C19" t="s">
        <v>30</v>
      </c>
      <c r="D19" s="4">
        <v>24.8</v>
      </c>
      <c r="E19" s="4"/>
      <c r="F19" s="7">
        <f t="shared" si="0"/>
        <v>24.8</v>
      </c>
    </row>
    <row r="20" spans="1:6" ht="12">
      <c r="A20">
        <v>17</v>
      </c>
      <c r="B20" t="s">
        <v>28</v>
      </c>
      <c r="C20" t="s">
        <v>30</v>
      </c>
      <c r="D20" s="4">
        <v>24.4</v>
      </c>
      <c r="E20" s="4">
        <v>24.7</v>
      </c>
      <c r="F20" s="7">
        <f t="shared" si="0"/>
        <v>24.549999999999997</v>
      </c>
    </row>
    <row r="21" spans="1:6" ht="12">
      <c r="A21">
        <v>18</v>
      </c>
      <c r="B21" t="s">
        <v>28</v>
      </c>
      <c r="C21" t="s">
        <v>30</v>
      </c>
      <c r="D21" s="4">
        <v>24.1</v>
      </c>
      <c r="E21" s="4">
        <v>24.5</v>
      </c>
      <c r="F21" s="7">
        <f t="shared" si="0"/>
        <v>24.3</v>
      </c>
    </row>
    <row r="22" spans="1:6" ht="12">
      <c r="A22">
        <v>19</v>
      </c>
      <c r="B22" t="s">
        <v>28</v>
      </c>
      <c r="C22" t="s">
        <v>30</v>
      </c>
      <c r="D22" s="4">
        <v>26.8</v>
      </c>
      <c r="E22" s="4">
        <v>26.9</v>
      </c>
      <c r="F22" s="7">
        <f t="shared" si="0"/>
        <v>26.85</v>
      </c>
    </row>
    <row r="23" spans="1:6" ht="12">
      <c r="A23">
        <v>20</v>
      </c>
      <c r="B23" t="s">
        <v>28</v>
      </c>
      <c r="C23" t="s">
        <v>30</v>
      </c>
      <c r="D23" s="4">
        <v>24.2</v>
      </c>
      <c r="E23" s="4">
        <v>24.5</v>
      </c>
      <c r="F23" s="7">
        <f t="shared" si="0"/>
        <v>24.35</v>
      </c>
    </row>
    <row r="24" spans="1:6" ht="12">
      <c r="A24">
        <v>21</v>
      </c>
      <c r="B24" t="s">
        <v>29</v>
      </c>
      <c r="C24" t="s">
        <v>30</v>
      </c>
      <c r="D24" s="4">
        <v>27.7</v>
      </c>
      <c r="E24" s="4">
        <v>27.7</v>
      </c>
      <c r="F24" s="7">
        <f t="shared" si="0"/>
        <v>27.7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K14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2" width="9.28125" style="0" bestFit="1" customWidth="1"/>
    <col min="13" max="13" width="12.28125" style="0" customWidth="1"/>
    <col min="14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25</v>
      </c>
      <c r="B2" s="3" t="s">
        <v>32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32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35.4</v>
      </c>
      <c r="E4" s="4">
        <v>35.3</v>
      </c>
      <c r="F4" s="22">
        <f>AVERAGE(D4:E4)</f>
        <v>35.349999999999994</v>
      </c>
      <c r="I4">
        <v>1</v>
      </c>
      <c r="J4" t="s">
        <v>28</v>
      </c>
      <c r="K4" t="s">
        <v>30</v>
      </c>
      <c r="L4">
        <v>24.55</v>
      </c>
      <c r="M4">
        <v>35.35</v>
      </c>
      <c r="N4" s="9">
        <f>M4-L4</f>
        <v>10.8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36.5</v>
      </c>
      <c r="E5" s="4">
        <v>36.5</v>
      </c>
      <c r="F5" s="22">
        <f aca="true" t="shared" si="0" ref="F5:F24">AVERAGE(D5:E5)</f>
        <v>36.5</v>
      </c>
      <c r="I5">
        <v>2</v>
      </c>
      <c r="J5" t="s">
        <v>28</v>
      </c>
      <c r="K5" t="s">
        <v>30</v>
      </c>
      <c r="L5">
        <v>24.65</v>
      </c>
      <c r="M5">
        <v>36.5</v>
      </c>
      <c r="N5" s="9">
        <f aca="true" t="shared" si="1" ref="N5:N24">M5-L5</f>
        <v>11.850000000000001</v>
      </c>
      <c r="O5" s="9">
        <f>N5-$N$4</f>
        <v>1.0500000000000007</v>
      </c>
      <c r="P5" s="9">
        <f aca="true" t="shared" si="2" ref="P5:P24">POWER(2,O5)</f>
        <v>2.070529847682756</v>
      </c>
      <c r="Q5" s="9">
        <f aca="true" t="shared" si="3" ref="Q5:Q24">1/P5</f>
        <v>0.4829681644624225</v>
      </c>
    </row>
    <row r="6" spans="1:17" ht="12">
      <c r="A6">
        <v>3</v>
      </c>
      <c r="B6" t="s">
        <v>28</v>
      </c>
      <c r="C6" t="s">
        <v>30</v>
      </c>
      <c r="D6" s="4">
        <v>36.4</v>
      </c>
      <c r="E6" s="4">
        <v>36.5</v>
      </c>
      <c r="F6" s="22">
        <f t="shared" si="0"/>
        <v>36.45</v>
      </c>
      <c r="I6">
        <v>3</v>
      </c>
      <c r="J6" t="s">
        <v>28</v>
      </c>
      <c r="K6" t="s">
        <v>30</v>
      </c>
      <c r="L6">
        <v>24.55</v>
      </c>
      <c r="M6">
        <v>36.45</v>
      </c>
      <c r="N6" s="9">
        <f t="shared" si="1"/>
        <v>11.900000000000002</v>
      </c>
      <c r="O6" s="9">
        <f>N6-$N$4</f>
        <v>1.1000000000000014</v>
      </c>
      <c r="P6" s="9">
        <f t="shared" si="2"/>
        <v>2.1435469250725885</v>
      </c>
      <c r="Q6" s="9">
        <f t="shared" si="3"/>
        <v>0.46651649576840326</v>
      </c>
    </row>
    <row r="7" spans="1:17" ht="12">
      <c r="A7">
        <v>4</v>
      </c>
      <c r="B7" t="s">
        <v>28</v>
      </c>
      <c r="C7" t="s">
        <v>30</v>
      </c>
      <c r="D7" s="4" t="s">
        <v>13</v>
      </c>
      <c r="E7" s="13">
        <v>36.9</v>
      </c>
      <c r="F7" s="22">
        <f t="shared" si="0"/>
        <v>36.9</v>
      </c>
      <c r="I7">
        <v>4</v>
      </c>
      <c r="J7" t="s">
        <v>28</v>
      </c>
      <c r="K7" t="s">
        <v>30</v>
      </c>
      <c r="L7">
        <v>24.75</v>
      </c>
      <c r="M7">
        <v>36.9</v>
      </c>
      <c r="N7" s="9">
        <f t="shared" si="1"/>
        <v>12.149999999999999</v>
      </c>
      <c r="O7" s="9">
        <f>N7-$N$4</f>
        <v>1.3499999999999979</v>
      </c>
      <c r="P7" s="9">
        <f t="shared" si="2"/>
        <v>2.5491212546385205</v>
      </c>
      <c r="Q7" s="9">
        <f t="shared" si="3"/>
        <v>0.39229204894837594</v>
      </c>
    </row>
    <row r="8" spans="1:17" ht="12">
      <c r="A8">
        <v>5</v>
      </c>
      <c r="B8" t="s">
        <v>28</v>
      </c>
      <c r="C8" t="s">
        <v>31</v>
      </c>
      <c r="D8" s="4">
        <v>34.6</v>
      </c>
      <c r="E8" s="13">
        <v>34.4</v>
      </c>
      <c r="F8" s="22">
        <f>AVERAGE(D8:E8)</f>
        <v>34.5</v>
      </c>
      <c r="I8" s="10">
        <v>5</v>
      </c>
      <c r="J8" s="10" t="s">
        <v>28</v>
      </c>
      <c r="K8" s="10" t="s">
        <v>31</v>
      </c>
      <c r="L8" s="10">
        <v>23.7</v>
      </c>
      <c r="M8" s="10">
        <v>34.5</v>
      </c>
      <c r="N8" s="11">
        <f t="shared" si="1"/>
        <v>10.8</v>
      </c>
      <c r="O8" s="11">
        <f>N8-$N$4</f>
        <v>0</v>
      </c>
      <c r="P8" s="11">
        <f t="shared" si="2"/>
        <v>1</v>
      </c>
      <c r="Q8" s="11">
        <f t="shared" si="3"/>
        <v>1</v>
      </c>
    </row>
    <row r="9" spans="1:17" ht="12">
      <c r="A9">
        <v>6</v>
      </c>
      <c r="B9" t="s">
        <v>28</v>
      </c>
      <c r="C9" t="s">
        <v>31</v>
      </c>
      <c r="D9" s="4">
        <v>35.6</v>
      </c>
      <c r="E9" s="13">
        <v>35.8</v>
      </c>
      <c r="F9" s="22">
        <f t="shared" si="0"/>
        <v>35.7</v>
      </c>
      <c r="I9" s="10">
        <v>6</v>
      </c>
      <c r="J9" s="10" t="s">
        <v>28</v>
      </c>
      <c r="K9" s="10" t="s">
        <v>31</v>
      </c>
      <c r="L9" s="10">
        <v>24.6</v>
      </c>
      <c r="M9" s="10">
        <v>35.6</v>
      </c>
      <c r="N9" s="11">
        <f t="shared" si="1"/>
        <v>11</v>
      </c>
      <c r="O9" s="11">
        <f aca="true" t="shared" si="4" ref="O9:O17">N9-$N$4</f>
        <v>0.1999999999999993</v>
      </c>
      <c r="P9" s="11">
        <f t="shared" si="2"/>
        <v>1.1486983549970344</v>
      </c>
      <c r="Q9" s="11">
        <f t="shared" si="3"/>
        <v>0.8705505632961246</v>
      </c>
    </row>
    <row r="10" spans="1:17" ht="12">
      <c r="A10">
        <v>7</v>
      </c>
      <c r="B10" t="s">
        <v>28</v>
      </c>
      <c r="C10" t="s">
        <v>31</v>
      </c>
      <c r="D10" s="4">
        <v>35.4</v>
      </c>
      <c r="E10" s="13">
        <v>35.2</v>
      </c>
      <c r="F10" s="22">
        <f t="shared" si="0"/>
        <v>35.3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35.3</v>
      </c>
      <c r="N10" s="11">
        <f t="shared" si="1"/>
        <v>10.849999999999998</v>
      </c>
      <c r="O10" s="11">
        <f t="shared" si="4"/>
        <v>0.04999999999999716</v>
      </c>
      <c r="P10" s="11">
        <f t="shared" si="2"/>
        <v>1.0352649238413754</v>
      </c>
      <c r="Q10" s="11">
        <f t="shared" si="3"/>
        <v>0.9659363289248476</v>
      </c>
    </row>
    <row r="11" spans="1:17" ht="12">
      <c r="A11">
        <v>8</v>
      </c>
      <c r="B11" t="s">
        <v>28</v>
      </c>
      <c r="C11" t="s">
        <v>31</v>
      </c>
      <c r="D11" s="4">
        <v>35.6</v>
      </c>
      <c r="E11" s="13">
        <v>35.3</v>
      </c>
      <c r="F11" s="22">
        <f t="shared" si="0"/>
        <v>35.45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35.45</v>
      </c>
      <c r="N11" s="11">
        <f t="shared" si="1"/>
        <v>10.600000000000001</v>
      </c>
      <c r="O11" s="11">
        <f t="shared" si="4"/>
        <v>-0.1999999999999993</v>
      </c>
      <c r="P11" s="11">
        <f t="shared" si="2"/>
        <v>0.8705505632961246</v>
      </c>
      <c r="Q11" s="11">
        <f t="shared" si="3"/>
        <v>1.1486983549970344</v>
      </c>
    </row>
    <row r="12" spans="1:17" ht="12">
      <c r="A12">
        <v>9</v>
      </c>
      <c r="B12" t="s">
        <v>28</v>
      </c>
      <c r="C12" t="s">
        <v>31</v>
      </c>
      <c r="D12" s="4" t="s">
        <v>13</v>
      </c>
      <c r="E12" s="4">
        <v>34.9</v>
      </c>
      <c r="F12" s="22">
        <f t="shared" si="0"/>
        <v>34.9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34.9</v>
      </c>
      <c r="N12" s="11">
        <f t="shared" si="1"/>
        <v>10.45</v>
      </c>
      <c r="O12" s="11">
        <f t="shared" si="4"/>
        <v>-0.3500000000000014</v>
      </c>
      <c r="P12" s="11">
        <f t="shared" si="2"/>
        <v>0.78458409789675</v>
      </c>
      <c r="Q12" s="11">
        <f t="shared" si="3"/>
        <v>1.2745606273192633</v>
      </c>
    </row>
    <row r="13" spans="1:17" ht="12.75">
      <c r="A13">
        <v>10</v>
      </c>
      <c r="B13" t="s">
        <v>28</v>
      </c>
      <c r="C13" t="s">
        <v>31</v>
      </c>
      <c r="D13" s="4">
        <v>30.8</v>
      </c>
      <c r="E13" s="4">
        <v>30.8</v>
      </c>
      <c r="F13" s="22">
        <f t="shared" si="0"/>
        <v>30.8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30.8</v>
      </c>
      <c r="N13" s="11">
        <f t="shared" si="1"/>
        <v>3.25</v>
      </c>
      <c r="O13" s="11">
        <f t="shared" si="4"/>
        <v>-7.550000000000001</v>
      </c>
      <c r="P13" s="11">
        <f t="shared" si="2"/>
        <v>0.005336094752946856</v>
      </c>
      <c r="Q13" s="23">
        <f t="shared" si="3"/>
        <v>187.40296908104008</v>
      </c>
    </row>
    <row r="14" spans="1:23" ht="12.75">
      <c r="A14">
        <v>11</v>
      </c>
      <c r="B14" t="s">
        <v>28</v>
      </c>
      <c r="C14" t="s">
        <v>31</v>
      </c>
      <c r="D14" s="4">
        <v>35.4</v>
      </c>
      <c r="E14" s="4">
        <v>35</v>
      </c>
      <c r="F14" s="22">
        <f t="shared" si="0"/>
        <v>35.2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35.2</v>
      </c>
      <c r="N14" s="11">
        <f t="shared" si="1"/>
        <v>10.950000000000003</v>
      </c>
      <c r="O14" s="11">
        <f t="shared" si="4"/>
        <v>0.15000000000000213</v>
      </c>
      <c r="P14" s="11">
        <f t="shared" si="2"/>
        <v>1.1095694720678466</v>
      </c>
      <c r="Q14" s="11">
        <f t="shared" si="3"/>
        <v>0.901250462610829</v>
      </c>
      <c r="V14" s="10" t="s">
        <v>31</v>
      </c>
      <c r="W14" s="25">
        <v>1</v>
      </c>
    </row>
    <row r="15" spans="1:23" ht="12.75">
      <c r="A15">
        <v>12</v>
      </c>
      <c r="B15" t="s">
        <v>28</v>
      </c>
      <c r="C15" t="s">
        <v>31</v>
      </c>
      <c r="D15" s="4">
        <v>35.2</v>
      </c>
      <c r="E15" s="4" t="s">
        <v>13</v>
      </c>
      <c r="F15" s="22">
        <f t="shared" si="0"/>
        <v>35.2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35.2</v>
      </c>
      <c r="N15" s="11">
        <f t="shared" si="1"/>
        <v>10.650000000000002</v>
      </c>
      <c r="O15" s="11">
        <f t="shared" si="4"/>
        <v>-0.14999999999999858</v>
      </c>
      <c r="P15" s="11">
        <f t="shared" si="2"/>
        <v>0.9012504626108311</v>
      </c>
      <c r="Q15" s="11">
        <f t="shared" si="3"/>
        <v>1.109569472067844</v>
      </c>
      <c r="V15" s="10" t="s">
        <v>31</v>
      </c>
      <c r="W15" s="25">
        <v>0.8705505632961246</v>
      </c>
    </row>
    <row r="16" spans="1:23" ht="12.75">
      <c r="A16">
        <v>13</v>
      </c>
      <c r="B16" t="s">
        <v>28</v>
      </c>
      <c r="C16" t="s">
        <v>31</v>
      </c>
      <c r="D16" s="4">
        <v>33.8</v>
      </c>
      <c r="E16" s="4">
        <v>33.8</v>
      </c>
      <c r="F16" s="22">
        <f t="shared" si="0"/>
        <v>33.8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33.8</v>
      </c>
      <c r="N16" s="11">
        <f t="shared" si="1"/>
        <v>10.099999999999998</v>
      </c>
      <c r="O16" s="11">
        <f t="shared" si="4"/>
        <v>-0.7000000000000028</v>
      </c>
      <c r="P16" s="11">
        <f t="shared" si="2"/>
        <v>0.6155722066724569</v>
      </c>
      <c r="Q16" s="11">
        <f t="shared" si="3"/>
        <v>1.6245047927124743</v>
      </c>
      <c r="V16" s="10" t="s">
        <v>31</v>
      </c>
      <c r="W16" s="25">
        <v>0.9659363289248476</v>
      </c>
    </row>
    <row r="17" spans="1:23" ht="12.75">
      <c r="A17">
        <v>14</v>
      </c>
      <c r="B17" t="s">
        <v>28</v>
      </c>
      <c r="C17" t="s">
        <v>31</v>
      </c>
      <c r="D17" s="4">
        <v>33.3</v>
      </c>
      <c r="E17" s="4">
        <v>33.3</v>
      </c>
      <c r="F17" s="22">
        <f t="shared" si="0"/>
        <v>33.3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33.3</v>
      </c>
      <c r="N17" s="11">
        <f t="shared" si="1"/>
        <v>8.899999999999999</v>
      </c>
      <c r="O17" s="11">
        <f t="shared" si="4"/>
        <v>-1.9000000000000021</v>
      </c>
      <c r="P17" s="11">
        <f t="shared" si="2"/>
        <v>0.2679433656340729</v>
      </c>
      <c r="Q17" s="11">
        <f t="shared" si="3"/>
        <v>3.7321319661472354</v>
      </c>
      <c r="V17" s="10" t="s">
        <v>31</v>
      </c>
      <c r="W17" s="25">
        <v>1.1486983549970344</v>
      </c>
    </row>
    <row r="18" spans="1:23" ht="12.75">
      <c r="A18">
        <v>15</v>
      </c>
      <c r="B18" t="s">
        <v>28</v>
      </c>
      <c r="C18" t="s">
        <v>30</v>
      </c>
      <c r="D18" s="4">
        <v>38.5</v>
      </c>
      <c r="E18" s="4" t="s">
        <v>13</v>
      </c>
      <c r="F18" s="22">
        <f t="shared" si="0"/>
        <v>38.5</v>
      </c>
      <c r="I18">
        <v>15</v>
      </c>
      <c r="J18" t="s">
        <v>28</v>
      </c>
      <c r="K18" t="s">
        <v>30</v>
      </c>
      <c r="L18">
        <v>24.2</v>
      </c>
      <c r="M18">
        <v>38.5</v>
      </c>
      <c r="N18" s="9">
        <f t="shared" si="1"/>
        <v>14.3</v>
      </c>
      <c r="O18" s="9">
        <f>N18-$N$4</f>
        <v>3.5</v>
      </c>
      <c r="P18" s="9">
        <f t="shared" si="2"/>
        <v>11.31370849898476</v>
      </c>
      <c r="Q18" s="9">
        <f t="shared" si="3"/>
        <v>0.08838834764831845</v>
      </c>
      <c r="V18" s="10" t="s">
        <v>31</v>
      </c>
      <c r="W18" s="25">
        <v>1.27</v>
      </c>
    </row>
    <row r="19" spans="1:23" ht="12.75">
      <c r="A19">
        <v>16</v>
      </c>
      <c r="B19" t="s">
        <v>28</v>
      </c>
      <c r="C19" t="s">
        <v>30</v>
      </c>
      <c r="D19" s="4" t="s">
        <v>13</v>
      </c>
      <c r="E19" s="4" t="s">
        <v>13</v>
      </c>
      <c r="F19" s="22" t="e">
        <f t="shared" si="0"/>
        <v>#DIV/0!</v>
      </c>
      <c r="I19">
        <v>16</v>
      </c>
      <c r="J19" t="s">
        <v>28</v>
      </c>
      <c r="K19" t="s">
        <v>30</v>
      </c>
      <c r="L19">
        <v>24.8</v>
      </c>
      <c r="M19" t="e">
        <v>#DIV/0!</v>
      </c>
      <c r="N19" s="9" t="e">
        <f t="shared" si="1"/>
        <v>#DIV/0!</v>
      </c>
      <c r="O19" s="9" t="e">
        <f aca="true" t="shared" si="5" ref="O19:O24">N19-$N$4</f>
        <v>#DIV/0!</v>
      </c>
      <c r="P19" s="9" t="e">
        <f t="shared" si="2"/>
        <v>#DIV/0!</v>
      </c>
      <c r="Q19" s="9"/>
      <c r="V19" s="10" t="s">
        <v>31</v>
      </c>
      <c r="W19" s="25">
        <v>0.901250462610829</v>
      </c>
    </row>
    <row r="20" spans="1:23" ht="12.75">
      <c r="A20">
        <v>17</v>
      </c>
      <c r="B20" t="s">
        <v>28</v>
      </c>
      <c r="C20" t="s">
        <v>30</v>
      </c>
      <c r="D20" s="4">
        <v>35.1</v>
      </c>
      <c r="E20" s="4">
        <v>34.8</v>
      </c>
      <c r="F20" s="22">
        <f t="shared" si="0"/>
        <v>34.95</v>
      </c>
      <c r="I20">
        <v>17</v>
      </c>
      <c r="J20" t="s">
        <v>28</v>
      </c>
      <c r="K20" t="s">
        <v>30</v>
      </c>
      <c r="L20">
        <v>24.55</v>
      </c>
      <c r="M20">
        <v>34.95</v>
      </c>
      <c r="N20" s="9">
        <f t="shared" si="1"/>
        <v>10.400000000000002</v>
      </c>
      <c r="O20" s="9">
        <f t="shared" si="5"/>
        <v>-0.3999999999999986</v>
      </c>
      <c r="P20" s="9">
        <f t="shared" si="2"/>
        <v>0.7578582832551999</v>
      </c>
      <c r="Q20" s="9">
        <f t="shared" si="3"/>
        <v>1.3195079107728929</v>
      </c>
      <c r="V20" s="10" t="s">
        <v>31</v>
      </c>
      <c r="W20" s="25">
        <v>1.109569472067844</v>
      </c>
    </row>
    <row r="21" spans="1:23" ht="12.75">
      <c r="A21">
        <v>18</v>
      </c>
      <c r="B21" t="s">
        <v>28</v>
      </c>
      <c r="C21" t="s">
        <v>30</v>
      </c>
      <c r="D21" s="4" t="s">
        <v>13</v>
      </c>
      <c r="E21" s="4" t="s">
        <v>13</v>
      </c>
      <c r="F21" s="22" t="e">
        <f t="shared" si="0"/>
        <v>#DIV/0!</v>
      </c>
      <c r="I21">
        <v>18</v>
      </c>
      <c r="J21" t="s">
        <v>28</v>
      </c>
      <c r="K21" t="s">
        <v>30</v>
      </c>
      <c r="L21">
        <v>24.3</v>
      </c>
      <c r="M21" t="e">
        <v>#DIV/0!</v>
      </c>
      <c r="N21" s="9" t="e">
        <f t="shared" si="1"/>
        <v>#DIV/0!</v>
      </c>
      <c r="O21" s="9" t="e">
        <f t="shared" si="5"/>
        <v>#DIV/0!</v>
      </c>
      <c r="P21" s="9" t="e">
        <f t="shared" si="2"/>
        <v>#DIV/0!</v>
      </c>
      <c r="Q21" s="9"/>
      <c r="V21" s="10" t="s">
        <v>31</v>
      </c>
      <c r="W21" s="25">
        <v>1.6245047927124743</v>
      </c>
    </row>
    <row r="22" spans="1:23" ht="12.75">
      <c r="A22">
        <v>19</v>
      </c>
      <c r="B22" t="s">
        <v>28</v>
      </c>
      <c r="C22" t="s">
        <v>30</v>
      </c>
      <c r="D22" s="1">
        <v>31</v>
      </c>
      <c r="E22" s="1">
        <v>31.5</v>
      </c>
      <c r="F22" s="22">
        <f t="shared" si="0"/>
        <v>31.25</v>
      </c>
      <c r="I22">
        <v>19</v>
      </c>
      <c r="J22" t="s">
        <v>28</v>
      </c>
      <c r="K22" t="s">
        <v>30</v>
      </c>
      <c r="L22">
        <v>26.85</v>
      </c>
      <c r="M22">
        <v>31.25</v>
      </c>
      <c r="N22" s="9">
        <f t="shared" si="1"/>
        <v>4.399999999999999</v>
      </c>
      <c r="O22" s="9">
        <f t="shared" si="5"/>
        <v>-6.400000000000002</v>
      </c>
      <c r="P22" s="9">
        <f t="shared" si="2"/>
        <v>0.011841535675862467</v>
      </c>
      <c r="Q22" s="23">
        <f t="shared" si="3"/>
        <v>84.44850628946536</v>
      </c>
      <c r="R22" t="s">
        <v>16</v>
      </c>
      <c r="S22" s="12">
        <f>AVERAGE(Q4:Q7,Q18:Q21,Q23)</f>
        <v>0.5917092880783984</v>
      </c>
      <c r="T22" s="12">
        <f>STDEV(Q4:Q7,Q18:Q21,Q23)</f>
        <v>0.41967377160698505</v>
      </c>
      <c r="U22" s="12">
        <f>T22/SQRT(10)</f>
        <v>0.13271249925113754</v>
      </c>
      <c r="V22" s="10" t="s">
        <v>31</v>
      </c>
      <c r="W22" s="25">
        <v>3.7321319661472354</v>
      </c>
    </row>
    <row r="23" spans="1:23" ht="12.75">
      <c r="A23">
        <v>20</v>
      </c>
      <c r="B23" t="s">
        <v>28</v>
      </c>
      <c r="C23" t="s">
        <v>30</v>
      </c>
      <c r="D23" s="1">
        <v>37.1</v>
      </c>
      <c r="E23" s="1">
        <v>35.9</v>
      </c>
      <c r="F23" s="22">
        <f t="shared" si="0"/>
        <v>36.5</v>
      </c>
      <c r="I23">
        <v>20</v>
      </c>
      <c r="J23" t="s">
        <v>28</v>
      </c>
      <c r="K23" t="s">
        <v>30</v>
      </c>
      <c r="L23">
        <v>24.35</v>
      </c>
      <c r="M23">
        <v>36.5</v>
      </c>
      <c r="N23" s="9">
        <f t="shared" si="1"/>
        <v>12.149999999999999</v>
      </c>
      <c r="O23" s="9">
        <f t="shared" si="5"/>
        <v>1.3499999999999979</v>
      </c>
      <c r="P23" s="9">
        <f t="shared" si="2"/>
        <v>2.5491212546385205</v>
      </c>
      <c r="Q23" s="9">
        <f t="shared" si="3"/>
        <v>0.39229204894837594</v>
      </c>
      <c r="R23" t="s">
        <v>33</v>
      </c>
      <c r="S23" s="12">
        <f>AVERAGE(Q8:Q12,Q14:Q17)</f>
        <v>1.4030225075639615</v>
      </c>
      <c r="T23" s="12">
        <f>STDEV(Q8:Q12,Q14:Q17)</f>
        <v>0.9034569865025921</v>
      </c>
      <c r="U23" s="12">
        <f>T23/SQRT(10)</f>
        <v>0.2856981845340192</v>
      </c>
      <c r="V23" t="s">
        <v>30</v>
      </c>
      <c r="W23" s="25">
        <v>0.08838834764831845</v>
      </c>
    </row>
    <row r="24" spans="1:23" ht="12.75">
      <c r="A24">
        <v>21</v>
      </c>
      <c r="B24" t="s">
        <v>29</v>
      </c>
      <c r="C24" t="s">
        <v>30</v>
      </c>
      <c r="D24" s="4"/>
      <c r="E24" s="4"/>
      <c r="F24" s="22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N24" s="9">
        <f t="shared" si="1"/>
        <v>-27.7</v>
      </c>
      <c r="O24" s="9">
        <f t="shared" si="5"/>
        <v>-38.5</v>
      </c>
      <c r="P24" s="9">
        <f t="shared" si="2"/>
        <v>2.5724394843074952E-12</v>
      </c>
      <c r="Q24" s="9">
        <f t="shared" si="3"/>
        <v>388736063996.93463</v>
      </c>
      <c r="V24" t="s">
        <v>30</v>
      </c>
      <c r="W24" s="25">
        <v>1.3195079107728929</v>
      </c>
    </row>
    <row r="25" spans="4:23" ht="12.75">
      <c r="D25" s="4"/>
      <c r="E25" s="4"/>
      <c r="F25" s="4"/>
      <c r="R25" s="2" t="s">
        <v>16</v>
      </c>
      <c r="S25" s="12">
        <f aca="true" t="shared" si="6" ref="S25:U26">S22/$S$22</f>
        <v>1</v>
      </c>
      <c r="T25" s="12">
        <f t="shared" si="6"/>
        <v>0.7092566908488015</v>
      </c>
      <c r="U25" s="12">
        <f t="shared" si="6"/>
        <v>0.22428665887961155</v>
      </c>
      <c r="V25" t="s">
        <v>30</v>
      </c>
      <c r="W25" s="25">
        <v>0.39229204894837594</v>
      </c>
    </row>
    <row r="26" spans="18:23" ht="12.75">
      <c r="R26" s="2" t="s">
        <v>33</v>
      </c>
      <c r="S26" s="12">
        <f t="shared" si="6"/>
        <v>2.3711348390699394</v>
      </c>
      <c r="T26" s="12">
        <f t="shared" si="6"/>
        <v>1.5268595655082715</v>
      </c>
      <c r="U26" s="12">
        <f t="shared" si="6"/>
        <v>0.4828353894221205</v>
      </c>
      <c r="V26" t="s">
        <v>30</v>
      </c>
      <c r="W26" s="25">
        <v>1</v>
      </c>
    </row>
    <row r="27" spans="22:23" ht="12.75">
      <c r="V27" t="s">
        <v>30</v>
      </c>
      <c r="W27" s="25">
        <v>0.4829681644624225</v>
      </c>
    </row>
    <row r="28" spans="22:23" ht="12.75">
      <c r="V28" t="s">
        <v>30</v>
      </c>
      <c r="W28" s="25">
        <v>0.46651649576840326</v>
      </c>
    </row>
    <row r="29" spans="22:23" ht="12.75">
      <c r="V29" t="s">
        <v>30</v>
      </c>
      <c r="W29" s="25">
        <v>0.39229204894837594</v>
      </c>
    </row>
    <row r="38" spans="22:23" ht="12.75">
      <c r="V38" s="4"/>
      <c r="W38" s="4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zoomScale="110" zoomScaleNormal="110" workbookViewId="0" topLeftCell="Q2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2" width="9.28125" style="0" bestFit="1" customWidth="1"/>
    <col min="13" max="13" width="12.28125" style="0" customWidth="1"/>
    <col min="14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25</v>
      </c>
      <c r="B2" s="3" t="s">
        <v>27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27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31.7</v>
      </c>
      <c r="E4" s="4">
        <v>31.7</v>
      </c>
      <c r="F4" s="22">
        <f>AVERAGE(D4:E4)</f>
        <v>31.7</v>
      </c>
      <c r="I4">
        <v>1</v>
      </c>
      <c r="J4" t="s">
        <v>28</v>
      </c>
      <c r="K4" t="s">
        <v>30</v>
      </c>
      <c r="L4">
        <v>24.55</v>
      </c>
      <c r="M4">
        <v>31.7</v>
      </c>
      <c r="N4" s="9">
        <f>M4-L4</f>
        <v>7.149999999999999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32</v>
      </c>
      <c r="E5" s="4">
        <v>32</v>
      </c>
      <c r="F5" s="22">
        <f aca="true" t="shared" si="0" ref="F5:F24">AVERAGE(D5:E5)</f>
        <v>32</v>
      </c>
      <c r="I5">
        <v>2</v>
      </c>
      <c r="J5" t="s">
        <v>28</v>
      </c>
      <c r="K5" t="s">
        <v>30</v>
      </c>
      <c r="L5">
        <v>24.65</v>
      </c>
      <c r="M5">
        <v>32</v>
      </c>
      <c r="N5" s="9">
        <f aca="true" t="shared" si="1" ref="N5:N24">M5-L5</f>
        <v>7.350000000000001</v>
      </c>
      <c r="O5" s="9">
        <f>N5-$N$4</f>
        <v>0.20000000000000284</v>
      </c>
      <c r="P5" s="9">
        <f aca="true" t="shared" si="2" ref="P5:P24">POWER(2,O5)</f>
        <v>1.1486983549970373</v>
      </c>
      <c r="Q5" s="9">
        <f aca="true" t="shared" si="3" ref="Q5:Q24">1/P5</f>
        <v>0.8705505632961223</v>
      </c>
    </row>
    <row r="6" spans="1:17" ht="12">
      <c r="A6">
        <v>3</v>
      </c>
      <c r="B6" t="s">
        <v>28</v>
      </c>
      <c r="C6" t="s">
        <v>30</v>
      </c>
      <c r="D6" s="4">
        <v>32</v>
      </c>
      <c r="E6" s="4">
        <v>32.4</v>
      </c>
      <c r="F6" s="22">
        <f t="shared" si="0"/>
        <v>32.2</v>
      </c>
      <c r="I6">
        <v>3</v>
      </c>
      <c r="J6" t="s">
        <v>28</v>
      </c>
      <c r="K6" t="s">
        <v>30</v>
      </c>
      <c r="L6">
        <v>24.55</v>
      </c>
      <c r="M6">
        <v>32.2</v>
      </c>
      <c r="N6" s="9">
        <f t="shared" si="1"/>
        <v>7.650000000000002</v>
      </c>
      <c r="O6" s="9">
        <f>N6-$N$4</f>
        <v>0.5000000000000036</v>
      </c>
      <c r="P6" s="9">
        <f t="shared" si="2"/>
        <v>1.4142135623730985</v>
      </c>
      <c r="Q6" s="9">
        <f t="shared" si="3"/>
        <v>0.7071067811865458</v>
      </c>
    </row>
    <row r="7" spans="1:17" ht="12">
      <c r="A7">
        <v>4</v>
      </c>
      <c r="B7" t="s">
        <v>28</v>
      </c>
      <c r="C7" t="s">
        <v>30</v>
      </c>
      <c r="D7" s="4" t="s">
        <v>13</v>
      </c>
      <c r="E7" s="13" t="s">
        <v>13</v>
      </c>
      <c r="F7" s="22" t="e">
        <f t="shared" si="0"/>
        <v>#DIV/0!</v>
      </c>
      <c r="I7">
        <v>4</v>
      </c>
      <c r="J7" t="s">
        <v>28</v>
      </c>
      <c r="K7" t="s">
        <v>30</v>
      </c>
      <c r="L7">
        <v>24.75</v>
      </c>
      <c r="M7" t="e">
        <v>#DIV/0!</v>
      </c>
      <c r="N7" s="9" t="e">
        <f t="shared" si="1"/>
        <v>#DIV/0!</v>
      </c>
      <c r="O7" s="9" t="e">
        <f>N7-$N$4</f>
        <v>#DIV/0!</v>
      </c>
      <c r="P7" s="9" t="e">
        <f t="shared" si="2"/>
        <v>#DIV/0!</v>
      </c>
      <c r="Q7" s="9"/>
    </row>
    <row r="8" spans="1:17" ht="12">
      <c r="A8">
        <v>5</v>
      </c>
      <c r="B8" t="s">
        <v>28</v>
      </c>
      <c r="C8" t="s">
        <v>31</v>
      </c>
      <c r="D8" s="4">
        <v>30.9</v>
      </c>
      <c r="E8" s="13">
        <v>31.2</v>
      </c>
      <c r="F8" s="22">
        <f>AVERAGE(D8:E8)</f>
        <v>31.049999999999997</v>
      </c>
      <c r="I8" s="10">
        <v>5</v>
      </c>
      <c r="J8" s="10" t="s">
        <v>28</v>
      </c>
      <c r="K8" s="10" t="s">
        <v>31</v>
      </c>
      <c r="L8" s="10">
        <v>23.7</v>
      </c>
      <c r="M8" s="10">
        <v>31.05</v>
      </c>
      <c r="N8" s="11">
        <f t="shared" si="1"/>
        <v>7.350000000000001</v>
      </c>
      <c r="O8" s="11">
        <f>N8-$N$4</f>
        <v>0.20000000000000284</v>
      </c>
      <c r="P8" s="11">
        <f t="shared" si="2"/>
        <v>1.1486983549970373</v>
      </c>
      <c r="Q8" s="11">
        <f t="shared" si="3"/>
        <v>0.8705505632961223</v>
      </c>
    </row>
    <row r="9" spans="1:17" ht="12">
      <c r="A9">
        <v>6</v>
      </c>
      <c r="B9" t="s">
        <v>28</v>
      </c>
      <c r="C9" t="s">
        <v>31</v>
      </c>
      <c r="D9" s="4">
        <v>31.6</v>
      </c>
      <c r="E9" s="13">
        <v>31.5</v>
      </c>
      <c r="F9" s="22">
        <f t="shared" si="0"/>
        <v>31.55</v>
      </c>
      <c r="I9" s="10">
        <v>6</v>
      </c>
      <c r="J9" s="10" t="s">
        <v>28</v>
      </c>
      <c r="K9" s="10" t="s">
        <v>31</v>
      </c>
      <c r="L9" s="10">
        <v>24.6</v>
      </c>
      <c r="M9" s="10">
        <v>31.55</v>
      </c>
      <c r="N9" s="11">
        <f t="shared" si="1"/>
        <v>6.949999999999999</v>
      </c>
      <c r="O9" s="11">
        <f aca="true" t="shared" si="4" ref="O9:O17">N9-$N$4</f>
        <v>-0.1999999999999993</v>
      </c>
      <c r="P9" s="11">
        <f t="shared" si="2"/>
        <v>0.8705505632961246</v>
      </c>
      <c r="Q9" s="11">
        <f t="shared" si="3"/>
        <v>1.1486983549970344</v>
      </c>
    </row>
    <row r="10" spans="1:17" ht="12">
      <c r="A10">
        <v>7</v>
      </c>
      <c r="B10" t="s">
        <v>28</v>
      </c>
      <c r="C10" t="s">
        <v>31</v>
      </c>
      <c r="D10" s="4">
        <v>30</v>
      </c>
      <c r="E10" s="13">
        <v>30.4</v>
      </c>
      <c r="F10" s="22">
        <f t="shared" si="0"/>
        <v>30.2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30.2</v>
      </c>
      <c r="N10" s="11">
        <f t="shared" si="1"/>
        <v>5.75</v>
      </c>
      <c r="O10" s="11">
        <f t="shared" si="4"/>
        <v>-1.3999999999999986</v>
      </c>
      <c r="P10" s="11">
        <f t="shared" si="2"/>
        <v>0.37892914162759994</v>
      </c>
      <c r="Q10" s="11">
        <f t="shared" si="3"/>
        <v>2.6390158215457857</v>
      </c>
    </row>
    <row r="11" spans="1:17" ht="12">
      <c r="A11">
        <v>8</v>
      </c>
      <c r="B11" t="s">
        <v>28</v>
      </c>
      <c r="C11" t="s">
        <v>31</v>
      </c>
      <c r="D11" s="4">
        <v>29.7</v>
      </c>
      <c r="E11" s="13">
        <v>29.7</v>
      </c>
      <c r="F11" s="22">
        <f t="shared" si="0"/>
        <v>29.7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29.7</v>
      </c>
      <c r="N11" s="11">
        <f t="shared" si="1"/>
        <v>4.849999999999998</v>
      </c>
      <c r="O11" s="11">
        <f t="shared" si="4"/>
        <v>-2.3000000000000007</v>
      </c>
      <c r="P11" s="11">
        <f t="shared" si="2"/>
        <v>0.2030630990890588</v>
      </c>
      <c r="Q11" s="11">
        <f t="shared" si="3"/>
        <v>4.924577653379667</v>
      </c>
    </row>
    <row r="12" spans="1:17" ht="12">
      <c r="A12">
        <v>9</v>
      </c>
      <c r="B12" t="s">
        <v>28</v>
      </c>
      <c r="C12" t="s">
        <v>31</v>
      </c>
      <c r="D12" s="4">
        <v>32</v>
      </c>
      <c r="E12" s="4">
        <v>32.4</v>
      </c>
      <c r="F12" s="22">
        <f t="shared" si="0"/>
        <v>32.2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32.2</v>
      </c>
      <c r="N12" s="11">
        <f t="shared" si="1"/>
        <v>7.7500000000000036</v>
      </c>
      <c r="O12" s="11">
        <f t="shared" si="4"/>
        <v>0.600000000000005</v>
      </c>
      <c r="P12" s="11">
        <f t="shared" si="2"/>
        <v>1.5157165665104033</v>
      </c>
      <c r="Q12" s="11">
        <f t="shared" si="3"/>
        <v>0.6597539553864449</v>
      </c>
    </row>
    <row r="13" spans="1:17" ht="12">
      <c r="A13">
        <v>10</v>
      </c>
      <c r="B13" t="s">
        <v>28</v>
      </c>
      <c r="C13" t="s">
        <v>31</v>
      </c>
      <c r="D13" s="4">
        <v>34.2</v>
      </c>
      <c r="E13" s="4">
        <v>34.5</v>
      </c>
      <c r="F13" s="22">
        <f t="shared" si="0"/>
        <v>34.35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34.35</v>
      </c>
      <c r="N13" s="11">
        <f t="shared" si="1"/>
        <v>6.800000000000001</v>
      </c>
      <c r="O13" s="11">
        <f t="shared" si="4"/>
        <v>-0.34999999999999787</v>
      </c>
      <c r="P13" s="11">
        <f t="shared" si="2"/>
        <v>0.7845840978967519</v>
      </c>
      <c r="Q13" s="11">
        <f t="shared" si="3"/>
        <v>1.2745606273192602</v>
      </c>
    </row>
    <row r="14" spans="1:23" ht="12.75">
      <c r="A14">
        <v>11</v>
      </c>
      <c r="B14" t="s">
        <v>28</v>
      </c>
      <c r="C14" t="s">
        <v>31</v>
      </c>
      <c r="D14" s="4">
        <v>29.5</v>
      </c>
      <c r="E14" s="4">
        <v>29.1</v>
      </c>
      <c r="F14" s="22">
        <f t="shared" si="0"/>
        <v>29.3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29.3</v>
      </c>
      <c r="N14" s="11">
        <f t="shared" si="1"/>
        <v>5.050000000000001</v>
      </c>
      <c r="O14" s="11">
        <f t="shared" si="4"/>
        <v>-2.099999999999998</v>
      </c>
      <c r="P14" s="11">
        <f t="shared" si="2"/>
        <v>0.23325824788420224</v>
      </c>
      <c r="Q14" s="11">
        <f t="shared" si="3"/>
        <v>4.287093850145165</v>
      </c>
      <c r="V14" s="10" t="s">
        <v>2</v>
      </c>
      <c r="W14" s="12">
        <v>0.8705505632961223</v>
      </c>
    </row>
    <row r="15" spans="1:23" ht="12.75">
      <c r="A15">
        <v>12</v>
      </c>
      <c r="B15" t="s">
        <v>28</v>
      </c>
      <c r="C15" t="s">
        <v>31</v>
      </c>
      <c r="D15" s="4">
        <v>29.6</v>
      </c>
      <c r="E15" s="4">
        <v>29.7</v>
      </c>
      <c r="F15" s="22">
        <f t="shared" si="0"/>
        <v>29.65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29.65</v>
      </c>
      <c r="N15" s="11">
        <f t="shared" si="1"/>
        <v>5.099999999999998</v>
      </c>
      <c r="O15" s="11">
        <f t="shared" si="4"/>
        <v>-2.0500000000000007</v>
      </c>
      <c r="P15" s="11">
        <f t="shared" si="2"/>
        <v>0.24148408223121126</v>
      </c>
      <c r="Q15" s="11">
        <f t="shared" si="3"/>
        <v>4.141059695365512</v>
      </c>
      <c r="V15" s="10" t="s">
        <v>2</v>
      </c>
      <c r="W15" s="12">
        <v>1.1486983549970344</v>
      </c>
    </row>
    <row r="16" spans="1:23" ht="12.75">
      <c r="A16">
        <v>13</v>
      </c>
      <c r="B16" t="s">
        <v>28</v>
      </c>
      <c r="C16" t="s">
        <v>31</v>
      </c>
      <c r="D16" s="4">
        <v>30.6</v>
      </c>
      <c r="E16" s="4">
        <v>30.7</v>
      </c>
      <c r="F16" s="22">
        <f t="shared" si="0"/>
        <v>30.65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30.65</v>
      </c>
      <c r="N16" s="11">
        <f t="shared" si="1"/>
        <v>6.949999999999999</v>
      </c>
      <c r="O16" s="11">
        <f t="shared" si="4"/>
        <v>-0.1999999999999993</v>
      </c>
      <c r="P16" s="11">
        <f t="shared" si="2"/>
        <v>0.8705505632961246</v>
      </c>
      <c r="Q16" s="11">
        <f t="shared" si="3"/>
        <v>1.1486983549970344</v>
      </c>
      <c r="V16" s="10" t="s">
        <v>2</v>
      </c>
      <c r="W16" s="12">
        <v>2.6390158215457857</v>
      </c>
    </row>
    <row r="17" spans="1:23" ht="12.75">
      <c r="A17">
        <v>14</v>
      </c>
      <c r="B17" t="s">
        <v>28</v>
      </c>
      <c r="C17" t="s">
        <v>31</v>
      </c>
      <c r="D17" s="4">
        <v>31.7</v>
      </c>
      <c r="E17" s="4">
        <v>31.6</v>
      </c>
      <c r="F17" s="22">
        <f t="shared" si="0"/>
        <v>31.65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31.65</v>
      </c>
      <c r="N17" s="11">
        <f t="shared" si="1"/>
        <v>7.25</v>
      </c>
      <c r="O17" s="11">
        <f t="shared" si="4"/>
        <v>0.10000000000000142</v>
      </c>
      <c r="P17" s="11">
        <f t="shared" si="2"/>
        <v>1.0717734625362942</v>
      </c>
      <c r="Q17" s="11">
        <f t="shared" si="3"/>
        <v>0.9330329915368065</v>
      </c>
      <c r="V17" s="10" t="s">
        <v>2</v>
      </c>
      <c r="W17" s="12">
        <v>4.924577653379667</v>
      </c>
    </row>
    <row r="18" spans="1:23" ht="12.75">
      <c r="A18">
        <v>15</v>
      </c>
      <c r="B18" t="s">
        <v>28</v>
      </c>
      <c r="C18" t="s">
        <v>30</v>
      </c>
      <c r="D18" s="4">
        <v>32.1</v>
      </c>
      <c r="E18" s="4">
        <v>32.4</v>
      </c>
      <c r="F18" s="22">
        <f t="shared" si="0"/>
        <v>32.25</v>
      </c>
      <c r="I18">
        <v>15</v>
      </c>
      <c r="J18" t="s">
        <v>28</v>
      </c>
      <c r="K18" t="s">
        <v>30</v>
      </c>
      <c r="L18">
        <v>24.2</v>
      </c>
      <c r="M18">
        <v>32.25</v>
      </c>
      <c r="N18" s="9">
        <f t="shared" si="1"/>
        <v>8.05</v>
      </c>
      <c r="O18" s="9">
        <f aca="true" t="shared" si="5" ref="O18:O23">N18-$N$4</f>
        <v>0.9000000000000021</v>
      </c>
      <c r="P18" s="9">
        <f t="shared" si="2"/>
        <v>1.8660659830736175</v>
      </c>
      <c r="Q18" s="9">
        <f t="shared" si="3"/>
        <v>0.5358867312681458</v>
      </c>
      <c r="V18" s="10" t="s">
        <v>2</v>
      </c>
      <c r="W18" s="12">
        <v>0.6597539553864449</v>
      </c>
    </row>
    <row r="19" spans="1:23" ht="12.75">
      <c r="A19">
        <v>16</v>
      </c>
      <c r="B19" t="s">
        <v>28</v>
      </c>
      <c r="C19" t="s">
        <v>30</v>
      </c>
      <c r="D19" s="4">
        <v>32.9</v>
      </c>
      <c r="E19" s="4" t="s">
        <v>13</v>
      </c>
      <c r="F19" s="22">
        <f t="shared" si="0"/>
        <v>32.9</v>
      </c>
      <c r="I19">
        <v>16</v>
      </c>
      <c r="J19" t="s">
        <v>28</v>
      </c>
      <c r="K19" t="s">
        <v>30</v>
      </c>
      <c r="L19">
        <v>24.8</v>
      </c>
      <c r="M19">
        <v>32.9</v>
      </c>
      <c r="N19" s="9">
        <f t="shared" si="1"/>
        <v>8.099999999999998</v>
      </c>
      <c r="O19" s="9">
        <f t="shared" si="5"/>
        <v>0.9499999999999993</v>
      </c>
      <c r="P19" s="9">
        <f t="shared" si="2"/>
        <v>1.93187265784969</v>
      </c>
      <c r="Q19" s="9">
        <f t="shared" si="3"/>
        <v>0.517632461920689</v>
      </c>
      <c r="V19" s="10" t="s">
        <v>2</v>
      </c>
      <c r="W19" s="12">
        <v>1.2745606273192602</v>
      </c>
    </row>
    <row r="20" spans="1:23" ht="12.75">
      <c r="A20">
        <v>17</v>
      </c>
      <c r="B20" t="s">
        <v>28</v>
      </c>
      <c r="C20" t="s">
        <v>30</v>
      </c>
      <c r="D20" s="4">
        <v>32</v>
      </c>
      <c r="E20" s="4">
        <v>32.2</v>
      </c>
      <c r="F20" s="22">
        <f t="shared" si="0"/>
        <v>32.1</v>
      </c>
      <c r="I20">
        <v>17</v>
      </c>
      <c r="J20" t="s">
        <v>28</v>
      </c>
      <c r="K20" t="s">
        <v>30</v>
      </c>
      <c r="L20">
        <v>24.55</v>
      </c>
      <c r="M20">
        <v>32.1</v>
      </c>
      <c r="N20" s="9">
        <f t="shared" si="1"/>
        <v>7.550000000000001</v>
      </c>
      <c r="O20" s="9">
        <f t="shared" si="5"/>
        <v>0.40000000000000213</v>
      </c>
      <c r="P20" s="9">
        <f t="shared" si="2"/>
        <v>1.3195079107728962</v>
      </c>
      <c r="Q20" s="9">
        <f t="shared" si="3"/>
        <v>0.7578582832551979</v>
      </c>
      <c r="V20" s="10" t="s">
        <v>2</v>
      </c>
      <c r="W20" s="12">
        <v>4.287093850145165</v>
      </c>
    </row>
    <row r="21" spans="1:23" ht="12.75">
      <c r="A21">
        <v>18</v>
      </c>
      <c r="B21" t="s">
        <v>28</v>
      </c>
      <c r="C21" t="s">
        <v>30</v>
      </c>
      <c r="D21" s="4">
        <v>32.7</v>
      </c>
      <c r="E21" s="4">
        <v>32.8</v>
      </c>
      <c r="F21" s="22">
        <f t="shared" si="0"/>
        <v>32.75</v>
      </c>
      <c r="I21">
        <v>18</v>
      </c>
      <c r="J21" t="s">
        <v>28</v>
      </c>
      <c r="K21" t="s">
        <v>30</v>
      </c>
      <c r="L21">
        <v>24.3</v>
      </c>
      <c r="M21">
        <v>32.75</v>
      </c>
      <c r="N21" s="9">
        <f t="shared" si="1"/>
        <v>8.45</v>
      </c>
      <c r="O21" s="9">
        <f t="shared" si="5"/>
        <v>1.3000000000000007</v>
      </c>
      <c r="P21" s="9">
        <f t="shared" si="2"/>
        <v>2.4622888266898335</v>
      </c>
      <c r="Q21" s="9">
        <f t="shared" si="3"/>
        <v>0.4061261981781176</v>
      </c>
      <c r="V21" s="10" t="s">
        <v>2</v>
      </c>
      <c r="W21" s="12">
        <v>4.141059695365512</v>
      </c>
    </row>
    <row r="22" spans="1:23" ht="12.75">
      <c r="A22">
        <v>19</v>
      </c>
      <c r="B22" t="s">
        <v>28</v>
      </c>
      <c r="C22" t="s">
        <v>30</v>
      </c>
      <c r="D22" s="1">
        <v>32.5</v>
      </c>
      <c r="E22" s="1">
        <v>33</v>
      </c>
      <c r="F22" s="22">
        <f t="shared" si="0"/>
        <v>32.75</v>
      </c>
      <c r="I22">
        <v>19</v>
      </c>
      <c r="J22" t="s">
        <v>28</v>
      </c>
      <c r="K22" t="s">
        <v>30</v>
      </c>
      <c r="L22">
        <v>26.85</v>
      </c>
      <c r="M22">
        <v>32.75</v>
      </c>
      <c r="N22" s="9">
        <f t="shared" si="1"/>
        <v>5.899999999999999</v>
      </c>
      <c r="O22" s="9">
        <f t="shared" si="5"/>
        <v>-1.25</v>
      </c>
      <c r="P22" s="9">
        <f t="shared" si="2"/>
        <v>0.4204482076268573</v>
      </c>
      <c r="Q22" s="24">
        <f t="shared" si="3"/>
        <v>2.378414230005442</v>
      </c>
      <c r="R22" t="s">
        <v>16</v>
      </c>
      <c r="S22" s="12">
        <f>AVERAGE(Q4:Q6,Q18:Q23)</f>
        <v>0.8729550419430512</v>
      </c>
      <c r="T22" s="12">
        <f>STDEV(Q4:Q7,Q18:Q23)</f>
        <v>0.5934201822865787</v>
      </c>
      <c r="U22" s="12">
        <f>T22/SQRT(10)</f>
        <v>0.1876559385537895</v>
      </c>
      <c r="V22" s="10" t="s">
        <v>2</v>
      </c>
      <c r="W22" s="12">
        <v>1.1486983549970344</v>
      </c>
    </row>
    <row r="23" spans="1:23" ht="12.75">
      <c r="A23">
        <v>20</v>
      </c>
      <c r="B23" t="s">
        <v>28</v>
      </c>
      <c r="C23" t="s">
        <v>30</v>
      </c>
      <c r="D23" s="4">
        <v>32.2</v>
      </c>
      <c r="E23" s="4">
        <v>31.9</v>
      </c>
      <c r="F23" s="22">
        <f t="shared" si="0"/>
        <v>32.05</v>
      </c>
      <c r="I23">
        <v>20</v>
      </c>
      <c r="J23" t="s">
        <v>28</v>
      </c>
      <c r="K23" t="s">
        <v>30</v>
      </c>
      <c r="L23">
        <v>24.35</v>
      </c>
      <c r="M23">
        <v>32.05</v>
      </c>
      <c r="N23" s="9">
        <f t="shared" si="1"/>
        <v>7.699999999999996</v>
      </c>
      <c r="O23" s="9">
        <f t="shared" si="5"/>
        <v>0.5499999999999972</v>
      </c>
      <c r="P23" s="9">
        <f t="shared" si="2"/>
        <v>1.4640856959456225</v>
      </c>
      <c r="Q23" s="9">
        <f t="shared" si="3"/>
        <v>0.683020128377199</v>
      </c>
      <c r="R23" t="s">
        <v>33</v>
      </c>
      <c r="S23" s="12">
        <f>AVERAGE(Q8:Q17)</f>
        <v>2.2027041867968835</v>
      </c>
      <c r="T23" s="12">
        <f>STDEV(Q8:Q17)</f>
        <v>1.6516512292652605</v>
      </c>
      <c r="U23" s="12">
        <f>T23/SQRT(10)</f>
        <v>0.5222979784695175</v>
      </c>
      <c r="V23" s="10" t="s">
        <v>2</v>
      </c>
      <c r="W23" s="12">
        <v>0.9330329915368065</v>
      </c>
    </row>
    <row r="24" spans="1:23" ht="12.75">
      <c r="A24">
        <v>21</v>
      </c>
      <c r="B24" t="s">
        <v>29</v>
      </c>
      <c r="C24" t="s">
        <v>30</v>
      </c>
      <c r="D24" s="4" t="s">
        <v>13</v>
      </c>
      <c r="E24" s="4" t="s">
        <v>13</v>
      </c>
      <c r="F24" s="22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M24" t="e">
        <v>#DIV/0!</v>
      </c>
      <c r="N24" s="9" t="e">
        <f t="shared" si="1"/>
        <v>#DIV/0!</v>
      </c>
      <c r="O24" s="9" t="e">
        <f>N24-$N$8</f>
        <v>#DIV/0!</v>
      </c>
      <c r="P24" s="9" t="e">
        <f t="shared" si="2"/>
        <v>#DIV/0!</v>
      </c>
      <c r="Q24" s="9" t="e">
        <f t="shared" si="3"/>
        <v>#DIV/0!</v>
      </c>
      <c r="V24" t="s">
        <v>1</v>
      </c>
      <c r="W24" s="12">
        <v>0.5358867312681458</v>
      </c>
    </row>
    <row r="25" spans="4:23" ht="12.75">
      <c r="D25" s="4"/>
      <c r="E25" s="4"/>
      <c r="F25" s="4"/>
      <c r="R25" s="2" t="s">
        <v>16</v>
      </c>
      <c r="S25" s="12">
        <f aca="true" t="shared" si="6" ref="S25:U26">S22/$S$22</f>
        <v>1</v>
      </c>
      <c r="T25" s="12">
        <f t="shared" si="6"/>
        <v>0.679783211934632</v>
      </c>
      <c r="U25" s="12">
        <f t="shared" si="6"/>
        <v>0.21496632648583933</v>
      </c>
      <c r="V25" t="s">
        <v>1</v>
      </c>
      <c r="W25" s="12">
        <v>0.517632461920689</v>
      </c>
    </row>
    <row r="26" spans="18:23" ht="12.75">
      <c r="R26" s="2" t="s">
        <v>33</v>
      </c>
      <c r="S26" s="12">
        <f t="shared" si="6"/>
        <v>2.5232733427989995</v>
      </c>
      <c r="T26" s="12">
        <f t="shared" si="6"/>
        <v>1.8920232427880392</v>
      </c>
      <c r="U26" s="12">
        <f t="shared" si="6"/>
        <v>0.598310283318795</v>
      </c>
      <c r="V26" t="s">
        <v>1</v>
      </c>
      <c r="W26" s="12">
        <v>0.7578582832551979</v>
      </c>
    </row>
    <row r="27" spans="22:23" ht="12.75">
      <c r="V27" t="s">
        <v>1</v>
      </c>
      <c r="W27" s="12">
        <v>0.4061261981781176</v>
      </c>
    </row>
    <row r="28" spans="22:23" ht="12.75">
      <c r="V28" t="s">
        <v>1</v>
      </c>
      <c r="W28" s="12">
        <v>2.378414230005442</v>
      </c>
    </row>
    <row r="29" spans="22:23" ht="12.75">
      <c r="V29" t="s">
        <v>1</v>
      </c>
      <c r="W29" s="12">
        <v>0.683020128377199</v>
      </c>
    </row>
    <row r="30" spans="22:23" ht="12.75">
      <c r="V30" t="s">
        <v>1</v>
      </c>
      <c r="W30" s="12">
        <v>1</v>
      </c>
    </row>
    <row r="31" spans="22:23" ht="12.75">
      <c r="V31" t="s">
        <v>1</v>
      </c>
      <c r="W31" s="12">
        <v>0.8705505632961223</v>
      </c>
    </row>
    <row r="32" spans="22:23" ht="12.75">
      <c r="V32" t="s">
        <v>1</v>
      </c>
      <c r="W32" s="12">
        <v>0.7071067811865458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18"/>
  <sheetViews>
    <sheetView workbookViewId="0" topLeftCell="A1">
      <selection activeCell="R21" sqref="R21"/>
    </sheetView>
  </sheetViews>
  <sheetFormatPr defaultColWidth="11.421875" defaultRowHeight="12.75"/>
  <cols>
    <col min="2" max="2" width="18.00390625" style="0" customWidth="1"/>
  </cols>
  <sheetData>
    <row r="4" spans="3:5" ht="12">
      <c r="C4" s="26" t="s">
        <v>37</v>
      </c>
      <c r="D4" s="26" t="s">
        <v>38</v>
      </c>
      <c r="E4" s="26" t="s">
        <v>39</v>
      </c>
    </row>
    <row r="5" spans="1:5" ht="12">
      <c r="A5" t="s">
        <v>55</v>
      </c>
      <c r="B5" t="s">
        <v>43</v>
      </c>
      <c r="C5" s="12">
        <v>1</v>
      </c>
      <c r="D5" s="12">
        <v>1.2258189988541588</v>
      </c>
      <c r="E5" s="12">
        <v>0.38763800354864747</v>
      </c>
    </row>
    <row r="6" spans="2:6" ht="12">
      <c r="B6" t="s">
        <v>36</v>
      </c>
      <c r="C6" s="12">
        <v>1.0158907104762507</v>
      </c>
      <c r="D6" s="12">
        <v>0.9537364599630503</v>
      </c>
      <c r="E6" s="12">
        <v>0.3015979501029228</v>
      </c>
      <c r="F6" t="s">
        <v>49</v>
      </c>
    </row>
    <row r="7" spans="3:5" ht="12">
      <c r="C7" s="12"/>
      <c r="D7" s="12"/>
      <c r="E7" s="12"/>
    </row>
    <row r="8" spans="1:5" ht="12">
      <c r="A8" t="s">
        <v>53</v>
      </c>
      <c r="B8" t="s">
        <v>43</v>
      </c>
      <c r="C8" s="12">
        <v>1</v>
      </c>
      <c r="D8" s="12">
        <v>1.25749640208421</v>
      </c>
      <c r="E8" s="12">
        <v>0.3976552780053</v>
      </c>
    </row>
    <row r="9" spans="2:6" ht="12">
      <c r="B9" t="s">
        <v>36</v>
      </c>
      <c r="C9" s="12">
        <v>3.39374999391431</v>
      </c>
      <c r="D9" s="12">
        <v>2.10629650831771</v>
      </c>
      <c r="E9" s="12">
        <v>0.666069439394375</v>
      </c>
      <c r="F9" t="s">
        <v>48</v>
      </c>
    </row>
    <row r="10" spans="3:5" ht="12">
      <c r="C10" s="12"/>
      <c r="D10" s="12"/>
      <c r="E10" s="12"/>
    </row>
    <row r="11" spans="1:5" ht="12">
      <c r="A11" t="s">
        <v>54</v>
      </c>
      <c r="B11" t="s">
        <v>43</v>
      </c>
      <c r="C11" s="12">
        <v>1</v>
      </c>
      <c r="D11" s="12">
        <v>0.5123679926293253</v>
      </c>
      <c r="E11" s="12">
        <v>0.1620249856877032</v>
      </c>
    </row>
    <row r="12" spans="2:6" ht="12">
      <c r="B12" t="s">
        <v>36</v>
      </c>
      <c r="C12" s="12">
        <v>1.6055115163500613</v>
      </c>
      <c r="D12" s="12">
        <v>0.6788405048707415</v>
      </c>
      <c r="E12" s="12">
        <v>0.21466821633701696</v>
      </c>
      <c r="F12" t="s">
        <v>50</v>
      </c>
    </row>
    <row r="13" spans="3:5" ht="12">
      <c r="C13" s="12"/>
      <c r="D13" s="12"/>
      <c r="E13" s="12"/>
    </row>
    <row r="14" spans="1:5" ht="12">
      <c r="A14" t="s">
        <v>32</v>
      </c>
      <c r="B14" t="s">
        <v>43</v>
      </c>
      <c r="C14" s="12">
        <v>1</v>
      </c>
      <c r="D14" s="12">
        <v>0.7092566908488015</v>
      </c>
      <c r="E14" s="12">
        <v>0.22428665887961155</v>
      </c>
    </row>
    <row r="15" spans="2:6" ht="12">
      <c r="B15" t="s">
        <v>36</v>
      </c>
      <c r="C15" s="12">
        <v>2.3711348390699394</v>
      </c>
      <c r="D15" s="12">
        <v>1.5268595655082715</v>
      </c>
      <c r="E15" s="12">
        <v>0.4828353894221205</v>
      </c>
      <c r="F15" t="s">
        <v>51</v>
      </c>
    </row>
    <row r="16" spans="3:5" ht="12">
      <c r="C16" s="12"/>
      <c r="D16" s="12"/>
      <c r="E16" s="12"/>
    </row>
    <row r="17" spans="1:5" ht="12">
      <c r="A17" t="s">
        <v>27</v>
      </c>
      <c r="B17" t="s">
        <v>43</v>
      </c>
      <c r="C17" s="12">
        <v>1</v>
      </c>
      <c r="D17" s="12">
        <v>0.679783211934632</v>
      </c>
      <c r="E17" s="12">
        <v>0.21496632648583933</v>
      </c>
    </row>
    <row r="18" spans="2:6" ht="12">
      <c r="B18" t="s">
        <v>36</v>
      </c>
      <c r="C18" s="12">
        <v>2.5232733427989995</v>
      </c>
      <c r="D18" s="12">
        <v>1.8920232427880392</v>
      </c>
      <c r="E18" s="12">
        <v>0.598310283318795</v>
      </c>
      <c r="F18" t="s">
        <v>52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S7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19</v>
      </c>
      <c r="B2" s="3" t="s">
        <v>18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18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25.4</v>
      </c>
      <c r="E4" s="4">
        <v>25.3</v>
      </c>
      <c r="F4" s="6">
        <f>AVERAGE(D4:E4)</f>
        <v>25.35</v>
      </c>
      <c r="I4">
        <v>1</v>
      </c>
      <c r="J4" t="s">
        <v>28</v>
      </c>
      <c r="K4" t="s">
        <v>30</v>
      </c>
      <c r="L4">
        <v>24.55</v>
      </c>
      <c r="M4">
        <v>25.35</v>
      </c>
      <c r="N4" s="9">
        <f>M4-L4</f>
        <v>0.8000000000000007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25</v>
      </c>
      <c r="E5" s="4">
        <v>25.3</v>
      </c>
      <c r="F5" s="6">
        <f aca="true" t="shared" si="0" ref="F5:F24">AVERAGE(D5:E5)</f>
        <v>25.15</v>
      </c>
      <c r="I5">
        <v>2</v>
      </c>
      <c r="J5" t="s">
        <v>28</v>
      </c>
      <c r="K5" t="s">
        <v>30</v>
      </c>
      <c r="L5">
        <v>24.65</v>
      </c>
      <c r="M5">
        <v>25.15</v>
      </c>
      <c r="N5" s="9">
        <f aca="true" t="shared" si="1" ref="N5:N24">M5-L5</f>
        <v>0.5</v>
      </c>
      <c r="O5" s="9">
        <f aca="true" t="shared" si="2" ref="O5:O24">N5-$N$4</f>
        <v>-0.3000000000000007</v>
      </c>
      <c r="P5" s="9">
        <f aca="true" t="shared" si="3" ref="P5:P24">POWER(2,O5)</f>
        <v>0.812252396356235</v>
      </c>
      <c r="Q5" s="9">
        <f aca="true" t="shared" si="4" ref="Q5:Q24">1/P5</f>
        <v>1.231144413344917</v>
      </c>
    </row>
    <row r="6" spans="1:17" ht="12">
      <c r="A6">
        <v>3</v>
      </c>
      <c r="B6" t="s">
        <v>28</v>
      </c>
      <c r="C6" t="s">
        <v>30</v>
      </c>
      <c r="D6" s="4">
        <v>24.7</v>
      </c>
      <c r="E6" s="4">
        <v>24.7</v>
      </c>
      <c r="F6" s="6">
        <f>AVERAGE(D6:E6)</f>
        <v>24.7</v>
      </c>
      <c r="I6">
        <v>3</v>
      </c>
      <c r="J6" t="s">
        <v>28</v>
      </c>
      <c r="K6" t="s">
        <v>30</v>
      </c>
      <c r="L6">
        <v>24.55</v>
      </c>
      <c r="M6">
        <v>24.7</v>
      </c>
      <c r="N6" s="9">
        <f t="shared" si="1"/>
        <v>0.14999999999999858</v>
      </c>
      <c r="O6" s="9">
        <f t="shared" si="2"/>
        <v>-0.6500000000000021</v>
      </c>
      <c r="P6" s="9">
        <f t="shared" si="3"/>
        <v>0.6372803136596301</v>
      </c>
      <c r="Q6" s="9">
        <f t="shared" si="4"/>
        <v>1.5691681957935038</v>
      </c>
    </row>
    <row r="7" spans="1:17" ht="12">
      <c r="A7">
        <v>4</v>
      </c>
      <c r="B7" t="s">
        <v>28</v>
      </c>
      <c r="C7" t="s">
        <v>30</v>
      </c>
      <c r="D7" s="4">
        <v>25.9</v>
      </c>
      <c r="E7" s="13">
        <v>25.8</v>
      </c>
      <c r="F7" s="6">
        <f t="shared" si="0"/>
        <v>25.85</v>
      </c>
      <c r="I7">
        <v>4</v>
      </c>
      <c r="J7" t="s">
        <v>28</v>
      </c>
      <c r="K7" t="s">
        <v>30</v>
      </c>
      <c r="L7">
        <v>24.75</v>
      </c>
      <c r="M7">
        <v>25.85</v>
      </c>
      <c r="N7" s="9">
        <f t="shared" si="1"/>
        <v>1.1000000000000014</v>
      </c>
      <c r="O7" s="9">
        <f t="shared" si="2"/>
        <v>0.3000000000000007</v>
      </c>
      <c r="P7" s="9">
        <f t="shared" si="3"/>
        <v>1.231144413344917</v>
      </c>
      <c r="Q7" s="9">
        <f t="shared" si="4"/>
        <v>0.812252396356235</v>
      </c>
    </row>
    <row r="8" spans="1:17" ht="12">
      <c r="A8">
        <v>5</v>
      </c>
      <c r="B8" t="s">
        <v>28</v>
      </c>
      <c r="C8" t="s">
        <v>31</v>
      </c>
      <c r="D8" s="4">
        <v>24.8</v>
      </c>
      <c r="E8" s="13">
        <v>24.7</v>
      </c>
      <c r="F8" s="6">
        <f t="shared" si="0"/>
        <v>24.75</v>
      </c>
      <c r="I8" s="10">
        <v>5</v>
      </c>
      <c r="J8" s="10" t="s">
        <v>28</v>
      </c>
      <c r="K8" s="10" t="s">
        <v>31</v>
      </c>
      <c r="L8" s="10">
        <v>23.7</v>
      </c>
      <c r="M8" s="10">
        <v>24.75</v>
      </c>
      <c r="N8" s="11">
        <f t="shared" si="1"/>
        <v>1.0500000000000007</v>
      </c>
      <c r="O8" s="11">
        <f t="shared" si="2"/>
        <v>0.25</v>
      </c>
      <c r="P8" s="11">
        <f t="shared" si="3"/>
        <v>1.189207115002721</v>
      </c>
      <c r="Q8" s="11">
        <f t="shared" si="4"/>
        <v>0.8408964152537146</v>
      </c>
    </row>
    <row r="9" spans="1:17" ht="12">
      <c r="A9">
        <v>6</v>
      </c>
      <c r="B9" t="s">
        <v>28</v>
      </c>
      <c r="C9" t="s">
        <v>31</v>
      </c>
      <c r="D9" s="4">
        <v>24.8</v>
      </c>
      <c r="E9" s="13">
        <v>24.8</v>
      </c>
      <c r="F9" s="6">
        <f>AVERAGE(D9:E9)</f>
        <v>24.8</v>
      </c>
      <c r="I9" s="10">
        <v>6</v>
      </c>
      <c r="J9" s="10" t="s">
        <v>28</v>
      </c>
      <c r="K9" s="10" t="s">
        <v>31</v>
      </c>
      <c r="L9" s="10">
        <v>24.6</v>
      </c>
      <c r="M9" s="10">
        <v>24.8</v>
      </c>
      <c r="N9" s="11">
        <f t="shared" si="1"/>
        <v>0.1999999999999993</v>
      </c>
      <c r="O9" s="11">
        <f t="shared" si="2"/>
        <v>-0.6000000000000014</v>
      </c>
      <c r="P9" s="11">
        <f t="shared" si="3"/>
        <v>0.6597539553864465</v>
      </c>
      <c r="Q9" s="11">
        <f t="shared" si="4"/>
        <v>1.5157165665103993</v>
      </c>
    </row>
    <row r="10" spans="1:17" ht="12">
      <c r="A10">
        <v>7</v>
      </c>
      <c r="B10" t="s">
        <v>28</v>
      </c>
      <c r="C10" t="s">
        <v>31</v>
      </c>
      <c r="D10" s="4">
        <v>25</v>
      </c>
      <c r="E10" s="13">
        <v>25.3</v>
      </c>
      <c r="F10" s="6">
        <f t="shared" si="0"/>
        <v>25.15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25.15</v>
      </c>
      <c r="N10" s="11">
        <f t="shared" si="1"/>
        <v>0.6999999999999993</v>
      </c>
      <c r="O10" s="11">
        <f t="shared" si="2"/>
        <v>-0.10000000000000142</v>
      </c>
      <c r="P10" s="11">
        <f t="shared" si="3"/>
        <v>0.9330329915368065</v>
      </c>
      <c r="Q10" s="11">
        <f t="shared" si="4"/>
        <v>1.0717734625362942</v>
      </c>
    </row>
    <row r="11" spans="1:17" ht="12">
      <c r="A11">
        <v>8</v>
      </c>
      <c r="B11" t="s">
        <v>28</v>
      </c>
      <c r="C11" t="s">
        <v>31</v>
      </c>
      <c r="D11" s="4">
        <v>25.1</v>
      </c>
      <c r="E11" s="13">
        <v>25</v>
      </c>
      <c r="F11" s="6">
        <f t="shared" si="0"/>
        <v>25.05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25.05</v>
      </c>
      <c r="N11" s="11">
        <f t="shared" si="1"/>
        <v>0.1999999999999993</v>
      </c>
      <c r="O11" s="11">
        <f t="shared" si="2"/>
        <v>-0.6000000000000014</v>
      </c>
      <c r="P11" s="11">
        <f t="shared" si="3"/>
        <v>0.6597539553864465</v>
      </c>
      <c r="Q11" s="11">
        <f t="shared" si="4"/>
        <v>1.5157165665103993</v>
      </c>
    </row>
    <row r="12" spans="1:17" ht="12">
      <c r="A12">
        <v>9</v>
      </c>
      <c r="B12" t="s">
        <v>28</v>
      </c>
      <c r="C12" t="s">
        <v>31</v>
      </c>
      <c r="D12" s="4">
        <v>25.3</v>
      </c>
      <c r="E12" s="4">
        <v>25.3</v>
      </c>
      <c r="F12" s="6">
        <f>AVERAGE(D12:E12)</f>
        <v>25.3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25.3</v>
      </c>
      <c r="N12" s="11">
        <f t="shared" si="1"/>
        <v>0.8500000000000014</v>
      </c>
      <c r="O12" s="11">
        <f t="shared" si="2"/>
        <v>0.05000000000000071</v>
      </c>
      <c r="P12" s="11">
        <f t="shared" si="3"/>
        <v>1.035264923841378</v>
      </c>
      <c r="Q12" s="11">
        <f t="shared" si="4"/>
        <v>0.965936328924845</v>
      </c>
    </row>
    <row r="13" spans="1:17" ht="12.75">
      <c r="A13">
        <v>10</v>
      </c>
      <c r="B13" t="s">
        <v>28</v>
      </c>
      <c r="C13" t="s">
        <v>31</v>
      </c>
      <c r="D13" s="4">
        <v>27.7</v>
      </c>
      <c r="E13" s="4">
        <v>27.6</v>
      </c>
      <c r="F13" s="6">
        <f t="shared" si="0"/>
        <v>27.65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27.65</v>
      </c>
      <c r="N13" s="11">
        <f t="shared" si="1"/>
        <v>0.09999999999999787</v>
      </c>
      <c r="O13" s="11">
        <f t="shared" si="2"/>
        <v>-0.7000000000000028</v>
      </c>
      <c r="P13" s="11">
        <f t="shared" si="3"/>
        <v>0.6155722066724569</v>
      </c>
      <c r="Q13" s="11">
        <f t="shared" si="4"/>
        <v>1.6245047927124743</v>
      </c>
    </row>
    <row r="14" spans="1:23" ht="12.75">
      <c r="A14">
        <v>11</v>
      </c>
      <c r="B14" t="s">
        <v>28</v>
      </c>
      <c r="C14" t="s">
        <v>31</v>
      </c>
      <c r="D14" s="1">
        <v>25</v>
      </c>
      <c r="E14" s="1">
        <v>24.5</v>
      </c>
      <c r="F14" s="6">
        <f t="shared" si="0"/>
        <v>24.75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24.75</v>
      </c>
      <c r="N14" s="11">
        <f t="shared" si="1"/>
        <v>0.5</v>
      </c>
      <c r="O14" s="11">
        <f t="shared" si="2"/>
        <v>-0.3000000000000007</v>
      </c>
      <c r="P14" s="11">
        <f t="shared" si="3"/>
        <v>0.812252396356235</v>
      </c>
      <c r="Q14" s="11">
        <f t="shared" si="4"/>
        <v>1.231144413344917</v>
      </c>
      <c r="V14" s="10" t="s">
        <v>2</v>
      </c>
      <c r="W14" s="12">
        <v>0.8408964152537146</v>
      </c>
    </row>
    <row r="15" spans="1:23" ht="12.75">
      <c r="A15">
        <v>12</v>
      </c>
      <c r="B15" t="s">
        <v>28</v>
      </c>
      <c r="C15" t="s">
        <v>31</v>
      </c>
      <c r="D15" s="4">
        <v>24.6</v>
      </c>
      <c r="E15" s="4">
        <v>24.7</v>
      </c>
      <c r="F15" s="6">
        <f>AVERAGE(D15:E15)</f>
        <v>24.65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24.65</v>
      </c>
      <c r="N15" s="11">
        <f t="shared" si="1"/>
        <v>0.09999999999999787</v>
      </c>
      <c r="O15" s="11">
        <f t="shared" si="2"/>
        <v>-0.7000000000000028</v>
      </c>
      <c r="P15" s="11">
        <f t="shared" si="3"/>
        <v>0.6155722066724569</v>
      </c>
      <c r="Q15" s="11">
        <f t="shared" si="4"/>
        <v>1.6245047927124743</v>
      </c>
      <c r="V15" s="10" t="s">
        <v>2</v>
      </c>
      <c r="W15" s="12">
        <v>1.5157165665103993</v>
      </c>
    </row>
    <row r="16" spans="1:23" ht="12.75">
      <c r="A16">
        <v>13</v>
      </c>
      <c r="B16" t="s">
        <v>28</v>
      </c>
      <c r="C16" t="s">
        <v>31</v>
      </c>
      <c r="D16" s="4">
        <v>25.1</v>
      </c>
      <c r="E16" s="4">
        <v>25.2</v>
      </c>
      <c r="F16" s="6">
        <f t="shared" si="0"/>
        <v>25.15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25.15</v>
      </c>
      <c r="N16" s="11">
        <f t="shared" si="1"/>
        <v>1.4499999999999993</v>
      </c>
      <c r="O16" s="11">
        <f t="shared" si="2"/>
        <v>0.6499999999999986</v>
      </c>
      <c r="P16" s="11">
        <f t="shared" si="3"/>
        <v>1.5691681957935</v>
      </c>
      <c r="Q16" s="11">
        <f t="shared" si="4"/>
        <v>0.6372803136596317</v>
      </c>
      <c r="V16" s="10" t="s">
        <v>2</v>
      </c>
      <c r="W16" s="12">
        <v>1.0717734625362942</v>
      </c>
    </row>
    <row r="17" spans="1:23" ht="12.75">
      <c r="A17">
        <v>14</v>
      </c>
      <c r="B17" t="s">
        <v>28</v>
      </c>
      <c r="C17" t="s">
        <v>31</v>
      </c>
      <c r="D17" s="4">
        <v>25.4</v>
      </c>
      <c r="E17" s="4">
        <v>25.7</v>
      </c>
      <c r="F17" s="6">
        <f t="shared" si="0"/>
        <v>25.549999999999997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25.55</v>
      </c>
      <c r="N17" s="11">
        <f t="shared" si="1"/>
        <v>1.1500000000000021</v>
      </c>
      <c r="O17" s="11">
        <f t="shared" si="2"/>
        <v>0.3500000000000014</v>
      </c>
      <c r="P17" s="11">
        <f t="shared" si="3"/>
        <v>1.2745606273192633</v>
      </c>
      <c r="Q17" s="11">
        <f t="shared" si="4"/>
        <v>0.78458409789675</v>
      </c>
      <c r="V17" s="10" t="s">
        <v>2</v>
      </c>
      <c r="W17" s="12">
        <v>1.5157165665103993</v>
      </c>
    </row>
    <row r="18" spans="1:23" ht="12.75">
      <c r="A18">
        <v>15</v>
      </c>
      <c r="B18" t="s">
        <v>28</v>
      </c>
      <c r="C18" t="s">
        <v>30</v>
      </c>
      <c r="D18" s="4">
        <v>25.8</v>
      </c>
      <c r="E18" s="4" t="s">
        <v>13</v>
      </c>
      <c r="F18" s="6">
        <f>AVERAGE(D18:E18)</f>
        <v>25.8</v>
      </c>
      <c r="I18">
        <v>15</v>
      </c>
      <c r="J18" t="s">
        <v>28</v>
      </c>
      <c r="K18" t="s">
        <v>30</v>
      </c>
      <c r="L18">
        <v>24.2</v>
      </c>
      <c r="M18">
        <v>25.8</v>
      </c>
      <c r="N18" s="9">
        <f t="shared" si="1"/>
        <v>1.6000000000000014</v>
      </c>
      <c r="O18" s="9">
        <f t="shared" si="2"/>
        <v>0.8000000000000007</v>
      </c>
      <c r="P18" s="9">
        <f t="shared" si="3"/>
        <v>1.7411011265922491</v>
      </c>
      <c r="Q18" s="9">
        <f t="shared" si="4"/>
        <v>0.5743491774985172</v>
      </c>
      <c r="V18" s="10" t="s">
        <v>2</v>
      </c>
      <c r="W18" s="12">
        <v>0.965936328924845</v>
      </c>
    </row>
    <row r="19" spans="1:23" ht="12.75">
      <c r="A19">
        <v>16</v>
      </c>
      <c r="B19" t="s">
        <v>28</v>
      </c>
      <c r="C19" t="s">
        <v>30</v>
      </c>
      <c r="D19" s="4">
        <v>25.6</v>
      </c>
      <c r="E19" s="4">
        <v>25.5</v>
      </c>
      <c r="F19" s="6">
        <f t="shared" si="0"/>
        <v>25.55</v>
      </c>
      <c r="I19">
        <v>16</v>
      </c>
      <c r="J19" t="s">
        <v>28</v>
      </c>
      <c r="K19" t="s">
        <v>30</v>
      </c>
      <c r="L19">
        <v>24.8</v>
      </c>
      <c r="M19">
        <v>25.55</v>
      </c>
      <c r="N19" s="9">
        <f t="shared" si="1"/>
        <v>0.75</v>
      </c>
      <c r="O19" s="9">
        <f t="shared" si="2"/>
        <v>-0.05000000000000071</v>
      </c>
      <c r="P19" s="9">
        <f t="shared" si="3"/>
        <v>0.965936328924845</v>
      </c>
      <c r="Q19" s="9">
        <f t="shared" si="4"/>
        <v>1.035264923841378</v>
      </c>
      <c r="V19" s="10" t="s">
        <v>2</v>
      </c>
      <c r="W19" s="12">
        <v>1.6245047927124743</v>
      </c>
    </row>
    <row r="20" spans="1:23" ht="12.75">
      <c r="A20">
        <v>17</v>
      </c>
      <c r="B20" t="s">
        <v>28</v>
      </c>
      <c r="C20" t="s">
        <v>30</v>
      </c>
      <c r="D20" s="4">
        <v>26.2</v>
      </c>
      <c r="E20" s="4">
        <v>25.9</v>
      </c>
      <c r="F20" s="6">
        <f t="shared" si="0"/>
        <v>26.049999999999997</v>
      </c>
      <c r="I20">
        <v>17</v>
      </c>
      <c r="J20" t="s">
        <v>28</v>
      </c>
      <c r="K20" t="s">
        <v>30</v>
      </c>
      <c r="L20">
        <v>24.55</v>
      </c>
      <c r="M20">
        <v>26.05</v>
      </c>
      <c r="N20" s="9">
        <f t="shared" si="1"/>
        <v>1.5</v>
      </c>
      <c r="O20" s="9">
        <f t="shared" si="2"/>
        <v>0.6999999999999993</v>
      </c>
      <c r="P20" s="9">
        <f t="shared" si="3"/>
        <v>1.6245047927124703</v>
      </c>
      <c r="Q20" s="9">
        <f t="shared" si="4"/>
        <v>0.6155722066724584</v>
      </c>
      <c r="V20" s="10" t="s">
        <v>2</v>
      </c>
      <c r="W20" s="12">
        <v>1.231144413344917</v>
      </c>
    </row>
    <row r="21" spans="1:23" ht="12.75">
      <c r="A21">
        <v>18</v>
      </c>
      <c r="B21" t="s">
        <v>28</v>
      </c>
      <c r="C21" t="s">
        <v>30</v>
      </c>
      <c r="D21" s="4">
        <v>26</v>
      </c>
      <c r="E21" s="4">
        <v>25.9</v>
      </c>
      <c r="F21" s="6">
        <f>AVERAGE(D21:E21)</f>
        <v>25.95</v>
      </c>
      <c r="I21">
        <v>18</v>
      </c>
      <c r="J21" t="s">
        <v>28</v>
      </c>
      <c r="K21" t="s">
        <v>30</v>
      </c>
      <c r="L21">
        <v>24.3</v>
      </c>
      <c r="M21">
        <v>25.95</v>
      </c>
      <c r="N21" s="9">
        <f t="shared" si="1"/>
        <v>1.6499999999999986</v>
      </c>
      <c r="O21" s="9">
        <f t="shared" si="2"/>
        <v>0.8499999999999979</v>
      </c>
      <c r="P21" s="9">
        <f t="shared" si="3"/>
        <v>1.8025009252216577</v>
      </c>
      <c r="Q21" s="9">
        <f t="shared" si="4"/>
        <v>0.5547847360339233</v>
      </c>
      <c r="V21" s="10" t="s">
        <v>2</v>
      </c>
      <c r="W21" s="12">
        <v>1.6245047927124743</v>
      </c>
    </row>
    <row r="22" spans="1:23" ht="12.75">
      <c r="A22">
        <v>19</v>
      </c>
      <c r="B22" t="s">
        <v>28</v>
      </c>
      <c r="C22" t="s">
        <v>30</v>
      </c>
      <c r="D22" s="4">
        <v>28.2</v>
      </c>
      <c r="E22" s="4">
        <v>27.8</v>
      </c>
      <c r="F22" s="6">
        <f t="shared" si="0"/>
        <v>28</v>
      </c>
      <c r="I22">
        <v>19</v>
      </c>
      <c r="J22" t="s">
        <v>28</v>
      </c>
      <c r="K22" t="s">
        <v>30</v>
      </c>
      <c r="L22">
        <v>26.85</v>
      </c>
      <c r="M22">
        <v>28</v>
      </c>
      <c r="N22" s="9">
        <f t="shared" si="1"/>
        <v>1.1499999999999986</v>
      </c>
      <c r="O22" s="9">
        <f t="shared" si="2"/>
        <v>0.34999999999999787</v>
      </c>
      <c r="P22" s="9">
        <f t="shared" si="3"/>
        <v>1.2745606273192602</v>
      </c>
      <c r="Q22" s="9">
        <f t="shared" si="4"/>
        <v>0.7845840978967519</v>
      </c>
      <c r="R22" t="s">
        <v>16</v>
      </c>
      <c r="S22" s="12">
        <f>AVERAGE(Q4:Q7,Q18:Q23)</f>
        <v>0.8771723704939045</v>
      </c>
      <c r="T22" s="12">
        <f>STDEV(Q4:Q7,Q18:Q23)</f>
        <v>0.33348945601636343</v>
      </c>
      <c r="U22" s="12">
        <f>T22/SQRT(10)</f>
        <v>0.10545862566622513</v>
      </c>
      <c r="V22" s="10" t="s">
        <v>2</v>
      </c>
      <c r="W22" s="12">
        <v>0.6372803136596317</v>
      </c>
    </row>
    <row r="23" spans="1:23" ht="12.75">
      <c r="A23">
        <v>20</v>
      </c>
      <c r="B23" t="s">
        <v>28</v>
      </c>
      <c r="C23" t="s">
        <v>30</v>
      </c>
      <c r="D23" s="4">
        <v>26.1</v>
      </c>
      <c r="E23" s="4">
        <v>25.7</v>
      </c>
      <c r="F23" s="6">
        <f>AVERAGE(D23:E23)</f>
        <v>25.9</v>
      </c>
      <c r="I23">
        <v>20</v>
      </c>
      <c r="J23" t="s">
        <v>28</v>
      </c>
      <c r="K23" t="s">
        <v>30</v>
      </c>
      <c r="L23">
        <v>24.35</v>
      </c>
      <c r="M23">
        <v>25.9</v>
      </c>
      <c r="N23" s="9">
        <f t="shared" si="1"/>
        <v>1.5499999999999972</v>
      </c>
      <c r="O23" s="9">
        <f t="shared" si="2"/>
        <v>0.7499999999999964</v>
      </c>
      <c r="P23" s="9">
        <f t="shared" si="3"/>
        <v>1.681792830507425</v>
      </c>
      <c r="Q23" s="9">
        <f t="shared" si="4"/>
        <v>0.594603557501362</v>
      </c>
      <c r="R23" t="s">
        <v>33</v>
      </c>
      <c r="S23" s="12">
        <f>AVERAGE(Q8:Q17)</f>
        <v>1.18120577500619</v>
      </c>
      <c r="T23" s="12">
        <f>STDEV(Q8:Q17)</f>
        <v>0.3721719036922722</v>
      </c>
      <c r="U23" s="12">
        <f>T23/SQRT(10)</f>
        <v>0.117691089678841</v>
      </c>
      <c r="V23" s="10" t="s">
        <v>2</v>
      </c>
      <c r="W23" s="12">
        <v>0.78458409789675</v>
      </c>
    </row>
    <row r="24" spans="1:23" ht="12.75">
      <c r="A24">
        <v>21</v>
      </c>
      <c r="B24" t="s">
        <v>29</v>
      </c>
      <c r="C24" t="s">
        <v>30</v>
      </c>
      <c r="D24" s="4">
        <v>26.1</v>
      </c>
      <c r="E24" s="4">
        <v>25.7</v>
      </c>
      <c r="F24" s="6">
        <f t="shared" si="0"/>
        <v>25.9</v>
      </c>
      <c r="I24">
        <v>21</v>
      </c>
      <c r="J24" t="s">
        <v>29</v>
      </c>
      <c r="K24" t="s">
        <v>30</v>
      </c>
      <c r="L24">
        <v>27.7</v>
      </c>
      <c r="M24">
        <v>25.9</v>
      </c>
      <c r="N24" s="9">
        <f t="shared" si="1"/>
        <v>-1.8000000000000007</v>
      </c>
      <c r="O24" s="9">
        <f t="shared" si="2"/>
        <v>-2.6000000000000014</v>
      </c>
      <c r="P24" s="9">
        <f t="shared" si="3"/>
        <v>0.16493848884661164</v>
      </c>
      <c r="Q24" s="9">
        <f t="shared" si="4"/>
        <v>6.062866266041597</v>
      </c>
      <c r="V24" t="s">
        <v>1</v>
      </c>
      <c r="W24" s="12">
        <v>0.5743491774985172</v>
      </c>
    </row>
    <row r="25" spans="18:23" ht="12.75">
      <c r="R25" s="2" t="s">
        <v>16</v>
      </c>
      <c r="S25" s="12">
        <f aca="true" t="shared" si="5" ref="S25:U26">S22/$S$22</f>
        <v>1</v>
      </c>
      <c r="T25" s="12">
        <f t="shared" si="5"/>
        <v>0.380186913352717</v>
      </c>
      <c r="U25" s="12">
        <f t="shared" si="5"/>
        <v>0.12022565827836681</v>
      </c>
      <c r="V25" t="s">
        <v>1</v>
      </c>
      <c r="W25" s="12">
        <v>1.035264923841378</v>
      </c>
    </row>
    <row r="26" spans="18:23" ht="12.75">
      <c r="R26" s="2" t="s">
        <v>33</v>
      </c>
      <c r="S26" s="12">
        <f t="shared" si="5"/>
        <v>1.346606225571258</v>
      </c>
      <c r="T26" s="12">
        <f t="shared" si="5"/>
        <v>0.4242859399261692</v>
      </c>
      <c r="U26" s="12">
        <f t="shared" si="5"/>
        <v>0.1341709949352068</v>
      </c>
      <c r="V26" t="s">
        <v>1</v>
      </c>
      <c r="W26" s="12">
        <v>0.6155722066724584</v>
      </c>
    </row>
    <row r="27" spans="22:23" ht="12.75">
      <c r="V27" t="s">
        <v>1</v>
      </c>
      <c r="W27" s="12">
        <v>0.5547847360339233</v>
      </c>
    </row>
    <row r="28" spans="22:23" ht="12.75">
      <c r="V28" t="s">
        <v>1</v>
      </c>
      <c r="W28" s="12">
        <v>0.7845840978967519</v>
      </c>
    </row>
    <row r="29" spans="22:23" ht="12.75">
      <c r="V29" t="s">
        <v>1</v>
      </c>
      <c r="W29" s="12">
        <v>0.594603557501362</v>
      </c>
    </row>
    <row r="30" spans="22:23" ht="12.75">
      <c r="V30" t="s">
        <v>1</v>
      </c>
      <c r="W30" s="12">
        <v>6.062866266041597</v>
      </c>
    </row>
    <row r="31" spans="22:23" ht="12.75">
      <c r="V31" t="s">
        <v>1</v>
      </c>
      <c r="W31" s="12">
        <v>1</v>
      </c>
    </row>
    <row r="32" spans="22:23" ht="12.75">
      <c r="V32" t="s">
        <v>1</v>
      </c>
      <c r="W32" s="12">
        <v>1.231144413344917</v>
      </c>
    </row>
    <row r="33" spans="22:23" ht="12.75">
      <c r="V33" t="s">
        <v>1</v>
      </c>
      <c r="W33" s="12">
        <v>1.5691681957935038</v>
      </c>
    </row>
    <row r="34" spans="22:23" ht="12.75">
      <c r="V34" t="s">
        <v>1</v>
      </c>
      <c r="W34" s="12">
        <v>0.812252396356235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7"/>
  <sheetViews>
    <sheetView zoomScale="110" zoomScaleNormal="110" workbookViewId="0" topLeftCell="L16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19</v>
      </c>
      <c r="B2" s="3" t="s">
        <v>20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20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1">
        <v>31.9</v>
      </c>
      <c r="E4" s="1">
        <v>31.4</v>
      </c>
      <c r="F4" s="6">
        <f>AVERAGE(D4:E4)</f>
        <v>31.65</v>
      </c>
      <c r="I4">
        <v>1</v>
      </c>
      <c r="J4" t="s">
        <v>28</v>
      </c>
      <c r="K4" t="s">
        <v>30</v>
      </c>
      <c r="L4">
        <v>24.55</v>
      </c>
      <c r="M4">
        <v>31.65</v>
      </c>
      <c r="N4" s="9">
        <f>M4-L4</f>
        <v>7.099999999999998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31.6</v>
      </c>
      <c r="E5" s="4">
        <v>31.2</v>
      </c>
      <c r="F5" s="6">
        <f aca="true" t="shared" si="0" ref="F5:F24">AVERAGE(D5:E5)</f>
        <v>31.4</v>
      </c>
      <c r="I5">
        <v>2</v>
      </c>
      <c r="J5" t="s">
        <v>28</v>
      </c>
      <c r="K5" t="s">
        <v>30</v>
      </c>
      <c r="L5">
        <v>24.65</v>
      </c>
      <c r="M5">
        <v>31.4</v>
      </c>
      <c r="N5" s="9">
        <f aca="true" t="shared" si="1" ref="N5:N24">M5-L5</f>
        <v>6.75</v>
      </c>
      <c r="O5" s="9">
        <f aca="true" t="shared" si="2" ref="O5:O24">N5-$N$4</f>
        <v>-0.34999999999999787</v>
      </c>
      <c r="P5" s="9">
        <f aca="true" t="shared" si="3" ref="P5:P24">POWER(2,O5)</f>
        <v>0.7845840978967519</v>
      </c>
      <c r="Q5" s="9">
        <f aca="true" t="shared" si="4" ref="Q5:Q24">1/P5</f>
        <v>1.2745606273192602</v>
      </c>
    </row>
    <row r="6" spans="1:17" ht="12">
      <c r="A6">
        <v>3</v>
      </c>
      <c r="B6" t="s">
        <v>28</v>
      </c>
      <c r="C6" t="s">
        <v>30</v>
      </c>
      <c r="D6" s="1">
        <v>31.9</v>
      </c>
      <c r="E6" s="1">
        <v>31.2</v>
      </c>
      <c r="F6" s="6">
        <f t="shared" si="0"/>
        <v>31.549999999999997</v>
      </c>
      <c r="I6">
        <v>3</v>
      </c>
      <c r="J6" t="s">
        <v>28</v>
      </c>
      <c r="K6" t="s">
        <v>30</v>
      </c>
      <c r="L6">
        <v>24.55</v>
      </c>
      <c r="M6">
        <v>31.55</v>
      </c>
      <c r="N6" s="9">
        <f t="shared" si="1"/>
        <v>7</v>
      </c>
      <c r="O6" s="9">
        <f t="shared" si="2"/>
        <v>-0.09999999999999787</v>
      </c>
      <c r="P6" s="9">
        <f t="shared" si="3"/>
        <v>0.9330329915368089</v>
      </c>
      <c r="Q6" s="9">
        <f t="shared" si="4"/>
        <v>1.0717734625362916</v>
      </c>
    </row>
    <row r="7" spans="1:17" ht="12">
      <c r="A7">
        <v>4</v>
      </c>
      <c r="B7" t="s">
        <v>28</v>
      </c>
      <c r="C7" t="s">
        <v>30</v>
      </c>
      <c r="D7" s="4" t="s">
        <v>13</v>
      </c>
      <c r="E7" s="13" t="s">
        <v>13</v>
      </c>
      <c r="F7" s="6" t="e">
        <f t="shared" si="0"/>
        <v>#DIV/0!</v>
      </c>
      <c r="I7">
        <v>4</v>
      </c>
      <c r="J7" t="s">
        <v>28</v>
      </c>
      <c r="K7" t="s">
        <v>30</v>
      </c>
      <c r="L7">
        <v>24.75</v>
      </c>
      <c r="M7" t="e">
        <v>#DIV/0!</v>
      </c>
      <c r="N7" s="9" t="e">
        <f t="shared" si="1"/>
        <v>#DIV/0!</v>
      </c>
      <c r="O7" s="9" t="e">
        <f t="shared" si="2"/>
        <v>#DIV/0!</v>
      </c>
      <c r="P7" s="9" t="e">
        <f t="shared" si="3"/>
        <v>#DIV/0!</v>
      </c>
      <c r="Q7" s="9"/>
    </row>
    <row r="8" spans="1:17" ht="12">
      <c r="A8">
        <v>5</v>
      </c>
      <c r="B8" t="s">
        <v>28</v>
      </c>
      <c r="C8" t="s">
        <v>31</v>
      </c>
      <c r="D8" s="4">
        <v>31.8</v>
      </c>
      <c r="E8" s="13">
        <v>31.7</v>
      </c>
      <c r="F8" s="6">
        <f t="shared" si="0"/>
        <v>31.75</v>
      </c>
      <c r="I8" s="10">
        <v>5</v>
      </c>
      <c r="J8" s="10" t="s">
        <v>28</v>
      </c>
      <c r="K8" s="10" t="s">
        <v>31</v>
      </c>
      <c r="L8" s="10">
        <v>23.7</v>
      </c>
      <c r="M8" s="10">
        <v>31.75</v>
      </c>
      <c r="N8" s="11">
        <f t="shared" si="1"/>
        <v>8.05</v>
      </c>
      <c r="O8" s="11">
        <f t="shared" si="2"/>
        <v>0.9500000000000028</v>
      </c>
      <c r="P8" s="11">
        <f t="shared" si="3"/>
        <v>1.931872657849695</v>
      </c>
      <c r="Q8" s="11">
        <f t="shared" si="4"/>
        <v>0.5176324619206877</v>
      </c>
    </row>
    <row r="9" spans="1:17" ht="12">
      <c r="A9">
        <v>6</v>
      </c>
      <c r="B9" t="s">
        <v>28</v>
      </c>
      <c r="C9" t="s">
        <v>31</v>
      </c>
      <c r="D9" s="4">
        <v>32.1</v>
      </c>
      <c r="E9" s="13">
        <v>32</v>
      </c>
      <c r="F9" s="6">
        <f t="shared" si="0"/>
        <v>32.05</v>
      </c>
      <c r="I9" s="10">
        <v>6</v>
      </c>
      <c r="J9" s="10" t="s">
        <v>28</v>
      </c>
      <c r="K9" s="10" t="s">
        <v>31</v>
      </c>
      <c r="L9" s="10">
        <v>24.6</v>
      </c>
      <c r="M9" s="10">
        <v>32.05</v>
      </c>
      <c r="N9" s="11">
        <f t="shared" si="1"/>
        <v>7.449999999999996</v>
      </c>
      <c r="O9" s="11">
        <f t="shared" si="2"/>
        <v>0.34999999999999787</v>
      </c>
      <c r="P9" s="11">
        <f t="shared" si="3"/>
        <v>1.2745606273192602</v>
      </c>
      <c r="Q9" s="11">
        <f t="shared" si="4"/>
        <v>0.7845840978967519</v>
      </c>
    </row>
    <row r="10" spans="1:17" ht="12">
      <c r="A10">
        <v>7</v>
      </c>
      <c r="B10" t="s">
        <v>28</v>
      </c>
      <c r="C10" t="s">
        <v>31</v>
      </c>
      <c r="D10" s="1">
        <v>32.3</v>
      </c>
      <c r="E10" s="19">
        <v>31.8</v>
      </c>
      <c r="F10" s="6">
        <f t="shared" si="0"/>
        <v>32.05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32.05</v>
      </c>
      <c r="N10" s="11">
        <f t="shared" si="1"/>
        <v>7.599999999999998</v>
      </c>
      <c r="O10" s="11">
        <f t="shared" si="2"/>
        <v>0.5</v>
      </c>
      <c r="P10" s="11">
        <f t="shared" si="3"/>
        <v>1.4142135623730951</v>
      </c>
      <c r="Q10" s="11">
        <f t="shared" si="4"/>
        <v>0.7071067811865475</v>
      </c>
    </row>
    <row r="11" spans="1:17" ht="12">
      <c r="A11">
        <v>8</v>
      </c>
      <c r="B11" t="s">
        <v>28</v>
      </c>
      <c r="C11" t="s">
        <v>31</v>
      </c>
      <c r="D11" s="4">
        <v>32.9</v>
      </c>
      <c r="E11" s="13">
        <v>32.5</v>
      </c>
      <c r="F11" s="6">
        <f t="shared" si="0"/>
        <v>32.7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32.7</v>
      </c>
      <c r="N11" s="11">
        <f t="shared" si="1"/>
        <v>7.850000000000001</v>
      </c>
      <c r="O11" s="11">
        <f t="shared" si="2"/>
        <v>0.7500000000000036</v>
      </c>
      <c r="P11" s="11">
        <f t="shared" si="3"/>
        <v>1.6817928305074332</v>
      </c>
      <c r="Q11" s="11">
        <f t="shared" si="4"/>
        <v>0.5946035575013591</v>
      </c>
    </row>
    <row r="12" spans="1:17" ht="12">
      <c r="A12">
        <v>9</v>
      </c>
      <c r="B12" t="s">
        <v>28</v>
      </c>
      <c r="C12" t="s">
        <v>31</v>
      </c>
      <c r="D12" s="1">
        <v>32.4</v>
      </c>
      <c r="E12" s="1">
        <v>33</v>
      </c>
      <c r="F12" s="6">
        <f t="shared" si="0"/>
        <v>32.7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32.7</v>
      </c>
      <c r="N12" s="11">
        <f t="shared" si="1"/>
        <v>8.250000000000004</v>
      </c>
      <c r="O12" s="11">
        <f t="shared" si="2"/>
        <v>1.1500000000000057</v>
      </c>
      <c r="P12" s="11">
        <f t="shared" si="3"/>
        <v>2.2191389441356986</v>
      </c>
      <c r="Q12" s="11">
        <f t="shared" si="4"/>
        <v>0.4506252313054134</v>
      </c>
    </row>
    <row r="13" spans="1:17" ht="12">
      <c r="A13">
        <v>10</v>
      </c>
      <c r="B13" t="s">
        <v>28</v>
      </c>
      <c r="C13" t="s">
        <v>31</v>
      </c>
      <c r="D13" s="4">
        <v>34.2</v>
      </c>
      <c r="E13" s="4">
        <v>34.3</v>
      </c>
      <c r="F13" s="6">
        <f t="shared" si="0"/>
        <v>34.25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34.25</v>
      </c>
      <c r="N13" s="11">
        <f t="shared" si="1"/>
        <v>6.699999999999999</v>
      </c>
      <c r="O13" s="11">
        <f t="shared" si="2"/>
        <v>-0.3999999999999986</v>
      </c>
      <c r="P13" s="11">
        <f t="shared" si="3"/>
        <v>0.7578582832551999</v>
      </c>
      <c r="Q13" s="11">
        <f t="shared" si="4"/>
        <v>1.3195079107728929</v>
      </c>
    </row>
    <row r="14" spans="1:23" ht="12.75">
      <c r="A14">
        <v>11</v>
      </c>
      <c r="B14" t="s">
        <v>28</v>
      </c>
      <c r="C14" t="s">
        <v>31</v>
      </c>
      <c r="D14" s="1">
        <v>32.4</v>
      </c>
      <c r="E14" s="1">
        <v>32.9</v>
      </c>
      <c r="F14" s="6">
        <f t="shared" si="0"/>
        <v>32.65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32.65</v>
      </c>
      <c r="N14" s="11">
        <f t="shared" si="1"/>
        <v>8.399999999999999</v>
      </c>
      <c r="O14" s="11">
        <f t="shared" si="2"/>
        <v>1.3000000000000007</v>
      </c>
      <c r="P14" s="11">
        <f t="shared" si="3"/>
        <v>2.4622888266898335</v>
      </c>
      <c r="Q14" s="11">
        <f t="shared" si="4"/>
        <v>0.4061261981781176</v>
      </c>
      <c r="V14" s="10" t="s">
        <v>2</v>
      </c>
      <c r="W14" s="12">
        <v>0.5176324619206877</v>
      </c>
    </row>
    <row r="15" spans="1:23" ht="12.75">
      <c r="A15">
        <v>12</v>
      </c>
      <c r="B15" t="s">
        <v>28</v>
      </c>
      <c r="C15" t="s">
        <v>31</v>
      </c>
      <c r="D15" s="1">
        <v>32.1</v>
      </c>
      <c r="E15" s="1">
        <v>32.6</v>
      </c>
      <c r="F15" s="6">
        <f t="shared" si="0"/>
        <v>32.35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32.35</v>
      </c>
      <c r="N15" s="11">
        <f t="shared" si="1"/>
        <v>7.800000000000001</v>
      </c>
      <c r="O15" s="11">
        <f t="shared" si="2"/>
        <v>0.7000000000000028</v>
      </c>
      <c r="P15" s="11">
        <f t="shared" si="3"/>
        <v>1.6245047927124743</v>
      </c>
      <c r="Q15" s="11">
        <f t="shared" si="4"/>
        <v>0.6155722066724569</v>
      </c>
      <c r="V15" s="10" t="s">
        <v>2</v>
      </c>
      <c r="W15" s="12">
        <v>0.7845840978967519</v>
      </c>
    </row>
    <row r="16" spans="1:23" ht="12.75">
      <c r="A16">
        <v>13</v>
      </c>
      <c r="B16" t="s">
        <v>28</v>
      </c>
      <c r="C16" t="s">
        <v>31</v>
      </c>
      <c r="D16" s="4">
        <v>31.7</v>
      </c>
      <c r="E16" s="4">
        <v>31.7</v>
      </c>
      <c r="F16" s="6">
        <f t="shared" si="0"/>
        <v>31.7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31.7</v>
      </c>
      <c r="N16" s="11">
        <f t="shared" si="1"/>
        <v>8</v>
      </c>
      <c r="O16" s="11">
        <f t="shared" si="2"/>
        <v>0.9000000000000021</v>
      </c>
      <c r="P16" s="11">
        <f t="shared" si="3"/>
        <v>1.8660659830736175</v>
      </c>
      <c r="Q16" s="11">
        <f t="shared" si="4"/>
        <v>0.5358867312681458</v>
      </c>
      <c r="V16" s="10" t="s">
        <v>2</v>
      </c>
      <c r="W16" s="12">
        <v>0.7071067811865475</v>
      </c>
    </row>
    <row r="17" spans="1:23" ht="12.75">
      <c r="A17">
        <v>14</v>
      </c>
      <c r="B17" t="s">
        <v>28</v>
      </c>
      <c r="C17" t="s">
        <v>31</v>
      </c>
      <c r="D17" s="4">
        <v>32.4</v>
      </c>
      <c r="E17" s="4">
        <v>32.4</v>
      </c>
      <c r="F17" s="6">
        <f t="shared" si="0"/>
        <v>32.4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32.4</v>
      </c>
      <c r="N17" s="11">
        <f t="shared" si="1"/>
        <v>8</v>
      </c>
      <c r="O17" s="11">
        <f t="shared" si="2"/>
        <v>0.9000000000000021</v>
      </c>
      <c r="P17" s="11">
        <f t="shared" si="3"/>
        <v>1.8660659830736175</v>
      </c>
      <c r="Q17" s="11">
        <f t="shared" si="4"/>
        <v>0.5358867312681458</v>
      </c>
      <c r="V17" s="10" t="s">
        <v>2</v>
      </c>
      <c r="W17" s="12">
        <v>0.5946035575013591</v>
      </c>
    </row>
    <row r="18" spans="1:23" ht="12.75">
      <c r="A18">
        <v>15</v>
      </c>
      <c r="B18" t="s">
        <v>28</v>
      </c>
      <c r="C18" t="s">
        <v>30</v>
      </c>
      <c r="D18" s="4">
        <v>32.6</v>
      </c>
      <c r="E18" s="4">
        <v>32.6</v>
      </c>
      <c r="F18" s="6">
        <f t="shared" si="0"/>
        <v>32.6</v>
      </c>
      <c r="I18">
        <v>15</v>
      </c>
      <c r="J18" t="s">
        <v>28</v>
      </c>
      <c r="K18" t="s">
        <v>30</v>
      </c>
      <c r="L18">
        <v>24.2</v>
      </c>
      <c r="M18">
        <v>32.6</v>
      </c>
      <c r="N18" s="9">
        <f t="shared" si="1"/>
        <v>8.400000000000002</v>
      </c>
      <c r="O18" s="9">
        <f t="shared" si="2"/>
        <v>1.3000000000000043</v>
      </c>
      <c r="P18" s="9">
        <f t="shared" si="3"/>
        <v>2.4622888266898397</v>
      </c>
      <c r="Q18" s="9">
        <f t="shared" si="4"/>
        <v>0.40612619817811657</v>
      </c>
      <c r="V18" s="10" t="s">
        <v>2</v>
      </c>
      <c r="W18" s="12">
        <v>0.4506252313054134</v>
      </c>
    </row>
    <row r="19" spans="1:23" ht="12.75">
      <c r="A19">
        <v>16</v>
      </c>
      <c r="B19" t="s">
        <v>28</v>
      </c>
      <c r="C19" t="s">
        <v>30</v>
      </c>
      <c r="D19" s="4">
        <v>32.1</v>
      </c>
      <c r="E19" s="4">
        <v>32.4</v>
      </c>
      <c r="F19" s="6">
        <f t="shared" si="0"/>
        <v>32.25</v>
      </c>
      <c r="I19">
        <v>16</v>
      </c>
      <c r="J19" t="s">
        <v>28</v>
      </c>
      <c r="K19" t="s">
        <v>30</v>
      </c>
      <c r="L19">
        <v>24.8</v>
      </c>
      <c r="M19">
        <v>32.25</v>
      </c>
      <c r="N19" s="9">
        <f t="shared" si="1"/>
        <v>7.449999999999999</v>
      </c>
      <c r="O19" s="9">
        <f t="shared" si="2"/>
        <v>0.3500000000000014</v>
      </c>
      <c r="P19" s="9">
        <f t="shared" si="3"/>
        <v>1.2745606273192633</v>
      </c>
      <c r="Q19" s="9">
        <f t="shared" si="4"/>
        <v>0.78458409789675</v>
      </c>
      <c r="V19" s="10" t="s">
        <v>2</v>
      </c>
      <c r="W19" s="12">
        <v>1.3195079107728929</v>
      </c>
    </row>
    <row r="20" spans="1:23" ht="12.75">
      <c r="A20">
        <v>17</v>
      </c>
      <c r="B20" t="s">
        <v>28</v>
      </c>
      <c r="C20" t="s">
        <v>30</v>
      </c>
      <c r="D20" s="1">
        <v>32.4</v>
      </c>
      <c r="E20" s="1">
        <v>31.9</v>
      </c>
      <c r="F20" s="6">
        <f t="shared" si="0"/>
        <v>32.15</v>
      </c>
      <c r="I20">
        <v>17</v>
      </c>
      <c r="J20" t="s">
        <v>28</v>
      </c>
      <c r="K20" t="s">
        <v>30</v>
      </c>
      <c r="L20">
        <v>24.55</v>
      </c>
      <c r="M20">
        <v>32.15</v>
      </c>
      <c r="N20" s="9">
        <f t="shared" si="1"/>
        <v>7.599999999999998</v>
      </c>
      <c r="O20" s="9">
        <f t="shared" si="2"/>
        <v>0.5</v>
      </c>
      <c r="P20" s="9">
        <f t="shared" si="3"/>
        <v>1.4142135623730951</v>
      </c>
      <c r="Q20" s="9">
        <f t="shared" si="4"/>
        <v>0.7071067811865475</v>
      </c>
      <c r="V20" s="10" t="s">
        <v>2</v>
      </c>
      <c r="W20" s="12">
        <v>0.4061261981781176</v>
      </c>
    </row>
    <row r="21" spans="1:23" ht="12.75">
      <c r="A21">
        <v>18</v>
      </c>
      <c r="B21" t="s">
        <v>28</v>
      </c>
      <c r="C21" t="s">
        <v>30</v>
      </c>
      <c r="D21" s="4">
        <v>32</v>
      </c>
      <c r="E21" s="4">
        <v>31.9</v>
      </c>
      <c r="F21" s="6">
        <f t="shared" si="0"/>
        <v>31.95</v>
      </c>
      <c r="I21">
        <v>18</v>
      </c>
      <c r="J21" t="s">
        <v>28</v>
      </c>
      <c r="K21" t="s">
        <v>30</v>
      </c>
      <c r="L21">
        <v>24.3</v>
      </c>
      <c r="M21">
        <v>31.95</v>
      </c>
      <c r="N21" s="9">
        <f t="shared" si="1"/>
        <v>7.649999999999999</v>
      </c>
      <c r="O21" s="9">
        <f t="shared" si="2"/>
        <v>0.5500000000000007</v>
      </c>
      <c r="P21" s="9">
        <f t="shared" si="3"/>
        <v>1.464085695945626</v>
      </c>
      <c r="Q21" s="9">
        <f t="shared" si="4"/>
        <v>0.6830201283771974</v>
      </c>
      <c r="V21" s="10" t="s">
        <v>2</v>
      </c>
      <c r="W21" s="12">
        <v>0.6155722066724569</v>
      </c>
    </row>
    <row r="22" spans="1:23" ht="12.75">
      <c r="A22">
        <v>19</v>
      </c>
      <c r="B22" t="s">
        <v>28</v>
      </c>
      <c r="C22" t="s">
        <v>30</v>
      </c>
      <c r="D22" s="4">
        <v>35.1</v>
      </c>
      <c r="E22" s="4">
        <v>34.8</v>
      </c>
      <c r="F22" s="6">
        <f t="shared" si="0"/>
        <v>34.95</v>
      </c>
      <c r="I22">
        <v>19</v>
      </c>
      <c r="J22" t="s">
        <v>28</v>
      </c>
      <c r="K22" t="s">
        <v>30</v>
      </c>
      <c r="L22">
        <v>26.85</v>
      </c>
      <c r="M22">
        <v>34.95</v>
      </c>
      <c r="N22" s="9">
        <f t="shared" si="1"/>
        <v>8.100000000000001</v>
      </c>
      <c r="O22" s="9">
        <f t="shared" si="2"/>
        <v>1.0000000000000036</v>
      </c>
      <c r="P22" s="9">
        <f t="shared" si="3"/>
        <v>2.000000000000005</v>
      </c>
      <c r="Q22" s="9">
        <f t="shared" si="4"/>
        <v>0.4999999999999988</v>
      </c>
      <c r="R22" t="s">
        <v>16</v>
      </c>
      <c r="S22" s="12">
        <f>AVERAGE(Q4:Q7,Q18:Q23)</f>
        <v>0.7716448619349836</v>
      </c>
      <c r="T22" s="12">
        <f>STDEV(Q4:Q7,Q18:Q23)</f>
        <v>0.2913871068001944</v>
      </c>
      <c r="U22" s="12">
        <f>T22/SQRT(10)</f>
        <v>0.09214469382953525</v>
      </c>
      <c r="V22" s="10" t="s">
        <v>2</v>
      </c>
      <c r="W22" s="12">
        <v>0.5358867312681458</v>
      </c>
    </row>
    <row r="23" spans="1:23" ht="12.75">
      <c r="A23">
        <v>20</v>
      </c>
      <c r="B23" t="s">
        <v>28</v>
      </c>
      <c r="C23" t="s">
        <v>30</v>
      </c>
      <c r="D23" s="1">
        <v>32.7</v>
      </c>
      <c r="E23" s="1">
        <v>32.1</v>
      </c>
      <c r="F23" s="6">
        <f t="shared" si="0"/>
        <v>32.400000000000006</v>
      </c>
      <c r="I23">
        <v>20</v>
      </c>
      <c r="J23" t="s">
        <v>28</v>
      </c>
      <c r="K23" t="s">
        <v>30</v>
      </c>
      <c r="L23">
        <v>24.35</v>
      </c>
      <c r="M23">
        <v>32.4</v>
      </c>
      <c r="N23" s="9">
        <f t="shared" si="1"/>
        <v>8.049999999999997</v>
      </c>
      <c r="O23" s="9">
        <f t="shared" si="2"/>
        <v>0.9499999999999993</v>
      </c>
      <c r="P23" s="9">
        <f t="shared" si="3"/>
        <v>1.93187265784969</v>
      </c>
      <c r="Q23" s="9">
        <f t="shared" si="4"/>
        <v>0.517632461920689</v>
      </c>
      <c r="R23" t="s">
        <v>33</v>
      </c>
      <c r="S23" s="12">
        <f>AVERAGE(Q8:Q17)</f>
        <v>0.646753190797052</v>
      </c>
      <c r="T23" s="12">
        <f>STDEV(Q8:Q17)</f>
        <v>0.2617363173739199</v>
      </c>
      <c r="U23" s="12">
        <f>T23/SQRT(10)</f>
        <v>0.08276829092862877</v>
      </c>
      <c r="V23" s="10" t="s">
        <v>2</v>
      </c>
      <c r="W23" s="12">
        <v>0.5358867312681458</v>
      </c>
    </row>
    <row r="24" spans="1:23" ht="12.75">
      <c r="A24">
        <v>21</v>
      </c>
      <c r="B24" t="s">
        <v>29</v>
      </c>
      <c r="C24" t="s">
        <v>30</v>
      </c>
      <c r="D24" s="4">
        <v>32.1</v>
      </c>
      <c r="E24" s="4" t="s">
        <v>13</v>
      </c>
      <c r="F24" s="6">
        <f t="shared" si="0"/>
        <v>32.1</v>
      </c>
      <c r="I24">
        <v>21</v>
      </c>
      <c r="J24" t="s">
        <v>29</v>
      </c>
      <c r="K24" t="s">
        <v>30</v>
      </c>
      <c r="L24">
        <v>27.7</v>
      </c>
      <c r="M24">
        <v>32.1</v>
      </c>
      <c r="N24" s="9">
        <f t="shared" si="1"/>
        <v>4.400000000000002</v>
      </c>
      <c r="O24" s="9">
        <f t="shared" si="2"/>
        <v>-2.6999999999999957</v>
      </c>
      <c r="P24" s="9">
        <f t="shared" si="3"/>
        <v>0.153893051668115</v>
      </c>
      <c r="Q24" s="9">
        <f t="shared" si="4"/>
        <v>6.498019170849864</v>
      </c>
      <c r="V24" t="s">
        <v>1</v>
      </c>
      <c r="W24" s="12">
        <v>0.40612619817811657</v>
      </c>
    </row>
    <row r="25" spans="18:23" ht="12.75">
      <c r="R25" s="2" t="s">
        <v>16</v>
      </c>
      <c r="S25" s="12">
        <f aca="true" t="shared" si="5" ref="S25:U26">S22/$S$22</f>
        <v>1</v>
      </c>
      <c r="T25" s="12">
        <f t="shared" si="5"/>
        <v>0.37761815204666754</v>
      </c>
      <c r="U25" s="12">
        <f t="shared" si="5"/>
        <v>0.11941334462912431</v>
      </c>
      <c r="V25" t="s">
        <v>1</v>
      </c>
      <c r="W25" s="12">
        <v>0.78458409789675</v>
      </c>
    </row>
    <row r="26" spans="18:23" ht="12.75">
      <c r="R26" s="2" t="s">
        <v>33</v>
      </c>
      <c r="S26" s="12">
        <f t="shared" si="5"/>
        <v>0.83814876856077</v>
      </c>
      <c r="T26" s="12">
        <f t="shared" si="5"/>
        <v>0.339192717123247</v>
      </c>
      <c r="U26" s="12">
        <f t="shared" si="5"/>
        <v>0.10726215518506564</v>
      </c>
      <c r="V26" t="s">
        <v>1</v>
      </c>
      <c r="W26" s="12">
        <v>0.7071067811865475</v>
      </c>
    </row>
    <row r="27" spans="22:23" ht="12.75">
      <c r="V27" t="s">
        <v>1</v>
      </c>
      <c r="W27" s="12">
        <v>0.6830201283771974</v>
      </c>
    </row>
    <row r="28" spans="22:23" ht="12.75">
      <c r="V28" t="s">
        <v>1</v>
      </c>
      <c r="W28" s="12">
        <v>0.4999999999999988</v>
      </c>
    </row>
    <row r="29" spans="22:23" ht="12.75">
      <c r="V29" t="s">
        <v>1</v>
      </c>
      <c r="W29" s="12">
        <v>0.517632461920689</v>
      </c>
    </row>
    <row r="30" spans="22:23" ht="12.75">
      <c r="V30" t="s">
        <v>1</v>
      </c>
      <c r="W30" s="12">
        <v>1</v>
      </c>
    </row>
    <row r="31" spans="22:23" ht="12.75">
      <c r="V31" t="s">
        <v>1</v>
      </c>
      <c r="W31" s="12">
        <v>1.2745606273192602</v>
      </c>
    </row>
    <row r="32" spans="22:23" ht="12.75">
      <c r="V32" t="s">
        <v>1</v>
      </c>
      <c r="W32" s="12">
        <v>1.0717734625362916</v>
      </c>
    </row>
    <row r="37" ht="12.75">
      <c r="V37" t="s">
        <v>1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H24" sqref="H24:J25"/>
    </sheetView>
  </sheetViews>
  <sheetFormatPr defaultColWidth="8.8515625" defaultRowHeight="12.75"/>
  <cols>
    <col min="1" max="1" width="9.28125" style="0" bestFit="1" customWidth="1"/>
    <col min="2" max="6" width="8.8515625" style="0" customWidth="1"/>
    <col min="7" max="7" width="14.28125" style="0" customWidth="1"/>
  </cols>
  <sheetData>
    <row r="3" spans="4:6" ht="12">
      <c r="D3" t="s">
        <v>18</v>
      </c>
      <c r="E3" t="s">
        <v>20</v>
      </c>
      <c r="F3" t="s">
        <v>21</v>
      </c>
    </row>
    <row r="4" spans="1:6" ht="12">
      <c r="A4">
        <v>1</v>
      </c>
      <c r="B4" t="s">
        <v>28</v>
      </c>
      <c r="C4" t="s">
        <v>30</v>
      </c>
      <c r="D4" s="12">
        <v>1</v>
      </c>
      <c r="E4" s="12">
        <v>1</v>
      </c>
      <c r="F4" s="12">
        <f>D4/E4</f>
        <v>1</v>
      </c>
    </row>
    <row r="5" spans="1:6" ht="12">
      <c r="A5">
        <v>2</v>
      </c>
      <c r="B5" t="s">
        <v>28</v>
      </c>
      <c r="C5" t="s">
        <v>30</v>
      </c>
      <c r="D5" s="12">
        <v>1.231144413344917</v>
      </c>
      <c r="E5" s="12">
        <v>1.2745606273192602</v>
      </c>
      <c r="F5" s="12">
        <f aca="true" t="shared" si="0" ref="F5:F24">D5/E5</f>
        <v>0.9659363289248476</v>
      </c>
    </row>
    <row r="6" spans="1:6" ht="12">
      <c r="A6">
        <v>3</v>
      </c>
      <c r="B6" t="s">
        <v>28</v>
      </c>
      <c r="C6" t="s">
        <v>30</v>
      </c>
      <c r="D6" s="12">
        <v>1.5691681957935038</v>
      </c>
      <c r="E6" s="12">
        <v>1.0717734625362916</v>
      </c>
      <c r="F6" s="12">
        <f t="shared" si="0"/>
        <v>1.4640856959456297</v>
      </c>
    </row>
    <row r="7" spans="1:6" ht="12">
      <c r="A7">
        <v>4</v>
      </c>
      <c r="B7" t="s">
        <v>28</v>
      </c>
      <c r="C7" t="s">
        <v>30</v>
      </c>
      <c r="D7" s="12">
        <v>0.812252396356235</v>
      </c>
      <c r="E7" s="12"/>
      <c r="F7" s="12"/>
    </row>
    <row r="8" spans="1:6" ht="12">
      <c r="A8" s="10">
        <v>5</v>
      </c>
      <c r="B8" s="10" t="s">
        <v>28</v>
      </c>
      <c r="C8" s="10" t="s">
        <v>31</v>
      </c>
      <c r="D8" s="21">
        <v>0.8408964152537146</v>
      </c>
      <c r="E8" s="21">
        <v>0.5176324619206877</v>
      </c>
      <c r="F8" s="21">
        <f t="shared" si="0"/>
        <v>1.6245047927124745</v>
      </c>
    </row>
    <row r="9" spans="1:6" ht="12">
      <c r="A9" s="10">
        <v>6</v>
      </c>
      <c r="B9" s="10" t="s">
        <v>28</v>
      </c>
      <c r="C9" s="10" t="s">
        <v>31</v>
      </c>
      <c r="D9" s="21">
        <v>1.5157165665103993</v>
      </c>
      <c r="E9" s="21">
        <v>0.78</v>
      </c>
      <c r="F9" s="21">
        <f t="shared" si="0"/>
        <v>1.9432263673210246</v>
      </c>
    </row>
    <row r="10" spans="1:6" ht="12">
      <c r="A10" s="10">
        <v>7</v>
      </c>
      <c r="B10" s="10" t="s">
        <v>28</v>
      </c>
      <c r="C10" s="10" t="s">
        <v>31</v>
      </c>
      <c r="D10" s="21">
        <v>1.0717734625362942</v>
      </c>
      <c r="E10" s="21">
        <v>0.7071067811865475</v>
      </c>
      <c r="F10" s="21">
        <f t="shared" si="0"/>
        <v>1.5157165665103998</v>
      </c>
    </row>
    <row r="11" spans="1:6" ht="12">
      <c r="A11" s="10">
        <v>8</v>
      </c>
      <c r="B11" s="10" t="s">
        <v>28</v>
      </c>
      <c r="C11" s="10" t="s">
        <v>31</v>
      </c>
      <c r="D11" s="21">
        <v>1.5157165665103993</v>
      </c>
      <c r="E11" s="21">
        <v>0.59</v>
      </c>
      <c r="F11" s="21">
        <f t="shared" si="0"/>
        <v>2.569011129678643</v>
      </c>
    </row>
    <row r="12" spans="1:6" ht="12.75">
      <c r="A12" s="10">
        <v>9</v>
      </c>
      <c r="B12" s="10" t="s">
        <v>28</v>
      </c>
      <c r="C12" s="10" t="s">
        <v>31</v>
      </c>
      <c r="D12" s="21">
        <v>0.965936328924845</v>
      </c>
      <c r="E12" s="21">
        <v>0.4506252313054134</v>
      </c>
      <c r="F12" s="21">
        <f t="shared" si="0"/>
        <v>2.1435469250725934</v>
      </c>
    </row>
    <row r="13" spans="1:12" ht="12.75">
      <c r="A13" s="10">
        <v>10</v>
      </c>
      <c r="B13" s="10" t="s">
        <v>28</v>
      </c>
      <c r="C13" s="10" t="s">
        <v>31</v>
      </c>
      <c r="D13" s="21">
        <v>1.6245047927124743</v>
      </c>
      <c r="E13" s="21">
        <v>1.3195079107728929</v>
      </c>
      <c r="F13" s="21">
        <f t="shared" si="0"/>
        <v>1.23114441334492</v>
      </c>
      <c r="K13" s="10" t="s">
        <v>2</v>
      </c>
      <c r="L13" s="12">
        <v>1.6245047927124745</v>
      </c>
    </row>
    <row r="14" spans="1:12" ht="12.75">
      <c r="A14" s="10">
        <v>11</v>
      </c>
      <c r="B14" s="10" t="s">
        <v>28</v>
      </c>
      <c r="C14" s="10" t="s">
        <v>31</v>
      </c>
      <c r="D14" s="21">
        <v>1.231144413344917</v>
      </c>
      <c r="E14" s="21">
        <v>0.4061261981781176</v>
      </c>
      <c r="F14" s="21">
        <f t="shared" si="0"/>
        <v>3.031433133020799</v>
      </c>
      <c r="K14" s="10" t="s">
        <v>2</v>
      </c>
      <c r="L14" s="12">
        <v>1.9432263673210246</v>
      </c>
    </row>
    <row r="15" spans="1:12" ht="12.75">
      <c r="A15" s="10">
        <v>12</v>
      </c>
      <c r="B15" s="10" t="s">
        <v>28</v>
      </c>
      <c r="C15" s="10" t="s">
        <v>31</v>
      </c>
      <c r="D15" s="21">
        <v>1.6245047927124743</v>
      </c>
      <c r="E15" s="21">
        <v>0.6155722066724569</v>
      </c>
      <c r="F15" s="21">
        <f t="shared" si="0"/>
        <v>2.639015821545799</v>
      </c>
      <c r="K15" s="10" t="s">
        <v>2</v>
      </c>
      <c r="L15" s="12">
        <v>1.5157165665103998</v>
      </c>
    </row>
    <row r="16" spans="1:12" ht="12.75">
      <c r="A16" s="10">
        <v>13</v>
      </c>
      <c r="B16" s="10" t="s">
        <v>28</v>
      </c>
      <c r="C16" s="10" t="s">
        <v>31</v>
      </c>
      <c r="D16" s="21">
        <v>0.6372803136596317</v>
      </c>
      <c r="E16" s="21">
        <v>0.5358867312681458</v>
      </c>
      <c r="F16" s="21">
        <f t="shared" si="0"/>
        <v>1.189207115002724</v>
      </c>
      <c r="K16" s="10" t="s">
        <v>2</v>
      </c>
      <c r="L16" s="12">
        <v>2.569011129678643</v>
      </c>
    </row>
    <row r="17" spans="1:12" ht="12.75">
      <c r="A17" s="10">
        <v>14</v>
      </c>
      <c r="B17" s="10" t="s">
        <v>28</v>
      </c>
      <c r="C17" s="10" t="s">
        <v>31</v>
      </c>
      <c r="D17" s="21">
        <v>0.78458409789675</v>
      </c>
      <c r="E17" s="21">
        <v>0.5358867312681458</v>
      </c>
      <c r="F17" s="21">
        <f t="shared" si="0"/>
        <v>1.464085695945626</v>
      </c>
      <c r="K17" s="10" t="s">
        <v>2</v>
      </c>
      <c r="L17" s="12">
        <v>2.1435469250725934</v>
      </c>
    </row>
    <row r="18" spans="1:12" ht="12.75">
      <c r="A18">
        <v>15</v>
      </c>
      <c r="B18" t="s">
        <v>28</v>
      </c>
      <c r="C18" t="s">
        <v>30</v>
      </c>
      <c r="D18" s="12">
        <v>0.5743491774985172</v>
      </c>
      <c r="E18" s="12">
        <v>0.40612619817811657</v>
      </c>
      <c r="F18" s="12">
        <f t="shared" si="0"/>
        <v>1.4142135623730985</v>
      </c>
      <c r="K18" s="10" t="s">
        <v>2</v>
      </c>
      <c r="L18" s="12">
        <v>1.23114441334492</v>
      </c>
    </row>
    <row r="19" spans="1:12" ht="12.75">
      <c r="A19">
        <v>16</v>
      </c>
      <c r="B19" t="s">
        <v>28</v>
      </c>
      <c r="C19" t="s">
        <v>30</v>
      </c>
      <c r="D19" s="12">
        <v>1.035264923841378</v>
      </c>
      <c r="E19" s="12">
        <v>0.78458409789675</v>
      </c>
      <c r="F19" s="12">
        <f t="shared" si="0"/>
        <v>1.3195079107728962</v>
      </c>
      <c r="J19" s="9"/>
      <c r="K19" s="10" t="s">
        <v>2</v>
      </c>
      <c r="L19" s="12">
        <v>3.031433133020799</v>
      </c>
    </row>
    <row r="20" spans="1:12" ht="12.75">
      <c r="A20">
        <v>17</v>
      </c>
      <c r="B20" t="s">
        <v>28</v>
      </c>
      <c r="C20" t="s">
        <v>30</v>
      </c>
      <c r="D20" s="12">
        <v>0.6155722066724584</v>
      </c>
      <c r="E20" s="12">
        <v>0.7071067811865475</v>
      </c>
      <c r="F20" s="12">
        <f t="shared" si="0"/>
        <v>0.8705505632961246</v>
      </c>
      <c r="K20" s="10" t="s">
        <v>2</v>
      </c>
      <c r="L20" s="12">
        <v>2.639015821545799</v>
      </c>
    </row>
    <row r="21" spans="1:12" ht="12.75">
      <c r="A21">
        <v>18</v>
      </c>
      <c r="B21" t="s">
        <v>28</v>
      </c>
      <c r="C21" t="s">
        <v>30</v>
      </c>
      <c r="D21" s="12">
        <v>0.5547847360339233</v>
      </c>
      <c r="E21" s="12">
        <v>0.6830201283771974</v>
      </c>
      <c r="F21" s="12">
        <f t="shared" si="0"/>
        <v>0.8122523963562371</v>
      </c>
      <c r="G21" t="s">
        <v>16</v>
      </c>
      <c r="H21" s="12">
        <f>AVERAGE(F4:F7,F18:F23)</f>
        <v>1.1728049791850974</v>
      </c>
      <c r="I21" s="12">
        <f>STDEV(F4:F6,F18:F23)</f>
        <v>0.2759432731115273</v>
      </c>
      <c r="J21" s="12">
        <f>I21/SQRT(10)</f>
        <v>0.08726092480343245</v>
      </c>
      <c r="K21" s="10" t="s">
        <v>2</v>
      </c>
      <c r="L21" s="12">
        <v>1.189207115002724</v>
      </c>
    </row>
    <row r="22" spans="1:12" ht="12.75">
      <c r="A22">
        <v>19</v>
      </c>
      <c r="B22" t="s">
        <v>28</v>
      </c>
      <c r="C22" t="s">
        <v>30</v>
      </c>
      <c r="D22" s="12">
        <v>0.78</v>
      </c>
      <c r="E22" s="12">
        <v>0.4999999999999988</v>
      </c>
      <c r="F22" s="12">
        <f t="shared" si="0"/>
        <v>1.5600000000000038</v>
      </c>
      <c r="G22" t="s">
        <v>33</v>
      </c>
      <c r="H22" s="12">
        <f>AVERAGE(F8:F17)</f>
        <v>1.9350891960155003</v>
      </c>
      <c r="I22" s="12">
        <f>STDEV(F8:F17)</f>
        <v>0.6402186506303692</v>
      </c>
      <c r="J22" s="12">
        <f>I22/SQRT(10)</f>
        <v>0.2024549136511561</v>
      </c>
      <c r="K22" s="10" t="s">
        <v>2</v>
      </c>
      <c r="L22" s="12">
        <v>1.464085695945626</v>
      </c>
    </row>
    <row r="23" spans="1:12" ht="12.75">
      <c r="A23">
        <v>20</v>
      </c>
      <c r="B23" t="s">
        <v>28</v>
      </c>
      <c r="C23" t="s">
        <v>30</v>
      </c>
      <c r="D23" s="12">
        <v>0.594603557501362</v>
      </c>
      <c r="E23" s="12">
        <v>0.517632461920689</v>
      </c>
      <c r="F23" s="12">
        <f t="shared" si="0"/>
        <v>1.148698354997037</v>
      </c>
      <c r="K23" t="s">
        <v>1</v>
      </c>
      <c r="L23" s="12">
        <v>1.4142135623730985</v>
      </c>
    </row>
    <row r="24" spans="1:12" ht="12.75">
      <c r="A24">
        <v>21</v>
      </c>
      <c r="B24" t="s">
        <v>29</v>
      </c>
      <c r="C24" t="s">
        <v>30</v>
      </c>
      <c r="D24" s="12">
        <v>6.062866266041597</v>
      </c>
      <c r="E24" s="12">
        <v>6.498019170849864</v>
      </c>
      <c r="F24" s="12">
        <f t="shared" si="0"/>
        <v>0.9330329915368111</v>
      </c>
      <c r="G24" s="2" t="s">
        <v>16</v>
      </c>
      <c r="H24" s="12">
        <f aca="true" t="shared" si="1" ref="H24:J25">H21/$H$21</f>
        <v>1</v>
      </c>
      <c r="I24" s="12">
        <f t="shared" si="1"/>
        <v>0.2352848751573868</v>
      </c>
      <c r="J24" s="12">
        <f t="shared" si="1"/>
        <v>0.07440361044857104</v>
      </c>
      <c r="K24" t="s">
        <v>1</v>
      </c>
      <c r="L24" s="12">
        <v>1.3195079107728962</v>
      </c>
    </row>
    <row r="25" spans="4:12" ht="12.75">
      <c r="D25" s="12"/>
      <c r="E25" s="12"/>
      <c r="G25" s="2" t="s">
        <v>33</v>
      </c>
      <c r="H25" s="12">
        <f t="shared" si="1"/>
        <v>1.6499667296433738</v>
      </c>
      <c r="I25" s="12">
        <f t="shared" si="1"/>
        <v>0.5458867092082212</v>
      </c>
      <c r="J25" s="12">
        <f t="shared" si="1"/>
        <v>0.17262453455119903</v>
      </c>
      <c r="K25" t="s">
        <v>1</v>
      </c>
      <c r="L25" s="12">
        <v>0.8705505632961246</v>
      </c>
    </row>
    <row r="26" spans="11:12" ht="12.75">
      <c r="K26" t="s">
        <v>1</v>
      </c>
      <c r="L26" s="12">
        <v>0.8122523963562371</v>
      </c>
    </row>
    <row r="27" spans="11:12" ht="12.75">
      <c r="K27" t="s">
        <v>1</v>
      </c>
      <c r="L27" s="12">
        <v>1.56</v>
      </c>
    </row>
    <row r="28" spans="11:12" ht="12.75">
      <c r="K28" t="s">
        <v>1</v>
      </c>
      <c r="L28" s="12">
        <v>1.148698354997037</v>
      </c>
    </row>
    <row r="29" spans="11:12" ht="12.75">
      <c r="K29" t="s">
        <v>1</v>
      </c>
      <c r="L29" s="12">
        <v>1</v>
      </c>
    </row>
    <row r="30" spans="11:12" ht="12.75">
      <c r="K30" t="s">
        <v>1</v>
      </c>
      <c r="L30" s="12">
        <v>0.9659363289248476</v>
      </c>
    </row>
    <row r="31" spans="11:12" ht="12.75">
      <c r="K31" t="s">
        <v>1</v>
      </c>
      <c r="L31" s="12">
        <v>1.4640856959456297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F15"/>
  <sheetViews>
    <sheetView workbookViewId="0" topLeftCell="A1">
      <selection activeCell="A5" sqref="A5:F15"/>
    </sheetView>
  </sheetViews>
  <sheetFormatPr defaultColWidth="11.421875" defaultRowHeight="12.75"/>
  <cols>
    <col min="2" max="2" width="18.00390625" style="0" customWidth="1"/>
  </cols>
  <sheetData>
    <row r="4" spans="3:5" ht="12">
      <c r="C4" s="26" t="s">
        <v>37</v>
      </c>
      <c r="D4" s="26" t="s">
        <v>38</v>
      </c>
      <c r="E4" s="26" t="s">
        <v>39</v>
      </c>
    </row>
    <row r="5" spans="1:5" ht="12">
      <c r="A5" t="s">
        <v>18</v>
      </c>
      <c r="B5" t="s">
        <v>43</v>
      </c>
      <c r="C5" s="12">
        <v>1</v>
      </c>
      <c r="D5" s="12">
        <v>0.380186913352717</v>
      </c>
      <c r="E5" s="12">
        <v>0.12022565827836681</v>
      </c>
    </row>
    <row r="6" spans="2:5" ht="12">
      <c r="B6" t="s">
        <v>36</v>
      </c>
      <c r="C6" s="12">
        <v>1.346606225571258</v>
      </c>
      <c r="D6" s="12">
        <v>0.4242859399261692</v>
      </c>
      <c r="E6" s="12">
        <v>0.1341709949352068</v>
      </c>
    </row>
    <row r="7" spans="3:5" ht="12">
      <c r="C7" s="12"/>
      <c r="D7" s="12"/>
      <c r="E7" s="12"/>
    </row>
    <row r="8" spans="1:5" ht="12">
      <c r="A8" t="s">
        <v>20</v>
      </c>
      <c r="B8" t="s">
        <v>43</v>
      </c>
      <c r="C8" s="12">
        <v>1</v>
      </c>
      <c r="D8" s="12">
        <v>0.37761815204666754</v>
      </c>
      <c r="E8" s="12">
        <v>0.11941334462912431</v>
      </c>
    </row>
    <row r="9" spans="2:6" ht="12">
      <c r="B9" t="s">
        <v>36</v>
      </c>
      <c r="C9" s="12">
        <v>0.83814876856077</v>
      </c>
      <c r="D9" s="12">
        <v>0.339192717123247</v>
      </c>
      <c r="E9" s="12">
        <v>0.10726215518506564</v>
      </c>
      <c r="F9" t="s">
        <v>49</v>
      </c>
    </row>
    <row r="10" spans="3:5" ht="12">
      <c r="C10" s="12"/>
      <c r="D10" s="12"/>
      <c r="E10" s="12"/>
    </row>
    <row r="11" spans="1:5" ht="12">
      <c r="A11" t="s">
        <v>21</v>
      </c>
      <c r="B11" t="s">
        <v>43</v>
      </c>
      <c r="C11" s="12">
        <v>1</v>
      </c>
      <c r="D11" s="12">
        <v>0.2352848751573868</v>
      </c>
      <c r="E11" s="12">
        <v>0.07440361044857104</v>
      </c>
    </row>
    <row r="12" spans="2:6" ht="12">
      <c r="B12" t="s">
        <v>36</v>
      </c>
      <c r="C12" s="12">
        <v>1.6499667296433738</v>
      </c>
      <c r="D12" s="12">
        <v>0.5458867092082212</v>
      </c>
      <c r="E12" s="12">
        <v>0.17262453455119903</v>
      </c>
      <c r="F12" t="s">
        <v>56</v>
      </c>
    </row>
    <row r="13" spans="3:5" ht="12">
      <c r="C13" s="12"/>
      <c r="D13" s="12"/>
      <c r="E13" s="12"/>
    </row>
    <row r="14" spans="1:5" ht="12">
      <c r="A14" t="s">
        <v>57</v>
      </c>
      <c r="B14" t="s">
        <v>43</v>
      </c>
      <c r="C14" s="12">
        <v>1</v>
      </c>
      <c r="D14" s="12">
        <v>0.21428910094196738</v>
      </c>
      <c r="E14" s="12">
        <v>0.06776416367263502</v>
      </c>
    </row>
    <row r="15" spans="2:6" ht="12">
      <c r="B15" t="s">
        <v>36</v>
      </c>
      <c r="C15" s="12">
        <v>1.248415085772939</v>
      </c>
      <c r="D15" s="12">
        <v>0.146750071699911</v>
      </c>
      <c r="E15" s="12">
        <v>0.04640644733647365</v>
      </c>
      <c r="F15" t="s">
        <v>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3"/>
  <sheetViews>
    <sheetView zoomScale="120" zoomScaleNormal="120" workbookViewId="0" topLeftCell="M1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2" width="9.28125" style="0" bestFit="1" customWidth="1"/>
    <col min="13" max="13" width="12.28125" style="0" customWidth="1"/>
    <col min="14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19</v>
      </c>
      <c r="B2" s="3" t="s">
        <v>22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23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26</v>
      </c>
      <c r="E4" s="4">
        <v>25.9</v>
      </c>
      <c r="F4" s="6">
        <f>AVERAGE(D4:E4)</f>
        <v>25.95</v>
      </c>
      <c r="I4">
        <v>1</v>
      </c>
      <c r="J4" t="s">
        <v>28</v>
      </c>
      <c r="K4" t="s">
        <v>30</v>
      </c>
      <c r="L4">
        <v>24.55</v>
      </c>
      <c r="M4">
        <v>25.95</v>
      </c>
      <c r="N4" s="9">
        <f>M4-L4</f>
        <v>1.3999999999999986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26.6</v>
      </c>
      <c r="E5" s="4">
        <v>26.8</v>
      </c>
      <c r="F5" s="6">
        <f aca="true" t="shared" si="0" ref="F5:F24">AVERAGE(D5:E5)</f>
        <v>26.700000000000003</v>
      </c>
      <c r="I5">
        <v>2</v>
      </c>
      <c r="J5" t="s">
        <v>28</v>
      </c>
      <c r="K5" t="s">
        <v>30</v>
      </c>
      <c r="L5">
        <v>24.65</v>
      </c>
      <c r="M5">
        <v>26.7</v>
      </c>
      <c r="N5" s="9">
        <f aca="true" t="shared" si="1" ref="N5:N24">M5-L5</f>
        <v>2.0500000000000007</v>
      </c>
      <c r="O5" s="9">
        <f aca="true" t="shared" si="2" ref="O5:O24">N5-$N$4</f>
        <v>0.6500000000000021</v>
      </c>
      <c r="P5" s="9">
        <f aca="true" t="shared" si="3" ref="P5:P24">POWER(2,O5)</f>
        <v>1.5691681957935038</v>
      </c>
      <c r="Q5" s="9">
        <f aca="true" t="shared" si="4" ref="Q5:Q24">1/P5</f>
        <v>0.6372803136596301</v>
      </c>
    </row>
    <row r="6" spans="1:17" ht="12">
      <c r="A6">
        <v>3</v>
      </c>
      <c r="B6" t="s">
        <v>28</v>
      </c>
      <c r="C6" t="s">
        <v>30</v>
      </c>
      <c r="D6" s="4">
        <v>26.2</v>
      </c>
      <c r="E6" s="4">
        <v>26</v>
      </c>
      <c r="F6" s="6">
        <f t="shared" si="0"/>
        <v>26.1</v>
      </c>
      <c r="I6">
        <v>3</v>
      </c>
      <c r="J6" t="s">
        <v>28</v>
      </c>
      <c r="K6" t="s">
        <v>30</v>
      </c>
      <c r="L6">
        <v>24.55</v>
      </c>
      <c r="M6">
        <v>26.1</v>
      </c>
      <c r="N6" s="9">
        <f t="shared" si="1"/>
        <v>1.5500000000000007</v>
      </c>
      <c r="O6" s="9">
        <f t="shared" si="2"/>
        <v>0.15000000000000213</v>
      </c>
      <c r="P6" s="9">
        <f t="shared" si="3"/>
        <v>1.1095694720678466</v>
      </c>
      <c r="Q6" s="9">
        <f t="shared" si="4"/>
        <v>0.901250462610829</v>
      </c>
    </row>
    <row r="7" spans="1:17" ht="12">
      <c r="A7">
        <v>4</v>
      </c>
      <c r="B7" t="s">
        <v>28</v>
      </c>
      <c r="C7" t="s">
        <v>30</v>
      </c>
      <c r="D7" s="4">
        <v>31.5</v>
      </c>
      <c r="E7" s="13">
        <v>31.7</v>
      </c>
      <c r="F7" s="6">
        <f t="shared" si="0"/>
        <v>31.6</v>
      </c>
      <c r="I7">
        <v>4</v>
      </c>
      <c r="J7" t="s">
        <v>28</v>
      </c>
      <c r="K7" t="s">
        <v>30</v>
      </c>
      <c r="L7">
        <v>24.75</v>
      </c>
      <c r="M7">
        <v>31.6</v>
      </c>
      <c r="N7" s="9">
        <f t="shared" si="1"/>
        <v>6.850000000000001</v>
      </c>
      <c r="O7" s="9">
        <f t="shared" si="2"/>
        <v>5.450000000000003</v>
      </c>
      <c r="P7" s="9">
        <f t="shared" si="3"/>
        <v>43.71328821614073</v>
      </c>
      <c r="Q7" s="9"/>
    </row>
    <row r="8" spans="1:17" ht="12">
      <c r="A8">
        <v>5</v>
      </c>
      <c r="B8" t="s">
        <v>28</v>
      </c>
      <c r="C8" t="s">
        <v>31</v>
      </c>
      <c r="D8" s="4">
        <v>25.1</v>
      </c>
      <c r="E8" s="13">
        <v>24.8</v>
      </c>
      <c r="F8" s="6">
        <f>AVERAGE(D8:E8)</f>
        <v>24.950000000000003</v>
      </c>
      <c r="I8" s="10">
        <v>5</v>
      </c>
      <c r="J8" s="10" t="s">
        <v>28</v>
      </c>
      <c r="K8" s="10" t="s">
        <v>31</v>
      </c>
      <c r="L8" s="10">
        <v>23.7</v>
      </c>
      <c r="M8" s="10">
        <v>24.95</v>
      </c>
      <c r="N8" s="11">
        <f t="shared" si="1"/>
        <v>1.25</v>
      </c>
      <c r="O8" s="11">
        <f t="shared" si="2"/>
        <v>-0.14999999999999858</v>
      </c>
      <c r="P8" s="11">
        <f t="shared" si="3"/>
        <v>0.9012504626108311</v>
      </c>
      <c r="Q8" s="11">
        <f t="shared" si="4"/>
        <v>1.109569472067844</v>
      </c>
    </row>
    <row r="9" spans="1:17" ht="12">
      <c r="A9">
        <v>6</v>
      </c>
      <c r="B9" t="s">
        <v>28</v>
      </c>
      <c r="C9" t="s">
        <v>31</v>
      </c>
      <c r="D9" s="4">
        <v>25.8</v>
      </c>
      <c r="E9" s="13">
        <v>25.8</v>
      </c>
      <c r="F9" s="6">
        <f t="shared" si="0"/>
        <v>25.8</v>
      </c>
      <c r="I9" s="10">
        <v>6</v>
      </c>
      <c r="J9" s="10" t="s">
        <v>28</v>
      </c>
      <c r="K9" s="10" t="s">
        <v>31</v>
      </c>
      <c r="L9" s="10">
        <v>24.6</v>
      </c>
      <c r="M9" s="10">
        <v>25.8</v>
      </c>
      <c r="N9" s="11">
        <f t="shared" si="1"/>
        <v>1.1999999999999993</v>
      </c>
      <c r="O9" s="11">
        <f t="shared" si="2"/>
        <v>-0.1999999999999993</v>
      </c>
      <c r="P9" s="11">
        <f t="shared" si="3"/>
        <v>0.8705505632961246</v>
      </c>
      <c r="Q9" s="11">
        <f t="shared" si="4"/>
        <v>1.1486983549970344</v>
      </c>
    </row>
    <row r="10" spans="1:17" ht="12">
      <c r="A10">
        <v>7</v>
      </c>
      <c r="B10" t="s">
        <v>28</v>
      </c>
      <c r="C10" t="s">
        <v>31</v>
      </c>
      <c r="D10" s="4">
        <v>25.7</v>
      </c>
      <c r="E10" s="13">
        <v>25.7</v>
      </c>
      <c r="F10" s="6">
        <f t="shared" si="0"/>
        <v>25.7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25.7</v>
      </c>
      <c r="N10" s="11">
        <f t="shared" si="1"/>
        <v>1.25</v>
      </c>
      <c r="O10" s="11">
        <f t="shared" si="2"/>
        <v>-0.14999999999999858</v>
      </c>
      <c r="P10" s="11">
        <f t="shared" si="3"/>
        <v>0.9012504626108311</v>
      </c>
      <c r="Q10" s="11">
        <f t="shared" si="4"/>
        <v>1.109569472067844</v>
      </c>
    </row>
    <row r="11" spans="1:17" ht="12">
      <c r="A11">
        <v>8</v>
      </c>
      <c r="B11" t="s">
        <v>28</v>
      </c>
      <c r="C11" t="s">
        <v>31</v>
      </c>
      <c r="D11" s="4">
        <v>26.7</v>
      </c>
      <c r="E11" s="13">
        <v>26.4</v>
      </c>
      <c r="F11" s="6">
        <f t="shared" si="0"/>
        <v>26.549999999999997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26.55</v>
      </c>
      <c r="N11" s="11">
        <f t="shared" si="1"/>
        <v>1.6999999999999993</v>
      </c>
      <c r="O11" s="11">
        <f t="shared" si="2"/>
        <v>0.3000000000000007</v>
      </c>
      <c r="P11" s="11">
        <f t="shared" si="3"/>
        <v>1.231144413344917</v>
      </c>
      <c r="Q11" s="11">
        <f t="shared" si="4"/>
        <v>0.812252396356235</v>
      </c>
    </row>
    <row r="12" spans="1:17" ht="12">
      <c r="A12">
        <v>9</v>
      </c>
      <c r="B12" t="s">
        <v>28</v>
      </c>
      <c r="C12" t="s">
        <v>31</v>
      </c>
      <c r="D12" s="4">
        <v>25.8</v>
      </c>
      <c r="E12" s="4">
        <v>25.8</v>
      </c>
      <c r="F12" s="6">
        <f t="shared" si="0"/>
        <v>25.8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25.8</v>
      </c>
      <c r="N12" s="11">
        <f t="shared" si="1"/>
        <v>1.3500000000000014</v>
      </c>
      <c r="O12" s="11">
        <f t="shared" si="2"/>
        <v>-0.04999999999999716</v>
      </c>
      <c r="P12" s="11">
        <f t="shared" si="3"/>
        <v>0.9659363289248476</v>
      </c>
      <c r="Q12" s="11">
        <f t="shared" si="4"/>
        <v>1.0352649238413754</v>
      </c>
    </row>
    <row r="13" spans="1:17" ht="12.75">
      <c r="A13">
        <v>10</v>
      </c>
      <c r="B13" t="s">
        <v>28</v>
      </c>
      <c r="C13" t="s">
        <v>31</v>
      </c>
      <c r="D13" s="4">
        <v>28.7</v>
      </c>
      <c r="E13" s="4">
        <v>28.7</v>
      </c>
      <c r="F13" s="6">
        <f t="shared" si="0"/>
        <v>28.7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28.7</v>
      </c>
      <c r="N13" s="11">
        <f t="shared" si="1"/>
        <v>1.1499999999999986</v>
      </c>
      <c r="O13" s="11">
        <f t="shared" si="2"/>
        <v>-0.25</v>
      </c>
      <c r="P13" s="11">
        <f t="shared" si="3"/>
        <v>0.8408964152537146</v>
      </c>
      <c r="Q13" s="11">
        <f t="shared" si="4"/>
        <v>1.189207115002721</v>
      </c>
    </row>
    <row r="14" spans="1:23" ht="12.75">
      <c r="A14">
        <v>11</v>
      </c>
      <c r="B14" t="s">
        <v>28</v>
      </c>
      <c r="C14" t="s">
        <v>31</v>
      </c>
      <c r="D14" s="4">
        <v>25.8</v>
      </c>
      <c r="E14" s="4">
        <v>25.7</v>
      </c>
      <c r="F14" s="6">
        <f t="shared" si="0"/>
        <v>25.75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25.75</v>
      </c>
      <c r="N14" s="11">
        <f t="shared" si="1"/>
        <v>1.5</v>
      </c>
      <c r="O14" s="11">
        <f t="shared" si="2"/>
        <v>0.10000000000000142</v>
      </c>
      <c r="P14" s="11">
        <f t="shared" si="3"/>
        <v>1.0717734625362942</v>
      </c>
      <c r="Q14" s="11">
        <f t="shared" si="4"/>
        <v>0.9330329915368065</v>
      </c>
      <c r="V14" s="10" t="s">
        <v>2</v>
      </c>
      <c r="W14" s="12">
        <v>1.109569472067844</v>
      </c>
    </row>
    <row r="15" spans="1:23" ht="12.75">
      <c r="A15">
        <v>12</v>
      </c>
      <c r="B15" t="s">
        <v>28</v>
      </c>
      <c r="C15" t="s">
        <v>31</v>
      </c>
      <c r="D15" s="4">
        <v>25.9</v>
      </c>
      <c r="E15" s="4">
        <v>25.6</v>
      </c>
      <c r="F15" s="6">
        <f t="shared" si="0"/>
        <v>25.75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25.75</v>
      </c>
      <c r="N15" s="11">
        <f t="shared" si="1"/>
        <v>1.1999999999999993</v>
      </c>
      <c r="O15" s="11">
        <f t="shared" si="2"/>
        <v>-0.1999999999999993</v>
      </c>
      <c r="P15" s="11">
        <f t="shared" si="3"/>
        <v>0.8705505632961246</v>
      </c>
      <c r="Q15" s="11">
        <f t="shared" si="4"/>
        <v>1.1486983549970344</v>
      </c>
      <c r="V15" s="10" t="s">
        <v>2</v>
      </c>
      <c r="W15" s="12">
        <v>1.1486983549970344</v>
      </c>
    </row>
    <row r="16" spans="1:23" ht="12.75">
      <c r="A16">
        <v>13</v>
      </c>
      <c r="B16" t="s">
        <v>28</v>
      </c>
      <c r="C16" t="s">
        <v>31</v>
      </c>
      <c r="D16" s="4">
        <v>24.7</v>
      </c>
      <c r="E16" s="4">
        <v>25</v>
      </c>
      <c r="F16" s="6">
        <f t="shared" si="0"/>
        <v>24.85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24.85</v>
      </c>
      <c r="N16" s="11">
        <f t="shared" si="1"/>
        <v>1.1500000000000021</v>
      </c>
      <c r="O16" s="11">
        <f t="shared" si="2"/>
        <v>-0.24999999999999645</v>
      </c>
      <c r="P16" s="11">
        <f t="shared" si="3"/>
        <v>0.8408964152537166</v>
      </c>
      <c r="Q16" s="11">
        <f t="shared" si="4"/>
        <v>1.1892071150027181</v>
      </c>
      <c r="V16" s="10" t="s">
        <v>2</v>
      </c>
      <c r="W16" s="12">
        <v>1.109569472067844</v>
      </c>
    </row>
    <row r="17" spans="1:23" ht="12.75">
      <c r="A17">
        <v>14</v>
      </c>
      <c r="B17" t="s">
        <v>28</v>
      </c>
      <c r="C17" t="s">
        <v>31</v>
      </c>
      <c r="D17" s="4">
        <v>25.9</v>
      </c>
      <c r="E17" s="4">
        <v>25.8</v>
      </c>
      <c r="F17" s="6">
        <f t="shared" si="0"/>
        <v>25.85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25.85</v>
      </c>
      <c r="N17" s="11">
        <f t="shared" si="1"/>
        <v>1.4500000000000028</v>
      </c>
      <c r="O17" s="11">
        <f t="shared" si="2"/>
        <v>0.05000000000000426</v>
      </c>
      <c r="P17" s="11">
        <f t="shared" si="3"/>
        <v>1.0352649238413805</v>
      </c>
      <c r="Q17" s="11">
        <f t="shared" si="4"/>
        <v>0.9659363289248428</v>
      </c>
      <c r="V17" s="10" t="s">
        <v>2</v>
      </c>
      <c r="W17" s="12">
        <v>0.812252396356235</v>
      </c>
    </row>
    <row r="18" spans="1:23" ht="12.75">
      <c r="A18">
        <v>15</v>
      </c>
      <c r="B18" t="s">
        <v>28</v>
      </c>
      <c r="C18" t="s">
        <v>30</v>
      </c>
      <c r="D18" s="4">
        <v>25.7</v>
      </c>
      <c r="E18" s="4">
        <v>25.7</v>
      </c>
      <c r="F18" s="6">
        <f t="shared" si="0"/>
        <v>25.7</v>
      </c>
      <c r="I18">
        <v>15</v>
      </c>
      <c r="J18" t="s">
        <v>28</v>
      </c>
      <c r="K18" t="s">
        <v>30</v>
      </c>
      <c r="L18">
        <v>24.2</v>
      </c>
      <c r="M18">
        <v>25.7</v>
      </c>
      <c r="N18" s="9">
        <f t="shared" si="1"/>
        <v>1.5</v>
      </c>
      <c r="O18" s="9">
        <f t="shared" si="2"/>
        <v>0.10000000000000142</v>
      </c>
      <c r="P18" s="9">
        <f t="shared" si="3"/>
        <v>1.0717734625362942</v>
      </c>
      <c r="Q18" s="9">
        <f t="shared" si="4"/>
        <v>0.9330329915368065</v>
      </c>
      <c r="V18" s="10" t="s">
        <v>2</v>
      </c>
      <c r="W18" s="12">
        <v>1.0352649238413754</v>
      </c>
    </row>
    <row r="19" spans="1:23" ht="12.75">
      <c r="A19">
        <v>16</v>
      </c>
      <c r="B19" t="s">
        <v>28</v>
      </c>
      <c r="C19" t="s">
        <v>30</v>
      </c>
      <c r="D19" s="4">
        <v>26.5</v>
      </c>
      <c r="E19" s="4">
        <v>26.7</v>
      </c>
      <c r="F19" s="6">
        <f t="shared" si="0"/>
        <v>26.6</v>
      </c>
      <c r="I19">
        <v>16</v>
      </c>
      <c r="J19" t="s">
        <v>28</v>
      </c>
      <c r="K19" t="s">
        <v>30</v>
      </c>
      <c r="L19">
        <v>24.8</v>
      </c>
      <c r="M19">
        <v>26.6</v>
      </c>
      <c r="N19" s="9">
        <f t="shared" si="1"/>
        <v>1.8000000000000007</v>
      </c>
      <c r="O19" s="9">
        <f t="shared" si="2"/>
        <v>0.40000000000000213</v>
      </c>
      <c r="P19" s="9">
        <f t="shared" si="3"/>
        <v>1.3195079107728962</v>
      </c>
      <c r="Q19" s="9">
        <f t="shared" si="4"/>
        <v>0.7578582832551979</v>
      </c>
      <c r="V19" s="10" t="s">
        <v>2</v>
      </c>
      <c r="W19" s="12">
        <v>1.189207115002721</v>
      </c>
    </row>
    <row r="20" spans="1:23" ht="12.75">
      <c r="A20">
        <v>17</v>
      </c>
      <c r="B20" t="s">
        <v>28</v>
      </c>
      <c r="C20" t="s">
        <v>30</v>
      </c>
      <c r="D20" s="4">
        <v>25.8</v>
      </c>
      <c r="E20" s="4">
        <v>25.9</v>
      </c>
      <c r="F20" s="6">
        <f t="shared" si="0"/>
        <v>25.85</v>
      </c>
      <c r="I20">
        <v>17</v>
      </c>
      <c r="J20" t="s">
        <v>28</v>
      </c>
      <c r="K20" t="s">
        <v>30</v>
      </c>
      <c r="L20">
        <v>24.55</v>
      </c>
      <c r="M20">
        <v>25.85</v>
      </c>
      <c r="N20" s="9">
        <f t="shared" si="1"/>
        <v>1.3000000000000007</v>
      </c>
      <c r="O20" s="9">
        <f t="shared" si="2"/>
        <v>-0.09999999999999787</v>
      </c>
      <c r="P20" s="9">
        <f t="shared" si="3"/>
        <v>0.9330329915368089</v>
      </c>
      <c r="Q20" s="9">
        <f t="shared" si="4"/>
        <v>1.0717734625362916</v>
      </c>
      <c r="V20" s="10" t="s">
        <v>2</v>
      </c>
      <c r="W20" s="12">
        <v>0.9330329915368065</v>
      </c>
    </row>
    <row r="21" spans="1:23" ht="12.75">
      <c r="A21">
        <v>18</v>
      </c>
      <c r="B21" t="s">
        <v>28</v>
      </c>
      <c r="C21" t="s">
        <v>30</v>
      </c>
      <c r="D21" s="4">
        <v>25.6</v>
      </c>
      <c r="E21" s="4">
        <v>25.6</v>
      </c>
      <c r="F21" s="6">
        <f t="shared" si="0"/>
        <v>25.6</v>
      </c>
      <c r="I21">
        <v>18</v>
      </c>
      <c r="J21" t="s">
        <v>28</v>
      </c>
      <c r="K21" t="s">
        <v>30</v>
      </c>
      <c r="L21">
        <v>24.3</v>
      </c>
      <c r="M21">
        <v>25.6</v>
      </c>
      <c r="N21" s="9">
        <f t="shared" si="1"/>
        <v>1.3000000000000007</v>
      </c>
      <c r="O21" s="9">
        <f t="shared" si="2"/>
        <v>-0.09999999999999787</v>
      </c>
      <c r="P21" s="9">
        <f t="shared" si="3"/>
        <v>0.9330329915368089</v>
      </c>
      <c r="Q21" s="9">
        <f t="shared" si="4"/>
        <v>1.0717734625362916</v>
      </c>
      <c r="V21" s="10" t="s">
        <v>2</v>
      </c>
      <c r="W21" s="12">
        <v>1.1486983549970344</v>
      </c>
    </row>
    <row r="22" spans="1:23" ht="12.75">
      <c r="A22">
        <v>19</v>
      </c>
      <c r="B22" t="s">
        <v>28</v>
      </c>
      <c r="C22" t="s">
        <v>30</v>
      </c>
      <c r="D22" s="4">
        <v>28.8</v>
      </c>
      <c r="E22" s="4">
        <v>29.1</v>
      </c>
      <c r="F22" s="6">
        <f t="shared" si="0"/>
        <v>28.950000000000003</v>
      </c>
      <c r="I22">
        <v>19</v>
      </c>
      <c r="J22" t="s">
        <v>28</v>
      </c>
      <c r="K22" t="s">
        <v>30</v>
      </c>
      <c r="L22">
        <v>26.85</v>
      </c>
      <c r="M22">
        <v>28.95</v>
      </c>
      <c r="N22" s="9">
        <f t="shared" si="1"/>
        <v>2.099999999999998</v>
      </c>
      <c r="O22" s="9">
        <f t="shared" si="2"/>
        <v>0.6999999999999993</v>
      </c>
      <c r="P22" s="9">
        <f t="shared" si="3"/>
        <v>1.6245047927124703</v>
      </c>
      <c r="Q22" s="9">
        <f t="shared" si="4"/>
        <v>0.6155722066724584</v>
      </c>
      <c r="R22" t="s">
        <v>16</v>
      </c>
      <c r="S22" s="12">
        <f>AVERAGE(Q4:Q7,Q18:Q23)</f>
        <v>0.8523957012427447</v>
      </c>
      <c r="T22" s="12">
        <f>STDEV(Q4:Q7,Q18:Q23)</f>
        <v>0.18265910846610559</v>
      </c>
      <c r="U22" s="12">
        <f>T22/SQRT(10)</f>
        <v>0.057761881812863854</v>
      </c>
      <c r="V22" s="10" t="s">
        <v>2</v>
      </c>
      <c r="W22" s="12">
        <v>1.1892071150027181</v>
      </c>
    </row>
    <row r="23" spans="1:23" ht="12.75">
      <c r="A23">
        <v>20</v>
      </c>
      <c r="B23" t="s">
        <v>28</v>
      </c>
      <c r="C23" t="s">
        <v>30</v>
      </c>
      <c r="D23" s="4">
        <v>26.3</v>
      </c>
      <c r="E23" s="4">
        <v>26.3</v>
      </c>
      <c r="F23" s="6">
        <f t="shared" si="0"/>
        <v>26.3</v>
      </c>
      <c r="I23">
        <v>20</v>
      </c>
      <c r="J23" t="s">
        <v>28</v>
      </c>
      <c r="K23" t="s">
        <v>30</v>
      </c>
      <c r="L23">
        <v>24.35</v>
      </c>
      <c r="M23">
        <v>26.3</v>
      </c>
      <c r="N23" s="9">
        <f t="shared" si="1"/>
        <v>1.9499999999999993</v>
      </c>
      <c r="O23" s="9">
        <f t="shared" si="2"/>
        <v>0.5500000000000007</v>
      </c>
      <c r="P23" s="9">
        <f t="shared" si="3"/>
        <v>1.464085695945626</v>
      </c>
      <c r="Q23" s="9">
        <f t="shared" si="4"/>
        <v>0.6830201283771974</v>
      </c>
      <c r="R23" t="s">
        <v>33</v>
      </c>
      <c r="S23" s="12">
        <f>AVERAGE(Q8:Q17)</f>
        <v>1.0641436524794456</v>
      </c>
      <c r="T23" s="12">
        <f>STDEV(Q8:Q17)</f>
        <v>0.1250891302740687</v>
      </c>
      <c r="U23" s="12">
        <f>T23/SQRT(10)</f>
        <v>0.03955665621955796</v>
      </c>
      <c r="V23" s="10" t="s">
        <v>2</v>
      </c>
      <c r="W23" s="12">
        <v>0.9659363289248428</v>
      </c>
    </row>
    <row r="24" spans="1:23" ht="12.75">
      <c r="A24">
        <v>21</v>
      </c>
      <c r="B24" t="s">
        <v>29</v>
      </c>
      <c r="C24" t="s">
        <v>30</v>
      </c>
      <c r="D24" s="4" t="s">
        <v>13</v>
      </c>
      <c r="E24" s="4" t="s">
        <v>13</v>
      </c>
      <c r="F24" s="6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N24" s="9">
        <f t="shared" si="1"/>
        <v>-27.7</v>
      </c>
      <c r="O24" s="9">
        <f t="shared" si="2"/>
        <v>-29.099999999999998</v>
      </c>
      <c r="P24" s="9">
        <f t="shared" si="3"/>
        <v>1.7379093757584862E-09</v>
      </c>
      <c r="Q24" s="9">
        <f t="shared" si="4"/>
        <v>575403996.2892565</v>
      </c>
      <c r="V24" t="s">
        <v>1</v>
      </c>
      <c r="W24" s="12">
        <v>0.9330329915368065</v>
      </c>
    </row>
    <row r="25" spans="18:23" ht="12.75">
      <c r="R25" s="2" t="s">
        <v>16</v>
      </c>
      <c r="S25" s="12">
        <f aca="true" t="shared" si="5" ref="S25:U26">S22/$S$22</f>
        <v>1</v>
      </c>
      <c r="T25" s="12">
        <f t="shared" si="5"/>
        <v>0.21428910094196738</v>
      </c>
      <c r="U25" s="12">
        <f t="shared" si="5"/>
        <v>0.06776416367263502</v>
      </c>
      <c r="V25" t="s">
        <v>1</v>
      </c>
      <c r="W25" s="12">
        <v>0.7578582832551979</v>
      </c>
    </row>
    <row r="26" spans="18:23" ht="12.75">
      <c r="R26" s="2" t="s">
        <v>33</v>
      </c>
      <c r="S26" s="12">
        <f t="shared" si="5"/>
        <v>1.248415085772939</v>
      </c>
      <c r="T26" s="12">
        <f t="shared" si="5"/>
        <v>0.146750071699911</v>
      </c>
      <c r="U26" s="12">
        <f t="shared" si="5"/>
        <v>0.04640644733647365</v>
      </c>
      <c r="V26" t="s">
        <v>1</v>
      </c>
      <c r="W26" s="12">
        <v>1.0717734625362916</v>
      </c>
    </row>
    <row r="27" spans="22:23" ht="12.75">
      <c r="V27" t="s">
        <v>1</v>
      </c>
      <c r="W27" s="12">
        <v>1.0717734625362916</v>
      </c>
    </row>
    <row r="28" spans="22:23" ht="12.75">
      <c r="V28" t="s">
        <v>1</v>
      </c>
      <c r="W28" s="12">
        <v>0.6155722066724584</v>
      </c>
    </row>
    <row r="29" spans="22:23" ht="12.75">
      <c r="V29" t="s">
        <v>1</v>
      </c>
      <c r="W29" s="12">
        <v>0.6830201283771974</v>
      </c>
    </row>
    <row r="30" spans="22:23" ht="12.75">
      <c r="V30" t="s">
        <v>1</v>
      </c>
      <c r="W30" s="12">
        <v>1</v>
      </c>
    </row>
    <row r="31" spans="22:23" ht="12.75">
      <c r="V31" t="s">
        <v>1</v>
      </c>
      <c r="W31" s="12">
        <v>0.6372803136596301</v>
      </c>
    </row>
    <row r="32" spans="22:23" ht="12.75">
      <c r="V32" t="s">
        <v>1</v>
      </c>
      <c r="W32" s="12">
        <v>0.901250462610829</v>
      </c>
    </row>
    <row r="33" ht="12.75">
      <c r="W33" s="12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6:C7"/>
  <sheetViews>
    <sheetView tabSelected="1" workbookViewId="0" topLeftCell="A1">
      <selection activeCell="M39" sqref="M39"/>
    </sheetView>
  </sheetViews>
  <sheetFormatPr defaultColWidth="11.421875" defaultRowHeight="12.75"/>
  <sheetData>
    <row r="6" spans="2:3" ht="12">
      <c r="B6">
        <v>195</v>
      </c>
      <c r="C6">
        <v>55</v>
      </c>
    </row>
    <row r="7" spans="2:3" ht="12">
      <c r="B7">
        <v>335</v>
      </c>
      <c r="C7">
        <v>70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34">
      <selection activeCell="D75" sqref="D75"/>
    </sheetView>
  </sheetViews>
  <sheetFormatPr defaultColWidth="11.421875" defaultRowHeight="12.75"/>
  <cols>
    <col min="2" max="2" width="16.00390625" style="0" customWidth="1"/>
    <col min="3" max="4" width="13.00390625" style="0" bestFit="1" customWidth="1"/>
    <col min="5" max="5" width="12.8515625" style="0" bestFit="1" customWidth="1"/>
  </cols>
  <sheetData>
    <row r="1" spans="3:5" ht="12">
      <c r="C1" s="26" t="s">
        <v>37</v>
      </c>
      <c r="D1" s="26" t="s">
        <v>38</v>
      </c>
      <c r="E1" s="26" t="s">
        <v>39</v>
      </c>
    </row>
    <row r="2" spans="1:5" ht="12">
      <c r="A2" t="s">
        <v>41</v>
      </c>
      <c r="B2" t="s">
        <v>43</v>
      </c>
      <c r="C2" s="12">
        <v>1</v>
      </c>
      <c r="D2" s="12">
        <v>0.32855164742162907</v>
      </c>
      <c r="E2" s="12">
        <v>0.10389715348529355</v>
      </c>
    </row>
    <row r="3" spans="2:6" ht="12">
      <c r="B3" t="s">
        <v>36</v>
      </c>
      <c r="C3" s="12">
        <v>0.6693837586858175</v>
      </c>
      <c r="D3" s="12">
        <v>0.268763757206439</v>
      </c>
      <c r="E3" s="12">
        <v>0.08499056252768403</v>
      </c>
      <c r="F3" s="27" t="s">
        <v>47</v>
      </c>
    </row>
    <row r="4" spans="3:5" ht="12">
      <c r="C4" s="12"/>
      <c r="D4" s="12"/>
      <c r="E4" s="12"/>
    </row>
    <row r="5" spans="1:5" ht="12">
      <c r="A5" t="s">
        <v>40</v>
      </c>
      <c r="B5" t="s">
        <v>43</v>
      </c>
      <c r="C5" s="12">
        <v>1</v>
      </c>
      <c r="D5" s="12">
        <v>0.4492460392477514</v>
      </c>
      <c r="E5" s="12">
        <v>0.1420640713832291</v>
      </c>
    </row>
    <row r="6" spans="2:6" ht="12">
      <c r="B6" t="s">
        <v>36</v>
      </c>
      <c r="C6" s="12">
        <v>1.158065541205847</v>
      </c>
      <c r="D6" s="12">
        <v>0.6108840498475621</v>
      </c>
      <c r="E6" s="12">
        <v>0.1931784983786132</v>
      </c>
      <c r="F6" t="s">
        <v>46</v>
      </c>
    </row>
    <row r="7" spans="3:5" ht="12">
      <c r="C7" s="12"/>
      <c r="D7" s="12"/>
      <c r="E7" s="12"/>
    </row>
    <row r="8" spans="1:5" ht="12">
      <c r="A8" t="s">
        <v>42</v>
      </c>
      <c r="B8" t="s">
        <v>43</v>
      </c>
      <c r="C8" s="12">
        <v>1</v>
      </c>
      <c r="D8" s="12">
        <v>0.35152787936219804</v>
      </c>
      <c r="E8" s="12">
        <v>0.11116287598334439</v>
      </c>
    </row>
    <row r="9" spans="2:6" ht="12">
      <c r="B9" t="s">
        <v>36</v>
      </c>
      <c r="C9" s="12">
        <v>0.5675032938414467</v>
      </c>
      <c r="D9" s="12">
        <v>0.2185221453864457</v>
      </c>
      <c r="E9" s="12">
        <v>0.06910276986076239</v>
      </c>
      <c r="F9" s="27" t="s">
        <v>45</v>
      </c>
    </row>
    <row r="10" spans="3:5" ht="12">
      <c r="C10" s="12"/>
      <c r="D10" s="12"/>
      <c r="E10" s="12"/>
    </row>
    <row r="11" spans="1:6" ht="12">
      <c r="A11" s="31" t="s">
        <v>71</v>
      </c>
      <c r="B11" s="31" t="s">
        <v>43</v>
      </c>
      <c r="C11" s="32">
        <v>1</v>
      </c>
      <c r="D11" s="32">
        <v>1.1386588896267271</v>
      </c>
      <c r="E11" s="32">
        <v>0.3600755569218731</v>
      </c>
      <c r="F11" s="31"/>
    </row>
    <row r="12" spans="1:6" ht="12">
      <c r="A12" s="31"/>
      <c r="B12" s="31" t="s">
        <v>36</v>
      </c>
      <c r="C12" s="32">
        <v>0.9959052636243789</v>
      </c>
      <c r="D12" s="32">
        <v>1.0154058977829583</v>
      </c>
      <c r="E12" s="32">
        <v>0.3210995386562266</v>
      </c>
      <c r="F12" s="31" t="s">
        <v>49</v>
      </c>
    </row>
    <row r="14" spans="3:5" ht="12">
      <c r="C14" s="12"/>
      <c r="D14" s="12"/>
      <c r="E14" s="12"/>
    </row>
    <row r="15" spans="3:5" ht="12">
      <c r="C15" s="12"/>
      <c r="D15" s="12"/>
      <c r="E15" s="12"/>
    </row>
    <row r="16" spans="3:5" ht="12">
      <c r="C16" s="12"/>
      <c r="D16" s="12"/>
      <c r="E16" s="12"/>
    </row>
    <row r="17" spans="3:5" ht="12">
      <c r="C17" s="12"/>
      <c r="D17" s="12"/>
      <c r="E17" s="12"/>
    </row>
    <row r="18" spans="3:5" ht="12">
      <c r="C18" s="12"/>
      <c r="D18" s="12"/>
      <c r="E18" s="12"/>
    </row>
    <row r="19" spans="3:5" ht="12">
      <c r="C19" s="12"/>
      <c r="D19" s="12"/>
      <c r="E19" s="12"/>
    </row>
    <row r="20" spans="3:5" ht="12">
      <c r="C20" s="12"/>
      <c r="D20" s="12"/>
      <c r="E20" s="12"/>
    </row>
    <row r="21" spans="3:5" ht="12">
      <c r="C21" s="12"/>
      <c r="D21" s="12"/>
      <c r="E21" s="12"/>
    </row>
    <row r="23" spans="1:5" ht="12">
      <c r="A23" t="s">
        <v>63</v>
      </c>
      <c r="B23" t="s">
        <v>43</v>
      </c>
      <c r="C23" s="12">
        <v>1</v>
      </c>
      <c r="D23" s="12">
        <v>1.0810022895160847</v>
      </c>
      <c r="E23" s="12">
        <v>0.3418429390727585</v>
      </c>
    </row>
    <row r="24" spans="2:6" ht="12">
      <c r="B24" t="s">
        <v>36</v>
      </c>
      <c r="C24" s="12">
        <v>2.5885732226523817</v>
      </c>
      <c r="D24" s="12">
        <v>1.671220154910765</v>
      </c>
      <c r="E24" s="12">
        <v>0.5284862161097451</v>
      </c>
      <c r="F24" s="27" t="s">
        <v>64</v>
      </c>
    </row>
    <row r="26" spans="1:6" ht="12">
      <c r="A26" t="s">
        <v>55</v>
      </c>
      <c r="B26" t="s">
        <v>43</v>
      </c>
      <c r="C26" s="12">
        <v>1</v>
      </c>
      <c r="D26" s="12">
        <v>1.2258189988541588</v>
      </c>
      <c r="E26" s="12">
        <v>0.38763800354864747</v>
      </c>
      <c r="F26" t="s">
        <v>49</v>
      </c>
    </row>
    <row r="27" spans="2:5" ht="12">
      <c r="B27" t="s">
        <v>36</v>
      </c>
      <c r="C27" s="12">
        <v>1.0158907104762507</v>
      </c>
      <c r="D27" s="12">
        <v>0.9537364599630503</v>
      </c>
      <c r="E27" s="12">
        <v>0.3015979501029228</v>
      </c>
    </row>
    <row r="28" spans="3:5" ht="12">
      <c r="C28" s="12"/>
      <c r="D28" s="12"/>
      <c r="E28" s="12"/>
    </row>
    <row r="29" spans="1:6" ht="12">
      <c r="A29" t="s">
        <v>53</v>
      </c>
      <c r="B29" t="s">
        <v>43</v>
      </c>
      <c r="C29" s="12">
        <v>1</v>
      </c>
      <c r="D29" s="12">
        <v>1.2574964020842059</v>
      </c>
      <c r="E29" s="12">
        <v>0.39765527800529976</v>
      </c>
      <c r="F29" s="27" t="s">
        <v>59</v>
      </c>
    </row>
    <row r="30" spans="2:5" ht="12">
      <c r="B30" t="s">
        <v>36</v>
      </c>
      <c r="C30" s="12">
        <v>3.393749993914309</v>
      </c>
      <c r="D30" s="12">
        <v>2.106296508317708</v>
      </c>
      <c r="E30" s="12">
        <v>0.6660694393943748</v>
      </c>
    </row>
    <row r="31" spans="3:9" ht="12">
      <c r="C31" s="12"/>
      <c r="D31" s="12"/>
      <c r="E31" s="12"/>
      <c r="I31">
        <f>39.9*0.7</f>
        <v>27.929999999999996</v>
      </c>
    </row>
    <row r="32" spans="1:6" ht="12">
      <c r="A32" t="s">
        <v>54</v>
      </c>
      <c r="B32" t="s">
        <v>43</v>
      </c>
      <c r="C32" s="12">
        <v>1</v>
      </c>
      <c r="D32" s="12">
        <v>0.5123679926293253</v>
      </c>
      <c r="E32" s="12">
        <v>0.1620249856877032</v>
      </c>
      <c r="F32" s="27" t="s">
        <v>60</v>
      </c>
    </row>
    <row r="33" spans="2:5" ht="12">
      <c r="B33" t="s">
        <v>36</v>
      </c>
      <c r="C33" s="12">
        <v>1.6055115163500613</v>
      </c>
      <c r="D33" s="12">
        <v>0.6788405048707415</v>
      </c>
      <c r="E33" s="12">
        <v>0.21466821633701696</v>
      </c>
    </row>
    <row r="34" spans="3:5" ht="12">
      <c r="C34" s="12"/>
      <c r="D34" s="12"/>
      <c r="E34" s="12"/>
    </row>
    <row r="35" spans="1:6" ht="12">
      <c r="A35" t="s">
        <v>32</v>
      </c>
      <c r="B35" t="s">
        <v>43</v>
      </c>
      <c r="C35" s="12">
        <v>1</v>
      </c>
      <c r="D35" s="12">
        <v>0.7092566908488015</v>
      </c>
      <c r="E35" s="12">
        <v>0.22428665887961155</v>
      </c>
      <c r="F35" s="27" t="s">
        <v>61</v>
      </c>
    </row>
    <row r="36" spans="2:9" ht="12">
      <c r="B36" t="s">
        <v>36</v>
      </c>
      <c r="C36" s="12">
        <v>2.3711348390699394</v>
      </c>
      <c r="D36" s="12">
        <v>1.5268595655082715</v>
      </c>
      <c r="E36" s="12">
        <v>0.4828353894221205</v>
      </c>
      <c r="I36">
        <f>429*1.21</f>
        <v>519.09</v>
      </c>
    </row>
    <row r="38" spans="1:6" ht="12">
      <c r="A38" t="s">
        <v>27</v>
      </c>
      <c r="B38" t="s">
        <v>43</v>
      </c>
      <c r="C38" s="12">
        <v>1</v>
      </c>
      <c r="D38" s="12">
        <v>0.679783211934632</v>
      </c>
      <c r="E38" s="12">
        <v>0.21496632648583933</v>
      </c>
      <c r="F38" s="27" t="s">
        <v>62</v>
      </c>
    </row>
    <row r="39" spans="2:5" ht="12">
      <c r="B39" t="s">
        <v>36</v>
      </c>
      <c r="C39" s="12">
        <v>2.5232733427989995</v>
      </c>
      <c r="D39" s="12">
        <v>1.8920232427880392</v>
      </c>
      <c r="E39" s="12">
        <v>0.598310283318795</v>
      </c>
    </row>
    <row r="41" spans="1:6" ht="12">
      <c r="A41" t="s">
        <v>18</v>
      </c>
      <c r="B41" t="s">
        <v>43</v>
      </c>
      <c r="C41" s="12">
        <v>1</v>
      </c>
      <c r="D41" s="12">
        <v>0.380186913352717</v>
      </c>
      <c r="E41" s="12">
        <v>0.12022565827836681</v>
      </c>
      <c r="F41" t="s">
        <v>49</v>
      </c>
    </row>
    <row r="42" spans="2:5" ht="12">
      <c r="B42" t="s">
        <v>36</v>
      </c>
      <c r="C42" s="12">
        <v>1.346606225571258</v>
      </c>
      <c r="D42" s="12">
        <v>0.4242859399261692</v>
      </c>
      <c r="E42" s="12">
        <v>0.1341709949352068</v>
      </c>
    </row>
    <row r="43" spans="3:5" ht="12">
      <c r="C43" s="12"/>
      <c r="D43" s="12"/>
      <c r="E43" s="12"/>
    </row>
    <row r="44" spans="1:5" ht="12">
      <c r="A44" t="s">
        <v>20</v>
      </c>
      <c r="B44" t="s">
        <v>43</v>
      </c>
      <c r="C44" s="12">
        <v>1</v>
      </c>
      <c r="D44" s="12">
        <v>0.37761815204666754</v>
      </c>
      <c r="E44" s="12">
        <v>0.11941334462912431</v>
      </c>
    </row>
    <row r="45" spans="2:6" ht="12">
      <c r="B45" t="s">
        <v>36</v>
      </c>
      <c r="C45" s="12">
        <v>0.83814876856077</v>
      </c>
      <c r="D45" s="12">
        <v>0.339192717123247</v>
      </c>
      <c r="E45" s="12">
        <v>0.10726215518506564</v>
      </c>
      <c r="F45" t="s">
        <v>49</v>
      </c>
    </row>
    <row r="46" spans="3:5" ht="12">
      <c r="C46" s="12"/>
      <c r="D46" s="12"/>
      <c r="E46" s="12"/>
    </row>
    <row r="47" spans="1:5" ht="12">
      <c r="A47" t="s">
        <v>21</v>
      </c>
      <c r="B47" t="s">
        <v>43</v>
      </c>
      <c r="C47" s="12">
        <v>1</v>
      </c>
      <c r="D47" s="12">
        <v>0.2352848751573868</v>
      </c>
      <c r="E47" s="12">
        <v>0.07440361044857104</v>
      </c>
    </row>
    <row r="48" spans="2:6" ht="12">
      <c r="B48" t="s">
        <v>36</v>
      </c>
      <c r="C48" s="12">
        <v>1.6499667296433738</v>
      </c>
      <c r="D48" s="12">
        <v>0.5458867092082212</v>
      </c>
      <c r="E48" s="12">
        <v>0.17262453455119903</v>
      </c>
      <c r="F48" s="27" t="s">
        <v>56</v>
      </c>
    </row>
    <row r="49" spans="3:5" ht="12">
      <c r="C49" s="12"/>
      <c r="D49" s="12"/>
      <c r="E49" s="12"/>
    </row>
    <row r="50" spans="1:5" ht="12">
      <c r="A50" t="s">
        <v>57</v>
      </c>
      <c r="B50" t="s">
        <v>43</v>
      </c>
      <c r="C50" s="12">
        <v>1</v>
      </c>
      <c r="D50" s="12">
        <v>0.21428910094196738</v>
      </c>
      <c r="E50" s="12">
        <v>0.06776416367263502</v>
      </c>
    </row>
    <row r="51" spans="2:6" ht="12">
      <c r="B51" t="s">
        <v>36</v>
      </c>
      <c r="C51" s="12">
        <v>1.248415085772939</v>
      </c>
      <c r="D51" s="12">
        <v>0.146750071699911</v>
      </c>
      <c r="E51" s="12">
        <v>0.04640644733647365</v>
      </c>
      <c r="F51" s="27" t="s">
        <v>58</v>
      </c>
    </row>
    <row r="53" spans="3:5" ht="12">
      <c r="C53" s="12"/>
      <c r="D53" s="12"/>
      <c r="E53" s="12"/>
    </row>
    <row r="54" spans="3:6" ht="12">
      <c r="C54" s="12"/>
      <c r="D54" s="12"/>
      <c r="E54" s="12"/>
      <c r="F54" s="27"/>
    </row>
    <row r="55" spans="3:6" ht="12">
      <c r="C55" s="12"/>
      <c r="D55" s="12"/>
      <c r="E55" s="12"/>
      <c r="F55" s="4"/>
    </row>
    <row r="56" spans="3:5" ht="12">
      <c r="C56" s="12"/>
      <c r="D56" s="12"/>
      <c r="E56" s="12"/>
    </row>
    <row r="57" spans="3:5" ht="12">
      <c r="C57" s="12"/>
      <c r="D57" s="12"/>
      <c r="E57" s="12"/>
    </row>
    <row r="59" spans="3:5" ht="12">
      <c r="C59" s="12"/>
      <c r="D59" s="12"/>
      <c r="E59" s="12"/>
    </row>
    <row r="60" spans="3:6" ht="12">
      <c r="C60" s="12"/>
      <c r="D60" s="12"/>
      <c r="E60" s="12"/>
      <c r="F60" s="27"/>
    </row>
    <row r="62" spans="3:5" ht="12">
      <c r="C62" s="12"/>
      <c r="D62" s="12"/>
      <c r="E62" s="12"/>
    </row>
    <row r="63" spans="3:6" ht="12">
      <c r="C63" s="12"/>
      <c r="D63" s="12"/>
      <c r="E63" s="12"/>
      <c r="F63" s="27"/>
    </row>
    <row r="64" spans="3:5" ht="12">
      <c r="C64" s="12"/>
      <c r="D64" s="12"/>
      <c r="E64" s="12"/>
    </row>
    <row r="65" spans="3:5" ht="12">
      <c r="C65" s="12"/>
      <c r="D65" s="12"/>
      <c r="E65" s="12"/>
    </row>
    <row r="66" spans="3:6" ht="12">
      <c r="C66" s="12"/>
      <c r="D66" s="12"/>
      <c r="E66" s="12"/>
      <c r="F66" s="27"/>
    </row>
    <row r="67" spans="3:5" ht="12">
      <c r="C67" s="12"/>
      <c r="D67" s="12"/>
      <c r="E67" s="12"/>
    </row>
    <row r="68" spans="1:5" ht="12">
      <c r="A68" t="s">
        <v>65</v>
      </c>
      <c r="B68" t="s">
        <v>43</v>
      </c>
      <c r="C68" s="12">
        <v>1</v>
      </c>
      <c r="D68" s="12">
        <v>0.8622967512570131</v>
      </c>
      <c r="E68" s="12">
        <v>0.27268217529358224</v>
      </c>
    </row>
    <row r="69" spans="2:6" ht="12">
      <c r="B69" t="s">
        <v>36</v>
      </c>
      <c r="C69" s="12">
        <v>1.9693519326193727</v>
      </c>
      <c r="D69" s="12">
        <v>0.7648299910550096</v>
      </c>
      <c r="E69" s="12">
        <v>0.24186047945400382</v>
      </c>
      <c r="F69" s="27" t="s">
        <v>68</v>
      </c>
    </row>
    <row r="70" spans="3:5" ht="12">
      <c r="C70" s="12"/>
      <c r="D70" s="12"/>
      <c r="E70" s="12"/>
    </row>
    <row r="71" spans="1:5" ht="12">
      <c r="A71" t="s">
        <v>66</v>
      </c>
      <c r="B71" t="s">
        <v>43</v>
      </c>
      <c r="C71" s="12">
        <v>1</v>
      </c>
      <c r="D71" s="12">
        <v>1.2685748102480765</v>
      </c>
      <c r="E71" s="12">
        <v>0.4011585782699833</v>
      </c>
    </row>
    <row r="72" spans="2:6" ht="12">
      <c r="B72" t="s">
        <v>36</v>
      </c>
      <c r="C72" s="12">
        <v>3.272636616616192</v>
      </c>
      <c r="D72" s="12">
        <v>3.2025654151919225</v>
      </c>
      <c r="E72" s="12">
        <v>1.0127401067689288</v>
      </c>
      <c r="F72" s="27" t="s">
        <v>67</v>
      </c>
    </row>
    <row r="73" spans="3:5" ht="12">
      <c r="C73" s="12"/>
      <c r="D73" s="12"/>
      <c r="E73" s="12"/>
    </row>
    <row r="74" spans="1:5" ht="12">
      <c r="A74" s="31" t="s">
        <v>69</v>
      </c>
      <c r="B74" s="31" t="s">
        <v>43</v>
      </c>
      <c r="C74" s="32">
        <v>1</v>
      </c>
      <c r="D74" s="32">
        <v>0.30454070296403957</v>
      </c>
      <c r="E74" s="32">
        <v>0.09630422615951563</v>
      </c>
    </row>
    <row r="75" spans="1:5" ht="12">
      <c r="A75" s="31"/>
      <c r="B75" s="31" t="s">
        <v>36</v>
      </c>
      <c r="C75" s="32">
        <v>0.6566889792759955</v>
      </c>
      <c r="D75" s="32">
        <v>0.3478841546216522</v>
      </c>
      <c r="E75" s="32">
        <v>0.11001062904866128</v>
      </c>
    </row>
    <row r="76" spans="1:5" ht="12">
      <c r="A76" s="31"/>
      <c r="B76" s="31"/>
      <c r="C76" s="31"/>
      <c r="D76" s="31"/>
      <c r="E76" s="3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85" zoomScaleNormal="85" workbookViewId="0" topLeftCell="A1">
      <selection activeCell="R25" sqref="R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15</v>
      </c>
      <c r="B2" s="3" t="s">
        <v>14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14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18.6</v>
      </c>
      <c r="E4" s="4">
        <v>18.6</v>
      </c>
      <c r="F4" s="6">
        <f>AVERAGE(D4:E4)</f>
        <v>18.6</v>
      </c>
      <c r="I4">
        <v>1</v>
      </c>
      <c r="J4" t="s">
        <v>28</v>
      </c>
      <c r="K4" t="s">
        <v>30</v>
      </c>
      <c r="L4">
        <v>24.55</v>
      </c>
      <c r="M4">
        <v>18.6</v>
      </c>
      <c r="N4" s="9">
        <f>M4-L4</f>
        <v>-5.949999999999999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18</v>
      </c>
      <c r="E5" s="4">
        <v>17.9</v>
      </c>
      <c r="F5" s="6">
        <f aca="true" t="shared" si="0" ref="F5:F24">AVERAGE(D5:E5)</f>
        <v>17.95</v>
      </c>
      <c r="I5">
        <v>2</v>
      </c>
      <c r="J5" t="s">
        <v>28</v>
      </c>
      <c r="K5" t="s">
        <v>30</v>
      </c>
      <c r="L5">
        <v>24.65</v>
      </c>
      <c r="M5">
        <v>17.95</v>
      </c>
      <c r="N5" s="9">
        <f aca="true" t="shared" si="1" ref="N5:N24">M5-L5</f>
        <v>-6.699999999999999</v>
      </c>
      <c r="O5" s="9">
        <f aca="true" t="shared" si="2" ref="O5:O24">N5-$N$4</f>
        <v>-0.75</v>
      </c>
      <c r="P5" s="9">
        <f aca="true" t="shared" si="3" ref="P5:P24">POWER(2,O5)</f>
        <v>0.5946035575013605</v>
      </c>
      <c r="Q5" s="9">
        <f aca="true" t="shared" si="4" ref="Q5:Q24">1/P5</f>
        <v>1.6817928305074292</v>
      </c>
    </row>
    <row r="6" spans="1:17" ht="12">
      <c r="A6">
        <v>3</v>
      </c>
      <c r="B6" t="s">
        <v>28</v>
      </c>
      <c r="C6" t="s">
        <v>30</v>
      </c>
      <c r="D6" s="4">
        <v>18.6</v>
      </c>
      <c r="E6" s="4">
        <v>18.4</v>
      </c>
      <c r="F6" s="6">
        <f t="shared" si="0"/>
        <v>18.5</v>
      </c>
      <c r="I6">
        <v>3</v>
      </c>
      <c r="J6" t="s">
        <v>28</v>
      </c>
      <c r="K6" t="s">
        <v>30</v>
      </c>
      <c r="L6">
        <v>24.55</v>
      </c>
      <c r="M6">
        <v>18.5</v>
      </c>
      <c r="N6" s="9">
        <f t="shared" si="1"/>
        <v>-6.050000000000001</v>
      </c>
      <c r="O6" s="9">
        <f t="shared" si="2"/>
        <v>-0.10000000000000142</v>
      </c>
      <c r="P6" s="9">
        <f t="shared" si="3"/>
        <v>0.9330329915368065</v>
      </c>
      <c r="Q6" s="9">
        <f t="shared" si="4"/>
        <v>1.0717734625362942</v>
      </c>
    </row>
    <row r="7" spans="1:17" ht="12">
      <c r="A7">
        <v>4</v>
      </c>
      <c r="B7" t="s">
        <v>28</v>
      </c>
      <c r="C7" t="s">
        <v>30</v>
      </c>
      <c r="D7" s="4">
        <v>18.4</v>
      </c>
      <c r="E7" s="13">
        <v>18.1</v>
      </c>
      <c r="F7" s="6">
        <f t="shared" si="0"/>
        <v>18.25</v>
      </c>
      <c r="I7">
        <v>4</v>
      </c>
      <c r="J7" t="s">
        <v>28</v>
      </c>
      <c r="K7" t="s">
        <v>30</v>
      </c>
      <c r="L7">
        <v>24.75</v>
      </c>
      <c r="M7">
        <v>18.25</v>
      </c>
      <c r="N7" s="9">
        <f t="shared" si="1"/>
        <v>-6.5</v>
      </c>
      <c r="O7" s="9">
        <f t="shared" si="2"/>
        <v>-0.5500000000000007</v>
      </c>
      <c r="P7" s="9">
        <f t="shared" si="3"/>
        <v>0.6830201283771974</v>
      </c>
      <c r="Q7" s="9">
        <f t="shared" si="4"/>
        <v>1.4640856959456263</v>
      </c>
    </row>
    <row r="8" spans="1:17" ht="12">
      <c r="A8">
        <v>5</v>
      </c>
      <c r="B8" t="s">
        <v>28</v>
      </c>
      <c r="C8" t="s">
        <v>31</v>
      </c>
      <c r="D8" s="4">
        <v>18.7</v>
      </c>
      <c r="E8" s="13">
        <v>18.5</v>
      </c>
      <c r="F8" s="6">
        <f t="shared" si="0"/>
        <v>18.6</v>
      </c>
      <c r="I8" s="10">
        <v>5</v>
      </c>
      <c r="J8" s="10" t="s">
        <v>28</v>
      </c>
      <c r="K8" s="10" t="s">
        <v>31</v>
      </c>
      <c r="L8" s="10">
        <v>23.7</v>
      </c>
      <c r="M8" s="10">
        <v>18.6</v>
      </c>
      <c r="N8" s="11">
        <f t="shared" si="1"/>
        <v>-5.099999999999998</v>
      </c>
      <c r="O8" s="11">
        <f t="shared" si="2"/>
        <v>0.8500000000000014</v>
      </c>
      <c r="P8" s="11">
        <f t="shared" si="3"/>
        <v>1.8025009252216622</v>
      </c>
      <c r="Q8" s="11">
        <f t="shared" si="4"/>
        <v>0.554784736033922</v>
      </c>
    </row>
    <row r="9" spans="1:17" ht="12">
      <c r="A9">
        <v>6</v>
      </c>
      <c r="B9" t="s">
        <v>28</v>
      </c>
      <c r="C9" t="s">
        <v>31</v>
      </c>
      <c r="D9" s="1">
        <v>18.9</v>
      </c>
      <c r="E9" s="19">
        <v>18.3</v>
      </c>
      <c r="F9" s="6">
        <f t="shared" si="0"/>
        <v>18.6</v>
      </c>
      <c r="I9" s="10">
        <v>6</v>
      </c>
      <c r="J9" s="10" t="s">
        <v>28</v>
      </c>
      <c r="K9" s="10" t="s">
        <v>31</v>
      </c>
      <c r="L9" s="10">
        <v>24.6</v>
      </c>
      <c r="M9" s="10">
        <v>18.6</v>
      </c>
      <c r="N9" s="11">
        <f t="shared" si="1"/>
        <v>-6</v>
      </c>
      <c r="O9" s="11">
        <f t="shared" si="2"/>
        <v>-0.05000000000000071</v>
      </c>
      <c r="P9" s="11">
        <f t="shared" si="3"/>
        <v>0.965936328924845</v>
      </c>
      <c r="Q9" s="11">
        <f t="shared" si="4"/>
        <v>1.035264923841378</v>
      </c>
    </row>
    <row r="10" spans="1:17" ht="12">
      <c r="A10">
        <v>7</v>
      </c>
      <c r="B10" t="s">
        <v>28</v>
      </c>
      <c r="C10" t="s">
        <v>31</v>
      </c>
      <c r="D10" s="1">
        <v>19.5</v>
      </c>
      <c r="E10" s="19">
        <v>18.9</v>
      </c>
      <c r="F10" s="6">
        <f t="shared" si="0"/>
        <v>19.2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19.2</v>
      </c>
      <c r="N10" s="11">
        <f t="shared" si="1"/>
        <v>-5.25</v>
      </c>
      <c r="O10" s="11">
        <f t="shared" si="2"/>
        <v>0.6999999999999993</v>
      </c>
      <c r="P10" s="11">
        <f t="shared" si="3"/>
        <v>1.6245047927124703</v>
      </c>
      <c r="Q10" s="11">
        <f t="shared" si="4"/>
        <v>0.6155722066724584</v>
      </c>
    </row>
    <row r="11" spans="1:17" ht="12">
      <c r="A11">
        <v>8</v>
      </c>
      <c r="B11" t="s">
        <v>28</v>
      </c>
      <c r="C11" t="s">
        <v>31</v>
      </c>
      <c r="D11" s="1">
        <v>19.2</v>
      </c>
      <c r="E11" s="19">
        <v>18.6</v>
      </c>
      <c r="F11" s="6">
        <f t="shared" si="0"/>
        <v>18.9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18.9</v>
      </c>
      <c r="N11" s="11">
        <f t="shared" si="1"/>
        <v>-5.950000000000003</v>
      </c>
      <c r="O11" s="11">
        <f t="shared" si="2"/>
        <v>0</v>
      </c>
      <c r="P11" s="11">
        <f t="shared" si="3"/>
        <v>1</v>
      </c>
      <c r="Q11" s="11">
        <f t="shared" si="4"/>
        <v>1</v>
      </c>
    </row>
    <row r="12" spans="1:17" ht="12">
      <c r="A12">
        <v>9</v>
      </c>
      <c r="B12" t="s">
        <v>28</v>
      </c>
      <c r="C12" t="s">
        <v>31</v>
      </c>
      <c r="D12" s="4">
        <v>18.6</v>
      </c>
      <c r="E12" s="4">
        <v>18.7</v>
      </c>
      <c r="F12" s="6">
        <f t="shared" si="0"/>
        <v>18.65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18.65</v>
      </c>
      <c r="N12" s="11">
        <f t="shared" si="1"/>
        <v>-5.800000000000001</v>
      </c>
      <c r="O12" s="11">
        <f t="shared" si="2"/>
        <v>0.14999999999999858</v>
      </c>
      <c r="P12" s="11">
        <f t="shared" si="3"/>
        <v>1.109569472067844</v>
      </c>
      <c r="Q12" s="11">
        <f t="shared" si="4"/>
        <v>0.9012504626108311</v>
      </c>
    </row>
    <row r="13" spans="1:17" ht="12">
      <c r="A13">
        <v>10</v>
      </c>
      <c r="B13" t="s">
        <v>28</v>
      </c>
      <c r="C13" t="s">
        <v>31</v>
      </c>
      <c r="D13" s="4">
        <v>21.3</v>
      </c>
      <c r="E13" s="4">
        <v>21.4</v>
      </c>
      <c r="F13" s="6">
        <f t="shared" si="0"/>
        <v>21.35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21.35</v>
      </c>
      <c r="N13" s="11">
        <f t="shared" si="1"/>
        <v>-6.199999999999999</v>
      </c>
      <c r="O13" s="11">
        <f t="shared" si="2"/>
        <v>-0.25</v>
      </c>
      <c r="P13" s="11">
        <f t="shared" si="3"/>
        <v>0.8408964152537146</v>
      </c>
      <c r="Q13" s="11">
        <f t="shared" si="4"/>
        <v>1.189207115002721</v>
      </c>
    </row>
    <row r="14" spans="1:17" ht="12.75">
      <c r="A14">
        <v>11</v>
      </c>
      <c r="B14" t="s">
        <v>28</v>
      </c>
      <c r="C14" t="s">
        <v>31</v>
      </c>
      <c r="D14" s="4">
        <v>19.6</v>
      </c>
      <c r="E14" s="4">
        <v>19.7</v>
      </c>
      <c r="F14" s="6">
        <f t="shared" si="0"/>
        <v>19.65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19.65</v>
      </c>
      <c r="N14" s="11">
        <f t="shared" si="1"/>
        <v>-4.600000000000001</v>
      </c>
      <c r="O14" s="11">
        <f t="shared" si="2"/>
        <v>1.3499999999999979</v>
      </c>
      <c r="P14" s="11">
        <f t="shared" si="3"/>
        <v>2.5491212546385205</v>
      </c>
      <c r="Q14" s="11">
        <f t="shared" si="4"/>
        <v>0.39229204894837594</v>
      </c>
    </row>
    <row r="15" spans="1:23" ht="12.75">
      <c r="A15">
        <v>12</v>
      </c>
      <c r="B15" t="s">
        <v>28</v>
      </c>
      <c r="C15" t="s">
        <v>31</v>
      </c>
      <c r="D15" s="4">
        <v>19.3</v>
      </c>
      <c r="E15" s="4">
        <v>19.4</v>
      </c>
      <c r="F15" s="6">
        <f t="shared" si="0"/>
        <v>19.35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19.35</v>
      </c>
      <c r="N15" s="11">
        <f t="shared" si="1"/>
        <v>-5.199999999999999</v>
      </c>
      <c r="O15" s="11">
        <f t="shared" si="2"/>
        <v>0.75</v>
      </c>
      <c r="P15" s="11">
        <f t="shared" si="3"/>
        <v>1.681792830507429</v>
      </c>
      <c r="Q15" s="11">
        <f t="shared" si="4"/>
        <v>0.5946035575013605</v>
      </c>
      <c r="V15" s="10" t="s">
        <v>2</v>
      </c>
      <c r="W15" s="12">
        <v>0.554784736033922</v>
      </c>
    </row>
    <row r="16" spans="1:23" ht="12.75">
      <c r="A16">
        <v>13</v>
      </c>
      <c r="B16" t="s">
        <v>28</v>
      </c>
      <c r="C16" t="s">
        <v>31</v>
      </c>
      <c r="D16" s="4">
        <v>18.9</v>
      </c>
      <c r="E16" s="4">
        <v>18.9</v>
      </c>
      <c r="F16" s="6">
        <f t="shared" si="0"/>
        <v>18.9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18.9</v>
      </c>
      <c r="N16" s="11">
        <f t="shared" si="1"/>
        <v>-4.800000000000001</v>
      </c>
      <c r="O16" s="11">
        <f t="shared" si="2"/>
        <v>1.1499999999999986</v>
      </c>
      <c r="P16" s="11">
        <f t="shared" si="3"/>
        <v>2.219138944135688</v>
      </c>
      <c r="Q16" s="11">
        <f t="shared" si="4"/>
        <v>0.45062523130541554</v>
      </c>
      <c r="V16" s="10" t="s">
        <v>2</v>
      </c>
      <c r="W16" s="12">
        <v>1.035264923841378</v>
      </c>
    </row>
    <row r="17" spans="1:23" ht="12.75">
      <c r="A17">
        <v>14</v>
      </c>
      <c r="B17" t="s">
        <v>28</v>
      </c>
      <c r="C17" t="s">
        <v>31</v>
      </c>
      <c r="D17" s="4">
        <v>19.6</v>
      </c>
      <c r="E17" s="4">
        <v>19.7</v>
      </c>
      <c r="F17" s="6">
        <f t="shared" si="0"/>
        <v>19.65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19.65</v>
      </c>
      <c r="N17" s="11">
        <f t="shared" si="1"/>
        <v>-4.75</v>
      </c>
      <c r="O17" s="11">
        <f t="shared" si="2"/>
        <v>1.1999999999999993</v>
      </c>
      <c r="P17" s="11">
        <f t="shared" si="3"/>
        <v>2.297396709994069</v>
      </c>
      <c r="Q17" s="11">
        <f t="shared" si="4"/>
        <v>0.4352752816480623</v>
      </c>
      <c r="V17" s="10" t="s">
        <v>2</v>
      </c>
      <c r="W17" s="12">
        <v>0.6155722066724584</v>
      </c>
    </row>
    <row r="18" spans="1:23" ht="12.75">
      <c r="A18">
        <v>15</v>
      </c>
      <c r="B18" t="s">
        <v>28</v>
      </c>
      <c r="C18" t="s">
        <v>30</v>
      </c>
      <c r="D18" s="4">
        <v>18.6</v>
      </c>
      <c r="E18" s="4">
        <v>18.6</v>
      </c>
      <c r="F18" s="6">
        <f t="shared" si="0"/>
        <v>18.6</v>
      </c>
      <c r="I18">
        <v>15</v>
      </c>
      <c r="J18" t="s">
        <v>28</v>
      </c>
      <c r="K18" t="s">
        <v>30</v>
      </c>
      <c r="L18">
        <v>24.2</v>
      </c>
      <c r="M18">
        <v>18.6</v>
      </c>
      <c r="N18" s="9">
        <f t="shared" si="1"/>
        <v>-5.599999999999998</v>
      </c>
      <c r="O18" s="9">
        <f t="shared" si="2"/>
        <v>0.3500000000000014</v>
      </c>
      <c r="P18" s="9">
        <f t="shared" si="3"/>
        <v>1.2745606273192633</v>
      </c>
      <c r="Q18" s="9">
        <f t="shared" si="4"/>
        <v>0.78458409789675</v>
      </c>
      <c r="V18" s="10" t="s">
        <v>2</v>
      </c>
      <c r="W18" s="12">
        <v>1</v>
      </c>
    </row>
    <row r="19" spans="1:23" ht="12.75">
      <c r="A19">
        <v>16</v>
      </c>
      <c r="B19" t="s">
        <v>28</v>
      </c>
      <c r="C19" t="s">
        <v>30</v>
      </c>
      <c r="D19" s="4">
        <v>18.3</v>
      </c>
      <c r="E19" s="4">
        <v>18.3</v>
      </c>
      <c r="F19" s="6">
        <f t="shared" si="0"/>
        <v>18.3</v>
      </c>
      <c r="I19">
        <v>16</v>
      </c>
      <c r="J19" t="s">
        <v>28</v>
      </c>
      <c r="K19" t="s">
        <v>30</v>
      </c>
      <c r="L19">
        <v>24.8</v>
      </c>
      <c r="M19">
        <v>18.3</v>
      </c>
      <c r="N19" s="9">
        <f t="shared" si="1"/>
        <v>-6.5</v>
      </c>
      <c r="O19" s="9">
        <f t="shared" si="2"/>
        <v>-0.5500000000000007</v>
      </c>
      <c r="P19" s="9">
        <f t="shared" si="3"/>
        <v>0.6830201283771974</v>
      </c>
      <c r="Q19" s="9">
        <f t="shared" si="4"/>
        <v>1.4640856959456263</v>
      </c>
      <c r="V19" s="10" t="s">
        <v>2</v>
      </c>
      <c r="W19" s="12">
        <v>0.9012504626108311</v>
      </c>
    </row>
    <row r="20" spans="1:23" ht="12.75">
      <c r="A20">
        <v>17</v>
      </c>
      <c r="B20" t="s">
        <v>28</v>
      </c>
      <c r="C20" t="s">
        <v>30</v>
      </c>
      <c r="D20" s="4">
        <v>18.8</v>
      </c>
      <c r="E20" s="4">
        <v>18.8</v>
      </c>
      <c r="F20" s="6">
        <f t="shared" si="0"/>
        <v>18.8</v>
      </c>
      <c r="I20">
        <v>17</v>
      </c>
      <c r="J20" t="s">
        <v>28</v>
      </c>
      <c r="K20" t="s">
        <v>30</v>
      </c>
      <c r="L20">
        <v>24.55</v>
      </c>
      <c r="M20">
        <v>18.8</v>
      </c>
      <c r="N20" s="9">
        <f t="shared" si="1"/>
        <v>-5.75</v>
      </c>
      <c r="O20" s="9">
        <f t="shared" si="2"/>
        <v>0.1999999999999993</v>
      </c>
      <c r="P20" s="9">
        <f t="shared" si="3"/>
        <v>1.1486983549970344</v>
      </c>
      <c r="Q20" s="9">
        <f t="shared" si="4"/>
        <v>0.8705505632961246</v>
      </c>
      <c r="V20" s="10" t="s">
        <v>2</v>
      </c>
      <c r="W20" s="12">
        <v>1.189207115002721</v>
      </c>
    </row>
    <row r="21" spans="1:23" ht="12.75">
      <c r="A21">
        <v>18</v>
      </c>
      <c r="B21" t="s">
        <v>28</v>
      </c>
      <c r="C21" t="s">
        <v>30</v>
      </c>
      <c r="D21" s="4">
        <v>18.4</v>
      </c>
      <c r="E21" s="4">
        <v>18.4</v>
      </c>
      <c r="F21" s="6">
        <f t="shared" si="0"/>
        <v>18.4</v>
      </c>
      <c r="I21">
        <v>18</v>
      </c>
      <c r="J21" t="s">
        <v>28</v>
      </c>
      <c r="K21" t="s">
        <v>30</v>
      </c>
      <c r="L21">
        <v>24.3</v>
      </c>
      <c r="M21">
        <v>18.4</v>
      </c>
      <c r="N21" s="9">
        <f t="shared" si="1"/>
        <v>-5.900000000000002</v>
      </c>
      <c r="O21" s="9">
        <f t="shared" si="2"/>
        <v>0.04999999999999716</v>
      </c>
      <c r="P21" s="9">
        <f t="shared" si="3"/>
        <v>1.0352649238413754</v>
      </c>
      <c r="Q21" s="9">
        <f t="shared" si="4"/>
        <v>0.9659363289248476</v>
      </c>
      <c r="V21" s="10" t="s">
        <v>2</v>
      </c>
      <c r="W21" s="12">
        <v>0.39229204894837594</v>
      </c>
    </row>
    <row r="22" spans="1:23" ht="12.75">
      <c r="A22">
        <v>19</v>
      </c>
      <c r="B22" t="s">
        <v>28</v>
      </c>
      <c r="C22" t="s">
        <v>30</v>
      </c>
      <c r="D22" s="4">
        <v>21.3</v>
      </c>
      <c r="E22" s="4">
        <v>21.1</v>
      </c>
      <c r="F22" s="6">
        <f t="shared" si="0"/>
        <v>21.200000000000003</v>
      </c>
      <c r="I22">
        <v>19</v>
      </c>
      <c r="J22" t="s">
        <v>28</v>
      </c>
      <c r="K22" t="s">
        <v>30</v>
      </c>
      <c r="L22">
        <v>26.85</v>
      </c>
      <c r="M22">
        <v>21.2</v>
      </c>
      <c r="N22" s="9">
        <f t="shared" si="1"/>
        <v>-5.650000000000002</v>
      </c>
      <c r="O22" s="9">
        <f t="shared" si="2"/>
        <v>0.29999999999999716</v>
      </c>
      <c r="P22" s="9">
        <f t="shared" si="3"/>
        <v>1.2311444133449139</v>
      </c>
      <c r="Q22" s="9">
        <f t="shared" si="4"/>
        <v>0.8122523963562371</v>
      </c>
      <c r="R22" t="s">
        <v>16</v>
      </c>
      <c r="S22" s="12">
        <f>AVERAGE(Q4:Q7,Q18:Q23)</f>
        <v>1.0709664628910298</v>
      </c>
      <c r="T22" s="12">
        <f>STDEV(Q4:Q7,Q18:Q23)</f>
        <v>0.35186779571616283</v>
      </c>
      <c r="U22" s="12">
        <f>T22/SQRT(10)</f>
        <v>0.11127036697259127</v>
      </c>
      <c r="V22" s="10" t="s">
        <v>2</v>
      </c>
      <c r="W22" s="12">
        <v>0.5946035575013605</v>
      </c>
    </row>
    <row r="23" spans="1:23" ht="12.75">
      <c r="A23">
        <v>20</v>
      </c>
      <c r="B23" t="s">
        <v>28</v>
      </c>
      <c r="C23" t="s">
        <v>30</v>
      </c>
      <c r="D23" s="4">
        <v>19.1</v>
      </c>
      <c r="E23" s="4">
        <v>19.2</v>
      </c>
      <c r="F23" s="6">
        <f t="shared" si="0"/>
        <v>19.15</v>
      </c>
      <c r="I23">
        <v>20</v>
      </c>
      <c r="J23" t="s">
        <v>28</v>
      </c>
      <c r="K23" t="s">
        <v>30</v>
      </c>
      <c r="L23">
        <v>24.35</v>
      </c>
      <c r="M23">
        <v>19.15</v>
      </c>
      <c r="N23" s="9">
        <f t="shared" si="1"/>
        <v>-5.200000000000003</v>
      </c>
      <c r="O23" s="9">
        <f t="shared" si="2"/>
        <v>0.7499999999999964</v>
      </c>
      <c r="P23" s="9">
        <f t="shared" si="3"/>
        <v>1.681792830507425</v>
      </c>
      <c r="Q23" s="9">
        <f t="shared" si="4"/>
        <v>0.594603557501362</v>
      </c>
      <c r="R23" t="s">
        <v>33</v>
      </c>
      <c r="S23" s="12">
        <f>AVERAGE(Q8:Q17)</f>
        <v>0.7168875563564525</v>
      </c>
      <c r="T23" s="12">
        <f>STDEV(Q8:Q17)</f>
        <v>0.2878369704086835</v>
      </c>
      <c r="U23" s="12">
        <f>T23/SQRT(10)</f>
        <v>0.09102204212939266</v>
      </c>
      <c r="V23" s="10" t="s">
        <v>2</v>
      </c>
      <c r="W23" s="12">
        <v>0.45062523130541554</v>
      </c>
    </row>
    <row r="24" spans="1:23" ht="12.75">
      <c r="A24">
        <v>21</v>
      </c>
      <c r="B24" t="s">
        <v>29</v>
      </c>
      <c r="C24" t="s">
        <v>30</v>
      </c>
      <c r="D24" t="s">
        <v>13</v>
      </c>
      <c r="E24" s="4" t="s">
        <v>13</v>
      </c>
      <c r="F24" s="6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N24" s="9">
        <f t="shared" si="1"/>
        <v>-27.7</v>
      </c>
      <c r="O24" s="9">
        <f t="shared" si="2"/>
        <v>-21.75</v>
      </c>
      <c r="P24" s="9">
        <f t="shared" si="3"/>
        <v>2.835290706164173E-07</v>
      </c>
      <c r="Q24" s="9">
        <f t="shared" si="4"/>
        <v>3526975.198084315</v>
      </c>
      <c r="V24" s="10" t="s">
        <v>2</v>
      </c>
      <c r="W24" s="12">
        <v>0.4352752816480623</v>
      </c>
    </row>
    <row r="25" spans="18:23" ht="12.75">
      <c r="R25" s="2" t="s">
        <v>16</v>
      </c>
      <c r="S25" s="12">
        <f aca="true" t="shared" si="5" ref="S25:U26">S22/$S$22</f>
        <v>1</v>
      </c>
      <c r="T25" s="12">
        <f t="shared" si="5"/>
        <v>0.32855164742162907</v>
      </c>
      <c r="U25" s="12">
        <f t="shared" si="5"/>
        <v>0.10389715348529355</v>
      </c>
      <c r="V25" t="s">
        <v>1</v>
      </c>
      <c r="W25" s="12">
        <v>0.78458409789675</v>
      </c>
    </row>
    <row r="26" spans="18:23" ht="12.75">
      <c r="R26" s="2" t="s">
        <v>33</v>
      </c>
      <c r="S26" s="12">
        <f t="shared" si="5"/>
        <v>0.6693837586858175</v>
      </c>
      <c r="T26" s="12">
        <f t="shared" si="5"/>
        <v>0.268763757206439</v>
      </c>
      <c r="U26" s="12">
        <f t="shared" si="5"/>
        <v>0.08499056252768403</v>
      </c>
      <c r="V26" t="s">
        <v>1</v>
      </c>
      <c r="W26" s="12">
        <v>1.4640856959456263</v>
      </c>
    </row>
    <row r="27" spans="22:23" ht="12.75">
      <c r="V27" t="s">
        <v>1</v>
      </c>
      <c r="W27" s="12">
        <v>0.8705505632961246</v>
      </c>
    </row>
    <row r="28" spans="22:23" ht="12.75">
      <c r="V28" t="s">
        <v>1</v>
      </c>
      <c r="W28" s="12">
        <v>0.9659363289248476</v>
      </c>
    </row>
    <row r="29" spans="22:23" ht="12.75">
      <c r="V29" t="s">
        <v>1</v>
      </c>
      <c r="W29" s="12">
        <v>0.8122523963562371</v>
      </c>
    </row>
    <row r="30" spans="22:23" ht="12.75">
      <c r="V30" t="s">
        <v>1</v>
      </c>
      <c r="W30" s="12">
        <v>0.594603557501362</v>
      </c>
    </row>
    <row r="31" spans="22:23" ht="12.75">
      <c r="V31" t="s">
        <v>1</v>
      </c>
      <c r="W31" s="12">
        <v>1</v>
      </c>
    </row>
    <row r="32" spans="22:23" ht="12.75">
      <c r="V32" t="s">
        <v>1</v>
      </c>
      <c r="W32" s="12">
        <v>1.6817928305074292</v>
      </c>
    </row>
    <row r="33" spans="22:23" ht="12.75">
      <c r="V33" t="s">
        <v>1</v>
      </c>
      <c r="W33" s="12">
        <v>1.0717734625362942</v>
      </c>
    </row>
    <row r="34" spans="22:23" ht="12.75">
      <c r="V34" t="s">
        <v>1</v>
      </c>
      <c r="W34" s="12">
        <v>1.4640856959456263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="85" zoomScaleNormal="85" workbookViewId="0" topLeftCell="A1">
      <selection activeCell="A1" sqref="A1:IV65536"/>
    </sheetView>
  </sheetViews>
  <sheetFormatPr defaultColWidth="8.8515625" defaultRowHeight="12.75"/>
  <cols>
    <col min="1" max="17" width="8.8515625" style="0" customWidth="1"/>
    <col min="18" max="18" width="13.00390625" style="0" customWidth="1"/>
  </cols>
  <sheetData>
    <row r="1" ht="12">
      <c r="A1" t="s">
        <v>0</v>
      </c>
    </row>
    <row r="2" spans="1:2" ht="12">
      <c r="A2" t="s">
        <v>15</v>
      </c>
      <c r="B2" s="3" t="s">
        <v>6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6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>
        <v>24.8</v>
      </c>
      <c r="E4">
        <v>24.9</v>
      </c>
      <c r="F4" s="6">
        <f>AVERAGE(D4:E4)</f>
        <v>24.85</v>
      </c>
      <c r="I4">
        <v>1</v>
      </c>
      <c r="J4" t="s">
        <v>28</v>
      </c>
      <c r="K4" t="s">
        <v>30</v>
      </c>
      <c r="L4">
        <v>24.55</v>
      </c>
      <c r="M4">
        <v>24.85</v>
      </c>
      <c r="N4" s="9">
        <f>M4-L4</f>
        <v>0.3000000000000007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>
        <v>25.2</v>
      </c>
      <c r="E5">
        <v>25.2</v>
      </c>
      <c r="F5" s="6">
        <f aca="true" t="shared" si="0" ref="F5:F24">AVERAGE(D5:E5)</f>
        <v>25.2</v>
      </c>
      <c r="I5">
        <v>2</v>
      </c>
      <c r="J5" t="s">
        <v>28</v>
      </c>
      <c r="K5" t="s">
        <v>30</v>
      </c>
      <c r="L5">
        <v>24.65</v>
      </c>
      <c r="M5">
        <v>25.2</v>
      </c>
      <c r="N5" s="9">
        <f aca="true" t="shared" si="1" ref="N5:N24">M5-L5</f>
        <v>0.5500000000000007</v>
      </c>
      <c r="O5" s="9">
        <f aca="true" t="shared" si="2" ref="O5:O24">N5-$N$4</f>
        <v>0.25</v>
      </c>
      <c r="P5" s="9">
        <f aca="true" t="shared" si="3" ref="P5:P24">POWER(2,O5)</f>
        <v>1.189207115002721</v>
      </c>
      <c r="Q5" s="9">
        <f aca="true" t="shared" si="4" ref="Q5:Q24">1/P5</f>
        <v>0.8408964152537146</v>
      </c>
    </row>
    <row r="6" spans="1:17" ht="12">
      <c r="A6">
        <v>3</v>
      </c>
      <c r="B6" t="s">
        <v>28</v>
      </c>
      <c r="C6" t="s">
        <v>30</v>
      </c>
      <c r="D6">
        <v>25.2</v>
      </c>
      <c r="E6">
        <v>24.9</v>
      </c>
      <c r="F6" s="6">
        <f t="shared" si="0"/>
        <v>25.049999999999997</v>
      </c>
      <c r="I6">
        <v>3</v>
      </c>
      <c r="J6" t="s">
        <v>28</v>
      </c>
      <c r="K6" t="s">
        <v>30</v>
      </c>
      <c r="L6">
        <v>24.55</v>
      </c>
      <c r="M6">
        <v>25.05</v>
      </c>
      <c r="N6" s="9">
        <f t="shared" si="1"/>
        <v>0.5</v>
      </c>
      <c r="O6" s="9">
        <f t="shared" si="2"/>
        <v>0.1999999999999993</v>
      </c>
      <c r="P6" s="9">
        <f t="shared" si="3"/>
        <v>1.1486983549970344</v>
      </c>
      <c r="Q6" s="9">
        <f t="shared" si="4"/>
        <v>0.8705505632961246</v>
      </c>
    </row>
    <row r="7" spans="1:17" ht="12">
      <c r="A7">
        <v>4</v>
      </c>
      <c r="B7" t="s">
        <v>28</v>
      </c>
      <c r="C7" t="s">
        <v>30</v>
      </c>
      <c r="D7">
        <v>31</v>
      </c>
      <c r="E7">
        <v>31.2</v>
      </c>
      <c r="F7" s="6">
        <f t="shared" si="0"/>
        <v>31.1</v>
      </c>
      <c r="I7">
        <v>4</v>
      </c>
      <c r="J7" t="s">
        <v>28</v>
      </c>
      <c r="K7" t="s">
        <v>30</v>
      </c>
      <c r="L7">
        <v>24.75</v>
      </c>
      <c r="M7">
        <v>31.1</v>
      </c>
      <c r="N7" s="9">
        <f t="shared" si="1"/>
        <v>6.350000000000001</v>
      </c>
      <c r="O7" s="9">
        <f t="shared" si="2"/>
        <v>6.050000000000001</v>
      </c>
      <c r="P7" s="9">
        <f t="shared" si="3"/>
        <v>66.25695512584817</v>
      </c>
      <c r="Q7" s="9">
        <f t="shared" si="4"/>
        <v>0.01509275513945071</v>
      </c>
    </row>
    <row r="8" spans="1:17" ht="12">
      <c r="A8">
        <v>5</v>
      </c>
      <c r="B8" t="s">
        <v>28</v>
      </c>
      <c r="C8" t="s">
        <v>31</v>
      </c>
      <c r="D8">
        <v>24.5</v>
      </c>
      <c r="E8">
        <v>24.8</v>
      </c>
      <c r="F8" s="6">
        <f t="shared" si="0"/>
        <v>24.65</v>
      </c>
      <c r="I8" s="10">
        <v>5</v>
      </c>
      <c r="J8" s="10" t="s">
        <v>28</v>
      </c>
      <c r="K8" s="10" t="s">
        <v>31</v>
      </c>
      <c r="L8" s="10">
        <v>23.7</v>
      </c>
      <c r="M8" s="10">
        <v>24.65</v>
      </c>
      <c r="N8" s="11">
        <f t="shared" si="1"/>
        <v>0.9499999999999993</v>
      </c>
      <c r="O8" s="11">
        <f t="shared" si="2"/>
        <v>0.6499999999999986</v>
      </c>
      <c r="P8" s="11">
        <f t="shared" si="3"/>
        <v>1.5691681957935</v>
      </c>
      <c r="Q8" s="11">
        <f t="shared" si="4"/>
        <v>0.6372803136596317</v>
      </c>
    </row>
    <row r="9" spans="1:17" ht="12">
      <c r="A9">
        <v>6</v>
      </c>
      <c r="B9" t="s">
        <v>28</v>
      </c>
      <c r="C9" t="s">
        <v>31</v>
      </c>
      <c r="D9">
        <v>24.7</v>
      </c>
      <c r="E9">
        <v>24.9</v>
      </c>
      <c r="F9" s="6">
        <f t="shared" si="0"/>
        <v>24.799999999999997</v>
      </c>
      <c r="I9" s="10">
        <v>6</v>
      </c>
      <c r="J9" s="10" t="s">
        <v>28</v>
      </c>
      <c r="K9" s="10" t="s">
        <v>31</v>
      </c>
      <c r="L9" s="10">
        <v>24.6</v>
      </c>
      <c r="M9" s="10">
        <v>24.8</v>
      </c>
      <c r="N9" s="11">
        <f t="shared" si="1"/>
        <v>0.1999999999999993</v>
      </c>
      <c r="O9" s="11">
        <f t="shared" si="2"/>
        <v>-0.10000000000000142</v>
      </c>
      <c r="P9" s="11">
        <f t="shared" si="3"/>
        <v>0.9330329915368065</v>
      </c>
      <c r="Q9" s="11">
        <f t="shared" si="4"/>
        <v>1.0717734625362942</v>
      </c>
    </row>
    <row r="10" spans="1:17" ht="12">
      <c r="A10">
        <v>7</v>
      </c>
      <c r="B10" t="s">
        <v>28</v>
      </c>
      <c r="C10" t="s">
        <v>31</v>
      </c>
      <c r="D10">
        <v>24.9</v>
      </c>
      <c r="E10">
        <v>25.2</v>
      </c>
      <c r="F10" s="6">
        <f t="shared" si="0"/>
        <v>25.049999999999997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25.05</v>
      </c>
      <c r="N10" s="11">
        <f t="shared" si="1"/>
        <v>0.6000000000000014</v>
      </c>
      <c r="O10" s="11">
        <f t="shared" si="2"/>
        <v>0.3000000000000007</v>
      </c>
      <c r="P10" s="11">
        <f t="shared" si="3"/>
        <v>1.231144413344917</v>
      </c>
      <c r="Q10" s="11">
        <f t="shared" si="4"/>
        <v>0.812252396356235</v>
      </c>
    </row>
    <row r="11" spans="1:17" ht="12">
      <c r="A11">
        <v>8</v>
      </c>
      <c r="B11" t="s">
        <v>28</v>
      </c>
      <c r="C11" t="s">
        <v>31</v>
      </c>
      <c r="D11">
        <v>24.9</v>
      </c>
      <c r="E11">
        <v>24.6</v>
      </c>
      <c r="F11" s="6">
        <f t="shared" si="0"/>
        <v>24.75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24.75</v>
      </c>
      <c r="N11" s="11">
        <f t="shared" si="1"/>
        <v>-0.10000000000000142</v>
      </c>
      <c r="O11" s="11">
        <f t="shared" si="2"/>
        <v>-0.40000000000000213</v>
      </c>
      <c r="P11" s="11">
        <f t="shared" si="3"/>
        <v>0.7578582832551979</v>
      </c>
      <c r="Q11" s="11">
        <f t="shared" si="4"/>
        <v>1.3195079107728962</v>
      </c>
    </row>
    <row r="12" spans="1:17" ht="12">
      <c r="A12">
        <v>9</v>
      </c>
      <c r="B12" t="s">
        <v>28</v>
      </c>
      <c r="C12" t="s">
        <v>31</v>
      </c>
      <c r="D12">
        <v>25.7</v>
      </c>
      <c r="E12">
        <v>25.4</v>
      </c>
      <c r="F12" s="6">
        <f t="shared" si="0"/>
        <v>25.549999999999997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25.55</v>
      </c>
      <c r="N12" s="11">
        <f t="shared" si="1"/>
        <v>1.1000000000000014</v>
      </c>
      <c r="O12" s="11">
        <f t="shared" si="2"/>
        <v>0.8000000000000007</v>
      </c>
      <c r="P12" s="11">
        <f t="shared" si="3"/>
        <v>1.7411011265922491</v>
      </c>
      <c r="Q12" s="11">
        <f t="shared" si="4"/>
        <v>0.5743491774985172</v>
      </c>
    </row>
    <row r="13" spans="1:17" ht="12">
      <c r="A13">
        <v>10</v>
      </c>
      <c r="B13" t="s">
        <v>28</v>
      </c>
      <c r="C13" t="s">
        <v>31</v>
      </c>
      <c r="D13">
        <v>27.2</v>
      </c>
      <c r="E13">
        <v>27.4</v>
      </c>
      <c r="F13" s="6">
        <f t="shared" si="0"/>
        <v>27.299999999999997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27.3</v>
      </c>
      <c r="N13" s="11">
        <f t="shared" si="1"/>
        <v>-0.25</v>
      </c>
      <c r="O13" s="11">
        <f t="shared" si="2"/>
        <v>-0.5500000000000007</v>
      </c>
      <c r="P13" s="11">
        <f t="shared" si="3"/>
        <v>0.6830201283771974</v>
      </c>
      <c r="Q13" s="11">
        <f t="shared" si="4"/>
        <v>1.4640856959456263</v>
      </c>
    </row>
    <row r="14" spans="1:17" ht="12">
      <c r="A14">
        <v>11</v>
      </c>
      <c r="B14" t="s">
        <v>28</v>
      </c>
      <c r="C14" t="s">
        <v>31</v>
      </c>
      <c r="D14">
        <v>26.2</v>
      </c>
      <c r="E14">
        <v>25.9</v>
      </c>
      <c r="F14" s="6">
        <f t="shared" si="0"/>
        <v>26.049999999999997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26.05</v>
      </c>
      <c r="N14" s="11">
        <f t="shared" si="1"/>
        <v>1.8000000000000007</v>
      </c>
      <c r="O14" s="11">
        <f t="shared" si="2"/>
        <v>1.5</v>
      </c>
      <c r="P14" s="11">
        <f t="shared" si="3"/>
        <v>2.82842712474619</v>
      </c>
      <c r="Q14" s="11">
        <f t="shared" si="4"/>
        <v>0.3535533905932738</v>
      </c>
    </row>
    <row r="15" spans="1:23" ht="12.75">
      <c r="A15">
        <v>12</v>
      </c>
      <c r="B15" t="s">
        <v>28</v>
      </c>
      <c r="C15" t="s">
        <v>31</v>
      </c>
      <c r="D15">
        <v>25.6</v>
      </c>
      <c r="E15">
        <v>25.7</v>
      </c>
      <c r="F15" s="6">
        <f t="shared" si="0"/>
        <v>25.65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25.65</v>
      </c>
      <c r="N15" s="11">
        <f t="shared" si="1"/>
        <v>1.0999999999999979</v>
      </c>
      <c r="O15" s="11">
        <f t="shared" si="2"/>
        <v>0.7999999999999972</v>
      </c>
      <c r="P15" s="11">
        <f t="shared" si="3"/>
        <v>1.7411011265922447</v>
      </c>
      <c r="Q15" s="11">
        <f t="shared" si="4"/>
        <v>0.5743491774985187</v>
      </c>
      <c r="V15" s="10" t="s">
        <v>2</v>
      </c>
      <c r="W15" s="12">
        <v>0.6372803136596317</v>
      </c>
    </row>
    <row r="16" spans="1:23" ht="12.75">
      <c r="A16">
        <v>13</v>
      </c>
      <c r="B16" t="s">
        <v>28</v>
      </c>
      <c r="C16" t="s">
        <v>31</v>
      </c>
      <c r="D16">
        <v>25.3</v>
      </c>
      <c r="E16">
        <v>25.5</v>
      </c>
      <c r="F16" s="6">
        <f t="shared" si="0"/>
        <v>25.4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25.4</v>
      </c>
      <c r="N16" s="11">
        <f t="shared" si="1"/>
        <v>1.6999999999999993</v>
      </c>
      <c r="O16" s="11">
        <f t="shared" si="2"/>
        <v>1.3999999999999986</v>
      </c>
      <c r="P16" s="11">
        <f t="shared" si="3"/>
        <v>2.6390158215457857</v>
      </c>
      <c r="Q16" s="11">
        <f t="shared" si="4"/>
        <v>0.37892914162759994</v>
      </c>
      <c r="V16" s="10" t="s">
        <v>2</v>
      </c>
      <c r="W16" s="12">
        <v>1.0717734625362942</v>
      </c>
    </row>
    <row r="17" spans="1:23" ht="12.75">
      <c r="A17">
        <v>14</v>
      </c>
      <c r="B17" t="s">
        <v>28</v>
      </c>
      <c r="C17" t="s">
        <v>31</v>
      </c>
      <c r="D17">
        <v>25.9</v>
      </c>
      <c r="E17">
        <v>26.2</v>
      </c>
      <c r="F17" s="6">
        <f t="shared" si="0"/>
        <v>26.049999999999997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26.05</v>
      </c>
      <c r="N17" s="11">
        <f t="shared" si="1"/>
        <v>1.6500000000000021</v>
      </c>
      <c r="O17" s="11">
        <f t="shared" si="2"/>
        <v>1.3500000000000014</v>
      </c>
      <c r="P17" s="11">
        <f t="shared" si="3"/>
        <v>2.5491212546385267</v>
      </c>
      <c r="Q17" s="11">
        <f t="shared" si="4"/>
        <v>0.392292048948375</v>
      </c>
      <c r="V17" s="10" t="s">
        <v>2</v>
      </c>
      <c r="W17" s="12">
        <v>0.812252396356235</v>
      </c>
    </row>
    <row r="18" spans="1:23" ht="12.75">
      <c r="A18">
        <v>15</v>
      </c>
      <c r="B18" t="s">
        <v>28</v>
      </c>
      <c r="C18" t="s">
        <v>30</v>
      </c>
      <c r="D18">
        <v>24.8</v>
      </c>
      <c r="E18">
        <v>24.8</v>
      </c>
      <c r="F18" s="6">
        <f t="shared" si="0"/>
        <v>24.8</v>
      </c>
      <c r="I18">
        <v>15</v>
      </c>
      <c r="J18" t="s">
        <v>28</v>
      </c>
      <c r="K18" t="s">
        <v>30</v>
      </c>
      <c r="L18">
        <v>24.2</v>
      </c>
      <c r="M18">
        <v>24.8</v>
      </c>
      <c r="N18" s="9">
        <f t="shared" si="1"/>
        <v>0.6000000000000014</v>
      </c>
      <c r="O18" s="9">
        <f t="shared" si="2"/>
        <v>0.3000000000000007</v>
      </c>
      <c r="P18" s="9">
        <f t="shared" si="3"/>
        <v>1.231144413344917</v>
      </c>
      <c r="Q18" s="9">
        <f t="shared" si="4"/>
        <v>0.812252396356235</v>
      </c>
      <c r="V18" s="10" t="s">
        <v>2</v>
      </c>
      <c r="W18" s="12">
        <v>1.3195079107728962</v>
      </c>
    </row>
    <row r="19" spans="1:23" ht="12.75">
      <c r="A19">
        <v>16</v>
      </c>
      <c r="B19" t="s">
        <v>28</v>
      </c>
      <c r="C19" t="s">
        <v>30</v>
      </c>
      <c r="D19">
        <v>25.2</v>
      </c>
      <c r="E19">
        <v>25.3</v>
      </c>
      <c r="F19" s="6">
        <f t="shared" si="0"/>
        <v>25.25</v>
      </c>
      <c r="I19">
        <v>16</v>
      </c>
      <c r="J19" t="s">
        <v>28</v>
      </c>
      <c r="K19" t="s">
        <v>30</v>
      </c>
      <c r="L19">
        <v>24.8</v>
      </c>
      <c r="M19">
        <v>25.25</v>
      </c>
      <c r="N19" s="9">
        <f t="shared" si="1"/>
        <v>0.4499999999999993</v>
      </c>
      <c r="O19" s="9">
        <f t="shared" si="2"/>
        <v>0.14999999999999858</v>
      </c>
      <c r="P19" s="9">
        <f t="shared" si="3"/>
        <v>1.109569472067844</v>
      </c>
      <c r="Q19" s="9">
        <f t="shared" si="4"/>
        <v>0.9012504626108311</v>
      </c>
      <c r="V19" s="10" t="s">
        <v>2</v>
      </c>
      <c r="W19" s="12">
        <v>0.5743491774985172</v>
      </c>
    </row>
    <row r="20" spans="1:23" ht="12.75">
      <c r="A20">
        <v>17</v>
      </c>
      <c r="B20" t="s">
        <v>28</v>
      </c>
      <c r="C20" t="s">
        <v>30</v>
      </c>
      <c r="D20">
        <v>25.8</v>
      </c>
      <c r="E20">
        <v>25.6</v>
      </c>
      <c r="F20" s="6">
        <f t="shared" si="0"/>
        <v>25.700000000000003</v>
      </c>
      <c r="I20">
        <v>17</v>
      </c>
      <c r="J20" t="s">
        <v>28</v>
      </c>
      <c r="K20" t="s">
        <v>30</v>
      </c>
      <c r="L20">
        <v>24.55</v>
      </c>
      <c r="M20">
        <v>25.7</v>
      </c>
      <c r="N20" s="9">
        <f t="shared" si="1"/>
        <v>1.1499999999999986</v>
      </c>
      <c r="O20" s="9">
        <f t="shared" si="2"/>
        <v>0.8499999999999979</v>
      </c>
      <c r="P20" s="9">
        <f t="shared" si="3"/>
        <v>1.8025009252216577</v>
      </c>
      <c r="Q20" s="9">
        <f t="shared" si="4"/>
        <v>0.5547847360339233</v>
      </c>
      <c r="V20" s="10" t="s">
        <v>2</v>
      </c>
      <c r="W20" s="12">
        <v>1.4640856959456263</v>
      </c>
    </row>
    <row r="21" spans="1:23" ht="12.75">
      <c r="A21">
        <v>18</v>
      </c>
      <c r="B21" t="s">
        <v>28</v>
      </c>
      <c r="C21" t="s">
        <v>30</v>
      </c>
      <c r="D21">
        <v>25.9</v>
      </c>
      <c r="E21">
        <v>25.6</v>
      </c>
      <c r="F21" s="6">
        <f t="shared" si="0"/>
        <v>25.75</v>
      </c>
      <c r="I21">
        <v>18</v>
      </c>
      <c r="J21" t="s">
        <v>28</v>
      </c>
      <c r="K21" t="s">
        <v>30</v>
      </c>
      <c r="L21">
        <v>24.3</v>
      </c>
      <c r="M21">
        <v>25.75</v>
      </c>
      <c r="N21" s="9">
        <f t="shared" si="1"/>
        <v>1.4499999999999993</v>
      </c>
      <c r="O21" s="9">
        <f t="shared" si="2"/>
        <v>1.1499999999999986</v>
      </c>
      <c r="P21" s="9">
        <f t="shared" si="3"/>
        <v>2.219138944135688</v>
      </c>
      <c r="Q21" s="9">
        <f t="shared" si="4"/>
        <v>0.45062523130541554</v>
      </c>
      <c r="V21" s="10" t="s">
        <v>2</v>
      </c>
      <c r="W21" s="12">
        <v>0.3535533905932738</v>
      </c>
    </row>
    <row r="22" spans="1:23" ht="12.75">
      <c r="A22">
        <v>19</v>
      </c>
      <c r="B22" t="s">
        <v>28</v>
      </c>
      <c r="C22" t="s">
        <v>30</v>
      </c>
      <c r="D22">
        <v>27.9</v>
      </c>
      <c r="E22">
        <v>27.8</v>
      </c>
      <c r="F22" s="6">
        <f t="shared" si="0"/>
        <v>27.85</v>
      </c>
      <c r="I22">
        <v>19</v>
      </c>
      <c r="J22" t="s">
        <v>28</v>
      </c>
      <c r="K22" t="s">
        <v>30</v>
      </c>
      <c r="L22">
        <v>26.85</v>
      </c>
      <c r="M22">
        <v>27.85</v>
      </c>
      <c r="N22" s="9">
        <f t="shared" si="1"/>
        <v>1</v>
      </c>
      <c r="O22" s="9">
        <f t="shared" si="2"/>
        <v>0.6999999999999993</v>
      </c>
      <c r="P22" s="9">
        <f t="shared" si="3"/>
        <v>1.6245047927124703</v>
      </c>
      <c r="Q22" s="9">
        <f t="shared" si="4"/>
        <v>0.6155722066724584</v>
      </c>
      <c r="R22" t="s">
        <v>16</v>
      </c>
      <c r="S22" s="12">
        <f>AVERAGE(Q4:Q7,Q18:Q23)</f>
        <v>0.6543992931130577</v>
      </c>
      <c r="T22" s="12">
        <f>STDEV(Q4:Q7,Q18:Q23)</f>
        <v>0.29398629051756947</v>
      </c>
      <c r="U22" s="12">
        <f>T22/SQRT(10)</f>
        <v>0.0929666278899481</v>
      </c>
      <c r="V22" s="10" t="s">
        <v>2</v>
      </c>
      <c r="W22" s="12">
        <v>0.5743491774985187</v>
      </c>
    </row>
    <row r="23" spans="1:23" ht="12.75">
      <c r="A23">
        <v>20</v>
      </c>
      <c r="B23" t="s">
        <v>28</v>
      </c>
      <c r="C23" t="s">
        <v>30</v>
      </c>
      <c r="D23" s="1">
        <v>26</v>
      </c>
      <c r="E23" s="1">
        <v>25.4</v>
      </c>
      <c r="F23" s="6">
        <f t="shared" si="0"/>
        <v>25.7</v>
      </c>
      <c r="I23">
        <v>20</v>
      </c>
      <c r="J23" t="s">
        <v>28</v>
      </c>
      <c r="K23" t="s">
        <v>30</v>
      </c>
      <c r="L23">
        <v>24.35</v>
      </c>
      <c r="M23">
        <v>25.7</v>
      </c>
      <c r="N23" s="9">
        <f t="shared" si="1"/>
        <v>1.3499999999999979</v>
      </c>
      <c r="O23" s="9">
        <f t="shared" si="2"/>
        <v>1.0499999999999972</v>
      </c>
      <c r="P23" s="9">
        <f t="shared" si="3"/>
        <v>2.0705298476827507</v>
      </c>
      <c r="Q23" s="9">
        <f t="shared" si="4"/>
        <v>0.4829681644624238</v>
      </c>
      <c r="R23" t="s">
        <v>33</v>
      </c>
      <c r="S23" s="12">
        <f>AVERAGE(Q8:Q17)</f>
        <v>0.7578372715436968</v>
      </c>
      <c r="T23" s="12">
        <f>STDEV(Q8:Q17)</f>
        <v>0.3997620903942865</v>
      </c>
      <c r="U23" s="12">
        <f>T23/SQRT(10)</f>
        <v>0.12641587278360644</v>
      </c>
      <c r="V23" s="10" t="s">
        <v>2</v>
      </c>
      <c r="W23" s="12">
        <v>0.37892914162759994</v>
      </c>
    </row>
    <row r="24" spans="1:23" ht="12.75">
      <c r="A24">
        <v>21</v>
      </c>
      <c r="B24" t="s">
        <v>29</v>
      </c>
      <c r="C24" t="s">
        <v>30</v>
      </c>
      <c r="F24" s="6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M24" t="e">
        <v>#DIV/0!</v>
      </c>
      <c r="N24" s="9" t="e">
        <f t="shared" si="1"/>
        <v>#DIV/0!</v>
      </c>
      <c r="O24" s="9" t="e">
        <f t="shared" si="2"/>
        <v>#DIV/0!</v>
      </c>
      <c r="P24" s="9" t="e">
        <f t="shared" si="3"/>
        <v>#DIV/0!</v>
      </c>
      <c r="Q24" s="9" t="e">
        <f t="shared" si="4"/>
        <v>#DIV/0!</v>
      </c>
      <c r="V24" s="10" t="s">
        <v>2</v>
      </c>
      <c r="W24" s="12">
        <v>0.392292048948375</v>
      </c>
    </row>
    <row r="25" spans="18:23" ht="12.75">
      <c r="R25" s="2" t="s">
        <v>16</v>
      </c>
      <c r="S25" s="20">
        <f aca="true" t="shared" si="5" ref="S25:U26">S22/$S$22</f>
        <v>1</v>
      </c>
      <c r="T25" s="20">
        <f t="shared" si="5"/>
        <v>0.4492460392477514</v>
      </c>
      <c r="U25" s="20">
        <f t="shared" si="5"/>
        <v>0.1420640713832291</v>
      </c>
      <c r="V25" t="s">
        <v>1</v>
      </c>
      <c r="W25" s="12">
        <v>0.812252396356235</v>
      </c>
    </row>
    <row r="26" spans="18:23" ht="12.75">
      <c r="R26" s="2" t="s">
        <v>33</v>
      </c>
      <c r="S26" s="20">
        <f t="shared" si="5"/>
        <v>1.158065541205847</v>
      </c>
      <c r="T26" s="20">
        <f t="shared" si="5"/>
        <v>0.6108840498475621</v>
      </c>
      <c r="U26" s="20">
        <f t="shared" si="5"/>
        <v>0.1931784983786132</v>
      </c>
      <c r="V26" t="s">
        <v>1</v>
      </c>
      <c r="W26" s="12">
        <v>0.9012504626108311</v>
      </c>
    </row>
    <row r="27" spans="22:23" ht="12.75">
      <c r="V27" t="s">
        <v>1</v>
      </c>
      <c r="W27" s="12">
        <v>0.5547847360339233</v>
      </c>
    </row>
    <row r="28" spans="22:23" ht="12.75">
      <c r="V28" t="s">
        <v>1</v>
      </c>
      <c r="W28" s="12">
        <v>0.45062523130541554</v>
      </c>
    </row>
    <row r="29" spans="22:23" ht="12.75">
      <c r="V29" t="s">
        <v>1</v>
      </c>
      <c r="W29" s="12">
        <v>0.6155722066724584</v>
      </c>
    </row>
    <row r="30" spans="22:23" ht="12.75">
      <c r="V30" t="s">
        <v>1</v>
      </c>
      <c r="W30" s="12">
        <v>0.4829681644624238</v>
      </c>
    </row>
    <row r="31" spans="22:23" ht="12.75">
      <c r="V31" t="s">
        <v>1</v>
      </c>
      <c r="W31" s="12">
        <v>1</v>
      </c>
    </row>
    <row r="32" spans="22:23" ht="12.75">
      <c r="V32" t="s">
        <v>1</v>
      </c>
      <c r="W32" s="12">
        <v>0.8408964152537146</v>
      </c>
    </row>
    <row r="33" spans="22:23" ht="12.75">
      <c r="V33" t="s">
        <v>1</v>
      </c>
      <c r="W33" s="12">
        <v>0.8705505632961246</v>
      </c>
    </row>
    <row r="34" spans="22:23" ht="12.75">
      <c r="V34" t="s">
        <v>1</v>
      </c>
      <c r="W34" s="12">
        <v>0.01509275513945071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P38" sqref="P38"/>
    </sheetView>
  </sheetViews>
  <sheetFormatPr defaultColWidth="8.8515625" defaultRowHeight="12.75"/>
  <cols>
    <col min="1" max="17" width="8.8515625" style="0" customWidth="1"/>
    <col min="18" max="18" width="13.00390625" style="0" customWidth="1"/>
  </cols>
  <sheetData>
    <row r="1" ht="12">
      <c r="A1" t="s">
        <v>0</v>
      </c>
    </row>
    <row r="2" spans="1:3" ht="12">
      <c r="A2" s="28">
        <v>42132</v>
      </c>
      <c r="B2" s="3" t="s">
        <v>69</v>
      </c>
      <c r="C2" t="s">
        <v>70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69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 t="s">
        <v>13</v>
      </c>
      <c r="E4" s="4">
        <v>31.4</v>
      </c>
      <c r="F4" s="6">
        <f>AVERAGE(D4:E4)</f>
        <v>31.4</v>
      </c>
      <c r="I4">
        <v>1</v>
      </c>
      <c r="J4" t="s">
        <v>28</v>
      </c>
      <c r="K4" t="s">
        <v>30</v>
      </c>
      <c r="L4">
        <v>24.55</v>
      </c>
      <c r="M4">
        <v>31.4</v>
      </c>
      <c r="N4" s="9">
        <f>M4-L4</f>
        <v>6.849999999999998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32.1</v>
      </c>
      <c r="E5" s="4">
        <v>31.7</v>
      </c>
      <c r="F5" s="6">
        <f aca="true" t="shared" si="0" ref="F5:F24">AVERAGE(D5:E5)</f>
        <v>31.9</v>
      </c>
      <c r="I5">
        <v>2</v>
      </c>
      <c r="J5" t="s">
        <v>28</v>
      </c>
      <c r="K5" t="s">
        <v>30</v>
      </c>
      <c r="L5">
        <v>24.65</v>
      </c>
      <c r="M5">
        <v>31.9</v>
      </c>
      <c r="N5" s="9">
        <f aca="true" t="shared" si="1" ref="N5:N24">M5-L5</f>
        <v>7.25</v>
      </c>
      <c r="O5" s="9">
        <f aca="true" t="shared" si="2" ref="O5:O24">N5-$N$4</f>
        <v>0.40000000000000213</v>
      </c>
      <c r="P5" s="9">
        <f aca="true" t="shared" si="3" ref="P5:P24">POWER(2,O5)</f>
        <v>1.3195079107728962</v>
      </c>
      <c r="Q5" s="9">
        <f aca="true" t="shared" si="4" ref="Q5:Q24">1/P5</f>
        <v>0.7578582832551979</v>
      </c>
    </row>
    <row r="6" spans="1:17" ht="12">
      <c r="A6">
        <v>3</v>
      </c>
      <c r="B6" t="s">
        <v>28</v>
      </c>
      <c r="C6" t="s">
        <v>30</v>
      </c>
      <c r="D6" s="4">
        <v>32.2</v>
      </c>
      <c r="E6" s="4">
        <v>31.8</v>
      </c>
      <c r="F6" s="6">
        <f t="shared" si="0"/>
        <v>32</v>
      </c>
      <c r="I6">
        <v>3</v>
      </c>
      <c r="J6" t="s">
        <v>28</v>
      </c>
      <c r="K6" t="s">
        <v>30</v>
      </c>
      <c r="L6">
        <v>24.55</v>
      </c>
      <c r="M6">
        <v>32</v>
      </c>
      <c r="N6" s="9">
        <f t="shared" si="1"/>
        <v>7.449999999999999</v>
      </c>
      <c r="O6" s="9">
        <f t="shared" si="2"/>
        <v>0.6000000000000014</v>
      </c>
      <c r="P6" s="9">
        <f t="shared" si="3"/>
        <v>1.5157165665103995</v>
      </c>
      <c r="Q6" s="9">
        <f t="shared" si="4"/>
        <v>0.6597539553864465</v>
      </c>
    </row>
    <row r="7" spans="1:17" ht="12">
      <c r="A7">
        <v>4</v>
      </c>
      <c r="B7" t="s">
        <v>28</v>
      </c>
      <c r="C7" t="s">
        <v>30</v>
      </c>
      <c r="D7" s="4">
        <v>32.7</v>
      </c>
      <c r="E7" s="13">
        <v>32.6</v>
      </c>
      <c r="F7" s="6">
        <f t="shared" si="0"/>
        <v>32.650000000000006</v>
      </c>
      <c r="I7">
        <v>4</v>
      </c>
      <c r="J7" t="s">
        <v>28</v>
      </c>
      <c r="K7" t="s">
        <v>30</v>
      </c>
      <c r="L7">
        <v>24.75</v>
      </c>
      <c r="M7">
        <v>32.650000000000006</v>
      </c>
      <c r="N7" s="9">
        <f t="shared" si="1"/>
        <v>7.900000000000006</v>
      </c>
      <c r="O7" s="9">
        <f t="shared" si="2"/>
        <v>1.0500000000000078</v>
      </c>
      <c r="P7" s="9">
        <f t="shared" si="3"/>
        <v>2.0705298476827663</v>
      </c>
      <c r="Q7" s="9">
        <f t="shared" si="4"/>
        <v>0.48296816446242014</v>
      </c>
    </row>
    <row r="8" spans="1:17" ht="12">
      <c r="A8">
        <v>5</v>
      </c>
      <c r="B8" t="s">
        <v>28</v>
      </c>
      <c r="C8" t="s">
        <v>31</v>
      </c>
      <c r="D8" s="29">
        <v>32.1</v>
      </c>
      <c r="E8" s="30">
        <v>31.5</v>
      </c>
      <c r="F8" s="6">
        <f t="shared" si="0"/>
        <v>31.8</v>
      </c>
      <c r="I8" s="10">
        <v>5</v>
      </c>
      <c r="J8" s="10" t="s">
        <v>28</v>
      </c>
      <c r="K8" s="10" t="s">
        <v>31</v>
      </c>
      <c r="L8" s="10">
        <v>23.7</v>
      </c>
      <c r="M8" s="10">
        <v>31.8</v>
      </c>
      <c r="N8" s="11">
        <f t="shared" si="1"/>
        <v>8.100000000000001</v>
      </c>
      <c r="O8" s="11">
        <f t="shared" si="2"/>
        <v>1.2500000000000036</v>
      </c>
      <c r="P8" s="11">
        <f t="shared" si="3"/>
        <v>2.378414230005448</v>
      </c>
      <c r="Q8" s="11">
        <f t="shared" si="4"/>
        <v>0.42044820762685625</v>
      </c>
    </row>
    <row r="9" spans="1:17" ht="12">
      <c r="A9">
        <v>6</v>
      </c>
      <c r="B9" t="s">
        <v>28</v>
      </c>
      <c r="C9" t="s">
        <v>31</v>
      </c>
      <c r="D9" s="4">
        <v>32.2</v>
      </c>
      <c r="E9" s="13">
        <v>32.5</v>
      </c>
      <c r="F9" s="6">
        <f t="shared" si="0"/>
        <v>32.35</v>
      </c>
      <c r="I9" s="10">
        <v>6</v>
      </c>
      <c r="J9" s="10" t="s">
        <v>28</v>
      </c>
      <c r="K9" s="10" t="s">
        <v>31</v>
      </c>
      <c r="L9" s="10">
        <v>24.6</v>
      </c>
      <c r="M9" s="10">
        <v>32.35</v>
      </c>
      <c r="N9" s="11">
        <f t="shared" si="1"/>
        <v>7.75</v>
      </c>
      <c r="O9" s="11">
        <f t="shared" si="2"/>
        <v>0.9000000000000021</v>
      </c>
      <c r="P9" s="11">
        <f t="shared" si="3"/>
        <v>1.8660659830736175</v>
      </c>
      <c r="Q9" s="11">
        <f t="shared" si="4"/>
        <v>0.5358867312681458</v>
      </c>
    </row>
    <row r="10" spans="1:17" ht="12">
      <c r="A10">
        <v>7</v>
      </c>
      <c r="B10" t="s">
        <v>28</v>
      </c>
      <c r="C10" t="s">
        <v>31</v>
      </c>
      <c r="D10" s="4" t="s">
        <v>13</v>
      </c>
      <c r="E10" s="13">
        <v>33.1</v>
      </c>
      <c r="F10" s="6">
        <f t="shared" si="0"/>
        <v>33.1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33.1</v>
      </c>
      <c r="N10" s="11">
        <f t="shared" si="1"/>
        <v>8.650000000000002</v>
      </c>
      <c r="O10" s="11">
        <f t="shared" si="2"/>
        <v>1.8000000000000043</v>
      </c>
      <c r="P10" s="11">
        <f t="shared" si="3"/>
        <v>3.4822022531845063</v>
      </c>
      <c r="Q10" s="11">
        <f t="shared" si="4"/>
        <v>0.28717458874925794</v>
      </c>
    </row>
    <row r="11" spans="1:17" ht="12">
      <c r="A11">
        <v>8</v>
      </c>
      <c r="B11" t="s">
        <v>28</v>
      </c>
      <c r="C11" t="s">
        <v>31</v>
      </c>
      <c r="D11" s="4">
        <v>34</v>
      </c>
      <c r="E11" s="13">
        <v>33.7</v>
      </c>
      <c r="F11" s="6">
        <f t="shared" si="0"/>
        <v>33.85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33.85</v>
      </c>
      <c r="N11" s="11">
        <f t="shared" si="1"/>
        <v>9</v>
      </c>
      <c r="O11" s="11">
        <f t="shared" si="2"/>
        <v>2.150000000000002</v>
      </c>
      <c r="P11" s="11">
        <f t="shared" si="3"/>
        <v>4.4382778882713865</v>
      </c>
      <c r="Q11" s="11">
        <f t="shared" si="4"/>
        <v>0.22531261565270724</v>
      </c>
    </row>
    <row r="12" spans="1:17" ht="12">
      <c r="A12">
        <v>9</v>
      </c>
      <c r="B12" t="s">
        <v>28</v>
      </c>
      <c r="C12" t="s">
        <v>31</v>
      </c>
      <c r="D12" s="4">
        <v>31.4</v>
      </c>
      <c r="E12" s="13">
        <v>31.8</v>
      </c>
      <c r="F12" s="6">
        <f t="shared" si="0"/>
        <v>31.6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31.6</v>
      </c>
      <c r="N12" s="11">
        <f t="shared" si="1"/>
        <v>7.150000000000002</v>
      </c>
      <c r="O12" s="11">
        <f t="shared" si="2"/>
        <v>0.30000000000000426</v>
      </c>
      <c r="P12" s="11">
        <f t="shared" si="3"/>
        <v>1.2311444133449199</v>
      </c>
      <c r="Q12" s="11">
        <f t="shared" si="4"/>
        <v>0.8122523963562331</v>
      </c>
    </row>
    <row r="13" spans="1:17" ht="12">
      <c r="A13">
        <v>10</v>
      </c>
      <c r="B13" t="s">
        <v>28</v>
      </c>
      <c r="C13" t="s">
        <v>31</v>
      </c>
      <c r="D13" s="4">
        <v>31.8</v>
      </c>
      <c r="E13" s="13">
        <v>31.6</v>
      </c>
      <c r="F13" s="6">
        <f t="shared" si="0"/>
        <v>31.700000000000003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31.700000000000003</v>
      </c>
      <c r="N13" s="11">
        <f t="shared" si="1"/>
        <v>4.150000000000002</v>
      </c>
      <c r="O13" s="11">
        <f t="shared" si="2"/>
        <v>-2.6999999999999957</v>
      </c>
      <c r="P13" s="11">
        <f t="shared" si="3"/>
        <v>0.153893051668115</v>
      </c>
      <c r="Q13" s="11"/>
    </row>
    <row r="14" spans="1:17" ht="12">
      <c r="A14">
        <v>11</v>
      </c>
      <c r="B14" t="s">
        <v>28</v>
      </c>
      <c r="C14" t="s">
        <v>31</v>
      </c>
      <c r="D14" s="4">
        <v>31.6</v>
      </c>
      <c r="E14" s="13">
        <v>31.6</v>
      </c>
      <c r="F14" s="6">
        <f t="shared" si="0"/>
        <v>31.6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31.6</v>
      </c>
      <c r="N14" s="11">
        <f t="shared" si="1"/>
        <v>7.350000000000001</v>
      </c>
      <c r="O14" s="11">
        <f t="shared" si="2"/>
        <v>0.5000000000000036</v>
      </c>
      <c r="P14" s="11">
        <f t="shared" si="3"/>
        <v>1.4142135623730985</v>
      </c>
      <c r="Q14" s="11">
        <f t="shared" si="4"/>
        <v>0.7071067811865458</v>
      </c>
    </row>
    <row r="15" spans="1:23" ht="12">
      <c r="A15">
        <v>12</v>
      </c>
      <c r="B15" t="s">
        <v>28</v>
      </c>
      <c r="C15" t="s">
        <v>31</v>
      </c>
      <c r="D15" s="4">
        <v>31.2</v>
      </c>
      <c r="E15" s="13">
        <v>31.1</v>
      </c>
      <c r="F15" s="6">
        <f t="shared" si="0"/>
        <v>31.15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31.15</v>
      </c>
      <c r="N15" s="11">
        <f t="shared" si="1"/>
        <v>6.599999999999998</v>
      </c>
      <c r="O15" s="11">
        <f t="shared" si="2"/>
        <v>-0.25</v>
      </c>
      <c r="P15" s="11">
        <f t="shared" si="3"/>
        <v>0.8408964152537146</v>
      </c>
      <c r="Q15" s="11">
        <f t="shared" si="4"/>
        <v>1.189207115002721</v>
      </c>
      <c r="V15" s="10" t="s">
        <v>2</v>
      </c>
      <c r="W15" s="12">
        <v>0.6372803136596317</v>
      </c>
    </row>
    <row r="16" spans="1:23" ht="12">
      <c r="A16">
        <v>13</v>
      </c>
      <c r="B16" t="s">
        <v>28</v>
      </c>
      <c r="C16" t="s">
        <v>31</v>
      </c>
      <c r="D16" s="4" t="s">
        <v>13</v>
      </c>
      <c r="E16" s="13">
        <v>31.9</v>
      </c>
      <c r="F16" s="6">
        <f t="shared" si="0"/>
        <v>31.9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31.9</v>
      </c>
      <c r="N16" s="11">
        <f t="shared" si="1"/>
        <v>8.2</v>
      </c>
      <c r="O16" s="11">
        <f t="shared" si="2"/>
        <v>1.3500000000000014</v>
      </c>
      <c r="P16" s="11">
        <f t="shared" si="3"/>
        <v>2.5491212546385267</v>
      </c>
      <c r="Q16" s="11">
        <f t="shared" si="4"/>
        <v>0.392292048948375</v>
      </c>
      <c r="V16" s="10" t="s">
        <v>2</v>
      </c>
      <c r="W16" s="12">
        <v>1.0717734625362942</v>
      </c>
    </row>
    <row r="17" spans="1:23" ht="12">
      <c r="A17">
        <v>14</v>
      </c>
      <c r="B17" t="s">
        <v>28</v>
      </c>
      <c r="C17" t="s">
        <v>31</v>
      </c>
      <c r="D17" s="29">
        <v>31.7</v>
      </c>
      <c r="E17" s="30">
        <v>32.7</v>
      </c>
      <c r="F17" s="6">
        <f t="shared" si="0"/>
        <v>32.2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32.2</v>
      </c>
      <c r="N17" s="11">
        <f t="shared" si="1"/>
        <v>7.800000000000004</v>
      </c>
      <c r="O17" s="11">
        <f t="shared" si="2"/>
        <v>0.9500000000000064</v>
      </c>
      <c r="P17" s="11">
        <f t="shared" si="3"/>
        <v>1.9318726578496996</v>
      </c>
      <c r="Q17" s="11">
        <f t="shared" si="4"/>
        <v>0.5176324619206865</v>
      </c>
      <c r="V17" s="10" t="s">
        <v>2</v>
      </c>
      <c r="W17" s="12">
        <v>0.812252396356235</v>
      </c>
    </row>
    <row r="18" spans="1:23" ht="12">
      <c r="A18">
        <v>15</v>
      </c>
      <c r="B18" t="s">
        <v>28</v>
      </c>
      <c r="C18" t="s">
        <v>30</v>
      </c>
      <c r="D18" s="4">
        <v>31.8</v>
      </c>
      <c r="E18" s="13">
        <v>31.6</v>
      </c>
      <c r="F18" s="6">
        <f t="shared" si="0"/>
        <v>31.700000000000003</v>
      </c>
      <c r="I18">
        <v>15</v>
      </c>
      <c r="J18" t="s">
        <v>28</v>
      </c>
      <c r="K18" t="s">
        <v>30</v>
      </c>
      <c r="L18">
        <v>24.2</v>
      </c>
      <c r="M18">
        <v>31.700000000000003</v>
      </c>
      <c r="N18" s="9">
        <f t="shared" si="1"/>
        <v>7.5000000000000036</v>
      </c>
      <c r="O18" s="9">
        <f t="shared" si="2"/>
        <v>0.6500000000000057</v>
      </c>
      <c r="P18" s="9">
        <f t="shared" si="3"/>
        <v>1.5691681957935077</v>
      </c>
      <c r="Q18" s="9">
        <f t="shared" si="4"/>
        <v>0.6372803136596286</v>
      </c>
      <c r="V18" s="10" t="s">
        <v>2</v>
      </c>
      <c r="W18" s="12">
        <v>1.3195079107728962</v>
      </c>
    </row>
    <row r="19" spans="1:23" ht="12">
      <c r="A19">
        <v>16</v>
      </c>
      <c r="B19" t="s">
        <v>28</v>
      </c>
      <c r="C19" t="s">
        <v>30</v>
      </c>
      <c r="D19" s="4">
        <v>31.6</v>
      </c>
      <c r="E19" s="13">
        <v>31.2</v>
      </c>
      <c r="F19" s="6">
        <f t="shared" si="0"/>
        <v>31.4</v>
      </c>
      <c r="I19">
        <v>16</v>
      </c>
      <c r="J19" t="s">
        <v>28</v>
      </c>
      <c r="K19" t="s">
        <v>30</v>
      </c>
      <c r="L19">
        <v>24.8</v>
      </c>
      <c r="M19">
        <v>31.4</v>
      </c>
      <c r="N19" s="9">
        <f t="shared" si="1"/>
        <v>6.599999999999998</v>
      </c>
      <c r="O19" s="9">
        <f t="shared" si="2"/>
        <v>-0.25</v>
      </c>
      <c r="P19" s="9">
        <f t="shared" si="3"/>
        <v>0.8408964152537146</v>
      </c>
      <c r="Q19" s="9">
        <f t="shared" si="4"/>
        <v>1.189207115002721</v>
      </c>
      <c r="V19" s="10" t="s">
        <v>2</v>
      </c>
      <c r="W19" s="12">
        <v>0.5743491774985172</v>
      </c>
    </row>
    <row r="20" spans="1:23" ht="12">
      <c r="A20">
        <v>17</v>
      </c>
      <c r="B20" t="s">
        <v>28</v>
      </c>
      <c r="C20" t="s">
        <v>30</v>
      </c>
      <c r="D20" s="29">
        <v>31.3</v>
      </c>
      <c r="E20" s="30">
        <v>30.8</v>
      </c>
      <c r="F20" s="6">
        <f t="shared" si="0"/>
        <v>31.05</v>
      </c>
      <c r="I20">
        <v>17</v>
      </c>
      <c r="J20" t="s">
        <v>28</v>
      </c>
      <c r="K20" t="s">
        <v>30</v>
      </c>
      <c r="L20">
        <v>24.55</v>
      </c>
      <c r="M20">
        <v>31.05</v>
      </c>
      <c r="N20" s="9">
        <f t="shared" si="1"/>
        <v>6.5</v>
      </c>
      <c r="O20" s="9">
        <f t="shared" si="2"/>
        <v>-0.34999999999999787</v>
      </c>
      <c r="P20" s="9">
        <f t="shared" si="3"/>
        <v>0.7845840978967519</v>
      </c>
      <c r="Q20" s="9">
        <f t="shared" si="4"/>
        <v>1.2745606273192602</v>
      </c>
      <c r="V20" s="10" t="s">
        <v>2</v>
      </c>
      <c r="W20" s="12">
        <v>1.4640856959456263</v>
      </c>
    </row>
    <row r="21" spans="1:23" ht="12">
      <c r="A21">
        <v>18</v>
      </c>
      <c r="B21" t="s">
        <v>28</v>
      </c>
      <c r="C21" t="s">
        <v>30</v>
      </c>
      <c r="D21" s="4">
        <v>31.4</v>
      </c>
      <c r="E21" s="13">
        <v>31.5</v>
      </c>
      <c r="F21" s="6">
        <f t="shared" si="0"/>
        <v>31.45</v>
      </c>
      <c r="I21">
        <v>18</v>
      </c>
      <c r="J21" t="s">
        <v>28</v>
      </c>
      <c r="K21" t="s">
        <v>30</v>
      </c>
      <c r="L21">
        <v>24.3</v>
      </c>
      <c r="M21">
        <v>31.45</v>
      </c>
      <c r="N21" s="9">
        <f t="shared" si="1"/>
        <v>7.149999999999999</v>
      </c>
      <c r="O21" s="9">
        <f t="shared" si="2"/>
        <v>0.3000000000000007</v>
      </c>
      <c r="P21" s="9">
        <f t="shared" si="3"/>
        <v>1.231144413344917</v>
      </c>
      <c r="Q21" s="9">
        <f t="shared" si="4"/>
        <v>0.812252396356235</v>
      </c>
      <c r="V21" s="10" t="s">
        <v>2</v>
      </c>
      <c r="W21" s="12">
        <v>0.3535533905932738</v>
      </c>
    </row>
    <row r="22" spans="1:23" ht="12">
      <c r="A22">
        <v>19</v>
      </c>
      <c r="B22" t="s">
        <v>28</v>
      </c>
      <c r="C22" t="s">
        <v>30</v>
      </c>
      <c r="D22" s="4" t="s">
        <v>13</v>
      </c>
      <c r="E22" s="13">
        <v>31.8</v>
      </c>
      <c r="F22" s="6">
        <f t="shared" si="0"/>
        <v>31.8</v>
      </c>
      <c r="I22">
        <v>19</v>
      </c>
      <c r="J22" t="s">
        <v>28</v>
      </c>
      <c r="K22" t="s">
        <v>30</v>
      </c>
      <c r="L22">
        <v>26.85</v>
      </c>
      <c r="M22">
        <v>31.8</v>
      </c>
      <c r="N22" s="9">
        <f t="shared" si="1"/>
        <v>4.949999999999999</v>
      </c>
      <c r="O22" s="9">
        <f t="shared" si="2"/>
        <v>-1.8999999999999986</v>
      </c>
      <c r="P22" s="9">
        <f t="shared" si="3"/>
        <v>0.26794336563407356</v>
      </c>
      <c r="Q22" s="9"/>
      <c r="R22" t="s">
        <v>16</v>
      </c>
      <c r="S22" s="12">
        <f>AVERAGE(Q4:Q7,Q18:Q23)</f>
        <v>0.8607682052198573</v>
      </c>
      <c r="T22" s="12">
        <f>STDEV(Q4:Q7,Q18:Q23)</f>
        <v>0.26213895430675</v>
      </c>
      <c r="U22" s="12">
        <f>T22/SQRT(10)</f>
        <v>0.0828956159064135</v>
      </c>
      <c r="V22" s="10" t="s">
        <v>2</v>
      </c>
      <c r="W22" s="12">
        <v>0.5743491774985187</v>
      </c>
    </row>
    <row r="23" spans="1:23" ht="12">
      <c r="A23">
        <v>20</v>
      </c>
      <c r="B23" t="s">
        <v>28</v>
      </c>
      <c r="C23" t="s">
        <v>30</v>
      </c>
      <c r="D23" s="4">
        <v>31.3</v>
      </c>
      <c r="E23" s="4" t="s">
        <v>13</v>
      </c>
      <c r="F23" s="6">
        <f t="shared" si="0"/>
        <v>31.3</v>
      </c>
      <c r="I23">
        <v>20</v>
      </c>
      <c r="J23" t="s">
        <v>28</v>
      </c>
      <c r="K23" t="s">
        <v>30</v>
      </c>
      <c r="L23">
        <v>24.35</v>
      </c>
      <c r="M23">
        <v>31.3</v>
      </c>
      <c r="N23" s="9">
        <f t="shared" si="1"/>
        <v>6.949999999999999</v>
      </c>
      <c r="O23" s="9">
        <f t="shared" si="2"/>
        <v>0.10000000000000142</v>
      </c>
      <c r="P23" s="9">
        <f t="shared" si="3"/>
        <v>1.0717734625362942</v>
      </c>
      <c r="Q23" s="9">
        <f t="shared" si="4"/>
        <v>0.9330329915368065</v>
      </c>
      <c r="R23" t="s">
        <v>33</v>
      </c>
      <c r="S23" s="12">
        <f>AVERAGE(Q8:Q17)</f>
        <v>0.5652569940790587</v>
      </c>
      <c r="T23" s="12">
        <f>STDEV(Q8:Q17)</f>
        <v>0.2994476193981069</v>
      </c>
      <c r="U23" s="12">
        <f>T23/SQRT(10)</f>
        <v>0.09469365172132367</v>
      </c>
      <c r="V23" s="10" t="s">
        <v>2</v>
      </c>
      <c r="W23" s="12">
        <v>0.37892914162759994</v>
      </c>
    </row>
    <row r="24" spans="1:23" ht="12">
      <c r="A24">
        <v>21</v>
      </c>
      <c r="B24" t="s">
        <v>29</v>
      </c>
      <c r="C24" t="s">
        <v>30</v>
      </c>
      <c r="D24" s="4"/>
      <c r="E24" s="4"/>
      <c r="F24" s="6" t="e">
        <f t="shared" si="0"/>
        <v>#DIV/0!</v>
      </c>
      <c r="I24">
        <v>21</v>
      </c>
      <c r="J24" t="s">
        <v>29</v>
      </c>
      <c r="K24" t="s">
        <v>30</v>
      </c>
      <c r="L24">
        <v>27.7</v>
      </c>
      <c r="N24" s="9">
        <f t="shared" si="1"/>
        <v>-27.7</v>
      </c>
      <c r="O24" s="9">
        <f t="shared" si="2"/>
        <v>-34.55</v>
      </c>
      <c r="P24" s="9">
        <f t="shared" si="3"/>
        <v>3.9757004029653083E-11</v>
      </c>
      <c r="Q24" s="9">
        <f t="shared" si="4"/>
        <v>25152800730.51133</v>
      </c>
      <c r="V24" s="10" t="s">
        <v>2</v>
      </c>
      <c r="W24" s="12">
        <v>0.392292048948375</v>
      </c>
    </row>
    <row r="25" spans="18:23" ht="12">
      <c r="R25" s="2" t="s">
        <v>16</v>
      </c>
      <c r="S25" s="20">
        <f aca="true" t="shared" si="5" ref="S25:U26">S22/$S$22</f>
        <v>1</v>
      </c>
      <c r="T25" s="20">
        <f t="shared" si="5"/>
        <v>0.30454070296403957</v>
      </c>
      <c r="U25" s="20">
        <f t="shared" si="5"/>
        <v>0.09630422615951563</v>
      </c>
      <c r="V25" t="s">
        <v>1</v>
      </c>
      <c r="W25" s="12">
        <v>0.812252396356235</v>
      </c>
    </row>
    <row r="26" spans="18:23" ht="12">
      <c r="R26" s="2" t="s">
        <v>33</v>
      </c>
      <c r="S26" s="20">
        <f t="shared" si="5"/>
        <v>0.6566889792759955</v>
      </c>
      <c r="T26" s="20">
        <f t="shared" si="5"/>
        <v>0.3478841546216522</v>
      </c>
      <c r="U26" s="20">
        <f t="shared" si="5"/>
        <v>0.11001062904866128</v>
      </c>
      <c r="V26" t="s">
        <v>1</v>
      </c>
      <c r="W26" s="12">
        <v>0.9012504626108311</v>
      </c>
    </row>
    <row r="27" spans="22:23" ht="12">
      <c r="V27" t="s">
        <v>1</v>
      </c>
      <c r="W27" s="12">
        <v>0.5547847360339233</v>
      </c>
    </row>
    <row r="28" spans="22:23" ht="12">
      <c r="V28" t="s">
        <v>1</v>
      </c>
      <c r="W28" s="12">
        <v>0.45062523130541554</v>
      </c>
    </row>
    <row r="29" spans="22:23" ht="12">
      <c r="V29" t="s">
        <v>1</v>
      </c>
      <c r="W29" s="12">
        <v>0.6155722066724584</v>
      </c>
    </row>
    <row r="30" spans="22:23" ht="12">
      <c r="V30" t="s">
        <v>1</v>
      </c>
      <c r="W30" s="12">
        <v>0.4829681644624238</v>
      </c>
    </row>
    <row r="31" spans="22:23" ht="12">
      <c r="V31" t="s">
        <v>1</v>
      </c>
      <c r="W31" s="12">
        <v>1</v>
      </c>
    </row>
    <row r="32" spans="22:23" ht="12">
      <c r="V32" t="s">
        <v>1</v>
      </c>
      <c r="W32" s="12">
        <v>0.8408964152537146</v>
      </c>
    </row>
    <row r="33" spans="22:23" ht="12">
      <c r="V33" t="s">
        <v>1</v>
      </c>
      <c r="W33" s="12">
        <v>0.8705505632961246</v>
      </c>
    </row>
    <row r="34" spans="22:23" ht="12">
      <c r="V34" t="s">
        <v>1</v>
      </c>
      <c r="W34" s="12">
        <v>0.01509275513945071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J1">
      <selection activeCell="R25" sqref="R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2" width="9.28125" style="0" bestFit="1" customWidth="1"/>
    <col min="13" max="13" width="12.28125" style="0" customWidth="1"/>
    <col min="14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25</v>
      </c>
      <c r="B2" s="3" t="s">
        <v>26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26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17.1</v>
      </c>
      <c r="E4" s="4">
        <v>16.8</v>
      </c>
      <c r="F4" s="22">
        <f>AVERAGE(D4:E4)</f>
        <v>16.950000000000003</v>
      </c>
      <c r="I4">
        <v>1</v>
      </c>
      <c r="J4" t="s">
        <v>28</v>
      </c>
      <c r="K4" t="s">
        <v>30</v>
      </c>
      <c r="L4">
        <v>24.55</v>
      </c>
      <c r="M4">
        <v>16.95</v>
      </c>
      <c r="N4" s="9">
        <f>M4-L4</f>
        <v>-7.600000000000001</v>
      </c>
      <c r="O4" s="9">
        <f>N4-$N$4</f>
        <v>0</v>
      </c>
      <c r="P4" s="9">
        <f>POWER(2,O4)</f>
        <v>1</v>
      </c>
      <c r="Q4" s="9">
        <f>1/P4</f>
        <v>1</v>
      </c>
    </row>
    <row r="5" spans="1:17" ht="12">
      <c r="A5">
        <v>2</v>
      </c>
      <c r="B5" t="s">
        <v>28</v>
      </c>
      <c r="C5" t="s">
        <v>30</v>
      </c>
      <c r="D5" s="4">
        <v>17.3</v>
      </c>
      <c r="E5" s="4">
        <v>17.2</v>
      </c>
      <c r="F5" s="22">
        <f aca="true" t="shared" si="0" ref="F5:F24">AVERAGE(D5:E5)</f>
        <v>17.25</v>
      </c>
      <c r="I5">
        <v>2</v>
      </c>
      <c r="J5" t="s">
        <v>28</v>
      </c>
      <c r="K5" t="s">
        <v>30</v>
      </c>
      <c r="L5">
        <v>24.65</v>
      </c>
      <c r="M5">
        <v>17.25</v>
      </c>
      <c r="N5" s="9">
        <f aca="true" t="shared" si="1" ref="N5:N24">M5-L5</f>
        <v>-7.399999999999999</v>
      </c>
      <c r="O5" s="9">
        <f>N5-$N$4</f>
        <v>0.20000000000000284</v>
      </c>
      <c r="P5" s="9">
        <f aca="true" t="shared" si="2" ref="P5:P24">POWER(2,O5)</f>
        <v>1.1486983549970373</v>
      </c>
      <c r="Q5" s="9">
        <f aca="true" t="shared" si="3" ref="Q5:Q24">1/P5</f>
        <v>0.8705505632961223</v>
      </c>
    </row>
    <row r="6" spans="1:17" ht="12">
      <c r="A6">
        <v>3</v>
      </c>
      <c r="B6" t="s">
        <v>28</v>
      </c>
      <c r="C6" t="s">
        <v>30</v>
      </c>
      <c r="D6" s="4">
        <v>17.7</v>
      </c>
      <c r="E6" s="4">
        <v>17.6</v>
      </c>
      <c r="F6" s="22">
        <f t="shared" si="0"/>
        <v>17.65</v>
      </c>
      <c r="I6">
        <v>3</v>
      </c>
      <c r="J6" t="s">
        <v>28</v>
      </c>
      <c r="K6" t="s">
        <v>30</v>
      </c>
      <c r="L6">
        <v>24.55</v>
      </c>
      <c r="M6">
        <v>17.65</v>
      </c>
      <c r="N6" s="9">
        <f t="shared" si="1"/>
        <v>-6.900000000000002</v>
      </c>
      <c r="O6" s="9">
        <f>N6-$N$4</f>
        <v>0.6999999999999993</v>
      </c>
      <c r="P6" s="9">
        <f t="shared" si="2"/>
        <v>1.6245047927124703</v>
      </c>
      <c r="Q6" s="9">
        <f t="shared" si="3"/>
        <v>0.6155722066724584</v>
      </c>
    </row>
    <row r="7" spans="1:17" ht="12">
      <c r="A7">
        <v>4</v>
      </c>
      <c r="B7" t="s">
        <v>28</v>
      </c>
      <c r="C7" t="s">
        <v>30</v>
      </c>
      <c r="D7" s="4">
        <v>17.3</v>
      </c>
      <c r="E7" s="13">
        <v>17.6</v>
      </c>
      <c r="F7" s="22">
        <f t="shared" si="0"/>
        <v>17.450000000000003</v>
      </c>
      <c r="I7">
        <v>4</v>
      </c>
      <c r="J7" t="s">
        <v>28</v>
      </c>
      <c r="K7" t="s">
        <v>30</v>
      </c>
      <c r="L7">
        <v>24.75</v>
      </c>
      <c r="M7">
        <v>17.45</v>
      </c>
      <c r="N7" s="9">
        <f t="shared" si="1"/>
        <v>-7.300000000000001</v>
      </c>
      <c r="O7" s="9">
        <f>N7-$N$4</f>
        <v>0.3000000000000007</v>
      </c>
      <c r="P7" s="9">
        <f t="shared" si="2"/>
        <v>1.231144413344917</v>
      </c>
      <c r="Q7" s="9">
        <f t="shared" si="3"/>
        <v>0.812252396356235</v>
      </c>
    </row>
    <row r="8" spans="1:17" ht="12">
      <c r="A8">
        <v>5</v>
      </c>
      <c r="B8" t="s">
        <v>28</v>
      </c>
      <c r="C8" t="s">
        <v>31</v>
      </c>
      <c r="D8" s="4">
        <v>17.9</v>
      </c>
      <c r="E8" s="13">
        <v>18.2</v>
      </c>
      <c r="F8" s="22">
        <f>AVERAGE(D8:E8)</f>
        <v>18.049999999999997</v>
      </c>
      <c r="I8" s="10">
        <v>5</v>
      </c>
      <c r="J8" s="10" t="s">
        <v>28</v>
      </c>
      <c r="K8" s="10" t="s">
        <v>31</v>
      </c>
      <c r="L8" s="10">
        <v>23.7</v>
      </c>
      <c r="M8" s="10">
        <v>18.05</v>
      </c>
      <c r="N8" s="11">
        <f t="shared" si="1"/>
        <v>-5.649999999999999</v>
      </c>
      <c r="O8" s="11">
        <f>N8-$N$4</f>
        <v>1.9500000000000028</v>
      </c>
      <c r="P8" s="11">
        <f t="shared" si="2"/>
        <v>3.86374531569939</v>
      </c>
      <c r="Q8" s="11">
        <f t="shared" si="3"/>
        <v>0.25881623096034384</v>
      </c>
    </row>
    <row r="9" spans="1:17" ht="12">
      <c r="A9">
        <v>6</v>
      </c>
      <c r="B9" t="s">
        <v>28</v>
      </c>
      <c r="C9" t="s">
        <v>31</v>
      </c>
      <c r="D9" s="4">
        <v>17.9</v>
      </c>
      <c r="E9" s="13">
        <v>17.6</v>
      </c>
      <c r="F9" s="22">
        <f t="shared" si="0"/>
        <v>17.75</v>
      </c>
      <c r="I9" s="10">
        <v>6</v>
      </c>
      <c r="J9" s="10" t="s">
        <v>28</v>
      </c>
      <c r="K9" s="10" t="s">
        <v>31</v>
      </c>
      <c r="L9" s="10">
        <v>24.6</v>
      </c>
      <c r="M9" s="10">
        <v>17.75</v>
      </c>
      <c r="N9" s="11">
        <f t="shared" si="1"/>
        <v>-6.850000000000001</v>
      </c>
      <c r="O9" s="11">
        <f aca="true" t="shared" si="4" ref="O9:O17">N9-$N$4</f>
        <v>0.75</v>
      </c>
      <c r="P9" s="11">
        <f t="shared" si="2"/>
        <v>1.681792830507429</v>
      </c>
      <c r="Q9" s="11">
        <f t="shared" si="3"/>
        <v>0.5946035575013605</v>
      </c>
    </row>
    <row r="10" spans="1:17" ht="12">
      <c r="A10">
        <v>7</v>
      </c>
      <c r="B10" t="s">
        <v>28</v>
      </c>
      <c r="C10" t="s">
        <v>31</v>
      </c>
      <c r="D10" s="4">
        <v>19.1</v>
      </c>
      <c r="E10" s="13">
        <v>19.2</v>
      </c>
      <c r="F10" s="22">
        <f t="shared" si="0"/>
        <v>19.15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19.15</v>
      </c>
      <c r="N10" s="11">
        <f t="shared" si="1"/>
        <v>-5.300000000000001</v>
      </c>
      <c r="O10" s="11">
        <f t="shared" si="4"/>
        <v>2.3000000000000007</v>
      </c>
      <c r="P10" s="11">
        <f t="shared" si="2"/>
        <v>4.924577653379667</v>
      </c>
      <c r="Q10" s="11">
        <f t="shared" si="3"/>
        <v>0.2030630990890588</v>
      </c>
    </row>
    <row r="11" spans="1:17" ht="12">
      <c r="A11">
        <v>8</v>
      </c>
      <c r="B11" t="s">
        <v>28</v>
      </c>
      <c r="C11" t="s">
        <v>31</v>
      </c>
      <c r="D11" s="4">
        <v>18.7</v>
      </c>
      <c r="E11" s="13">
        <v>18.8</v>
      </c>
      <c r="F11" s="22">
        <f t="shared" si="0"/>
        <v>18.75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18.75</v>
      </c>
      <c r="N11" s="11">
        <f t="shared" si="1"/>
        <v>-6.100000000000001</v>
      </c>
      <c r="O11" s="11">
        <f t="shared" si="4"/>
        <v>1.5</v>
      </c>
      <c r="P11" s="11">
        <f t="shared" si="2"/>
        <v>2.82842712474619</v>
      </c>
      <c r="Q11" s="11">
        <f t="shared" si="3"/>
        <v>0.3535533905932738</v>
      </c>
    </row>
    <row r="12" spans="1:17" ht="12">
      <c r="A12">
        <v>9</v>
      </c>
      <c r="B12" t="s">
        <v>28</v>
      </c>
      <c r="C12" t="s">
        <v>31</v>
      </c>
      <c r="D12" s="4">
        <v>17.8</v>
      </c>
      <c r="E12" s="4">
        <v>17.7</v>
      </c>
      <c r="F12" s="22">
        <f t="shared" si="0"/>
        <v>17.75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17.75</v>
      </c>
      <c r="N12" s="11">
        <f t="shared" si="1"/>
        <v>-6.699999999999999</v>
      </c>
      <c r="O12" s="11">
        <f t="shared" si="4"/>
        <v>0.9000000000000021</v>
      </c>
      <c r="P12" s="11">
        <f t="shared" si="2"/>
        <v>1.8660659830736175</v>
      </c>
      <c r="Q12" s="11">
        <f t="shared" si="3"/>
        <v>0.5358867312681458</v>
      </c>
    </row>
    <row r="13" spans="1:17" ht="12">
      <c r="A13">
        <v>10</v>
      </c>
      <c r="B13" t="s">
        <v>28</v>
      </c>
      <c r="C13" t="s">
        <v>31</v>
      </c>
      <c r="D13" s="4">
        <v>20.7</v>
      </c>
      <c r="E13" s="4">
        <v>20.8</v>
      </c>
      <c r="F13" s="22">
        <f t="shared" si="0"/>
        <v>20.75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20.75</v>
      </c>
      <c r="N13" s="11">
        <f t="shared" si="1"/>
        <v>-6.800000000000001</v>
      </c>
      <c r="O13" s="11">
        <f t="shared" si="4"/>
        <v>0.8000000000000007</v>
      </c>
      <c r="P13" s="11">
        <f t="shared" si="2"/>
        <v>1.7411011265922491</v>
      </c>
      <c r="Q13" s="11">
        <f t="shared" si="3"/>
        <v>0.5743491774985172</v>
      </c>
    </row>
    <row r="14" spans="1:23" ht="12.75">
      <c r="A14">
        <v>11</v>
      </c>
      <c r="B14" t="s">
        <v>28</v>
      </c>
      <c r="C14" t="s">
        <v>31</v>
      </c>
      <c r="D14" s="4">
        <v>19.1</v>
      </c>
      <c r="E14" s="4">
        <v>19.2</v>
      </c>
      <c r="F14" s="22">
        <f t="shared" si="0"/>
        <v>19.15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19.15</v>
      </c>
      <c r="N14" s="11">
        <f t="shared" si="1"/>
        <v>-5.100000000000001</v>
      </c>
      <c r="O14" s="11">
        <f t="shared" si="4"/>
        <v>2.5</v>
      </c>
      <c r="P14" s="11">
        <f t="shared" si="2"/>
        <v>5.656854249492381</v>
      </c>
      <c r="Q14" s="11">
        <f t="shared" si="3"/>
        <v>0.17677669529663687</v>
      </c>
      <c r="V14" s="10" t="s">
        <v>2</v>
      </c>
      <c r="W14" s="12">
        <v>0.25881623096034384</v>
      </c>
    </row>
    <row r="15" spans="1:23" ht="12.75">
      <c r="A15">
        <v>12</v>
      </c>
      <c r="B15" t="s">
        <v>28</v>
      </c>
      <c r="C15" t="s">
        <v>31</v>
      </c>
      <c r="D15" s="4">
        <v>18.2</v>
      </c>
      <c r="E15" s="4">
        <v>18.6</v>
      </c>
      <c r="F15" s="22">
        <f t="shared" si="0"/>
        <v>18.4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18.4</v>
      </c>
      <c r="N15" s="11">
        <f t="shared" si="1"/>
        <v>-6.150000000000002</v>
      </c>
      <c r="O15" s="11">
        <f t="shared" si="4"/>
        <v>1.4499999999999993</v>
      </c>
      <c r="P15" s="11">
        <f t="shared" si="2"/>
        <v>2.7320805135087896</v>
      </c>
      <c r="Q15" s="11">
        <f t="shared" si="3"/>
        <v>0.3660214239864066</v>
      </c>
      <c r="V15" s="10" t="s">
        <v>2</v>
      </c>
      <c r="W15" s="12">
        <v>0.5946035575013605</v>
      </c>
    </row>
    <row r="16" spans="1:23" ht="12.75">
      <c r="A16">
        <v>13</v>
      </c>
      <c r="B16" t="s">
        <v>28</v>
      </c>
      <c r="C16" t="s">
        <v>31</v>
      </c>
      <c r="D16" s="4">
        <v>17.3</v>
      </c>
      <c r="E16" s="4">
        <v>17.2</v>
      </c>
      <c r="F16" s="22">
        <f t="shared" si="0"/>
        <v>17.25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17.25</v>
      </c>
      <c r="N16" s="11">
        <f t="shared" si="1"/>
        <v>-6.449999999999999</v>
      </c>
      <c r="O16" s="11">
        <f t="shared" si="4"/>
        <v>1.1500000000000021</v>
      </c>
      <c r="P16" s="11">
        <f t="shared" si="2"/>
        <v>2.2191389441356932</v>
      </c>
      <c r="Q16" s="11">
        <f t="shared" si="3"/>
        <v>0.4506252313054145</v>
      </c>
      <c r="V16" s="10" t="s">
        <v>2</v>
      </c>
      <c r="W16" s="12">
        <v>0.2030630990890588</v>
      </c>
    </row>
    <row r="17" spans="1:23" ht="12.75">
      <c r="A17">
        <v>14</v>
      </c>
      <c r="B17" t="s">
        <v>28</v>
      </c>
      <c r="C17" t="s">
        <v>31</v>
      </c>
      <c r="D17" s="4">
        <v>18.4</v>
      </c>
      <c r="E17" s="4">
        <v>18.1</v>
      </c>
      <c r="F17" s="22">
        <f t="shared" si="0"/>
        <v>18.25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18.25</v>
      </c>
      <c r="N17" s="11">
        <f t="shared" si="1"/>
        <v>-6.149999999999999</v>
      </c>
      <c r="O17" s="11">
        <f t="shared" si="4"/>
        <v>1.4500000000000028</v>
      </c>
      <c r="P17" s="11">
        <f t="shared" si="2"/>
        <v>2.732080513508796</v>
      </c>
      <c r="Q17" s="11">
        <f t="shared" si="3"/>
        <v>0.36602142398640564</v>
      </c>
      <c r="V17" s="10" t="s">
        <v>2</v>
      </c>
      <c r="W17" s="12">
        <v>0.3535533905932738</v>
      </c>
    </row>
    <row r="18" spans="1:23" ht="12.75">
      <c r="A18">
        <v>15</v>
      </c>
      <c r="B18" t="s">
        <v>28</v>
      </c>
      <c r="C18" t="s">
        <v>30</v>
      </c>
      <c r="D18" s="4">
        <v>17.4</v>
      </c>
      <c r="E18" s="4">
        <v>17.6</v>
      </c>
      <c r="F18" s="22">
        <f t="shared" si="0"/>
        <v>17.5</v>
      </c>
      <c r="I18">
        <v>15</v>
      </c>
      <c r="J18" t="s">
        <v>28</v>
      </c>
      <c r="K18" t="s">
        <v>30</v>
      </c>
      <c r="L18">
        <v>24.2</v>
      </c>
      <c r="M18">
        <v>17.5</v>
      </c>
      <c r="N18" s="9">
        <f t="shared" si="1"/>
        <v>-6.699999999999999</v>
      </c>
      <c r="O18" s="9">
        <f>N18-$N$4</f>
        <v>0.9000000000000021</v>
      </c>
      <c r="P18" s="9">
        <f t="shared" si="2"/>
        <v>1.8660659830736175</v>
      </c>
      <c r="Q18" s="9">
        <f t="shared" si="3"/>
        <v>0.5358867312681458</v>
      </c>
      <c r="V18" s="10" t="s">
        <v>2</v>
      </c>
      <c r="W18" s="12">
        <v>0.5358867312681458</v>
      </c>
    </row>
    <row r="19" spans="1:23" ht="12.75">
      <c r="A19">
        <v>16</v>
      </c>
      <c r="B19" t="s">
        <v>28</v>
      </c>
      <c r="C19" t="s">
        <v>30</v>
      </c>
      <c r="D19" s="4">
        <v>18.4</v>
      </c>
      <c r="E19" s="4" t="s">
        <v>13</v>
      </c>
      <c r="F19" s="22">
        <f t="shared" si="0"/>
        <v>18.4</v>
      </c>
      <c r="I19">
        <v>16</v>
      </c>
      <c r="J19" t="s">
        <v>28</v>
      </c>
      <c r="K19" t="s">
        <v>30</v>
      </c>
      <c r="L19">
        <v>24.8</v>
      </c>
      <c r="M19">
        <v>18.4</v>
      </c>
      <c r="N19" s="9">
        <f t="shared" si="1"/>
        <v>-6.400000000000002</v>
      </c>
      <c r="O19" s="9">
        <f aca="true" t="shared" si="5" ref="O19:O24">N19-$N$4</f>
        <v>1.1999999999999993</v>
      </c>
      <c r="P19" s="9">
        <f t="shared" si="2"/>
        <v>2.297396709994069</v>
      </c>
      <c r="Q19" s="9">
        <f t="shared" si="3"/>
        <v>0.4352752816480623</v>
      </c>
      <c r="V19" s="10" t="s">
        <v>2</v>
      </c>
      <c r="W19" s="12">
        <v>0.5743491774985172</v>
      </c>
    </row>
    <row r="20" spans="1:23" ht="12.75">
      <c r="A20">
        <v>17</v>
      </c>
      <c r="B20" t="s">
        <v>28</v>
      </c>
      <c r="C20" t="s">
        <v>30</v>
      </c>
      <c r="D20" s="4">
        <v>17.6</v>
      </c>
      <c r="E20" s="4">
        <v>17.9</v>
      </c>
      <c r="F20" s="22">
        <f t="shared" si="0"/>
        <v>17.75</v>
      </c>
      <c r="I20">
        <v>17</v>
      </c>
      <c r="J20" t="s">
        <v>28</v>
      </c>
      <c r="K20" t="s">
        <v>30</v>
      </c>
      <c r="L20">
        <v>24.55</v>
      </c>
      <c r="M20">
        <v>17.75</v>
      </c>
      <c r="N20" s="9">
        <f t="shared" si="1"/>
        <v>-6.800000000000001</v>
      </c>
      <c r="O20" s="9">
        <f t="shared" si="5"/>
        <v>0.8000000000000007</v>
      </c>
      <c r="P20" s="9">
        <f t="shared" si="2"/>
        <v>1.7411011265922491</v>
      </c>
      <c r="Q20" s="9">
        <f t="shared" si="3"/>
        <v>0.5743491774985172</v>
      </c>
      <c r="V20" s="10" t="s">
        <v>2</v>
      </c>
      <c r="W20" s="12">
        <v>0.17677669529663687</v>
      </c>
    </row>
    <row r="21" spans="1:23" ht="12.75">
      <c r="A21">
        <v>18</v>
      </c>
      <c r="B21" t="s">
        <v>28</v>
      </c>
      <c r="C21" t="s">
        <v>30</v>
      </c>
      <c r="D21" s="4">
        <v>16.5</v>
      </c>
      <c r="E21" s="4">
        <v>16.7</v>
      </c>
      <c r="F21" s="22">
        <f t="shared" si="0"/>
        <v>16.6</v>
      </c>
      <c r="I21">
        <v>18</v>
      </c>
      <c r="J21" t="s">
        <v>28</v>
      </c>
      <c r="K21" t="s">
        <v>30</v>
      </c>
      <c r="L21">
        <v>24.3</v>
      </c>
      <c r="M21">
        <v>16.6</v>
      </c>
      <c r="N21" s="9">
        <f t="shared" si="1"/>
        <v>-7.699999999999999</v>
      </c>
      <c r="O21" s="9">
        <f t="shared" si="5"/>
        <v>-0.09999999999999787</v>
      </c>
      <c r="P21" s="9">
        <f t="shared" si="2"/>
        <v>0.9330329915368089</v>
      </c>
      <c r="Q21" s="9">
        <f t="shared" si="3"/>
        <v>1.0717734625362916</v>
      </c>
      <c r="V21" s="10" t="s">
        <v>2</v>
      </c>
      <c r="W21" s="12">
        <v>0.3660214239864066</v>
      </c>
    </row>
    <row r="22" spans="1:23" ht="12.75">
      <c r="A22">
        <v>19</v>
      </c>
      <c r="B22" t="s">
        <v>28</v>
      </c>
      <c r="C22" t="s">
        <v>30</v>
      </c>
      <c r="D22" s="4">
        <v>20.8</v>
      </c>
      <c r="E22" s="4">
        <v>20.6</v>
      </c>
      <c r="F22" s="22">
        <f t="shared" si="0"/>
        <v>20.700000000000003</v>
      </c>
      <c r="I22">
        <v>19</v>
      </c>
      <c r="J22" t="s">
        <v>28</v>
      </c>
      <c r="K22" t="s">
        <v>30</v>
      </c>
      <c r="L22">
        <v>26.85</v>
      </c>
      <c r="M22">
        <v>20.7</v>
      </c>
      <c r="N22" s="9">
        <f t="shared" si="1"/>
        <v>-6.150000000000002</v>
      </c>
      <c r="O22" s="9">
        <f t="shared" si="5"/>
        <v>1.4499999999999993</v>
      </c>
      <c r="P22" s="9">
        <f t="shared" si="2"/>
        <v>2.7320805135087896</v>
      </c>
      <c r="Q22" s="24">
        <f t="shared" si="3"/>
        <v>0.3660214239864066</v>
      </c>
      <c r="R22" t="s">
        <v>16</v>
      </c>
      <c r="S22" s="12">
        <f>AVERAGE(Q4:Q7,Q18:Q23)</f>
        <v>0.6836465979296161</v>
      </c>
      <c r="T22" s="12">
        <f>STDEV(Q4:Q7,Q18:Q23)</f>
        <v>0.2403208388033792</v>
      </c>
      <c r="U22" s="12">
        <f>T22/SQRT(10)</f>
        <v>0.07599612198208522</v>
      </c>
      <c r="V22" s="10" t="s">
        <v>2</v>
      </c>
      <c r="W22" s="12">
        <v>0.4506252313054145</v>
      </c>
    </row>
    <row r="23" spans="1:23" ht="12.75">
      <c r="A23">
        <v>20</v>
      </c>
      <c r="B23" t="s">
        <v>28</v>
      </c>
      <c r="C23" t="s">
        <v>30</v>
      </c>
      <c r="D23" s="4">
        <v>17.6</v>
      </c>
      <c r="E23" s="4">
        <v>17.6</v>
      </c>
      <c r="F23" s="22">
        <f t="shared" si="0"/>
        <v>17.6</v>
      </c>
      <c r="I23">
        <v>20</v>
      </c>
      <c r="J23" t="s">
        <v>28</v>
      </c>
      <c r="K23" t="s">
        <v>30</v>
      </c>
      <c r="L23">
        <v>24.35</v>
      </c>
      <c r="M23">
        <v>17.6</v>
      </c>
      <c r="N23" s="9">
        <f t="shared" si="1"/>
        <v>-6.75</v>
      </c>
      <c r="O23" s="9">
        <f t="shared" si="5"/>
        <v>0.8500000000000014</v>
      </c>
      <c r="P23" s="9">
        <f t="shared" si="2"/>
        <v>1.8025009252216622</v>
      </c>
      <c r="Q23" s="9">
        <f t="shared" si="3"/>
        <v>0.554784736033922</v>
      </c>
      <c r="R23" t="s">
        <v>33</v>
      </c>
      <c r="S23" s="12">
        <f>AVERAGE(Q8:Q17)</f>
        <v>0.3879716961485563</v>
      </c>
      <c r="T23" s="12">
        <f>STDEV(Q8:Q17)</f>
        <v>0.14939192126572456</v>
      </c>
      <c r="U23" s="12">
        <f>T23/SQRT(10)</f>
        <v>0.04724187352282342</v>
      </c>
      <c r="V23" s="10" t="s">
        <v>2</v>
      </c>
      <c r="W23" s="12">
        <v>0.37</v>
      </c>
    </row>
    <row r="24" spans="1:23" ht="12.75">
      <c r="A24">
        <v>21</v>
      </c>
      <c r="B24" t="s">
        <v>29</v>
      </c>
      <c r="C24" t="s">
        <v>30</v>
      </c>
      <c r="D24" s="4">
        <v>16.2</v>
      </c>
      <c r="E24" s="4" t="s">
        <v>13</v>
      </c>
      <c r="F24" s="22">
        <f t="shared" si="0"/>
        <v>16.2</v>
      </c>
      <c r="I24">
        <v>21</v>
      </c>
      <c r="J24" t="s">
        <v>29</v>
      </c>
      <c r="K24" t="s">
        <v>30</v>
      </c>
      <c r="L24">
        <v>27.7</v>
      </c>
      <c r="M24">
        <v>16.2</v>
      </c>
      <c r="N24" s="9">
        <f t="shared" si="1"/>
        <v>-11.5</v>
      </c>
      <c r="O24" s="9">
        <f t="shared" si="5"/>
        <v>-3.8999999999999986</v>
      </c>
      <c r="P24" s="9">
        <f t="shared" si="2"/>
        <v>0.06698584140851839</v>
      </c>
      <c r="Q24" s="9">
        <f t="shared" si="3"/>
        <v>14.928527864588904</v>
      </c>
      <c r="V24" t="s">
        <v>1</v>
      </c>
      <c r="W24" s="12">
        <v>1</v>
      </c>
    </row>
    <row r="25" spans="4:23" ht="12.75">
      <c r="D25" s="4"/>
      <c r="E25" s="4"/>
      <c r="F25" s="4"/>
      <c r="R25" s="2" t="s">
        <v>16</v>
      </c>
      <c r="S25" s="12">
        <f aca="true" t="shared" si="6" ref="S25:U26">S22/$S$22</f>
        <v>1</v>
      </c>
      <c r="T25" s="12">
        <f t="shared" si="6"/>
        <v>0.35152787936219804</v>
      </c>
      <c r="U25" s="12">
        <f t="shared" si="6"/>
        <v>0.11116287598334439</v>
      </c>
      <c r="V25" t="s">
        <v>1</v>
      </c>
      <c r="W25" s="12">
        <v>0.8705505632961223</v>
      </c>
    </row>
    <row r="26" spans="18:23" ht="12.75">
      <c r="R26" s="2" t="s">
        <v>33</v>
      </c>
      <c r="S26" s="12">
        <f t="shared" si="6"/>
        <v>0.5675032938414467</v>
      </c>
      <c r="T26" s="12">
        <f t="shared" si="6"/>
        <v>0.2185221453864457</v>
      </c>
      <c r="U26" s="12">
        <f t="shared" si="6"/>
        <v>0.06910276986076239</v>
      </c>
      <c r="V26" t="s">
        <v>1</v>
      </c>
      <c r="W26" s="12">
        <v>0.6155722066724584</v>
      </c>
    </row>
    <row r="27" spans="22:23" ht="12.75">
      <c r="V27" t="s">
        <v>1</v>
      </c>
      <c r="W27" s="12">
        <v>0.812252396356235</v>
      </c>
    </row>
    <row r="28" spans="22:23" ht="12.75">
      <c r="V28" t="s">
        <v>1</v>
      </c>
      <c r="W28" s="12">
        <v>0.5358867312681458</v>
      </c>
    </row>
    <row r="29" spans="22:23" ht="12.75">
      <c r="V29" t="s">
        <v>1</v>
      </c>
      <c r="W29" s="12">
        <v>0.4352752816480623</v>
      </c>
    </row>
    <row r="30" spans="22:23" ht="12.75">
      <c r="V30" t="s">
        <v>1</v>
      </c>
      <c r="W30" s="12">
        <v>0.57</v>
      </c>
    </row>
    <row r="31" spans="22:23" ht="12.75">
      <c r="V31" t="s">
        <v>1</v>
      </c>
      <c r="W31" s="12">
        <v>1.0717734625362916</v>
      </c>
    </row>
    <row r="32" spans="22:23" ht="12.75">
      <c r="V32" t="s">
        <v>1</v>
      </c>
      <c r="W32" s="12">
        <v>0.37</v>
      </c>
    </row>
    <row r="33" spans="22:23" ht="12.75">
      <c r="V33" t="s">
        <v>1</v>
      </c>
      <c r="W33" s="12">
        <v>0.554784736033922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4"/>
  <sheetViews>
    <sheetView workbookViewId="0" topLeftCell="A1">
      <selection activeCell="D35" sqref="D35"/>
    </sheetView>
  </sheetViews>
  <sheetFormatPr defaultColWidth="11.421875" defaultRowHeight="12.75"/>
  <cols>
    <col min="2" max="2" width="18.00390625" style="0" customWidth="1"/>
  </cols>
  <sheetData>
    <row r="4" spans="3:5" ht="12">
      <c r="C4" s="26" t="s">
        <v>37</v>
      </c>
      <c r="D4" s="26" t="s">
        <v>38</v>
      </c>
      <c r="E4" s="26" t="s">
        <v>39</v>
      </c>
    </row>
    <row r="5" spans="1:5" ht="12">
      <c r="A5" t="s">
        <v>41</v>
      </c>
      <c r="B5" t="s">
        <v>43</v>
      </c>
      <c r="C5" s="12">
        <v>1</v>
      </c>
      <c r="D5" s="12">
        <v>0.32855164742162907</v>
      </c>
      <c r="E5" s="12">
        <v>0.10389715348529355</v>
      </c>
    </row>
    <row r="6" spans="2:6" ht="12">
      <c r="B6" t="s">
        <v>36</v>
      </c>
      <c r="C6" s="12">
        <v>0.6693837586858175</v>
      </c>
      <c r="D6" s="12">
        <v>0.268763757206439</v>
      </c>
      <c r="E6" s="12">
        <v>0.08499056252768403</v>
      </c>
      <c r="F6" t="s">
        <v>47</v>
      </c>
    </row>
    <row r="7" spans="3:5" ht="12">
      <c r="C7" s="12"/>
      <c r="D7" s="12"/>
      <c r="E7" s="12"/>
    </row>
    <row r="8" spans="1:5" ht="12">
      <c r="A8" t="s">
        <v>40</v>
      </c>
      <c r="B8" t="s">
        <v>43</v>
      </c>
      <c r="C8" s="12">
        <v>1</v>
      </c>
      <c r="D8" s="12">
        <v>0.4492460392477514</v>
      </c>
      <c r="E8" s="12">
        <v>0.1420640713832291</v>
      </c>
    </row>
    <row r="9" spans="2:6" ht="12">
      <c r="B9" t="s">
        <v>36</v>
      </c>
      <c r="C9" s="12">
        <v>1.158065541205847</v>
      </c>
      <c r="D9" s="12">
        <v>0.6108840498475621</v>
      </c>
      <c r="E9" s="12">
        <v>0.1931784983786132</v>
      </c>
      <c r="F9" t="s">
        <v>46</v>
      </c>
    </row>
    <row r="10" spans="3:5" ht="12">
      <c r="C10" s="12"/>
      <c r="D10" s="12"/>
      <c r="E10" s="12"/>
    </row>
    <row r="20" spans="1:5" ht="12">
      <c r="A20" t="s">
        <v>42</v>
      </c>
      <c r="B20" t="s">
        <v>43</v>
      </c>
      <c r="C20" s="12">
        <v>1</v>
      </c>
      <c r="D20" s="12">
        <v>0.35152787936219804</v>
      </c>
      <c r="E20" s="12">
        <v>0.11116287598334439</v>
      </c>
    </row>
    <row r="21" spans="2:6" ht="12">
      <c r="B21" t="s">
        <v>36</v>
      </c>
      <c r="C21" s="12">
        <v>0.5675032938414467</v>
      </c>
      <c r="D21" s="12">
        <v>0.2185221453864457</v>
      </c>
      <c r="E21" s="12">
        <v>0.06910276986076239</v>
      </c>
      <c r="F21" t="s">
        <v>45</v>
      </c>
    </row>
    <row r="22" spans="3:5" ht="12">
      <c r="C22" s="12"/>
      <c r="D22" s="12"/>
      <c r="E22" s="12"/>
    </row>
    <row r="23" spans="1:5" ht="12">
      <c r="A23" t="s">
        <v>17</v>
      </c>
      <c r="B23" t="s">
        <v>43</v>
      </c>
      <c r="C23" s="12">
        <v>1</v>
      </c>
      <c r="D23" s="12">
        <v>0.16734343173284782</v>
      </c>
      <c r="E23" s="12">
        <v>0.05291863957446969</v>
      </c>
    </row>
    <row r="24" spans="2:6" ht="12">
      <c r="B24" t="s">
        <v>36</v>
      </c>
      <c r="C24" s="12">
        <v>0.6305840654310273</v>
      </c>
      <c r="D24" s="12">
        <v>0.2613633496801151</v>
      </c>
      <c r="E24" s="12">
        <v>0.08265034818802042</v>
      </c>
      <c r="F24" t="s">
        <v>44</v>
      </c>
    </row>
  </sheetData>
  <sheetProtection/>
  <printOptions horizontalCentered="1"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="85" zoomScaleNormal="85" workbookViewId="0" topLeftCell="A1">
      <selection activeCell="M51" sqref="M51"/>
    </sheetView>
  </sheetViews>
  <sheetFormatPr defaultColWidth="8.8515625" defaultRowHeight="12.75"/>
  <cols>
    <col min="1" max="17" width="8.8515625" style="0" customWidth="1"/>
    <col min="18" max="18" width="14.421875" style="0" customWidth="1"/>
  </cols>
  <sheetData>
    <row r="1" ht="12">
      <c r="A1" t="s">
        <v>0</v>
      </c>
    </row>
    <row r="2" spans="1:2" ht="12">
      <c r="A2" t="s">
        <v>15</v>
      </c>
      <c r="B2" s="3" t="s">
        <v>12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12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14">
        <v>35.2</v>
      </c>
      <c r="E4" s="14">
        <v>33.8</v>
      </c>
      <c r="F4" s="6">
        <f>AVERAGE(D4:E4)</f>
        <v>34.5</v>
      </c>
      <c r="I4">
        <v>1</v>
      </c>
      <c r="J4" t="s">
        <v>28</v>
      </c>
      <c r="K4" t="s">
        <v>30</v>
      </c>
      <c r="L4">
        <v>24.55</v>
      </c>
      <c r="M4">
        <v>34.5</v>
      </c>
      <c r="N4" s="9">
        <f>M4-L4</f>
        <v>9.95</v>
      </c>
      <c r="O4" s="9">
        <f>N4-$N$4</f>
        <v>0</v>
      </c>
      <c r="P4" s="9">
        <f>POWER(2,O4)</f>
        <v>1</v>
      </c>
      <c r="Q4" s="9">
        <f aca="true" t="shared" si="0" ref="Q4:Q14">1/P4</f>
        <v>1</v>
      </c>
    </row>
    <row r="5" spans="1:17" ht="12">
      <c r="A5">
        <v>2</v>
      </c>
      <c r="B5" t="s">
        <v>28</v>
      </c>
      <c r="C5" t="s">
        <v>30</v>
      </c>
      <c r="D5" s="14">
        <v>35.3</v>
      </c>
      <c r="E5" s="14">
        <v>35.3</v>
      </c>
      <c r="F5" s="6">
        <f aca="true" t="shared" si="1" ref="F5:F24">AVERAGE(D5:E5)</f>
        <v>35.3</v>
      </c>
      <c r="I5">
        <v>2</v>
      </c>
      <c r="J5" t="s">
        <v>28</v>
      </c>
      <c r="K5" t="s">
        <v>30</v>
      </c>
      <c r="L5">
        <v>24.65</v>
      </c>
      <c r="M5">
        <v>35.3</v>
      </c>
      <c r="N5" s="9">
        <f aca="true" t="shared" si="2" ref="N5:N24">M5-L5</f>
        <v>10.649999999999999</v>
      </c>
      <c r="O5" s="9">
        <f aca="true" t="shared" si="3" ref="O5:O24">N5-$N$4</f>
        <v>0.6999999999999993</v>
      </c>
      <c r="P5" s="9">
        <f aca="true" t="shared" si="4" ref="P5:P24">POWER(2,O5)</f>
        <v>1.6245047927124703</v>
      </c>
      <c r="Q5" s="9">
        <f t="shared" si="0"/>
        <v>0.6155722066724584</v>
      </c>
    </row>
    <row r="6" spans="1:17" ht="12">
      <c r="A6">
        <v>3</v>
      </c>
      <c r="B6" t="s">
        <v>28</v>
      </c>
      <c r="C6" t="s">
        <v>30</v>
      </c>
      <c r="D6" s="14">
        <v>35.7</v>
      </c>
      <c r="E6" s="14">
        <v>33.9</v>
      </c>
      <c r="F6" s="6">
        <f t="shared" si="1"/>
        <v>34.8</v>
      </c>
      <c r="I6">
        <v>3</v>
      </c>
      <c r="J6" t="s">
        <v>28</v>
      </c>
      <c r="K6" t="s">
        <v>30</v>
      </c>
      <c r="L6">
        <v>24.55</v>
      </c>
      <c r="M6">
        <v>34.8</v>
      </c>
      <c r="N6" s="9">
        <f t="shared" si="2"/>
        <v>10.249999999999996</v>
      </c>
      <c r="O6" s="9">
        <f t="shared" si="3"/>
        <v>0.29999999999999716</v>
      </c>
      <c r="P6" s="9">
        <f t="shared" si="4"/>
        <v>1.2311444133449139</v>
      </c>
      <c r="Q6" s="9">
        <f t="shared" si="0"/>
        <v>0.8122523963562371</v>
      </c>
    </row>
    <row r="7" spans="1:17" ht="12">
      <c r="A7">
        <v>4</v>
      </c>
      <c r="B7" t="s">
        <v>28</v>
      </c>
      <c r="C7" t="s">
        <v>30</v>
      </c>
      <c r="D7" s="14" t="s">
        <v>13</v>
      </c>
      <c r="E7" s="15">
        <v>36.5</v>
      </c>
      <c r="F7" s="6">
        <f t="shared" si="1"/>
        <v>36.5</v>
      </c>
      <c r="I7">
        <v>4</v>
      </c>
      <c r="J7" t="s">
        <v>28</v>
      </c>
      <c r="K7" t="s">
        <v>30</v>
      </c>
      <c r="L7">
        <v>24.75</v>
      </c>
      <c r="M7">
        <v>36.5</v>
      </c>
      <c r="N7" s="9">
        <f t="shared" si="2"/>
        <v>11.75</v>
      </c>
      <c r="O7" s="9">
        <f t="shared" si="3"/>
        <v>1.8000000000000007</v>
      </c>
      <c r="P7" s="9">
        <f t="shared" si="4"/>
        <v>3.482202253184498</v>
      </c>
      <c r="Q7" s="9">
        <f t="shared" si="0"/>
        <v>0.28717458874925866</v>
      </c>
    </row>
    <row r="8" spans="1:17" ht="12">
      <c r="A8">
        <v>5</v>
      </c>
      <c r="B8" t="s">
        <v>28</v>
      </c>
      <c r="C8" t="s">
        <v>31</v>
      </c>
      <c r="D8" s="14">
        <v>35</v>
      </c>
      <c r="E8" s="15">
        <v>34.5</v>
      </c>
      <c r="F8" s="6">
        <f t="shared" si="1"/>
        <v>34.75</v>
      </c>
      <c r="I8" s="10">
        <v>5</v>
      </c>
      <c r="J8" s="10" t="s">
        <v>28</v>
      </c>
      <c r="K8" s="10" t="s">
        <v>31</v>
      </c>
      <c r="L8" s="10">
        <v>23.7</v>
      </c>
      <c r="M8" s="10">
        <v>34.75</v>
      </c>
      <c r="N8" s="11">
        <f t="shared" si="2"/>
        <v>11.05</v>
      </c>
      <c r="O8" s="11">
        <f t="shared" si="3"/>
        <v>1.1000000000000014</v>
      </c>
      <c r="P8" s="11">
        <f t="shared" si="4"/>
        <v>2.1435469250725885</v>
      </c>
      <c r="Q8" s="11">
        <f t="shared" si="0"/>
        <v>0.46651649576840326</v>
      </c>
    </row>
    <row r="9" spans="1:17" ht="12">
      <c r="A9">
        <v>6</v>
      </c>
      <c r="B9" t="s">
        <v>28</v>
      </c>
      <c r="C9" t="s">
        <v>31</v>
      </c>
      <c r="D9" s="14">
        <v>35.4</v>
      </c>
      <c r="E9" s="15">
        <v>34.4</v>
      </c>
      <c r="F9" s="6">
        <f t="shared" si="1"/>
        <v>34.9</v>
      </c>
      <c r="I9" s="10">
        <v>6</v>
      </c>
      <c r="J9" s="10" t="s">
        <v>28</v>
      </c>
      <c r="K9" s="10" t="s">
        <v>31</v>
      </c>
      <c r="L9" s="10">
        <v>24.6</v>
      </c>
      <c r="M9" s="10">
        <v>34.9</v>
      </c>
      <c r="N9" s="11">
        <f t="shared" si="2"/>
        <v>10.299999999999997</v>
      </c>
      <c r="O9" s="11">
        <f t="shared" si="3"/>
        <v>0.34999999999999787</v>
      </c>
      <c r="P9" s="11">
        <f t="shared" si="4"/>
        <v>1.2745606273192602</v>
      </c>
      <c r="Q9" s="11">
        <f t="shared" si="0"/>
        <v>0.7845840978967519</v>
      </c>
    </row>
    <row r="10" spans="1:17" ht="12">
      <c r="A10">
        <v>7</v>
      </c>
      <c r="B10" t="s">
        <v>28</v>
      </c>
      <c r="C10" t="s">
        <v>31</v>
      </c>
      <c r="D10" s="14">
        <v>35.8</v>
      </c>
      <c r="E10" s="15">
        <v>36.2</v>
      </c>
      <c r="F10" s="6">
        <f t="shared" si="1"/>
        <v>36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36</v>
      </c>
      <c r="N10" s="11">
        <f t="shared" si="2"/>
        <v>11.55</v>
      </c>
      <c r="O10" s="11">
        <f t="shared" si="3"/>
        <v>1.6000000000000014</v>
      </c>
      <c r="P10" s="11">
        <f t="shared" si="4"/>
        <v>3.031433133020799</v>
      </c>
      <c r="Q10" s="11">
        <f t="shared" si="0"/>
        <v>0.32987697769322327</v>
      </c>
    </row>
    <row r="11" spans="1:17" ht="12">
      <c r="A11">
        <v>8</v>
      </c>
      <c r="B11" t="s">
        <v>28</v>
      </c>
      <c r="C11" t="s">
        <v>31</v>
      </c>
      <c r="D11" s="14">
        <v>35.7</v>
      </c>
      <c r="E11" s="15">
        <v>34.1</v>
      </c>
      <c r="F11" s="6">
        <f t="shared" si="1"/>
        <v>34.900000000000006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34.9</v>
      </c>
      <c r="N11" s="11">
        <f t="shared" si="2"/>
        <v>10.049999999999997</v>
      </c>
      <c r="O11" s="11">
        <f t="shared" si="3"/>
        <v>0.09999999999999787</v>
      </c>
      <c r="P11" s="11">
        <f t="shared" si="4"/>
        <v>1.0717734625362916</v>
      </c>
      <c r="Q11" s="11">
        <f t="shared" si="0"/>
        <v>0.9330329915368089</v>
      </c>
    </row>
    <row r="12" spans="1:17" ht="12">
      <c r="A12">
        <v>9</v>
      </c>
      <c r="B12" t="s">
        <v>28</v>
      </c>
      <c r="C12" t="s">
        <v>31</v>
      </c>
      <c r="D12" s="14">
        <v>36.6</v>
      </c>
      <c r="E12" s="14" t="s">
        <v>13</v>
      </c>
      <c r="F12" s="6">
        <f t="shared" si="1"/>
        <v>36.6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36.6</v>
      </c>
      <c r="N12" s="11">
        <f t="shared" si="2"/>
        <v>12.150000000000002</v>
      </c>
      <c r="O12" s="11">
        <f t="shared" si="3"/>
        <v>2.200000000000003</v>
      </c>
      <c r="P12" s="11">
        <f t="shared" si="4"/>
        <v>4.594793419988149</v>
      </c>
      <c r="Q12" s="11">
        <f t="shared" si="0"/>
        <v>0.2176376408240306</v>
      </c>
    </row>
    <row r="13" spans="1:17" ht="12">
      <c r="A13">
        <v>10</v>
      </c>
      <c r="B13" t="s">
        <v>28</v>
      </c>
      <c r="C13" t="s">
        <v>31</v>
      </c>
      <c r="D13" s="14">
        <v>30.1</v>
      </c>
      <c r="E13" s="14">
        <v>30.1</v>
      </c>
      <c r="F13" s="6">
        <f t="shared" si="1"/>
        <v>30.1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30.1</v>
      </c>
      <c r="N13" s="11">
        <f t="shared" si="2"/>
        <v>2.5500000000000007</v>
      </c>
      <c r="O13" s="11">
        <f t="shared" si="3"/>
        <v>-7.399999999999999</v>
      </c>
      <c r="P13" s="11">
        <f t="shared" si="4"/>
        <v>0.005920767837931249</v>
      </c>
      <c r="Q13" s="17">
        <f t="shared" si="0"/>
        <v>168.8970125789303</v>
      </c>
    </row>
    <row r="14" spans="1:17" ht="12">
      <c r="A14">
        <v>11</v>
      </c>
      <c r="B14" t="s">
        <v>28</v>
      </c>
      <c r="C14" t="s">
        <v>31</v>
      </c>
      <c r="D14" s="14">
        <v>33.7</v>
      </c>
      <c r="E14" s="14">
        <v>36</v>
      </c>
      <c r="F14" s="6">
        <f t="shared" si="1"/>
        <v>34.85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34.85</v>
      </c>
      <c r="N14" s="11">
        <f t="shared" si="2"/>
        <v>10.600000000000001</v>
      </c>
      <c r="O14" s="11">
        <f t="shared" si="3"/>
        <v>0.6500000000000021</v>
      </c>
      <c r="P14" s="11">
        <f t="shared" si="4"/>
        <v>1.5691681957935038</v>
      </c>
      <c r="Q14" s="11">
        <f t="shared" si="0"/>
        <v>0.6372803136596301</v>
      </c>
    </row>
    <row r="15" spans="1:17" ht="12">
      <c r="A15">
        <v>12</v>
      </c>
      <c r="B15" t="s">
        <v>28</v>
      </c>
      <c r="C15" t="s">
        <v>31</v>
      </c>
      <c r="D15" s="14">
        <v>36.5</v>
      </c>
      <c r="E15" s="14">
        <v>37</v>
      </c>
      <c r="F15" s="6">
        <f t="shared" si="1"/>
        <v>36.75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36.75</v>
      </c>
      <c r="N15" s="11">
        <f t="shared" si="2"/>
        <v>12.2</v>
      </c>
      <c r="O15" s="11">
        <f t="shared" si="3"/>
        <v>2.25</v>
      </c>
      <c r="P15" s="11">
        <f t="shared" si="4"/>
        <v>4.756828460010884</v>
      </c>
      <c r="Q15" s="11">
        <f aca="true" t="shared" si="5" ref="Q15:Q21">1/P15</f>
        <v>0.21022410381342865</v>
      </c>
    </row>
    <row r="16" spans="1:17" ht="12">
      <c r="A16">
        <v>13</v>
      </c>
      <c r="B16" t="s">
        <v>28</v>
      </c>
      <c r="C16" t="s">
        <v>31</v>
      </c>
      <c r="D16" s="14">
        <v>35.3</v>
      </c>
      <c r="E16" s="14">
        <v>34.9</v>
      </c>
      <c r="F16" s="6">
        <f t="shared" si="1"/>
        <v>35.099999999999994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35.1</v>
      </c>
      <c r="N16" s="11">
        <f t="shared" si="2"/>
        <v>11.400000000000002</v>
      </c>
      <c r="O16" s="11">
        <f t="shared" si="3"/>
        <v>1.4500000000000028</v>
      </c>
      <c r="P16" s="11">
        <f t="shared" si="4"/>
        <v>2.732080513508796</v>
      </c>
      <c r="Q16" s="11">
        <f t="shared" si="5"/>
        <v>0.36602142398640564</v>
      </c>
    </row>
    <row r="17" spans="1:17" ht="12">
      <c r="A17">
        <v>14</v>
      </c>
      <c r="B17" t="s">
        <v>28</v>
      </c>
      <c r="C17" t="s">
        <v>31</v>
      </c>
      <c r="D17" s="14">
        <v>32.7</v>
      </c>
      <c r="E17" s="14">
        <v>33.6</v>
      </c>
      <c r="F17" s="6">
        <f t="shared" si="1"/>
        <v>33.150000000000006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33.15</v>
      </c>
      <c r="N17" s="11">
        <f t="shared" si="2"/>
        <v>8.75</v>
      </c>
      <c r="O17" s="11">
        <f t="shared" si="3"/>
        <v>-1.1999999999999993</v>
      </c>
      <c r="P17" s="11">
        <f t="shared" si="4"/>
        <v>0.4352752816480623</v>
      </c>
      <c r="Q17" s="11">
        <f t="shared" si="5"/>
        <v>2.297396709994069</v>
      </c>
    </row>
    <row r="18" spans="1:17" ht="12">
      <c r="A18">
        <v>15</v>
      </c>
      <c r="B18" t="s">
        <v>28</v>
      </c>
      <c r="C18" t="s">
        <v>30</v>
      </c>
      <c r="D18" s="14" t="s">
        <v>13</v>
      </c>
      <c r="E18" s="14">
        <v>38.3</v>
      </c>
      <c r="F18" s="6">
        <f t="shared" si="1"/>
        <v>38.3</v>
      </c>
      <c r="I18">
        <v>15</v>
      </c>
      <c r="J18" t="s">
        <v>28</v>
      </c>
      <c r="K18" t="s">
        <v>30</v>
      </c>
      <c r="L18">
        <v>24.2</v>
      </c>
      <c r="M18">
        <v>38.3</v>
      </c>
      <c r="N18" s="9">
        <f t="shared" si="2"/>
        <v>14.099999999999998</v>
      </c>
      <c r="O18" s="9">
        <f t="shared" si="3"/>
        <v>4.149999999999999</v>
      </c>
      <c r="P18" s="9">
        <f t="shared" si="4"/>
        <v>17.753111553085503</v>
      </c>
      <c r="Q18" s="9">
        <f t="shared" si="5"/>
        <v>0.05632815391317694</v>
      </c>
    </row>
    <row r="19" spans="1:17" ht="12">
      <c r="A19">
        <v>16</v>
      </c>
      <c r="B19" t="s">
        <v>28</v>
      </c>
      <c r="C19" t="s">
        <v>30</v>
      </c>
      <c r="D19" s="14" t="s">
        <v>13</v>
      </c>
      <c r="E19" s="14" t="s">
        <v>13</v>
      </c>
      <c r="F19" s="6" t="e">
        <f t="shared" si="1"/>
        <v>#DIV/0!</v>
      </c>
      <c r="I19">
        <v>16</v>
      </c>
      <c r="J19" t="s">
        <v>28</v>
      </c>
      <c r="K19" t="s">
        <v>30</v>
      </c>
      <c r="L19">
        <v>24.8</v>
      </c>
      <c r="M19" t="e">
        <v>#DIV/0!</v>
      </c>
      <c r="N19" s="9" t="e">
        <f t="shared" si="2"/>
        <v>#DIV/0!</v>
      </c>
      <c r="O19" s="9" t="e">
        <f t="shared" si="3"/>
        <v>#DIV/0!</v>
      </c>
      <c r="P19" s="9" t="e">
        <f t="shared" si="4"/>
        <v>#DIV/0!</v>
      </c>
      <c r="Q19" s="9"/>
    </row>
    <row r="20" spans="1:17" ht="12">
      <c r="A20">
        <v>17</v>
      </c>
      <c r="B20" t="s">
        <v>28</v>
      </c>
      <c r="C20" t="s">
        <v>30</v>
      </c>
      <c r="D20" s="14">
        <v>33.6</v>
      </c>
      <c r="E20" s="14">
        <v>32.7</v>
      </c>
      <c r="F20" s="6">
        <f t="shared" si="1"/>
        <v>33.150000000000006</v>
      </c>
      <c r="I20">
        <v>17</v>
      </c>
      <c r="J20" t="s">
        <v>28</v>
      </c>
      <c r="K20" t="s">
        <v>30</v>
      </c>
      <c r="L20">
        <v>24.55</v>
      </c>
      <c r="M20">
        <v>33.15</v>
      </c>
      <c r="N20" s="9">
        <f t="shared" si="2"/>
        <v>8.599999999999998</v>
      </c>
      <c r="O20" s="9">
        <f t="shared" si="3"/>
        <v>-1.3500000000000014</v>
      </c>
      <c r="P20" s="9">
        <f t="shared" si="4"/>
        <v>0.392292048948375</v>
      </c>
      <c r="Q20" s="9">
        <f>1/P20</f>
        <v>2.5491212546385267</v>
      </c>
    </row>
    <row r="21" spans="1:17" ht="12">
      <c r="A21">
        <v>18</v>
      </c>
      <c r="B21" t="s">
        <v>28</v>
      </c>
      <c r="C21" t="s">
        <v>30</v>
      </c>
      <c r="D21" s="14" t="s">
        <v>13</v>
      </c>
      <c r="E21" s="14">
        <v>38.4</v>
      </c>
      <c r="F21" s="6">
        <f t="shared" si="1"/>
        <v>38.4</v>
      </c>
      <c r="I21">
        <v>18</v>
      </c>
      <c r="J21" t="s">
        <v>28</v>
      </c>
      <c r="K21" t="s">
        <v>30</v>
      </c>
      <c r="L21">
        <v>24.3</v>
      </c>
      <c r="M21">
        <v>38.4</v>
      </c>
      <c r="N21" s="9">
        <f t="shared" si="2"/>
        <v>14.099999999999998</v>
      </c>
      <c r="O21" s="9">
        <f t="shared" si="3"/>
        <v>4.149999999999999</v>
      </c>
      <c r="P21" s="9">
        <f t="shared" si="4"/>
        <v>17.753111553085503</v>
      </c>
      <c r="Q21" s="9">
        <f t="shared" si="5"/>
        <v>0.05632815391317694</v>
      </c>
    </row>
    <row r="22" spans="1:21" ht="12">
      <c r="A22">
        <v>19</v>
      </c>
      <c r="B22" t="s">
        <v>28</v>
      </c>
      <c r="C22" t="s">
        <v>30</v>
      </c>
      <c r="D22" s="14">
        <v>29.5</v>
      </c>
      <c r="E22" s="14">
        <v>29.7</v>
      </c>
      <c r="F22" s="6">
        <f t="shared" si="1"/>
        <v>29.6</v>
      </c>
      <c r="I22">
        <v>19</v>
      </c>
      <c r="J22" t="s">
        <v>28</v>
      </c>
      <c r="K22" t="s">
        <v>30</v>
      </c>
      <c r="L22">
        <v>26.85</v>
      </c>
      <c r="M22">
        <v>29.6</v>
      </c>
      <c r="N22" s="9">
        <f t="shared" si="2"/>
        <v>2.75</v>
      </c>
      <c r="O22" s="9">
        <f t="shared" si="3"/>
        <v>-7.199999999999999</v>
      </c>
      <c r="P22" s="9">
        <f t="shared" si="4"/>
        <v>0.006801176275750972</v>
      </c>
      <c r="Q22" s="18">
        <f>1/P22</f>
        <v>147.03338943962044</v>
      </c>
      <c r="R22" t="s">
        <v>16</v>
      </c>
      <c r="S22" s="12">
        <f>AVERAGE(Q4:Q7,Q18:Q21,Q23)</f>
        <v>0.682769283786248</v>
      </c>
      <c r="T22" s="12">
        <f>STDEV(Q4:Q7,Q18:Q21,Q23)</f>
        <v>0.8369515598992296</v>
      </c>
      <c r="U22" s="12">
        <f>T22/SQRT(10)</f>
        <v>0.2646673220512411</v>
      </c>
    </row>
    <row r="23" spans="1:21" ht="12">
      <c r="A23">
        <v>20</v>
      </c>
      <c r="B23" t="s">
        <v>28</v>
      </c>
      <c r="C23" t="s">
        <v>30</v>
      </c>
      <c r="D23" s="14">
        <v>38</v>
      </c>
      <c r="E23" s="14">
        <v>37.7</v>
      </c>
      <c r="F23" s="6">
        <f t="shared" si="1"/>
        <v>37.85</v>
      </c>
      <c r="I23">
        <v>20</v>
      </c>
      <c r="J23" t="s">
        <v>28</v>
      </c>
      <c r="K23" t="s">
        <v>30</v>
      </c>
      <c r="L23">
        <v>24.35</v>
      </c>
      <c r="M23">
        <v>37.85</v>
      </c>
      <c r="N23" s="9">
        <f t="shared" si="2"/>
        <v>13.5</v>
      </c>
      <c r="O23" s="9">
        <f t="shared" si="3"/>
        <v>3.5500000000000007</v>
      </c>
      <c r="P23" s="9">
        <f t="shared" si="4"/>
        <v>11.712685567565007</v>
      </c>
      <c r="Q23" s="9">
        <f>1/P23</f>
        <v>0.08537751604714969</v>
      </c>
      <c r="R23" t="s">
        <v>33</v>
      </c>
      <c r="S23" s="12">
        <f>AVERAGE(Q8:Q12,Q14:Q17)</f>
        <v>0.6936189727969723</v>
      </c>
      <c r="T23" s="12">
        <f>STDEV(Q8:Q12,Q14:Q17)</f>
        <v>0.6511819596898035</v>
      </c>
      <c r="U23" s="12">
        <f>T23/SQRT(10)</f>
        <v>0.20592181638317317</v>
      </c>
    </row>
    <row r="24" spans="1:17" ht="12">
      <c r="A24">
        <v>21</v>
      </c>
      <c r="B24" t="s">
        <v>29</v>
      </c>
      <c r="C24" t="s">
        <v>30</v>
      </c>
      <c r="D24" s="16" t="s">
        <v>13</v>
      </c>
      <c r="E24" s="16" t="s">
        <v>13</v>
      </c>
      <c r="F24" s="6" t="e">
        <f t="shared" si="1"/>
        <v>#DIV/0!</v>
      </c>
      <c r="I24">
        <v>21</v>
      </c>
      <c r="J24" t="s">
        <v>29</v>
      </c>
      <c r="K24" t="s">
        <v>30</v>
      </c>
      <c r="L24">
        <v>27.7</v>
      </c>
      <c r="M24" t="e">
        <v>#DIV/0!</v>
      </c>
      <c r="N24" s="9" t="e">
        <f t="shared" si="2"/>
        <v>#DIV/0!</v>
      </c>
      <c r="O24" s="9" t="e">
        <f t="shared" si="3"/>
        <v>#DIV/0!</v>
      </c>
      <c r="P24" s="9" t="e">
        <f t="shared" si="4"/>
        <v>#DIV/0!</v>
      </c>
      <c r="Q24" s="9"/>
    </row>
    <row r="25" spans="18:21" ht="12">
      <c r="R25" s="2" t="s">
        <v>16</v>
      </c>
      <c r="S25" s="12">
        <f aca="true" t="shared" si="6" ref="S25:U26">S22/$S$22</f>
        <v>1</v>
      </c>
      <c r="T25" s="12">
        <f t="shared" si="6"/>
        <v>1.2258189988541588</v>
      </c>
      <c r="U25" s="12">
        <f t="shared" si="6"/>
        <v>0.38763800354864747</v>
      </c>
    </row>
    <row r="26" spans="18:21" ht="12">
      <c r="R26" s="2" t="s">
        <v>33</v>
      </c>
      <c r="S26" s="12">
        <f t="shared" si="6"/>
        <v>1.0158907104762507</v>
      </c>
      <c r="T26" s="12">
        <f t="shared" si="6"/>
        <v>0.9537364599630503</v>
      </c>
      <c r="U26" s="12">
        <f t="shared" si="6"/>
        <v>0.3015979501029228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S25" sqref="S25:U26"/>
    </sheetView>
  </sheetViews>
  <sheetFormatPr defaultColWidth="8.8515625" defaultRowHeight="12.75"/>
  <cols>
    <col min="1" max="1" width="11.00390625" style="0" customWidth="1"/>
    <col min="2" max="17" width="8.8515625" style="0" customWidth="1"/>
    <col min="18" max="18" width="14.421875" style="0" customWidth="1"/>
    <col min="19" max="22" width="8.8515625" style="0" customWidth="1"/>
    <col min="23" max="23" width="9.421875" style="0" bestFit="1" customWidth="1"/>
  </cols>
  <sheetData>
    <row r="1" ht="12">
      <c r="A1" t="s">
        <v>0</v>
      </c>
    </row>
    <row r="2" spans="1:2" ht="12">
      <c r="A2" t="s">
        <v>34</v>
      </c>
      <c r="B2" s="3" t="s">
        <v>35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35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.75">
      <c r="A4">
        <v>1</v>
      </c>
      <c r="B4" t="s">
        <v>28</v>
      </c>
      <c r="C4" t="s">
        <v>30</v>
      </c>
      <c r="D4" s="14">
        <v>35.6</v>
      </c>
      <c r="E4" s="14">
        <v>35.5</v>
      </c>
      <c r="F4" s="6">
        <f>AVERAGE(D4:E4)</f>
        <v>35.55</v>
      </c>
      <c r="I4">
        <v>1</v>
      </c>
      <c r="J4" t="s">
        <v>28</v>
      </c>
      <c r="K4" t="s">
        <v>30</v>
      </c>
      <c r="L4">
        <v>24.55</v>
      </c>
      <c r="M4" s="9">
        <v>35.55</v>
      </c>
      <c r="N4" s="9">
        <f>M4-L4</f>
        <v>10.999999999999996</v>
      </c>
      <c r="O4" s="9">
        <f>N4-$N$5</f>
        <v>1.2999999999999936</v>
      </c>
      <c r="P4" s="9">
        <f>POWER(2,O4)</f>
        <v>2.4622888266898215</v>
      </c>
      <c r="Q4" s="9">
        <f>1/P4</f>
        <v>0.40612619817811957</v>
      </c>
    </row>
    <row r="5" spans="1:17" ht="12.75">
      <c r="A5">
        <v>2</v>
      </c>
      <c r="B5" t="s">
        <v>28</v>
      </c>
      <c r="C5" t="s">
        <v>30</v>
      </c>
      <c r="D5" s="14">
        <v>34.6</v>
      </c>
      <c r="E5" s="14">
        <v>34.1</v>
      </c>
      <c r="F5" s="6">
        <f aca="true" t="shared" si="0" ref="F5:F24">AVERAGE(D5:E5)</f>
        <v>34.35</v>
      </c>
      <c r="I5">
        <v>2</v>
      </c>
      <c r="J5" t="s">
        <v>28</v>
      </c>
      <c r="K5" t="s">
        <v>30</v>
      </c>
      <c r="L5">
        <v>24.65</v>
      </c>
      <c r="M5" s="9">
        <v>34.35</v>
      </c>
      <c r="N5" s="9">
        <f aca="true" t="shared" si="1" ref="N5:N24">M5-L5</f>
        <v>9.700000000000003</v>
      </c>
      <c r="O5" s="9">
        <f>N5-$N$5</f>
        <v>0</v>
      </c>
      <c r="P5" s="9">
        <f aca="true" t="shared" si="2" ref="P5:P24">POWER(2,O5)</f>
        <v>1</v>
      </c>
      <c r="Q5" s="9">
        <v>0</v>
      </c>
    </row>
    <row r="6" spans="1:17" ht="12.75">
      <c r="A6">
        <v>3</v>
      </c>
      <c r="B6" t="s">
        <v>28</v>
      </c>
      <c r="C6" t="s">
        <v>30</v>
      </c>
      <c r="D6" s="14">
        <v>35.9</v>
      </c>
      <c r="E6" s="14">
        <v>36</v>
      </c>
      <c r="F6" s="6">
        <f t="shared" si="0"/>
        <v>35.95</v>
      </c>
      <c r="I6">
        <v>3</v>
      </c>
      <c r="J6" t="s">
        <v>28</v>
      </c>
      <c r="K6" t="s">
        <v>30</v>
      </c>
      <c r="L6">
        <v>24.55</v>
      </c>
      <c r="M6" s="9">
        <v>35.95</v>
      </c>
      <c r="N6" s="9">
        <f t="shared" si="1"/>
        <v>11.400000000000002</v>
      </c>
      <c r="O6" s="9">
        <f aca="true" t="shared" si="3" ref="O6:O24">N6-$N$5</f>
        <v>1.6999999999999993</v>
      </c>
      <c r="P6" s="9">
        <f t="shared" si="2"/>
        <v>3.2490095854249406</v>
      </c>
      <c r="Q6" s="9">
        <f>1/P6</f>
        <v>0.3077861033362292</v>
      </c>
    </row>
    <row r="7" spans="1:17" ht="12.75">
      <c r="A7">
        <v>4</v>
      </c>
      <c r="B7" t="s">
        <v>28</v>
      </c>
      <c r="C7" t="s">
        <v>30</v>
      </c>
      <c r="D7" s="14">
        <v>36.6</v>
      </c>
      <c r="E7" s="15">
        <v>36.4</v>
      </c>
      <c r="F7" s="22">
        <f t="shared" si="0"/>
        <v>36.5</v>
      </c>
      <c r="I7">
        <v>4</v>
      </c>
      <c r="J7" t="s">
        <v>28</v>
      </c>
      <c r="K7" t="s">
        <v>30</v>
      </c>
      <c r="L7">
        <v>24.75</v>
      </c>
      <c r="M7" s="9">
        <v>36.5</v>
      </c>
      <c r="N7" s="9">
        <f t="shared" si="1"/>
        <v>11.75</v>
      </c>
      <c r="O7" s="9">
        <f t="shared" si="3"/>
        <v>2.049999999999997</v>
      </c>
      <c r="P7" s="9">
        <f t="shared" si="2"/>
        <v>4.1410596953655014</v>
      </c>
      <c r="Q7" s="9">
        <v>0</v>
      </c>
    </row>
    <row r="8" spans="1:17" ht="12.75">
      <c r="A8">
        <v>5</v>
      </c>
      <c r="B8" t="s">
        <v>28</v>
      </c>
      <c r="C8" t="s">
        <v>31</v>
      </c>
      <c r="D8" s="14">
        <v>34.2</v>
      </c>
      <c r="E8" s="15">
        <v>34.3</v>
      </c>
      <c r="F8" s="6">
        <f t="shared" si="0"/>
        <v>34.25</v>
      </c>
      <c r="I8" s="10">
        <v>5</v>
      </c>
      <c r="J8" s="10" t="s">
        <v>28</v>
      </c>
      <c r="K8" s="10" t="s">
        <v>31</v>
      </c>
      <c r="L8" s="10">
        <v>23.7</v>
      </c>
      <c r="M8" s="11">
        <v>34.25</v>
      </c>
      <c r="N8" s="11">
        <f t="shared" si="1"/>
        <v>10.55</v>
      </c>
      <c r="O8" s="11">
        <f t="shared" si="3"/>
        <v>0.8499999999999979</v>
      </c>
      <c r="P8" s="11">
        <f t="shared" si="2"/>
        <v>1.8025009252216577</v>
      </c>
      <c r="Q8" s="11">
        <f>1/P8</f>
        <v>0.5547847360339233</v>
      </c>
    </row>
    <row r="9" spans="1:17" ht="12.75">
      <c r="A9">
        <v>6</v>
      </c>
      <c r="B9" t="s">
        <v>28</v>
      </c>
      <c r="C9" t="s">
        <v>31</v>
      </c>
      <c r="D9" s="14">
        <v>33.5</v>
      </c>
      <c r="E9" s="15">
        <v>33.2</v>
      </c>
      <c r="F9" s="6">
        <f t="shared" si="0"/>
        <v>33.35</v>
      </c>
      <c r="I9" s="10">
        <v>6</v>
      </c>
      <c r="J9" s="10" t="s">
        <v>28</v>
      </c>
      <c r="K9" s="10" t="s">
        <v>31</v>
      </c>
      <c r="L9" s="10">
        <v>24.6</v>
      </c>
      <c r="M9" s="11">
        <v>33.35</v>
      </c>
      <c r="N9" s="11">
        <f t="shared" si="1"/>
        <v>8.75</v>
      </c>
      <c r="O9" s="11">
        <f t="shared" si="3"/>
        <v>-0.9500000000000028</v>
      </c>
      <c r="P9" s="11">
        <f t="shared" si="2"/>
        <v>0.5176324619206877</v>
      </c>
      <c r="Q9" s="11">
        <f>1/P9</f>
        <v>1.9318726578496952</v>
      </c>
    </row>
    <row r="10" spans="1:17" ht="12.75">
      <c r="A10">
        <v>7</v>
      </c>
      <c r="B10" t="s">
        <v>28</v>
      </c>
      <c r="C10" t="s">
        <v>31</v>
      </c>
      <c r="D10" s="14">
        <v>33.5</v>
      </c>
      <c r="E10" s="15">
        <v>33.3</v>
      </c>
      <c r="F10" s="6">
        <f t="shared" si="0"/>
        <v>33.4</v>
      </c>
      <c r="I10" s="10">
        <v>7</v>
      </c>
      <c r="J10" s="10" t="s">
        <v>28</v>
      </c>
      <c r="K10" s="10" t="s">
        <v>31</v>
      </c>
      <c r="L10" s="10">
        <v>24.45</v>
      </c>
      <c r="M10" s="11">
        <v>33.4</v>
      </c>
      <c r="N10" s="11">
        <f t="shared" si="1"/>
        <v>8.95</v>
      </c>
      <c r="O10" s="11">
        <f t="shared" si="3"/>
        <v>-0.7500000000000036</v>
      </c>
      <c r="P10" s="11">
        <f t="shared" si="2"/>
        <v>0.5946035575013591</v>
      </c>
      <c r="Q10" s="11">
        <f aca="true" t="shared" si="4" ref="Q10:Q24">1/P10</f>
        <v>1.6817928305074332</v>
      </c>
    </row>
    <row r="11" spans="1:17" ht="12.75">
      <c r="A11">
        <v>8</v>
      </c>
      <c r="B11" t="s">
        <v>28</v>
      </c>
      <c r="C11" t="s">
        <v>31</v>
      </c>
      <c r="D11" s="14">
        <v>33.3</v>
      </c>
      <c r="E11" s="15" t="s">
        <v>13</v>
      </c>
      <c r="F11" s="6">
        <f t="shared" si="0"/>
        <v>33.3</v>
      </c>
      <c r="I11" s="10">
        <v>8</v>
      </c>
      <c r="J11" s="10" t="s">
        <v>28</v>
      </c>
      <c r="K11" s="10" t="s">
        <v>31</v>
      </c>
      <c r="L11" s="10">
        <v>24.85</v>
      </c>
      <c r="M11" s="11">
        <v>33.3</v>
      </c>
      <c r="N11" s="11">
        <f t="shared" si="1"/>
        <v>8.449999999999996</v>
      </c>
      <c r="O11" s="11">
        <f t="shared" si="3"/>
        <v>-1.250000000000007</v>
      </c>
      <c r="P11" s="11">
        <f t="shared" si="2"/>
        <v>0.42044820762685525</v>
      </c>
      <c r="Q11" s="11">
        <f t="shared" si="4"/>
        <v>2.3784142300054536</v>
      </c>
    </row>
    <row r="12" spans="1:17" ht="12.75">
      <c r="A12">
        <v>9</v>
      </c>
      <c r="B12" t="s">
        <v>28</v>
      </c>
      <c r="C12" t="s">
        <v>31</v>
      </c>
      <c r="D12" s="14" t="s">
        <v>13</v>
      </c>
      <c r="E12" s="14" t="s">
        <v>13</v>
      </c>
      <c r="F12" s="6" t="e">
        <f t="shared" si="0"/>
        <v>#DIV/0!</v>
      </c>
      <c r="I12" s="10">
        <v>9</v>
      </c>
      <c r="J12" s="10" t="s">
        <v>28</v>
      </c>
      <c r="K12" s="10" t="s">
        <v>31</v>
      </c>
      <c r="L12" s="10">
        <v>24.45</v>
      </c>
      <c r="M12" s="11"/>
      <c r="N12" s="11"/>
      <c r="O12" s="11">
        <f t="shared" si="3"/>
        <v>-9.700000000000003</v>
      </c>
      <c r="P12" s="11"/>
      <c r="Q12" s="11"/>
    </row>
    <row r="13" spans="1:17" ht="12.75">
      <c r="A13">
        <v>10</v>
      </c>
      <c r="B13" t="s">
        <v>28</v>
      </c>
      <c r="C13" t="s">
        <v>31</v>
      </c>
      <c r="D13" s="14">
        <v>31.4</v>
      </c>
      <c r="E13" s="14">
        <v>31</v>
      </c>
      <c r="F13" s="6">
        <f t="shared" si="0"/>
        <v>31.2</v>
      </c>
      <c r="I13" s="10">
        <v>10</v>
      </c>
      <c r="J13" s="10" t="s">
        <v>28</v>
      </c>
      <c r="K13" s="10" t="s">
        <v>31</v>
      </c>
      <c r="L13" s="10">
        <v>27.55</v>
      </c>
      <c r="M13" s="11">
        <v>31.2</v>
      </c>
      <c r="N13" s="11">
        <f t="shared" si="1"/>
        <v>3.6499999999999986</v>
      </c>
      <c r="O13" s="11">
        <f t="shared" si="3"/>
        <v>-6.050000000000004</v>
      </c>
      <c r="P13" s="11">
        <f t="shared" si="2"/>
        <v>0.015092755139450673</v>
      </c>
      <c r="Q13" s="23">
        <f t="shared" si="4"/>
        <v>66.25695512584834</v>
      </c>
    </row>
    <row r="14" spans="1:23" ht="12.75">
      <c r="A14">
        <v>11</v>
      </c>
      <c r="B14" t="s">
        <v>28</v>
      </c>
      <c r="C14" t="s">
        <v>31</v>
      </c>
      <c r="D14" s="14">
        <v>34.6</v>
      </c>
      <c r="E14" s="14">
        <v>34.3</v>
      </c>
      <c r="F14" s="6">
        <f t="shared" si="0"/>
        <v>34.45</v>
      </c>
      <c r="I14" s="10">
        <v>11</v>
      </c>
      <c r="J14" s="10" t="s">
        <v>28</v>
      </c>
      <c r="K14" s="10" t="s">
        <v>31</v>
      </c>
      <c r="L14" s="10">
        <v>24.25</v>
      </c>
      <c r="M14" s="11">
        <v>34.45</v>
      </c>
      <c r="N14" s="11">
        <f t="shared" si="1"/>
        <v>10.200000000000003</v>
      </c>
      <c r="O14" s="11">
        <f t="shared" si="3"/>
        <v>0.5</v>
      </c>
      <c r="P14" s="11">
        <f t="shared" si="2"/>
        <v>1.4142135623730951</v>
      </c>
      <c r="Q14" s="11">
        <f t="shared" si="4"/>
        <v>0.7071067811865475</v>
      </c>
      <c r="V14" t="s">
        <v>30</v>
      </c>
      <c r="W14" s="12">
        <v>0.40612619817811957</v>
      </c>
    </row>
    <row r="15" spans="1:23" ht="12.75">
      <c r="A15">
        <v>12</v>
      </c>
      <c r="B15" t="s">
        <v>28</v>
      </c>
      <c r="C15" t="s">
        <v>31</v>
      </c>
      <c r="D15" s="14">
        <v>35.9</v>
      </c>
      <c r="E15" s="14">
        <v>35.5</v>
      </c>
      <c r="F15" s="6">
        <f t="shared" si="0"/>
        <v>35.7</v>
      </c>
      <c r="I15" s="10">
        <v>12</v>
      </c>
      <c r="J15" s="10" t="s">
        <v>28</v>
      </c>
      <c r="K15" s="10" t="s">
        <v>31</v>
      </c>
      <c r="L15" s="10">
        <v>24.55</v>
      </c>
      <c r="M15" s="11">
        <v>35.7</v>
      </c>
      <c r="N15" s="11">
        <f t="shared" si="1"/>
        <v>11.150000000000002</v>
      </c>
      <c r="O15" s="11">
        <f t="shared" si="3"/>
        <v>1.4499999999999993</v>
      </c>
      <c r="P15" s="11">
        <f t="shared" si="2"/>
        <v>2.7320805135087896</v>
      </c>
      <c r="Q15" s="11">
        <f t="shared" si="4"/>
        <v>0.3660214239864066</v>
      </c>
      <c r="V15" t="s">
        <v>30</v>
      </c>
      <c r="W15" s="12">
        <v>0</v>
      </c>
    </row>
    <row r="16" spans="1:23" ht="12.75">
      <c r="A16">
        <v>13</v>
      </c>
      <c r="B16" t="s">
        <v>28</v>
      </c>
      <c r="C16" t="s">
        <v>31</v>
      </c>
      <c r="D16" s="14">
        <v>34</v>
      </c>
      <c r="E16" s="14">
        <v>34.3</v>
      </c>
      <c r="F16" s="6">
        <f t="shared" si="0"/>
        <v>34.15</v>
      </c>
      <c r="I16" s="10">
        <v>13</v>
      </c>
      <c r="J16" s="10" t="s">
        <v>28</v>
      </c>
      <c r="K16" s="10" t="s">
        <v>31</v>
      </c>
      <c r="L16" s="10">
        <v>23.7</v>
      </c>
      <c r="M16" s="11">
        <v>34.15</v>
      </c>
      <c r="N16" s="11">
        <f t="shared" si="1"/>
        <v>10.45</v>
      </c>
      <c r="O16" s="11">
        <f t="shared" si="3"/>
        <v>0.7499999999999964</v>
      </c>
      <c r="P16" s="11">
        <f t="shared" si="2"/>
        <v>1.681792830507425</v>
      </c>
      <c r="Q16" s="11">
        <f t="shared" si="4"/>
        <v>0.594603557501362</v>
      </c>
      <c r="V16" t="s">
        <v>30</v>
      </c>
      <c r="W16" s="12">
        <v>0.3077861033362292</v>
      </c>
    </row>
    <row r="17" spans="1:23" ht="12.75">
      <c r="A17">
        <v>14</v>
      </c>
      <c r="B17" t="s">
        <v>28</v>
      </c>
      <c r="C17" t="s">
        <v>31</v>
      </c>
      <c r="D17" s="14">
        <v>33.5</v>
      </c>
      <c r="E17" s="14">
        <v>33.6</v>
      </c>
      <c r="F17" s="6">
        <f t="shared" si="0"/>
        <v>33.55</v>
      </c>
      <c r="I17" s="10">
        <v>14</v>
      </c>
      <c r="J17" s="10" t="s">
        <v>28</v>
      </c>
      <c r="K17" s="10" t="s">
        <v>31</v>
      </c>
      <c r="L17" s="10">
        <v>24.4</v>
      </c>
      <c r="M17" s="11">
        <v>33.55</v>
      </c>
      <c r="N17" s="11">
        <f t="shared" si="1"/>
        <v>9.149999999999999</v>
      </c>
      <c r="O17" s="11">
        <f t="shared" si="3"/>
        <v>-0.5500000000000043</v>
      </c>
      <c r="P17" s="11">
        <f t="shared" si="2"/>
        <v>0.6830201283771958</v>
      </c>
      <c r="Q17" s="11">
        <f t="shared" si="4"/>
        <v>1.4640856959456297</v>
      </c>
      <c r="V17" t="s">
        <v>30</v>
      </c>
      <c r="W17" s="12">
        <v>0</v>
      </c>
    </row>
    <row r="18" spans="1:23" ht="12.75">
      <c r="A18">
        <v>15</v>
      </c>
      <c r="B18" t="s">
        <v>28</v>
      </c>
      <c r="C18" t="s">
        <v>30</v>
      </c>
      <c r="D18" s="14">
        <v>37.4</v>
      </c>
      <c r="E18" s="14">
        <v>37.6</v>
      </c>
      <c r="F18" s="6">
        <f t="shared" si="0"/>
        <v>37.5</v>
      </c>
      <c r="I18">
        <v>15</v>
      </c>
      <c r="J18" t="s">
        <v>28</v>
      </c>
      <c r="K18" t="s">
        <v>30</v>
      </c>
      <c r="L18">
        <v>24.2</v>
      </c>
      <c r="M18" s="9">
        <v>37.5</v>
      </c>
      <c r="N18" s="9">
        <f t="shared" si="1"/>
        <v>13.3</v>
      </c>
      <c r="O18" s="9">
        <f t="shared" si="3"/>
        <v>3.599999999999998</v>
      </c>
      <c r="P18" s="9">
        <f t="shared" si="2"/>
        <v>12.125732532083166</v>
      </c>
      <c r="Q18" s="9">
        <f t="shared" si="4"/>
        <v>0.08246924442330601</v>
      </c>
      <c r="V18" t="s">
        <v>30</v>
      </c>
      <c r="W18" s="12">
        <v>0.08246924442330601</v>
      </c>
    </row>
    <row r="19" spans="1:23" ht="12.75">
      <c r="A19">
        <v>16</v>
      </c>
      <c r="B19" t="s">
        <v>28</v>
      </c>
      <c r="C19" t="s">
        <v>30</v>
      </c>
      <c r="D19" s="14">
        <v>34.9</v>
      </c>
      <c r="E19" s="14" t="s">
        <v>13</v>
      </c>
      <c r="F19" s="6">
        <f t="shared" si="0"/>
        <v>34.9</v>
      </c>
      <c r="I19">
        <v>16</v>
      </c>
      <c r="J19" t="s">
        <v>28</v>
      </c>
      <c r="K19" t="s">
        <v>30</v>
      </c>
      <c r="L19">
        <v>24.8</v>
      </c>
      <c r="M19" s="9">
        <v>34.9</v>
      </c>
      <c r="N19" s="9">
        <f t="shared" si="1"/>
        <v>10.099999999999998</v>
      </c>
      <c r="O19" s="9">
        <f t="shared" si="3"/>
        <v>0.399999999999995</v>
      </c>
      <c r="P19" s="9">
        <f t="shared" si="2"/>
        <v>1.3195079107728898</v>
      </c>
      <c r="Q19" s="9">
        <f t="shared" si="4"/>
        <v>0.7578582832552017</v>
      </c>
      <c r="V19" t="s">
        <v>30</v>
      </c>
      <c r="W19" s="12">
        <v>0.7578582832552017</v>
      </c>
    </row>
    <row r="20" spans="1:23" ht="12.75">
      <c r="A20">
        <v>17</v>
      </c>
      <c r="B20" t="s">
        <v>28</v>
      </c>
      <c r="C20" t="s">
        <v>30</v>
      </c>
      <c r="D20" s="14">
        <v>33.8</v>
      </c>
      <c r="E20" s="14">
        <v>33.8</v>
      </c>
      <c r="F20" s="6">
        <f t="shared" si="0"/>
        <v>33.8</v>
      </c>
      <c r="I20">
        <v>17</v>
      </c>
      <c r="J20" t="s">
        <v>28</v>
      </c>
      <c r="K20" t="s">
        <v>30</v>
      </c>
      <c r="L20">
        <v>24.55</v>
      </c>
      <c r="M20" s="9">
        <v>33.8</v>
      </c>
      <c r="N20" s="9">
        <f t="shared" si="1"/>
        <v>9.249999999999996</v>
      </c>
      <c r="O20" s="9">
        <f t="shared" si="3"/>
        <v>-0.4500000000000064</v>
      </c>
      <c r="P20" s="9">
        <f t="shared" si="2"/>
        <v>0.7320428479728094</v>
      </c>
      <c r="Q20" s="9">
        <f>1/P20</f>
        <v>1.3660402567544017</v>
      </c>
      <c r="V20" t="s">
        <v>30</v>
      </c>
      <c r="W20" s="12">
        <v>1.3660402567544017</v>
      </c>
    </row>
    <row r="21" spans="1:23" ht="12.75">
      <c r="A21">
        <v>18</v>
      </c>
      <c r="B21" t="s">
        <v>28</v>
      </c>
      <c r="C21" t="s">
        <v>30</v>
      </c>
      <c r="D21" s="14">
        <v>36.3</v>
      </c>
      <c r="E21" s="14">
        <v>36.6</v>
      </c>
      <c r="F21" s="6">
        <f t="shared" si="0"/>
        <v>36.45</v>
      </c>
      <c r="I21">
        <v>18</v>
      </c>
      <c r="J21" t="s">
        <v>28</v>
      </c>
      <c r="K21" t="s">
        <v>30</v>
      </c>
      <c r="L21">
        <v>24.3</v>
      </c>
      <c r="M21" s="9">
        <v>36.45</v>
      </c>
      <c r="N21" s="9">
        <f t="shared" si="1"/>
        <v>12.150000000000002</v>
      </c>
      <c r="O21" s="9">
        <f t="shared" si="3"/>
        <v>2.4499999999999993</v>
      </c>
      <c r="P21" s="9">
        <f t="shared" si="2"/>
        <v>5.46416102701758</v>
      </c>
      <c r="Q21" s="9">
        <f t="shared" si="4"/>
        <v>0.18301071199320323</v>
      </c>
      <c r="V21" t="s">
        <v>30</v>
      </c>
      <c r="W21" s="12">
        <v>0.18301071199320323</v>
      </c>
    </row>
    <row r="22" spans="1:23" ht="12.75">
      <c r="A22">
        <v>19</v>
      </c>
      <c r="B22" t="s">
        <v>28</v>
      </c>
      <c r="C22" t="s">
        <v>30</v>
      </c>
      <c r="D22" s="14">
        <v>31</v>
      </c>
      <c r="E22" s="14">
        <v>29.9</v>
      </c>
      <c r="F22" s="6">
        <f t="shared" si="0"/>
        <v>30.45</v>
      </c>
      <c r="I22">
        <v>19</v>
      </c>
      <c r="J22" t="s">
        <v>28</v>
      </c>
      <c r="K22" t="s">
        <v>30</v>
      </c>
      <c r="L22">
        <v>26.85</v>
      </c>
      <c r="M22" s="9">
        <v>30.45</v>
      </c>
      <c r="N22" s="9">
        <f t="shared" si="1"/>
        <v>3.599999999999998</v>
      </c>
      <c r="O22" s="9">
        <f t="shared" si="3"/>
        <v>-6.100000000000005</v>
      </c>
      <c r="P22" s="9">
        <f t="shared" si="2"/>
        <v>0.014578640492762567</v>
      </c>
      <c r="Q22" s="23">
        <f t="shared" si="4"/>
        <v>68.59350160232299</v>
      </c>
      <c r="R22" t="s">
        <v>16</v>
      </c>
      <c r="S22" s="12">
        <f>AVERAGE(Q4:Q7,Q18:Q21,Q23)</f>
        <v>0.35648920553857516</v>
      </c>
      <c r="T22" s="12">
        <f>STDEV(Q4:Q7,Q18:Q21,Q23)</f>
        <v>0.4482838933466152</v>
      </c>
      <c r="U22" s="12">
        <f>T22/SQRT(10)</f>
        <v>0.14175981413433056</v>
      </c>
      <c r="V22" t="s">
        <v>30</v>
      </c>
      <c r="W22" s="12">
        <v>0.10511205190671485</v>
      </c>
    </row>
    <row r="23" spans="1:23" ht="12.75">
      <c r="A23">
        <v>20</v>
      </c>
      <c r="B23" t="s">
        <v>28</v>
      </c>
      <c r="C23" t="s">
        <v>30</v>
      </c>
      <c r="D23" s="14">
        <v>37.4</v>
      </c>
      <c r="E23" s="14">
        <v>37.2</v>
      </c>
      <c r="F23" s="6">
        <f t="shared" si="0"/>
        <v>37.3</v>
      </c>
      <c r="I23">
        <v>20</v>
      </c>
      <c r="J23" t="s">
        <v>28</v>
      </c>
      <c r="K23" t="s">
        <v>30</v>
      </c>
      <c r="L23">
        <v>24.35</v>
      </c>
      <c r="M23" s="9">
        <v>37.3</v>
      </c>
      <c r="N23" s="9">
        <f t="shared" si="1"/>
        <v>12.949999999999996</v>
      </c>
      <c r="O23" s="9">
        <f t="shared" si="3"/>
        <v>3.249999999999993</v>
      </c>
      <c r="P23" s="9">
        <f t="shared" si="2"/>
        <v>9.51365692002172</v>
      </c>
      <c r="Q23" s="9">
        <f t="shared" si="4"/>
        <v>0.10511205190671485</v>
      </c>
      <c r="R23" t="s">
        <v>33</v>
      </c>
      <c r="S23" s="12">
        <f>AVERAGE(Q8:Q12,Q14:Q17)</f>
        <v>1.2098352391270564</v>
      </c>
      <c r="T23" s="12">
        <f>STDEV(Q8:Q12,Q14:Q17)</f>
        <v>0.7508719688788545</v>
      </c>
      <c r="U23" s="12">
        <f>T23/SQRT(10)</f>
        <v>0.2374465652832248</v>
      </c>
      <c r="V23" s="10" t="s">
        <v>31</v>
      </c>
      <c r="W23" s="12">
        <v>0.5547847360339233</v>
      </c>
    </row>
    <row r="24" spans="1:23" ht="12.75">
      <c r="A24">
        <v>21</v>
      </c>
      <c r="B24" t="s">
        <v>29</v>
      </c>
      <c r="C24" t="s">
        <v>30</v>
      </c>
      <c r="D24" s="16">
        <v>29.5</v>
      </c>
      <c r="E24" s="16">
        <v>29.9</v>
      </c>
      <c r="F24" s="6">
        <f t="shared" si="0"/>
        <v>29.7</v>
      </c>
      <c r="I24">
        <v>21</v>
      </c>
      <c r="J24" t="s">
        <v>29</v>
      </c>
      <c r="K24" t="s">
        <v>30</v>
      </c>
      <c r="L24">
        <v>27.7</v>
      </c>
      <c r="M24" s="9">
        <v>29.7</v>
      </c>
      <c r="N24" s="9">
        <f t="shared" si="1"/>
        <v>2</v>
      </c>
      <c r="O24" s="9">
        <f t="shared" si="3"/>
        <v>-7.700000000000003</v>
      </c>
      <c r="P24" s="9">
        <f t="shared" si="2"/>
        <v>0.0048091578646285715</v>
      </c>
      <c r="Q24" s="23">
        <f t="shared" si="4"/>
        <v>207.93661346719662</v>
      </c>
      <c r="V24" s="10" t="s">
        <v>31</v>
      </c>
      <c r="W24" s="12">
        <v>1.9318726578496952</v>
      </c>
    </row>
    <row r="25" spans="18:23" ht="12.75">
      <c r="R25" s="2" t="s">
        <v>16</v>
      </c>
      <c r="S25" s="12">
        <f aca="true" t="shared" si="5" ref="S25:U26">S22/$S$22</f>
        <v>1</v>
      </c>
      <c r="T25" s="12">
        <f t="shared" si="5"/>
        <v>1.2574964020842059</v>
      </c>
      <c r="U25" s="12">
        <f t="shared" si="5"/>
        <v>0.39765527800529976</v>
      </c>
      <c r="V25" s="10" t="s">
        <v>31</v>
      </c>
      <c r="W25" s="12">
        <v>1.6817928305074332</v>
      </c>
    </row>
    <row r="26" spans="18:23" ht="12.75">
      <c r="R26" s="2" t="s">
        <v>33</v>
      </c>
      <c r="S26" s="12">
        <f t="shared" si="5"/>
        <v>3.393749993914309</v>
      </c>
      <c r="T26" s="12">
        <f t="shared" si="5"/>
        <v>2.106296508317708</v>
      </c>
      <c r="U26" s="12">
        <f t="shared" si="5"/>
        <v>0.6660694393943748</v>
      </c>
      <c r="V26" s="10" t="s">
        <v>31</v>
      </c>
      <c r="W26" s="12">
        <v>2.3784142300054536</v>
      </c>
    </row>
    <row r="27" spans="22:23" ht="12.75">
      <c r="V27" s="10" t="s">
        <v>31</v>
      </c>
      <c r="W27" s="12">
        <v>0.7071067811865475</v>
      </c>
    </row>
    <row r="28" spans="22:23" ht="12.75">
      <c r="V28" s="10" t="s">
        <v>31</v>
      </c>
      <c r="W28" s="12">
        <v>0.3660214239864066</v>
      </c>
    </row>
    <row r="29" spans="22:23" ht="12.75">
      <c r="V29" s="10" t="s">
        <v>31</v>
      </c>
      <c r="W29" s="12">
        <v>0.594603557501362</v>
      </c>
    </row>
    <row r="30" spans="22:23" ht="12.75">
      <c r="V30" s="10" t="s">
        <v>31</v>
      </c>
      <c r="W30" s="12">
        <v>1.4640856959456297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Q6">
      <selection activeCell="S25" sqref="S25:U26"/>
    </sheetView>
  </sheetViews>
  <sheetFormatPr defaultColWidth="8.8515625" defaultRowHeight="12.75"/>
  <cols>
    <col min="1" max="8" width="8.8515625" style="0" customWidth="1"/>
    <col min="9" max="9" width="9.28125" style="0" bestFit="1" customWidth="1"/>
    <col min="10" max="11" width="8.8515625" style="0" customWidth="1"/>
    <col min="12" max="12" width="9.28125" style="0" bestFit="1" customWidth="1"/>
    <col min="13" max="13" width="12.28125" style="0" customWidth="1"/>
    <col min="14" max="16" width="9.28125" style="0" bestFit="1" customWidth="1"/>
    <col min="17" max="17" width="10.7109375" style="0" bestFit="1" customWidth="1"/>
    <col min="18" max="18" width="13.140625" style="0" customWidth="1"/>
    <col min="19" max="21" width="9.28125" style="0" bestFit="1" customWidth="1"/>
  </cols>
  <sheetData>
    <row r="1" ht="12">
      <c r="A1" t="s">
        <v>0</v>
      </c>
    </row>
    <row r="2" spans="1:2" ht="12">
      <c r="A2" t="s">
        <v>19</v>
      </c>
      <c r="B2" s="3" t="s">
        <v>24</v>
      </c>
    </row>
    <row r="3" spans="4:17" ht="12">
      <c r="D3" s="5" t="s">
        <v>4</v>
      </c>
      <c r="E3" s="5" t="s">
        <v>5</v>
      </c>
      <c r="F3" s="5" t="s">
        <v>3</v>
      </c>
      <c r="L3" s="5" t="s">
        <v>7</v>
      </c>
      <c r="M3" s="5" t="s">
        <v>24</v>
      </c>
      <c r="N3" s="8" t="s">
        <v>8</v>
      </c>
      <c r="O3" s="8" t="s">
        <v>9</v>
      </c>
      <c r="P3" s="8" t="s">
        <v>10</v>
      </c>
      <c r="Q3" s="8" t="s">
        <v>11</v>
      </c>
    </row>
    <row r="4" spans="1:17" ht="12">
      <c r="A4">
        <v>1</v>
      </c>
      <c r="B4" t="s">
        <v>28</v>
      </c>
      <c r="C4" t="s">
        <v>30</v>
      </c>
      <c r="D4" s="4">
        <v>35.9</v>
      </c>
      <c r="E4" s="4">
        <v>36</v>
      </c>
      <c r="F4" s="22">
        <f>AVERAGE(D4:E4)</f>
        <v>35.95</v>
      </c>
      <c r="I4">
        <v>1</v>
      </c>
      <c r="J4" t="s">
        <v>28</v>
      </c>
      <c r="K4" t="s">
        <v>30</v>
      </c>
      <c r="L4">
        <v>24.55</v>
      </c>
      <c r="M4">
        <v>35.95</v>
      </c>
      <c r="N4" s="9">
        <f>M4-L4</f>
        <v>11.400000000000002</v>
      </c>
      <c r="O4" s="9">
        <f>N4-$N$8</f>
        <v>0.5</v>
      </c>
      <c r="P4" s="9">
        <f>POWER(2,O4)</f>
        <v>1.4142135623730951</v>
      </c>
      <c r="Q4" s="9">
        <f>1/P4</f>
        <v>0.7071067811865475</v>
      </c>
    </row>
    <row r="5" spans="1:17" ht="12">
      <c r="A5">
        <v>2</v>
      </c>
      <c r="B5" t="s">
        <v>28</v>
      </c>
      <c r="C5" t="s">
        <v>30</v>
      </c>
      <c r="D5" s="4">
        <v>36.4</v>
      </c>
      <c r="E5" s="4">
        <v>36</v>
      </c>
      <c r="F5" s="22">
        <f aca="true" t="shared" si="0" ref="F5:F24">AVERAGE(D5:E5)</f>
        <v>36.2</v>
      </c>
      <c r="I5">
        <v>2</v>
      </c>
      <c r="J5" t="s">
        <v>28</v>
      </c>
      <c r="K5" t="s">
        <v>30</v>
      </c>
      <c r="L5">
        <v>24.65</v>
      </c>
      <c r="M5">
        <v>36.2</v>
      </c>
      <c r="N5" s="9">
        <f aca="true" t="shared" si="1" ref="N5:N24">M5-L5</f>
        <v>11.550000000000004</v>
      </c>
      <c r="O5" s="9">
        <f>N5-$N$8</f>
        <v>0.6500000000000021</v>
      </c>
      <c r="P5" s="9">
        <f aca="true" t="shared" si="2" ref="P5:P24">POWER(2,O5)</f>
        <v>1.5691681957935038</v>
      </c>
      <c r="Q5" s="9">
        <f aca="true" t="shared" si="3" ref="Q5:Q24">1/P5</f>
        <v>0.6372803136596301</v>
      </c>
    </row>
    <row r="6" spans="1:17" ht="12">
      <c r="A6">
        <v>3</v>
      </c>
      <c r="B6" t="s">
        <v>28</v>
      </c>
      <c r="C6" t="s">
        <v>30</v>
      </c>
      <c r="D6" s="4">
        <v>36</v>
      </c>
      <c r="E6" s="4">
        <v>35.6</v>
      </c>
      <c r="F6" s="22">
        <f t="shared" si="0"/>
        <v>35.8</v>
      </c>
      <c r="I6">
        <v>3</v>
      </c>
      <c r="J6" t="s">
        <v>28</v>
      </c>
      <c r="K6" t="s">
        <v>30</v>
      </c>
      <c r="L6">
        <v>24.55</v>
      </c>
      <c r="M6">
        <v>35.8</v>
      </c>
      <c r="N6" s="9">
        <f t="shared" si="1"/>
        <v>11.249999999999996</v>
      </c>
      <c r="O6" s="9">
        <f>N6-$N$8</f>
        <v>0.3499999999999943</v>
      </c>
      <c r="P6" s="9">
        <f t="shared" si="2"/>
        <v>1.2745606273192571</v>
      </c>
      <c r="Q6" s="9">
        <f t="shared" si="3"/>
        <v>0.7845840978967539</v>
      </c>
    </row>
    <row r="7" spans="1:17" ht="12">
      <c r="A7">
        <v>4</v>
      </c>
      <c r="B7" t="s">
        <v>28</v>
      </c>
      <c r="C7" t="s">
        <v>30</v>
      </c>
      <c r="D7" s="4">
        <v>36.1</v>
      </c>
      <c r="E7" s="13">
        <v>35.7</v>
      </c>
      <c r="F7" s="22">
        <f t="shared" si="0"/>
        <v>35.900000000000006</v>
      </c>
      <c r="I7">
        <v>4</v>
      </c>
      <c r="J7" t="s">
        <v>28</v>
      </c>
      <c r="K7" t="s">
        <v>30</v>
      </c>
      <c r="L7">
        <v>24.75</v>
      </c>
      <c r="M7">
        <v>35.9</v>
      </c>
      <c r="N7" s="9">
        <f t="shared" si="1"/>
        <v>11.149999999999999</v>
      </c>
      <c r="O7" s="9">
        <f>N7-$N$8</f>
        <v>0.24999999999999645</v>
      </c>
      <c r="P7" s="9">
        <f t="shared" si="2"/>
        <v>1.1892071150027181</v>
      </c>
      <c r="Q7" s="9">
        <f t="shared" si="3"/>
        <v>0.8408964152537166</v>
      </c>
    </row>
    <row r="8" spans="1:17" ht="12">
      <c r="A8">
        <v>5</v>
      </c>
      <c r="B8" t="s">
        <v>28</v>
      </c>
      <c r="C8" t="s">
        <v>31</v>
      </c>
      <c r="D8" s="4">
        <v>34.6</v>
      </c>
      <c r="E8" s="13">
        <v>34.6</v>
      </c>
      <c r="F8" s="22">
        <f>AVERAGE(D8:E8)</f>
        <v>34.6</v>
      </c>
      <c r="I8" s="10">
        <v>5</v>
      </c>
      <c r="J8" s="10" t="s">
        <v>28</v>
      </c>
      <c r="K8" s="10" t="s">
        <v>31</v>
      </c>
      <c r="L8" s="10">
        <v>23.7</v>
      </c>
      <c r="M8" s="10">
        <v>34.6</v>
      </c>
      <c r="N8" s="11">
        <f t="shared" si="1"/>
        <v>10.900000000000002</v>
      </c>
      <c r="O8" s="11">
        <f>N8-$N$8</f>
        <v>0</v>
      </c>
      <c r="P8" s="11">
        <f t="shared" si="2"/>
        <v>1</v>
      </c>
      <c r="Q8" s="11">
        <f t="shared" si="3"/>
        <v>1</v>
      </c>
    </row>
    <row r="9" spans="1:17" ht="12">
      <c r="A9">
        <v>6</v>
      </c>
      <c r="B9" t="s">
        <v>28</v>
      </c>
      <c r="C9" t="s">
        <v>31</v>
      </c>
      <c r="D9" s="4">
        <v>36.1</v>
      </c>
      <c r="E9" s="13">
        <v>35.7</v>
      </c>
      <c r="F9" s="22">
        <f t="shared" si="0"/>
        <v>35.900000000000006</v>
      </c>
      <c r="I9" s="10">
        <v>6</v>
      </c>
      <c r="J9" s="10" t="s">
        <v>28</v>
      </c>
      <c r="K9" s="10" t="s">
        <v>31</v>
      </c>
      <c r="L9" s="10">
        <v>24.6</v>
      </c>
      <c r="M9" s="10">
        <v>35.9</v>
      </c>
      <c r="N9" s="11">
        <f t="shared" si="1"/>
        <v>11.299999999999997</v>
      </c>
      <c r="O9" s="11">
        <f aca="true" t="shared" si="4" ref="O9:O17">N9-$N$8</f>
        <v>0.399999999999995</v>
      </c>
      <c r="P9" s="11">
        <f t="shared" si="2"/>
        <v>1.3195079107728898</v>
      </c>
      <c r="Q9" s="11">
        <f t="shared" si="3"/>
        <v>0.7578582832552017</v>
      </c>
    </row>
    <row r="10" spans="1:17" ht="12">
      <c r="A10">
        <v>7</v>
      </c>
      <c r="B10" t="s">
        <v>28</v>
      </c>
      <c r="C10" t="s">
        <v>31</v>
      </c>
      <c r="D10" s="4">
        <v>36</v>
      </c>
      <c r="E10" s="13">
        <v>36</v>
      </c>
      <c r="F10" s="22">
        <f t="shared" si="0"/>
        <v>36</v>
      </c>
      <c r="I10" s="10">
        <v>7</v>
      </c>
      <c r="J10" s="10" t="s">
        <v>28</v>
      </c>
      <c r="K10" s="10" t="s">
        <v>31</v>
      </c>
      <c r="L10" s="10">
        <v>24.45</v>
      </c>
      <c r="M10" s="10">
        <v>36</v>
      </c>
      <c r="N10" s="11">
        <f t="shared" si="1"/>
        <v>11.55</v>
      </c>
      <c r="O10" s="11">
        <f t="shared" si="4"/>
        <v>0.6499999999999986</v>
      </c>
      <c r="P10" s="11">
        <f t="shared" si="2"/>
        <v>1.5691681957935</v>
      </c>
      <c r="Q10" s="11">
        <f t="shared" si="3"/>
        <v>0.6372803136596317</v>
      </c>
    </row>
    <row r="11" spans="1:17" ht="12">
      <c r="A11">
        <v>8</v>
      </c>
      <c r="B11" t="s">
        <v>28</v>
      </c>
      <c r="C11" t="s">
        <v>31</v>
      </c>
      <c r="D11" s="4">
        <v>35.8</v>
      </c>
      <c r="E11" s="13">
        <v>35.8</v>
      </c>
      <c r="F11" s="22">
        <f t="shared" si="0"/>
        <v>35.8</v>
      </c>
      <c r="I11" s="10">
        <v>8</v>
      </c>
      <c r="J11" s="10" t="s">
        <v>28</v>
      </c>
      <c r="K11" s="10" t="s">
        <v>31</v>
      </c>
      <c r="L11" s="10">
        <v>24.85</v>
      </c>
      <c r="M11" s="10">
        <v>35.8</v>
      </c>
      <c r="N11" s="11">
        <f t="shared" si="1"/>
        <v>10.949999999999996</v>
      </c>
      <c r="O11" s="11">
        <f t="shared" si="4"/>
        <v>0.049999999999993605</v>
      </c>
      <c r="P11" s="11">
        <f t="shared" si="2"/>
        <v>1.035264923841373</v>
      </c>
      <c r="Q11" s="11">
        <f t="shared" si="3"/>
        <v>0.9659363289248498</v>
      </c>
    </row>
    <row r="12" spans="1:17" ht="12">
      <c r="A12">
        <v>9</v>
      </c>
      <c r="B12" t="s">
        <v>28</v>
      </c>
      <c r="C12" t="s">
        <v>31</v>
      </c>
      <c r="D12" s="4">
        <v>36.1</v>
      </c>
      <c r="E12" s="4">
        <v>36.1</v>
      </c>
      <c r="F12" s="22">
        <f t="shared" si="0"/>
        <v>36.1</v>
      </c>
      <c r="I12" s="10">
        <v>9</v>
      </c>
      <c r="J12" s="10" t="s">
        <v>28</v>
      </c>
      <c r="K12" s="10" t="s">
        <v>31</v>
      </c>
      <c r="L12" s="10">
        <v>24.45</v>
      </c>
      <c r="M12" s="10">
        <v>36.1</v>
      </c>
      <c r="N12" s="11">
        <f t="shared" si="1"/>
        <v>11.650000000000002</v>
      </c>
      <c r="O12" s="11">
        <f t="shared" si="4"/>
        <v>0.75</v>
      </c>
      <c r="P12" s="11">
        <f t="shared" si="2"/>
        <v>1.681792830507429</v>
      </c>
      <c r="Q12" s="11">
        <f t="shared" si="3"/>
        <v>0.5946035575013605</v>
      </c>
    </row>
    <row r="13" spans="1:17" ht="12">
      <c r="A13">
        <v>10</v>
      </c>
      <c r="B13" t="s">
        <v>28</v>
      </c>
      <c r="C13" t="s">
        <v>31</v>
      </c>
      <c r="D13" s="4">
        <v>34.5</v>
      </c>
      <c r="E13" s="4">
        <v>34.5</v>
      </c>
      <c r="F13" s="22">
        <f t="shared" si="0"/>
        <v>34.5</v>
      </c>
      <c r="I13" s="10">
        <v>10</v>
      </c>
      <c r="J13" s="10" t="s">
        <v>28</v>
      </c>
      <c r="K13" s="10" t="s">
        <v>31</v>
      </c>
      <c r="L13" s="10">
        <v>27.55</v>
      </c>
      <c r="M13" s="10">
        <v>34.5</v>
      </c>
      <c r="N13" s="11">
        <f t="shared" si="1"/>
        <v>6.949999999999999</v>
      </c>
      <c r="O13" s="11">
        <f t="shared" si="4"/>
        <v>-3.950000000000003</v>
      </c>
      <c r="P13" s="11">
        <f t="shared" si="2"/>
        <v>0.06470405774008599</v>
      </c>
      <c r="Q13" s="23">
        <f t="shared" si="3"/>
        <v>15.454981262797554</v>
      </c>
    </row>
    <row r="14" spans="1:23" ht="12.75">
      <c r="A14">
        <v>11</v>
      </c>
      <c r="B14" t="s">
        <v>28</v>
      </c>
      <c r="C14" t="s">
        <v>31</v>
      </c>
      <c r="D14" s="4">
        <v>35.7</v>
      </c>
      <c r="E14" s="4">
        <v>35.7</v>
      </c>
      <c r="F14" s="22">
        <f t="shared" si="0"/>
        <v>35.7</v>
      </c>
      <c r="I14" s="10">
        <v>11</v>
      </c>
      <c r="J14" s="10" t="s">
        <v>28</v>
      </c>
      <c r="K14" s="10" t="s">
        <v>31</v>
      </c>
      <c r="L14" s="10">
        <v>24.25</v>
      </c>
      <c r="M14" s="10">
        <v>35.7</v>
      </c>
      <c r="N14" s="11">
        <f t="shared" si="1"/>
        <v>11.450000000000003</v>
      </c>
      <c r="O14" s="11">
        <f t="shared" si="4"/>
        <v>0.5500000000000007</v>
      </c>
      <c r="P14" s="11">
        <f t="shared" si="2"/>
        <v>1.464085695945626</v>
      </c>
      <c r="Q14" s="11">
        <f t="shared" si="3"/>
        <v>0.6830201283771974</v>
      </c>
      <c r="V14" s="10" t="s">
        <v>2</v>
      </c>
      <c r="W14" s="12">
        <v>1</v>
      </c>
    </row>
    <row r="15" spans="1:23" ht="12.75">
      <c r="A15">
        <v>12</v>
      </c>
      <c r="B15" t="s">
        <v>28</v>
      </c>
      <c r="C15" t="s">
        <v>31</v>
      </c>
      <c r="D15" s="4">
        <v>35.7</v>
      </c>
      <c r="E15" s="4">
        <v>35.7</v>
      </c>
      <c r="F15" s="22">
        <f t="shared" si="0"/>
        <v>35.7</v>
      </c>
      <c r="I15" s="10">
        <v>12</v>
      </c>
      <c r="J15" s="10" t="s">
        <v>28</v>
      </c>
      <c r="K15" s="10" t="s">
        <v>31</v>
      </c>
      <c r="L15" s="10">
        <v>24.55</v>
      </c>
      <c r="M15" s="10">
        <v>35.7</v>
      </c>
      <c r="N15" s="11">
        <f t="shared" si="1"/>
        <v>11.150000000000002</v>
      </c>
      <c r="O15" s="11">
        <f t="shared" si="4"/>
        <v>0.25</v>
      </c>
      <c r="P15" s="11">
        <f t="shared" si="2"/>
        <v>1.189207115002721</v>
      </c>
      <c r="Q15" s="11">
        <f t="shared" si="3"/>
        <v>0.8408964152537146</v>
      </c>
      <c r="V15" s="10" t="s">
        <v>2</v>
      </c>
      <c r="W15" s="12">
        <v>0.7578582832552017</v>
      </c>
    </row>
    <row r="16" spans="1:23" ht="12.75">
      <c r="A16">
        <v>13</v>
      </c>
      <c r="B16" t="s">
        <v>28</v>
      </c>
      <c r="C16" t="s">
        <v>31</v>
      </c>
      <c r="D16" s="4">
        <v>34.9</v>
      </c>
      <c r="E16" s="4">
        <v>34.8</v>
      </c>
      <c r="F16" s="22">
        <f t="shared" si="0"/>
        <v>34.849999999999994</v>
      </c>
      <c r="I16" s="10">
        <v>13</v>
      </c>
      <c r="J16" s="10" t="s">
        <v>28</v>
      </c>
      <c r="K16" s="10" t="s">
        <v>31</v>
      </c>
      <c r="L16" s="10">
        <v>23.7</v>
      </c>
      <c r="M16" s="10">
        <v>34.85</v>
      </c>
      <c r="N16" s="11">
        <f t="shared" si="1"/>
        <v>11.150000000000002</v>
      </c>
      <c r="O16" s="11">
        <f t="shared" si="4"/>
        <v>0.25</v>
      </c>
      <c r="P16" s="11">
        <f t="shared" si="2"/>
        <v>1.189207115002721</v>
      </c>
      <c r="Q16" s="11">
        <f t="shared" si="3"/>
        <v>0.8408964152537146</v>
      </c>
      <c r="V16" s="10" t="s">
        <v>2</v>
      </c>
      <c r="W16" s="12">
        <v>0.6372803136596317</v>
      </c>
    </row>
    <row r="17" spans="1:23" ht="12.75">
      <c r="A17">
        <v>14</v>
      </c>
      <c r="B17" t="s">
        <v>28</v>
      </c>
      <c r="C17" t="s">
        <v>31</v>
      </c>
      <c r="D17" s="4">
        <v>34.5</v>
      </c>
      <c r="E17" s="4">
        <v>34.3</v>
      </c>
      <c r="F17" s="22">
        <f t="shared" si="0"/>
        <v>34.4</v>
      </c>
      <c r="I17" s="10">
        <v>14</v>
      </c>
      <c r="J17" s="10" t="s">
        <v>28</v>
      </c>
      <c r="K17" s="10" t="s">
        <v>31</v>
      </c>
      <c r="L17" s="10">
        <v>24.4</v>
      </c>
      <c r="M17" s="10">
        <v>34.4</v>
      </c>
      <c r="N17" s="11">
        <f t="shared" si="1"/>
        <v>10</v>
      </c>
      <c r="O17" s="11">
        <f t="shared" si="4"/>
        <v>-0.9000000000000021</v>
      </c>
      <c r="P17" s="11">
        <f t="shared" si="2"/>
        <v>0.5358867312681458</v>
      </c>
      <c r="Q17" s="11">
        <f t="shared" si="3"/>
        <v>1.8660659830736177</v>
      </c>
      <c r="V17" s="10" t="s">
        <v>2</v>
      </c>
      <c r="W17" s="12">
        <v>0.9659363289248498</v>
      </c>
    </row>
    <row r="18" spans="1:23" ht="12.75">
      <c r="A18">
        <v>15</v>
      </c>
      <c r="B18" t="s">
        <v>28</v>
      </c>
      <c r="C18" t="s">
        <v>30</v>
      </c>
      <c r="D18" s="4">
        <v>37.1</v>
      </c>
      <c r="E18" s="4">
        <v>37.1</v>
      </c>
      <c r="F18" s="22">
        <f t="shared" si="0"/>
        <v>37.1</v>
      </c>
      <c r="I18">
        <v>15</v>
      </c>
      <c r="J18" t="s">
        <v>28</v>
      </c>
      <c r="K18" t="s">
        <v>30</v>
      </c>
      <c r="L18">
        <v>24.2</v>
      </c>
      <c r="M18">
        <v>37.1</v>
      </c>
      <c r="N18" s="9">
        <f t="shared" si="1"/>
        <v>12.900000000000002</v>
      </c>
      <c r="O18" s="9">
        <f>N18-$N$8</f>
        <v>2</v>
      </c>
      <c r="P18" s="9">
        <f t="shared" si="2"/>
        <v>4</v>
      </c>
      <c r="Q18" s="9">
        <f t="shared" si="3"/>
        <v>0.25</v>
      </c>
      <c r="V18" s="10" t="s">
        <v>2</v>
      </c>
      <c r="W18" s="12">
        <v>0.5946035575013605</v>
      </c>
    </row>
    <row r="19" spans="1:23" ht="12.75">
      <c r="A19">
        <v>16</v>
      </c>
      <c r="B19" t="s">
        <v>28</v>
      </c>
      <c r="C19" t="s">
        <v>30</v>
      </c>
      <c r="D19" s="4">
        <v>37.2</v>
      </c>
      <c r="E19" s="4">
        <v>37.3</v>
      </c>
      <c r="F19" s="22">
        <f t="shared" si="0"/>
        <v>37.25</v>
      </c>
      <c r="I19">
        <v>16</v>
      </c>
      <c r="J19" t="s">
        <v>28</v>
      </c>
      <c r="K19" t="s">
        <v>30</v>
      </c>
      <c r="L19">
        <v>24.8</v>
      </c>
      <c r="M19">
        <v>37.25</v>
      </c>
      <c r="N19" s="9">
        <f t="shared" si="1"/>
        <v>12.45</v>
      </c>
      <c r="O19" s="9">
        <f aca="true" t="shared" si="5" ref="O19:O24">N19-$N$8</f>
        <v>1.5499999999999972</v>
      </c>
      <c r="P19" s="9">
        <f t="shared" si="2"/>
        <v>2.9281713918912446</v>
      </c>
      <c r="Q19" s="9">
        <f t="shared" si="3"/>
        <v>0.3415100641885996</v>
      </c>
      <c r="V19" s="10" t="s">
        <v>2</v>
      </c>
      <c r="W19" s="12">
        <v>0.6830201283771974</v>
      </c>
    </row>
    <row r="20" spans="1:23" ht="12.75">
      <c r="A20">
        <v>17</v>
      </c>
      <c r="B20" t="s">
        <v>28</v>
      </c>
      <c r="C20" t="s">
        <v>30</v>
      </c>
      <c r="D20" s="1">
        <v>35.8</v>
      </c>
      <c r="E20" s="1">
        <v>35.1</v>
      </c>
      <c r="F20" s="22">
        <f t="shared" si="0"/>
        <v>35.45</v>
      </c>
      <c r="I20">
        <v>17</v>
      </c>
      <c r="J20" t="s">
        <v>28</v>
      </c>
      <c r="K20" t="s">
        <v>30</v>
      </c>
      <c r="L20">
        <v>24.55</v>
      </c>
      <c r="M20">
        <v>35.45</v>
      </c>
      <c r="N20" s="9">
        <f t="shared" si="1"/>
        <v>10.900000000000002</v>
      </c>
      <c r="O20" s="9">
        <f t="shared" si="5"/>
        <v>0</v>
      </c>
      <c r="P20" s="9">
        <f t="shared" si="2"/>
        <v>1</v>
      </c>
      <c r="Q20" s="9">
        <f t="shared" si="3"/>
        <v>1</v>
      </c>
      <c r="V20" s="10" t="s">
        <v>2</v>
      </c>
      <c r="W20" s="12">
        <v>0.8408964152537146</v>
      </c>
    </row>
    <row r="21" spans="1:23" ht="12.75">
      <c r="A21">
        <v>18</v>
      </c>
      <c r="B21" t="s">
        <v>28</v>
      </c>
      <c r="C21" t="s">
        <v>30</v>
      </c>
      <c r="D21" s="4">
        <v>37.5</v>
      </c>
      <c r="E21" s="4">
        <v>37.6</v>
      </c>
      <c r="F21" s="22">
        <f t="shared" si="0"/>
        <v>37.55</v>
      </c>
      <c r="I21">
        <v>18</v>
      </c>
      <c r="J21" t="s">
        <v>28</v>
      </c>
      <c r="K21" t="s">
        <v>30</v>
      </c>
      <c r="L21">
        <v>24.3</v>
      </c>
      <c r="M21">
        <v>37.55</v>
      </c>
      <c r="N21" s="9">
        <f t="shared" si="1"/>
        <v>13.249999999999996</v>
      </c>
      <c r="O21" s="9">
        <f t="shared" si="5"/>
        <v>2.3499999999999943</v>
      </c>
      <c r="P21" s="9">
        <f t="shared" si="2"/>
        <v>5.0982425092770285</v>
      </c>
      <c r="Q21" s="9">
        <f t="shared" si="3"/>
        <v>0.19614602447418847</v>
      </c>
      <c r="V21" s="10" t="s">
        <v>2</v>
      </c>
      <c r="W21" s="12">
        <v>0.8408964152537146</v>
      </c>
    </row>
    <row r="22" spans="1:23" ht="12.75">
      <c r="A22">
        <v>19</v>
      </c>
      <c r="B22" t="s">
        <v>28</v>
      </c>
      <c r="C22" t="s">
        <v>30</v>
      </c>
      <c r="D22" s="4">
        <v>33.7</v>
      </c>
      <c r="E22" s="4">
        <v>33.6</v>
      </c>
      <c r="F22" s="22">
        <f t="shared" si="0"/>
        <v>33.650000000000006</v>
      </c>
      <c r="I22">
        <v>19</v>
      </c>
      <c r="J22" t="s">
        <v>28</v>
      </c>
      <c r="K22" t="s">
        <v>30</v>
      </c>
      <c r="L22">
        <v>26.85</v>
      </c>
      <c r="M22">
        <v>33.65</v>
      </c>
      <c r="N22" s="9">
        <f t="shared" si="1"/>
        <v>6.799999999999997</v>
      </c>
      <c r="O22" s="9">
        <f t="shared" si="5"/>
        <v>-4.100000000000005</v>
      </c>
      <c r="P22" s="9">
        <f t="shared" si="2"/>
        <v>0.05831456197105026</v>
      </c>
      <c r="Q22" s="23">
        <f t="shared" si="3"/>
        <v>17.14837540058075</v>
      </c>
      <c r="R22" t="s">
        <v>16</v>
      </c>
      <c r="S22" s="12">
        <f>AVERAGE(Q4:Q7,Q18:Q21,Q23:Q23)</f>
        <v>0.5665593067608931</v>
      </c>
      <c r="T22" s="12">
        <f>STDEV(Q4:Q7,Q18:Q21,Q23)</f>
        <v>0.2902868547105409</v>
      </c>
      <c r="U22" s="12">
        <f>T22/SQRT(10)</f>
        <v>0.09179676356916874</v>
      </c>
      <c r="V22" s="10" t="s">
        <v>2</v>
      </c>
      <c r="W22" s="12">
        <v>1.8660659830736177</v>
      </c>
    </row>
    <row r="23" spans="1:23" ht="12.75">
      <c r="A23">
        <v>20</v>
      </c>
      <c r="B23" t="s">
        <v>28</v>
      </c>
      <c r="C23" t="s">
        <v>30</v>
      </c>
      <c r="D23" s="4">
        <v>36.8</v>
      </c>
      <c r="E23" s="4">
        <v>36.8</v>
      </c>
      <c r="F23" s="22">
        <f t="shared" si="0"/>
        <v>36.8</v>
      </c>
      <c r="I23">
        <v>20</v>
      </c>
      <c r="J23" t="s">
        <v>28</v>
      </c>
      <c r="K23" t="s">
        <v>30</v>
      </c>
      <c r="L23">
        <v>24.35</v>
      </c>
      <c r="M23">
        <v>36.8</v>
      </c>
      <c r="N23" s="9">
        <f t="shared" si="1"/>
        <v>12.449999999999996</v>
      </c>
      <c r="O23" s="9">
        <f t="shared" si="5"/>
        <v>1.5499999999999936</v>
      </c>
      <c r="P23" s="9">
        <f t="shared" si="2"/>
        <v>2.9281713918912375</v>
      </c>
      <c r="Q23" s="9">
        <f t="shared" si="3"/>
        <v>0.3415100641886004</v>
      </c>
      <c r="R23" t="s">
        <v>33</v>
      </c>
      <c r="S23" s="12">
        <f>AVERAGE(Q8:Q12,Q14:Q17)</f>
        <v>0.9096174916999209</v>
      </c>
      <c r="T23" s="12">
        <f>STDEV(Q8:Q12,Q14:Q17)</f>
        <v>0.38460340584078195</v>
      </c>
      <c r="U23" s="12">
        <f>T23/SQRT(10)</f>
        <v>0.12162227583149775</v>
      </c>
      <c r="V23" t="s">
        <v>1</v>
      </c>
      <c r="W23" s="12">
        <v>0.25</v>
      </c>
    </row>
    <row r="24" spans="1:23" ht="12.75">
      <c r="A24">
        <v>21</v>
      </c>
      <c r="B24" t="s">
        <v>29</v>
      </c>
      <c r="C24" t="s">
        <v>30</v>
      </c>
      <c r="D24" s="4">
        <v>32.6</v>
      </c>
      <c r="E24" s="4" t="s">
        <v>13</v>
      </c>
      <c r="F24" s="22">
        <f t="shared" si="0"/>
        <v>32.6</v>
      </c>
      <c r="I24">
        <v>21</v>
      </c>
      <c r="J24" t="s">
        <v>29</v>
      </c>
      <c r="K24" t="s">
        <v>30</v>
      </c>
      <c r="L24">
        <v>27.7</v>
      </c>
      <c r="M24">
        <v>32.6</v>
      </c>
      <c r="N24" s="9">
        <f t="shared" si="1"/>
        <v>4.900000000000002</v>
      </c>
      <c r="O24" s="9">
        <f t="shared" si="5"/>
        <v>-6</v>
      </c>
      <c r="P24" s="9">
        <f t="shared" si="2"/>
        <v>0.015625</v>
      </c>
      <c r="Q24" s="9">
        <f t="shared" si="3"/>
        <v>64</v>
      </c>
      <c r="V24" t="s">
        <v>1</v>
      </c>
      <c r="W24" s="12">
        <v>0.3415100641885996</v>
      </c>
    </row>
    <row r="25" spans="4:23" ht="12.75">
      <c r="D25" s="4"/>
      <c r="E25" s="4"/>
      <c r="F25" s="4"/>
      <c r="R25" s="2" t="s">
        <v>16</v>
      </c>
      <c r="S25" s="12">
        <f aca="true" t="shared" si="6" ref="S25:U26">S22/$S$22</f>
        <v>1</v>
      </c>
      <c r="T25" s="12">
        <f t="shared" si="6"/>
        <v>0.5123679926293253</v>
      </c>
      <c r="U25" s="12">
        <f t="shared" si="6"/>
        <v>0.1620249856877032</v>
      </c>
      <c r="V25" t="s">
        <v>1</v>
      </c>
      <c r="W25" s="12">
        <v>1</v>
      </c>
    </row>
    <row r="26" spans="18:23" ht="12.75">
      <c r="R26" s="2" t="s">
        <v>33</v>
      </c>
      <c r="S26" s="12">
        <f t="shared" si="6"/>
        <v>1.6055115163500613</v>
      </c>
      <c r="T26" s="12">
        <f t="shared" si="6"/>
        <v>0.6788405048707415</v>
      </c>
      <c r="U26" s="12">
        <f t="shared" si="6"/>
        <v>0.21466821633701696</v>
      </c>
      <c r="V26" t="s">
        <v>1</v>
      </c>
      <c r="W26" s="12">
        <v>0.19614602447418847</v>
      </c>
    </row>
    <row r="27" spans="22:23" ht="12.75">
      <c r="V27" t="s">
        <v>1</v>
      </c>
      <c r="W27" s="12">
        <v>0.3415100641886004</v>
      </c>
    </row>
    <row r="28" spans="22:23" ht="12.75">
      <c r="V28" t="s">
        <v>1</v>
      </c>
      <c r="W28" s="12">
        <v>0.7071067811865475</v>
      </c>
    </row>
    <row r="29" spans="22:23" ht="12.75">
      <c r="V29" t="s">
        <v>1</v>
      </c>
      <c r="W29" s="12">
        <v>0.6372803136596301</v>
      </c>
    </row>
    <row r="30" spans="22:23" ht="12.75">
      <c r="V30" t="s">
        <v>1</v>
      </c>
      <c r="W30" s="12">
        <v>0.7845840978967539</v>
      </c>
    </row>
    <row r="31" spans="22:23" ht="12.75">
      <c r="V31" t="s">
        <v>1</v>
      </c>
      <c r="W31" s="12">
        <v>0.8408964152537166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Physio</dc:creator>
  <cp:keywords/>
  <dc:description/>
  <cp:lastModifiedBy>L D</cp:lastModifiedBy>
  <dcterms:created xsi:type="dcterms:W3CDTF">2012-04-02T14:06:22Z</dcterms:created>
  <dcterms:modified xsi:type="dcterms:W3CDTF">2015-11-17T11:29:31Z</dcterms:modified>
  <cp:category/>
  <cp:version/>
  <cp:contentType/>
  <cp:contentStatus/>
</cp:coreProperties>
</file>