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showInkAnnotation="0" codeName="ThisWorkbook" autoCompressPictures="0"/>
  <bookViews>
    <workbookView xWindow="0" yWindow="0" windowWidth="25600" windowHeight="16060" tabRatio="1000" activeTab="1"/>
  </bookViews>
  <sheets>
    <sheet name="main datasheet--NO NEW ANALYSES" sheetId="1" r:id="rId1"/>
    <sheet name="main Datasheet PURGED--no alive" sheetId="26" r:id="rId2"/>
  </sheets>
  <definedNames>
    <definedName name="_xlnm._FilterDatabase" localSheetId="1" hidden="1">'main Datasheet PURGED--no alive'!$A$1:$W$309</definedName>
    <definedName name="_xlnm._FilterDatabase" localSheetId="0" hidden="1">'main datasheet--NO NEW ANALYSES'!$A$1:$W$1571</definedName>
    <definedName name="_xlnm.Print_Area" localSheetId="0">'main datasheet--NO NEW ANALYSES'!$A$1:$W$1426</definedName>
    <definedName name="_xlnm.Print_Titles" localSheetId="0">'main datasheet--NO NEW ANALYSES'!$1:$1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A213" i="26" l="1"/>
  <c r="AA212" i="26"/>
  <c r="AA211" i="26"/>
  <c r="AA210" i="26"/>
  <c r="AA209" i="26"/>
  <c r="AA208" i="26"/>
  <c r="AA207" i="26"/>
  <c r="AA206" i="26"/>
  <c r="AA205" i="26"/>
  <c r="AA204" i="26"/>
  <c r="AA203" i="26"/>
  <c r="AA202" i="26"/>
  <c r="AA201" i="26"/>
  <c r="AA200" i="26"/>
  <c r="AA199" i="26"/>
  <c r="AA198" i="26"/>
  <c r="AA197" i="26"/>
  <c r="AA196" i="26"/>
  <c r="AA195" i="26"/>
  <c r="AA194" i="26"/>
  <c r="AA193" i="26"/>
  <c r="AA192" i="26"/>
  <c r="AA191" i="26"/>
  <c r="AA190" i="26"/>
  <c r="AA189" i="26"/>
  <c r="AA188" i="26"/>
  <c r="AA187" i="26"/>
  <c r="AA186" i="26"/>
  <c r="AA185" i="26"/>
  <c r="AA184" i="26"/>
  <c r="AA183" i="26"/>
  <c r="AA182" i="26"/>
  <c r="AA181" i="26"/>
  <c r="AA180" i="26"/>
  <c r="AA179" i="26"/>
  <c r="AA178" i="26"/>
  <c r="AA177" i="26"/>
  <c r="AA176" i="26"/>
  <c r="AA175" i="26"/>
  <c r="AA174" i="26"/>
  <c r="AA173" i="26"/>
  <c r="AA172" i="26"/>
  <c r="AA171" i="26"/>
  <c r="AA170" i="26"/>
  <c r="AA169" i="26"/>
  <c r="AA168" i="26"/>
  <c r="AA167" i="26"/>
  <c r="AA166" i="26"/>
  <c r="AA165" i="26"/>
  <c r="AA164" i="26"/>
  <c r="AA163" i="26"/>
  <c r="AA162" i="26"/>
  <c r="AA161" i="26"/>
  <c r="AA160" i="26"/>
  <c r="AA159" i="26"/>
  <c r="AA158" i="26"/>
  <c r="AA157" i="26"/>
  <c r="AA156" i="26"/>
  <c r="AA155" i="26"/>
  <c r="AA154" i="26"/>
  <c r="AA153" i="26"/>
  <c r="AA152" i="26"/>
  <c r="AA151" i="26"/>
  <c r="AA150" i="26"/>
  <c r="AA149" i="26"/>
  <c r="AA148" i="26"/>
  <c r="AA147" i="26"/>
  <c r="AA146" i="26"/>
  <c r="AA145" i="26"/>
  <c r="AA144" i="26"/>
  <c r="AA143" i="26"/>
  <c r="AA142" i="26"/>
  <c r="AA141" i="26"/>
  <c r="AA140" i="26"/>
  <c r="AA139" i="26"/>
  <c r="AA138" i="26"/>
  <c r="AA137" i="26"/>
  <c r="AA136" i="26"/>
  <c r="AA135" i="26"/>
  <c r="AA134" i="26"/>
  <c r="AA133" i="26"/>
  <c r="AA132" i="26"/>
  <c r="AA131" i="26"/>
  <c r="AA130" i="26"/>
  <c r="AA129" i="26"/>
  <c r="AA128" i="26"/>
  <c r="AA127" i="26"/>
  <c r="AA126" i="26"/>
  <c r="AA125" i="26"/>
  <c r="AA124" i="26"/>
  <c r="AA123" i="26"/>
  <c r="AA122" i="26"/>
  <c r="AA121" i="26"/>
  <c r="AA120" i="26"/>
  <c r="AA119" i="26"/>
  <c r="AA118" i="26"/>
  <c r="AA117" i="26"/>
  <c r="AA116" i="26"/>
  <c r="AA115" i="26"/>
  <c r="AA114" i="26"/>
  <c r="AA113" i="26"/>
  <c r="AA112" i="26"/>
  <c r="AA111" i="26"/>
  <c r="AA110" i="26"/>
  <c r="AA109" i="26"/>
  <c r="AA108" i="26"/>
  <c r="AA107" i="26"/>
  <c r="AA106" i="26"/>
  <c r="AA105" i="26"/>
  <c r="AA104" i="26"/>
  <c r="AA103" i="26"/>
  <c r="AA102" i="26"/>
  <c r="AA101" i="26"/>
  <c r="AA100" i="26"/>
  <c r="AA99" i="26"/>
  <c r="AA98" i="26"/>
  <c r="AA97" i="26"/>
  <c r="AA96" i="26"/>
  <c r="AA95" i="26"/>
  <c r="AA94" i="26"/>
  <c r="AA93" i="26"/>
  <c r="AA92" i="26"/>
  <c r="AA91" i="26"/>
  <c r="AA90" i="26"/>
  <c r="AA89" i="26"/>
  <c r="AA88" i="26"/>
  <c r="AA87" i="26"/>
  <c r="AA86" i="26"/>
  <c r="AA85" i="26"/>
  <c r="AA84" i="26"/>
  <c r="AA83" i="26"/>
  <c r="AA82" i="26"/>
  <c r="AA81" i="26"/>
  <c r="AA80" i="26"/>
  <c r="AA79" i="26"/>
  <c r="AA78" i="26"/>
  <c r="AA77" i="26"/>
  <c r="AA76" i="26"/>
  <c r="AA75" i="26"/>
  <c r="AA74" i="26"/>
  <c r="AA73" i="26"/>
  <c r="AA72" i="26"/>
  <c r="AA71" i="26"/>
  <c r="AA70" i="26"/>
  <c r="AA69" i="26"/>
  <c r="AA68" i="26"/>
  <c r="AA67" i="26"/>
  <c r="AA66" i="26"/>
  <c r="AA65" i="26"/>
  <c r="AA64" i="26"/>
  <c r="AA63" i="26"/>
  <c r="AA62" i="26"/>
  <c r="AA61" i="26"/>
  <c r="AA60" i="26"/>
  <c r="AA59" i="26"/>
  <c r="AA58" i="26"/>
  <c r="AA57" i="26"/>
  <c r="AA56" i="26"/>
  <c r="AA55" i="26"/>
  <c r="AA54" i="26"/>
  <c r="AA53" i="26"/>
  <c r="AA52" i="26"/>
  <c r="AA51" i="26"/>
  <c r="AA50" i="26"/>
  <c r="AA49" i="26"/>
  <c r="AA48" i="26"/>
  <c r="AA47" i="26"/>
  <c r="AA46" i="26"/>
  <c r="AA45" i="26"/>
  <c r="AA44" i="26"/>
  <c r="AA43" i="26"/>
  <c r="AA42" i="26"/>
  <c r="AA41" i="26"/>
  <c r="AA40" i="26"/>
  <c r="AA39" i="26"/>
  <c r="AA38" i="26"/>
  <c r="AA37" i="26"/>
  <c r="AA36" i="26"/>
  <c r="AA35" i="26"/>
  <c r="AA34" i="26"/>
  <c r="AA33" i="26"/>
  <c r="AA32" i="26"/>
  <c r="AA31" i="26"/>
  <c r="AA30" i="26"/>
  <c r="AA29" i="26"/>
  <c r="AA28" i="26"/>
  <c r="AA27" i="26"/>
  <c r="AA26" i="26"/>
  <c r="AA25" i="26"/>
  <c r="AA24" i="26"/>
  <c r="AA23" i="26"/>
  <c r="AA22" i="26"/>
  <c r="AA21" i="26"/>
  <c r="AA20" i="26"/>
  <c r="AA19" i="26"/>
  <c r="AA18" i="26"/>
  <c r="AA17" i="26"/>
  <c r="AA16" i="26"/>
  <c r="AA15" i="26"/>
  <c r="AA14" i="26"/>
  <c r="AA13" i="26"/>
  <c r="AA12" i="26"/>
  <c r="AA11" i="26"/>
  <c r="AA10" i="26"/>
  <c r="AA9" i="26"/>
  <c r="AA8" i="26"/>
  <c r="AA7" i="26"/>
  <c r="AA6" i="26"/>
  <c r="AA5" i="26"/>
  <c r="AA4" i="26"/>
  <c r="AA3" i="26"/>
  <c r="AA2" i="26"/>
  <c r="AB2" i="26"/>
  <c r="AC2" i="26"/>
  <c r="AD2" i="26"/>
  <c r="AE2" i="26"/>
  <c r="AF2" i="26"/>
  <c r="AG2" i="26"/>
  <c r="AH2" i="26"/>
  <c r="AB3" i="26"/>
  <c r="AC3" i="26"/>
  <c r="AD3" i="26"/>
  <c r="AE3" i="26"/>
  <c r="AF3" i="26"/>
  <c r="AG3" i="26"/>
  <c r="AH3" i="26"/>
  <c r="AB4" i="26"/>
  <c r="AC4" i="26"/>
  <c r="AD4" i="26"/>
  <c r="AE4" i="26"/>
  <c r="AF4" i="26"/>
  <c r="AG4" i="26"/>
  <c r="AH4" i="26"/>
  <c r="AB5" i="26"/>
  <c r="AC5" i="26"/>
  <c r="AD5" i="26"/>
  <c r="AE5" i="26"/>
  <c r="AF5" i="26"/>
  <c r="AG5" i="26"/>
  <c r="AH5" i="26"/>
  <c r="AB6" i="26"/>
  <c r="AC6" i="26"/>
  <c r="AD6" i="26"/>
  <c r="AE6" i="26"/>
  <c r="AF6" i="26"/>
  <c r="AG6" i="26"/>
  <c r="AH6" i="26"/>
  <c r="AB7" i="26"/>
  <c r="AC7" i="26"/>
  <c r="AD7" i="26"/>
  <c r="AE7" i="26"/>
  <c r="AF7" i="26"/>
  <c r="AG7" i="26"/>
  <c r="AH7" i="26"/>
  <c r="AB8" i="26"/>
  <c r="AC8" i="26"/>
  <c r="AD8" i="26"/>
  <c r="AE8" i="26"/>
  <c r="AF8" i="26"/>
  <c r="AG8" i="26"/>
  <c r="AH8" i="26"/>
  <c r="AB9" i="26"/>
  <c r="AC9" i="26"/>
  <c r="AD9" i="26"/>
  <c r="AE9" i="26"/>
  <c r="AF9" i="26"/>
  <c r="AG9" i="26"/>
  <c r="AH9" i="26"/>
  <c r="AB10" i="26"/>
  <c r="AC10" i="26"/>
  <c r="AD10" i="26"/>
  <c r="AE10" i="26"/>
  <c r="AF10" i="26"/>
  <c r="AG10" i="26"/>
  <c r="AH10" i="26"/>
  <c r="AB11" i="26"/>
  <c r="AC11" i="26"/>
  <c r="AD11" i="26"/>
  <c r="AE11" i="26"/>
  <c r="AF11" i="26"/>
  <c r="AG11" i="26"/>
  <c r="AH11" i="26"/>
  <c r="AB12" i="26"/>
  <c r="AC12" i="26"/>
  <c r="AD12" i="26"/>
  <c r="AE12" i="26"/>
  <c r="AF12" i="26"/>
  <c r="AG12" i="26"/>
  <c r="AH12" i="26"/>
  <c r="AB13" i="26"/>
  <c r="AC13" i="26"/>
  <c r="AD13" i="26"/>
  <c r="AE13" i="26"/>
  <c r="AF13" i="26"/>
  <c r="AG13" i="26"/>
  <c r="AH13" i="26"/>
  <c r="AB14" i="26"/>
  <c r="AC14" i="26"/>
  <c r="AD14" i="26"/>
  <c r="AE14" i="26"/>
  <c r="AF14" i="26"/>
  <c r="AG14" i="26"/>
  <c r="AH14" i="26"/>
  <c r="AB15" i="26"/>
  <c r="AC15" i="26"/>
  <c r="AD15" i="26"/>
  <c r="AE15" i="26"/>
  <c r="AF15" i="26"/>
  <c r="AG15" i="26"/>
  <c r="AH15" i="26"/>
  <c r="AB16" i="26"/>
  <c r="AC16" i="26"/>
  <c r="AD16" i="26"/>
  <c r="AE16" i="26"/>
  <c r="AF16" i="26"/>
  <c r="AG16" i="26"/>
  <c r="AH16" i="26"/>
  <c r="AB17" i="26"/>
  <c r="AC17" i="26"/>
  <c r="AD17" i="26"/>
  <c r="AE17" i="26"/>
  <c r="AF17" i="26"/>
  <c r="AG17" i="26"/>
  <c r="AH17" i="26"/>
  <c r="AB18" i="26"/>
  <c r="AC18" i="26"/>
  <c r="AD18" i="26"/>
  <c r="AE18" i="26"/>
  <c r="AF18" i="26"/>
  <c r="AG18" i="26"/>
  <c r="AH18" i="26"/>
  <c r="AB19" i="26"/>
  <c r="AC19" i="26"/>
  <c r="AD19" i="26"/>
  <c r="AE19" i="26"/>
  <c r="AF19" i="26"/>
  <c r="AG19" i="26"/>
  <c r="AH19" i="26"/>
  <c r="AB20" i="26"/>
  <c r="AC20" i="26"/>
  <c r="AD20" i="26"/>
  <c r="AE20" i="26"/>
  <c r="AF20" i="26"/>
  <c r="AG20" i="26"/>
  <c r="AH20" i="26"/>
  <c r="AB21" i="26"/>
  <c r="AC21" i="26"/>
  <c r="AD21" i="26"/>
  <c r="AE21" i="26"/>
  <c r="AF21" i="26"/>
  <c r="AG21" i="26"/>
  <c r="AH21" i="26"/>
  <c r="AB22" i="26"/>
  <c r="AC22" i="26"/>
  <c r="AD22" i="26"/>
  <c r="AE22" i="26"/>
  <c r="AF22" i="26"/>
  <c r="AG22" i="26"/>
  <c r="AH22" i="26"/>
  <c r="AB23" i="26"/>
  <c r="AC23" i="26"/>
  <c r="AD23" i="26"/>
  <c r="AE23" i="26"/>
  <c r="AF23" i="26"/>
  <c r="AG23" i="26"/>
  <c r="AH23" i="26"/>
  <c r="AB24" i="26"/>
  <c r="AC24" i="26"/>
  <c r="AD24" i="26"/>
  <c r="AE24" i="26"/>
  <c r="AF24" i="26"/>
  <c r="AG24" i="26"/>
  <c r="AH24" i="26"/>
  <c r="AB25" i="26"/>
  <c r="AC25" i="26"/>
  <c r="AD25" i="26"/>
  <c r="AE25" i="26"/>
  <c r="AF25" i="26"/>
  <c r="AG25" i="26"/>
  <c r="AH25" i="26"/>
  <c r="AB26" i="26"/>
  <c r="AC26" i="26"/>
  <c r="AD26" i="26"/>
  <c r="AE26" i="26"/>
  <c r="AF26" i="26"/>
  <c r="AG26" i="26"/>
  <c r="AH26" i="26"/>
  <c r="AB27" i="26"/>
  <c r="AC27" i="26"/>
  <c r="AD27" i="26"/>
  <c r="AE27" i="26"/>
  <c r="AF27" i="26"/>
  <c r="AG27" i="26"/>
  <c r="AH27" i="26"/>
  <c r="AB28" i="26"/>
  <c r="AC28" i="26"/>
  <c r="AD28" i="26"/>
  <c r="AE28" i="26"/>
  <c r="AF28" i="26"/>
  <c r="AG28" i="26"/>
  <c r="AH28" i="26"/>
  <c r="AB29" i="26"/>
  <c r="AC29" i="26"/>
  <c r="AD29" i="26"/>
  <c r="AE29" i="26"/>
  <c r="AF29" i="26"/>
  <c r="AG29" i="26"/>
  <c r="AH29" i="26"/>
  <c r="AB30" i="26"/>
  <c r="AC30" i="26"/>
  <c r="AD30" i="26"/>
  <c r="AE30" i="26"/>
  <c r="AF30" i="26"/>
  <c r="AG30" i="26"/>
  <c r="AH30" i="26"/>
  <c r="AB31" i="26"/>
  <c r="AC31" i="26"/>
  <c r="AD31" i="26"/>
  <c r="AE31" i="26"/>
  <c r="AF31" i="26"/>
  <c r="AG31" i="26"/>
  <c r="AH31" i="26"/>
  <c r="AB32" i="26"/>
  <c r="AC32" i="26"/>
  <c r="AD32" i="26"/>
  <c r="AE32" i="26"/>
  <c r="AF32" i="26"/>
  <c r="AG32" i="26"/>
  <c r="AH32" i="26"/>
  <c r="AB33" i="26"/>
  <c r="AC33" i="26"/>
  <c r="AD33" i="26"/>
  <c r="AE33" i="26"/>
  <c r="AF33" i="26"/>
  <c r="AG33" i="26"/>
  <c r="AH33" i="26"/>
  <c r="AB34" i="26"/>
  <c r="AC34" i="26"/>
  <c r="AD34" i="26"/>
  <c r="AE34" i="26"/>
  <c r="AF34" i="26"/>
  <c r="AG34" i="26"/>
  <c r="AH34" i="26"/>
  <c r="AB35" i="26"/>
  <c r="AC35" i="26"/>
  <c r="AD35" i="26"/>
  <c r="AE35" i="26"/>
  <c r="AF35" i="26"/>
  <c r="AG35" i="26"/>
  <c r="AH35" i="26"/>
  <c r="AB36" i="26"/>
  <c r="AC36" i="26"/>
  <c r="AD36" i="26"/>
  <c r="AE36" i="26"/>
  <c r="AF36" i="26"/>
  <c r="AG36" i="26"/>
  <c r="AH36" i="26"/>
  <c r="AB37" i="26"/>
  <c r="AC37" i="26"/>
  <c r="AD37" i="26"/>
  <c r="AE37" i="26"/>
  <c r="AF37" i="26"/>
  <c r="AG37" i="26"/>
  <c r="AH37" i="26"/>
  <c r="AB38" i="26"/>
  <c r="AC38" i="26"/>
  <c r="AD38" i="26"/>
  <c r="AE38" i="26"/>
  <c r="AF38" i="26"/>
  <c r="AG38" i="26"/>
  <c r="AH38" i="26"/>
  <c r="AB39" i="26"/>
  <c r="AC39" i="26"/>
  <c r="AD39" i="26"/>
  <c r="AE39" i="26"/>
  <c r="AF39" i="26"/>
  <c r="AG39" i="26"/>
  <c r="AH39" i="26"/>
  <c r="AB40" i="26"/>
  <c r="AC40" i="26"/>
  <c r="AD40" i="26"/>
  <c r="AE40" i="26"/>
  <c r="AF40" i="26"/>
  <c r="AG40" i="26"/>
  <c r="AH40" i="26"/>
  <c r="AB41" i="26"/>
  <c r="AC41" i="26"/>
  <c r="AD41" i="26"/>
  <c r="AE41" i="26"/>
  <c r="AF41" i="26"/>
  <c r="AG41" i="26"/>
  <c r="AH41" i="26"/>
  <c r="AB42" i="26"/>
  <c r="AC42" i="26"/>
  <c r="AD42" i="26"/>
  <c r="AE42" i="26"/>
  <c r="AF42" i="26"/>
  <c r="AG42" i="26"/>
  <c r="AH42" i="26"/>
  <c r="AB43" i="26"/>
  <c r="AC43" i="26"/>
  <c r="AD43" i="26"/>
  <c r="AE43" i="26"/>
  <c r="AF43" i="26"/>
  <c r="AG43" i="26"/>
  <c r="AH43" i="26"/>
  <c r="AB44" i="26"/>
  <c r="AC44" i="26"/>
  <c r="AD44" i="26"/>
  <c r="AE44" i="26"/>
  <c r="AF44" i="26"/>
  <c r="AG44" i="26"/>
  <c r="AH44" i="26"/>
  <c r="AB45" i="26"/>
  <c r="AC45" i="26"/>
  <c r="AD45" i="26"/>
  <c r="AE45" i="26"/>
  <c r="AF45" i="26"/>
  <c r="AG45" i="26"/>
  <c r="AH45" i="26"/>
  <c r="AB46" i="26"/>
  <c r="AC46" i="26"/>
  <c r="AD46" i="26"/>
  <c r="AE46" i="26"/>
  <c r="AF46" i="26"/>
  <c r="AG46" i="26"/>
  <c r="AH46" i="26"/>
  <c r="AB47" i="26"/>
  <c r="AC47" i="26"/>
  <c r="AD47" i="26"/>
  <c r="AE47" i="26"/>
  <c r="AF47" i="26"/>
  <c r="AG47" i="26"/>
  <c r="AH47" i="26"/>
  <c r="AB48" i="26"/>
  <c r="AC48" i="26"/>
  <c r="AD48" i="26"/>
  <c r="AE48" i="26"/>
  <c r="AF48" i="26"/>
  <c r="AG48" i="26"/>
  <c r="AH48" i="26"/>
  <c r="AB49" i="26"/>
  <c r="AC49" i="26"/>
  <c r="AD49" i="26"/>
  <c r="AE49" i="26"/>
  <c r="AF49" i="26"/>
  <c r="AG49" i="26"/>
  <c r="AH49" i="26"/>
  <c r="AB50" i="26"/>
  <c r="AC50" i="26"/>
  <c r="AD50" i="26"/>
  <c r="AE50" i="26"/>
  <c r="AF50" i="26"/>
  <c r="AG50" i="26"/>
  <c r="AH50" i="26"/>
  <c r="AB51" i="26"/>
  <c r="AC51" i="26"/>
  <c r="AD51" i="26"/>
  <c r="AE51" i="26"/>
  <c r="AF51" i="26"/>
  <c r="AG51" i="26"/>
  <c r="AH51" i="26"/>
  <c r="AB52" i="26"/>
  <c r="AC52" i="26"/>
  <c r="AD52" i="26"/>
  <c r="AE52" i="26"/>
  <c r="AF52" i="26"/>
  <c r="AG52" i="26"/>
  <c r="AH52" i="26"/>
  <c r="AB53" i="26"/>
  <c r="AC53" i="26"/>
  <c r="AD53" i="26"/>
  <c r="AE53" i="26"/>
  <c r="AF53" i="26"/>
  <c r="AG53" i="26"/>
  <c r="AH53" i="26"/>
  <c r="AB54" i="26"/>
  <c r="AC54" i="26"/>
  <c r="AD54" i="26"/>
  <c r="AE54" i="26"/>
  <c r="AF54" i="26"/>
  <c r="AG54" i="26"/>
  <c r="AH54" i="26"/>
  <c r="AB55" i="26"/>
  <c r="AC55" i="26"/>
  <c r="AD55" i="26"/>
  <c r="AE55" i="26"/>
  <c r="AF55" i="26"/>
  <c r="AG55" i="26"/>
  <c r="AH55" i="26"/>
  <c r="AB56" i="26"/>
  <c r="AC56" i="26"/>
  <c r="AD56" i="26"/>
  <c r="AE56" i="26"/>
  <c r="AF56" i="26"/>
  <c r="AG56" i="26"/>
  <c r="AH56" i="26"/>
  <c r="AB57" i="26"/>
  <c r="AC57" i="26"/>
  <c r="AD57" i="26"/>
  <c r="AE57" i="26"/>
  <c r="AF57" i="26"/>
  <c r="AG57" i="26"/>
  <c r="AH57" i="26"/>
  <c r="AB58" i="26"/>
  <c r="AC58" i="26"/>
  <c r="AD58" i="26"/>
  <c r="AE58" i="26"/>
  <c r="AF58" i="26"/>
  <c r="AG58" i="26"/>
  <c r="AH58" i="26"/>
  <c r="AB59" i="26"/>
  <c r="AC59" i="26"/>
  <c r="AD59" i="26"/>
  <c r="AE59" i="26"/>
  <c r="AF59" i="26"/>
  <c r="AG59" i="26"/>
  <c r="AH59" i="26"/>
  <c r="AB60" i="26"/>
  <c r="AC60" i="26"/>
  <c r="AD60" i="26"/>
  <c r="AE60" i="26"/>
  <c r="AF60" i="26"/>
  <c r="AG60" i="26"/>
  <c r="AH60" i="26"/>
  <c r="AB61" i="26"/>
  <c r="AC61" i="26"/>
  <c r="AD61" i="26"/>
  <c r="AE61" i="26"/>
  <c r="AF61" i="26"/>
  <c r="AG61" i="26"/>
  <c r="AH61" i="26"/>
  <c r="AB62" i="26"/>
  <c r="AC62" i="26"/>
  <c r="AD62" i="26"/>
  <c r="AE62" i="26"/>
  <c r="AF62" i="26"/>
  <c r="AG62" i="26"/>
  <c r="AH62" i="26"/>
  <c r="AB63" i="26"/>
  <c r="AC63" i="26"/>
  <c r="AD63" i="26"/>
  <c r="AE63" i="26"/>
  <c r="AF63" i="26"/>
  <c r="AG63" i="26"/>
  <c r="AH63" i="26"/>
  <c r="AB64" i="26"/>
  <c r="AC64" i="26"/>
  <c r="AD64" i="26"/>
  <c r="AE64" i="26"/>
  <c r="AF64" i="26"/>
  <c r="AG64" i="26"/>
  <c r="AH64" i="26"/>
  <c r="AB65" i="26"/>
  <c r="AC65" i="26"/>
  <c r="AD65" i="26"/>
  <c r="AE65" i="26"/>
  <c r="AF65" i="26"/>
  <c r="AG65" i="26"/>
  <c r="AH65" i="26"/>
  <c r="AB66" i="26"/>
  <c r="AC66" i="26"/>
  <c r="AD66" i="26"/>
  <c r="AE66" i="26"/>
  <c r="AF66" i="26"/>
  <c r="AG66" i="26"/>
  <c r="AH66" i="26"/>
  <c r="AB67" i="26"/>
  <c r="AC67" i="26"/>
  <c r="AD67" i="26"/>
  <c r="AE67" i="26"/>
  <c r="AF67" i="26"/>
  <c r="AG67" i="26"/>
  <c r="AH67" i="26"/>
  <c r="AB68" i="26"/>
  <c r="AC68" i="26"/>
  <c r="AD68" i="26"/>
  <c r="AE68" i="26"/>
  <c r="AF68" i="26"/>
  <c r="AG68" i="26"/>
  <c r="AH68" i="26"/>
  <c r="AB69" i="26"/>
  <c r="AC69" i="26"/>
  <c r="AD69" i="26"/>
  <c r="AE69" i="26"/>
  <c r="AF69" i="26"/>
  <c r="AG69" i="26"/>
  <c r="AH69" i="26"/>
  <c r="AB70" i="26"/>
  <c r="AC70" i="26"/>
  <c r="AD70" i="26"/>
  <c r="AE70" i="26"/>
  <c r="AF70" i="26"/>
  <c r="AG70" i="26"/>
  <c r="AH70" i="26"/>
  <c r="AB71" i="26"/>
  <c r="AC71" i="26"/>
  <c r="AD71" i="26"/>
  <c r="AE71" i="26"/>
  <c r="AF71" i="26"/>
  <c r="AG71" i="26"/>
  <c r="AH71" i="26"/>
  <c r="AB72" i="26"/>
  <c r="AC72" i="26"/>
  <c r="AD72" i="26"/>
  <c r="AE72" i="26"/>
  <c r="AF72" i="26"/>
  <c r="AG72" i="26"/>
  <c r="AH72" i="26"/>
  <c r="AB73" i="26"/>
  <c r="AC73" i="26"/>
  <c r="AD73" i="26"/>
  <c r="AE73" i="26"/>
  <c r="AF73" i="26"/>
  <c r="AG73" i="26"/>
  <c r="AH73" i="26"/>
  <c r="AB74" i="26"/>
  <c r="AC74" i="26"/>
  <c r="AD74" i="26"/>
  <c r="AE74" i="26"/>
  <c r="AF74" i="26"/>
  <c r="AG74" i="26"/>
  <c r="AH74" i="26"/>
  <c r="AB75" i="26"/>
  <c r="AC75" i="26"/>
  <c r="AD75" i="26"/>
  <c r="AE75" i="26"/>
  <c r="AF75" i="26"/>
  <c r="AG75" i="26"/>
  <c r="AH75" i="26"/>
  <c r="AB76" i="26"/>
  <c r="AC76" i="26"/>
  <c r="AD76" i="26"/>
  <c r="AE76" i="26"/>
  <c r="AF76" i="26"/>
  <c r="AG76" i="26"/>
  <c r="AH76" i="26"/>
  <c r="AB77" i="26"/>
  <c r="AC77" i="26"/>
  <c r="AD77" i="26"/>
  <c r="AE77" i="26"/>
  <c r="AF77" i="26"/>
  <c r="AG77" i="26"/>
  <c r="AH77" i="26"/>
  <c r="AB78" i="26"/>
  <c r="AC78" i="26"/>
  <c r="AD78" i="26"/>
  <c r="AE78" i="26"/>
  <c r="AF78" i="26"/>
  <c r="AG78" i="26"/>
  <c r="AH78" i="26"/>
  <c r="AB79" i="26"/>
  <c r="AC79" i="26"/>
  <c r="AD79" i="26"/>
  <c r="AE79" i="26"/>
  <c r="AF79" i="26"/>
  <c r="AG79" i="26"/>
  <c r="AH79" i="26"/>
  <c r="AB80" i="26"/>
  <c r="AC80" i="26"/>
  <c r="AD80" i="26"/>
  <c r="AE80" i="26"/>
  <c r="AF80" i="26"/>
  <c r="AG80" i="26"/>
  <c r="AH80" i="26"/>
  <c r="AB81" i="26"/>
  <c r="AC81" i="26"/>
  <c r="AD81" i="26"/>
  <c r="AE81" i="26"/>
  <c r="AF81" i="26"/>
  <c r="AG81" i="26"/>
  <c r="AH81" i="26"/>
  <c r="AB82" i="26"/>
  <c r="AC82" i="26"/>
  <c r="AD82" i="26"/>
  <c r="AE82" i="26"/>
  <c r="AF82" i="26"/>
  <c r="AG82" i="26"/>
  <c r="AH82" i="26"/>
  <c r="AB83" i="26"/>
  <c r="AC83" i="26"/>
  <c r="AD83" i="26"/>
  <c r="AE83" i="26"/>
  <c r="AF83" i="26"/>
  <c r="AG83" i="26"/>
  <c r="AH83" i="26"/>
  <c r="AB84" i="26"/>
  <c r="AC84" i="26"/>
  <c r="AD84" i="26"/>
  <c r="AE84" i="26"/>
  <c r="AF84" i="26"/>
  <c r="AG84" i="26"/>
  <c r="AH84" i="26"/>
  <c r="AB85" i="26"/>
  <c r="AC85" i="26"/>
  <c r="AD85" i="26"/>
  <c r="AE85" i="26"/>
  <c r="AF85" i="26"/>
  <c r="AG85" i="26"/>
  <c r="AH85" i="26"/>
  <c r="AB86" i="26"/>
  <c r="AC86" i="26"/>
  <c r="AD86" i="26"/>
  <c r="AE86" i="26"/>
  <c r="AF86" i="26"/>
  <c r="AG86" i="26"/>
  <c r="AH86" i="26"/>
  <c r="AB87" i="26"/>
  <c r="AC87" i="26"/>
  <c r="AD87" i="26"/>
  <c r="AE87" i="26"/>
  <c r="AF87" i="26"/>
  <c r="AG87" i="26"/>
  <c r="AH87" i="26"/>
  <c r="AB88" i="26"/>
  <c r="AC88" i="26"/>
  <c r="AD88" i="26"/>
  <c r="AE88" i="26"/>
  <c r="AF88" i="26"/>
  <c r="AG88" i="26"/>
  <c r="AH88" i="26"/>
  <c r="AB89" i="26"/>
  <c r="AC89" i="26"/>
  <c r="AD89" i="26"/>
  <c r="AE89" i="26"/>
  <c r="AF89" i="26"/>
  <c r="AG89" i="26"/>
  <c r="AH89" i="26"/>
  <c r="AB90" i="26"/>
  <c r="AC90" i="26"/>
  <c r="AD90" i="26"/>
  <c r="AE90" i="26"/>
  <c r="AF90" i="26"/>
  <c r="AG90" i="26"/>
  <c r="AH90" i="26"/>
  <c r="AB91" i="26"/>
  <c r="AC91" i="26"/>
  <c r="AD91" i="26"/>
  <c r="AE91" i="26"/>
  <c r="AF91" i="26"/>
  <c r="AG91" i="26"/>
  <c r="AH91" i="26"/>
  <c r="AB92" i="26"/>
  <c r="AC92" i="26"/>
  <c r="AD92" i="26"/>
  <c r="AE92" i="26"/>
  <c r="AF92" i="26"/>
  <c r="AG92" i="26"/>
  <c r="AH92" i="26"/>
  <c r="AB93" i="26"/>
  <c r="AC93" i="26"/>
  <c r="AD93" i="26"/>
  <c r="AE93" i="26"/>
  <c r="AF93" i="26"/>
  <c r="AG93" i="26"/>
  <c r="AH93" i="26"/>
  <c r="AB94" i="26"/>
  <c r="AC94" i="26"/>
  <c r="AD94" i="26"/>
  <c r="AE94" i="26"/>
  <c r="AF94" i="26"/>
  <c r="AG94" i="26"/>
  <c r="AH94" i="26"/>
  <c r="AB95" i="26"/>
  <c r="AC95" i="26"/>
  <c r="AD95" i="26"/>
  <c r="AE95" i="26"/>
  <c r="AF95" i="26"/>
  <c r="AG95" i="26"/>
  <c r="AH95" i="26"/>
  <c r="AB96" i="26"/>
  <c r="AC96" i="26"/>
  <c r="AD96" i="26"/>
  <c r="AE96" i="26"/>
  <c r="AF96" i="26"/>
  <c r="AG96" i="26"/>
  <c r="AH96" i="26"/>
  <c r="AB97" i="26"/>
  <c r="AC97" i="26"/>
  <c r="AD97" i="26"/>
  <c r="AE97" i="26"/>
  <c r="AF97" i="26"/>
  <c r="AG97" i="26"/>
  <c r="AH97" i="26"/>
  <c r="AB98" i="26"/>
  <c r="AC98" i="26"/>
  <c r="AD98" i="26"/>
  <c r="AE98" i="26"/>
  <c r="AF98" i="26"/>
  <c r="AG98" i="26"/>
  <c r="AH98" i="26"/>
  <c r="AB99" i="26"/>
  <c r="AC99" i="26"/>
  <c r="AD99" i="26"/>
  <c r="AE99" i="26"/>
  <c r="AF99" i="26"/>
  <c r="AG99" i="26"/>
  <c r="AH99" i="26"/>
  <c r="AB100" i="26"/>
  <c r="AC100" i="26"/>
  <c r="AD100" i="26"/>
  <c r="AE100" i="26"/>
  <c r="AF100" i="26"/>
  <c r="AG100" i="26"/>
  <c r="AH100" i="26"/>
  <c r="AB101" i="26"/>
  <c r="AC101" i="26"/>
  <c r="AD101" i="26"/>
  <c r="AE101" i="26"/>
  <c r="AF101" i="26"/>
  <c r="AG101" i="26"/>
  <c r="AH101" i="26"/>
  <c r="AB102" i="26"/>
  <c r="AC102" i="26"/>
  <c r="AD102" i="26"/>
  <c r="AE102" i="26"/>
  <c r="AF102" i="26"/>
  <c r="AG102" i="26"/>
  <c r="AH102" i="26"/>
  <c r="AB103" i="26"/>
  <c r="AC103" i="26"/>
  <c r="AD103" i="26"/>
  <c r="AE103" i="26"/>
  <c r="AF103" i="26"/>
  <c r="AG103" i="26"/>
  <c r="AH103" i="26"/>
  <c r="AB104" i="26"/>
  <c r="AC104" i="26"/>
  <c r="AD104" i="26"/>
  <c r="AE104" i="26"/>
  <c r="AF104" i="26"/>
  <c r="AG104" i="26"/>
  <c r="AH104" i="26"/>
  <c r="AB105" i="26"/>
  <c r="AC105" i="26"/>
  <c r="AD105" i="26"/>
  <c r="AE105" i="26"/>
  <c r="AF105" i="26"/>
  <c r="AG105" i="26"/>
  <c r="AH105" i="26"/>
  <c r="AB106" i="26"/>
  <c r="AC106" i="26"/>
  <c r="AD106" i="26"/>
  <c r="AE106" i="26"/>
  <c r="AF106" i="26"/>
  <c r="AG106" i="26"/>
  <c r="AH106" i="26"/>
  <c r="AB107" i="26"/>
  <c r="AC107" i="26"/>
  <c r="AD107" i="26"/>
  <c r="AE107" i="26"/>
  <c r="AF107" i="26"/>
  <c r="AG107" i="26"/>
  <c r="AH107" i="26"/>
  <c r="AB108" i="26"/>
  <c r="AC108" i="26"/>
  <c r="AD108" i="26"/>
  <c r="AE108" i="26"/>
  <c r="AF108" i="26"/>
  <c r="AG108" i="26"/>
  <c r="AH108" i="26"/>
  <c r="AB109" i="26"/>
  <c r="AC109" i="26"/>
  <c r="AD109" i="26"/>
  <c r="AE109" i="26"/>
  <c r="AF109" i="26"/>
  <c r="AG109" i="26"/>
  <c r="AH109" i="26"/>
  <c r="AB110" i="26"/>
  <c r="AC110" i="26"/>
  <c r="AD110" i="26"/>
  <c r="AE110" i="26"/>
  <c r="AF110" i="26"/>
  <c r="AG110" i="26"/>
  <c r="AH110" i="26"/>
  <c r="AB111" i="26"/>
  <c r="AC111" i="26"/>
  <c r="AD111" i="26"/>
  <c r="AE111" i="26"/>
  <c r="AF111" i="26"/>
  <c r="AG111" i="26"/>
  <c r="AH111" i="26"/>
  <c r="AB112" i="26"/>
  <c r="AC112" i="26"/>
  <c r="AD112" i="26"/>
  <c r="AE112" i="26"/>
  <c r="AF112" i="26"/>
  <c r="AG112" i="26"/>
  <c r="AH112" i="26"/>
  <c r="AB113" i="26"/>
  <c r="AC113" i="26"/>
  <c r="AD113" i="26"/>
  <c r="AE113" i="26"/>
  <c r="AF113" i="26"/>
  <c r="AG113" i="26"/>
  <c r="AH113" i="26"/>
  <c r="AB114" i="26"/>
  <c r="AC114" i="26"/>
  <c r="AD114" i="26"/>
  <c r="AE114" i="26"/>
  <c r="AF114" i="26"/>
  <c r="AG114" i="26"/>
  <c r="AH114" i="26"/>
  <c r="AB115" i="26"/>
  <c r="AC115" i="26"/>
  <c r="AD115" i="26"/>
  <c r="AE115" i="26"/>
  <c r="AF115" i="26"/>
  <c r="AG115" i="26"/>
  <c r="AH115" i="26"/>
  <c r="AB116" i="26"/>
  <c r="AC116" i="26"/>
  <c r="AD116" i="26"/>
  <c r="AE116" i="26"/>
  <c r="AF116" i="26"/>
  <c r="AG116" i="26"/>
  <c r="AH116" i="26"/>
  <c r="AB117" i="26"/>
  <c r="AC117" i="26"/>
  <c r="AD117" i="26"/>
  <c r="AE117" i="26"/>
  <c r="AF117" i="26"/>
  <c r="AG117" i="26"/>
  <c r="AH117" i="26"/>
  <c r="AB118" i="26"/>
  <c r="AC118" i="26"/>
  <c r="AD118" i="26"/>
  <c r="AE118" i="26"/>
  <c r="AF118" i="26"/>
  <c r="AG118" i="26"/>
  <c r="AH118" i="26"/>
  <c r="AB119" i="26"/>
  <c r="AC119" i="26"/>
  <c r="AD119" i="26"/>
  <c r="AE119" i="26"/>
  <c r="AF119" i="26"/>
  <c r="AG119" i="26"/>
  <c r="AH119" i="26"/>
  <c r="AB120" i="26"/>
  <c r="AC120" i="26"/>
  <c r="AD120" i="26"/>
  <c r="AE120" i="26"/>
  <c r="AF120" i="26"/>
  <c r="AG120" i="26"/>
  <c r="AH120" i="26"/>
  <c r="AB121" i="26"/>
  <c r="AC121" i="26"/>
  <c r="AD121" i="26"/>
  <c r="AE121" i="26"/>
  <c r="AF121" i="26"/>
  <c r="AG121" i="26"/>
  <c r="AH121" i="26"/>
  <c r="AB122" i="26"/>
  <c r="AC122" i="26"/>
  <c r="AD122" i="26"/>
  <c r="AE122" i="26"/>
  <c r="AF122" i="26"/>
  <c r="AG122" i="26"/>
  <c r="AH122" i="26"/>
  <c r="AB123" i="26"/>
  <c r="AC123" i="26"/>
  <c r="AD123" i="26"/>
  <c r="AE123" i="26"/>
  <c r="AF123" i="26"/>
  <c r="AG123" i="26"/>
  <c r="AH123" i="26"/>
  <c r="AB124" i="26"/>
  <c r="AC124" i="26"/>
  <c r="AD124" i="26"/>
  <c r="AE124" i="26"/>
  <c r="AF124" i="26"/>
  <c r="AG124" i="26"/>
  <c r="AH124" i="26"/>
  <c r="AB125" i="26"/>
  <c r="AC125" i="26"/>
  <c r="AD125" i="26"/>
  <c r="AE125" i="26"/>
  <c r="AF125" i="26"/>
  <c r="AG125" i="26"/>
  <c r="AH125" i="26"/>
  <c r="AB126" i="26"/>
  <c r="AC126" i="26"/>
  <c r="AD126" i="26"/>
  <c r="AE126" i="26"/>
  <c r="AF126" i="26"/>
  <c r="AG126" i="26"/>
  <c r="AH126" i="26"/>
  <c r="AB127" i="26"/>
  <c r="AC127" i="26"/>
  <c r="AD127" i="26"/>
  <c r="AE127" i="26"/>
  <c r="AF127" i="26"/>
  <c r="AG127" i="26"/>
  <c r="AH127" i="26"/>
  <c r="AB128" i="26"/>
  <c r="AC128" i="26"/>
  <c r="AD128" i="26"/>
  <c r="AE128" i="26"/>
  <c r="AF128" i="26"/>
  <c r="AG128" i="26"/>
  <c r="AH128" i="26"/>
  <c r="AB129" i="26"/>
  <c r="AC129" i="26"/>
  <c r="AD129" i="26"/>
  <c r="AE129" i="26"/>
  <c r="AF129" i="26"/>
  <c r="AG129" i="26"/>
  <c r="AH129" i="26"/>
  <c r="AB130" i="26"/>
  <c r="AC130" i="26"/>
  <c r="AD130" i="26"/>
  <c r="AE130" i="26"/>
  <c r="AF130" i="26"/>
  <c r="AG130" i="26"/>
  <c r="AH130" i="26"/>
  <c r="AB131" i="26"/>
  <c r="AC131" i="26"/>
  <c r="AD131" i="26"/>
  <c r="AE131" i="26"/>
  <c r="AF131" i="26"/>
  <c r="AG131" i="26"/>
  <c r="AH131" i="26"/>
  <c r="AB132" i="26"/>
  <c r="AC132" i="26"/>
  <c r="AD132" i="26"/>
  <c r="AE132" i="26"/>
  <c r="AF132" i="26"/>
  <c r="AG132" i="26"/>
  <c r="AH132" i="26"/>
  <c r="AB133" i="26"/>
  <c r="AC133" i="26"/>
  <c r="AD133" i="26"/>
  <c r="AE133" i="26"/>
  <c r="AF133" i="26"/>
  <c r="AG133" i="26"/>
  <c r="AH133" i="26"/>
  <c r="AB134" i="26"/>
  <c r="AC134" i="26"/>
  <c r="AD134" i="26"/>
  <c r="AE134" i="26"/>
  <c r="AF134" i="26"/>
  <c r="AG134" i="26"/>
  <c r="AH134" i="26"/>
  <c r="AB135" i="26"/>
  <c r="AC135" i="26"/>
  <c r="AD135" i="26"/>
  <c r="AE135" i="26"/>
  <c r="AF135" i="26"/>
  <c r="AG135" i="26"/>
  <c r="AH135" i="26"/>
  <c r="AB136" i="26"/>
  <c r="AC136" i="26"/>
  <c r="AD136" i="26"/>
  <c r="AE136" i="26"/>
  <c r="AF136" i="26"/>
  <c r="AG136" i="26"/>
  <c r="AH136" i="26"/>
  <c r="AB137" i="26"/>
  <c r="AC137" i="26"/>
  <c r="AD137" i="26"/>
  <c r="AE137" i="26"/>
  <c r="AF137" i="26"/>
  <c r="AG137" i="26"/>
  <c r="AH137" i="26"/>
  <c r="AB138" i="26"/>
  <c r="AC138" i="26"/>
  <c r="AD138" i="26"/>
  <c r="AE138" i="26"/>
  <c r="AF138" i="26"/>
  <c r="AG138" i="26"/>
  <c r="AH138" i="26"/>
  <c r="AB139" i="26"/>
  <c r="AC139" i="26"/>
  <c r="AD139" i="26"/>
  <c r="AE139" i="26"/>
  <c r="AF139" i="26"/>
  <c r="AG139" i="26"/>
  <c r="AH139" i="26"/>
  <c r="AB140" i="26"/>
  <c r="AC140" i="26"/>
  <c r="AD140" i="26"/>
  <c r="AE140" i="26"/>
  <c r="AF140" i="26"/>
  <c r="AG140" i="26"/>
  <c r="AH140" i="26"/>
  <c r="AB141" i="26"/>
  <c r="AC141" i="26"/>
  <c r="AD141" i="26"/>
  <c r="AE141" i="26"/>
  <c r="AF141" i="26"/>
  <c r="AG141" i="26"/>
  <c r="AH141" i="26"/>
  <c r="AB142" i="26"/>
  <c r="AC142" i="26"/>
  <c r="AD142" i="26"/>
  <c r="AE142" i="26"/>
  <c r="AF142" i="26"/>
  <c r="AG142" i="26"/>
  <c r="AH142" i="26"/>
  <c r="AB143" i="26"/>
  <c r="AC143" i="26"/>
  <c r="AD143" i="26"/>
  <c r="AE143" i="26"/>
  <c r="AF143" i="26"/>
  <c r="AG143" i="26"/>
  <c r="AH143" i="26"/>
  <c r="AB144" i="26"/>
  <c r="AC144" i="26"/>
  <c r="AD144" i="26"/>
  <c r="AE144" i="26"/>
  <c r="AF144" i="26"/>
  <c r="AG144" i="26"/>
  <c r="AH144" i="26"/>
  <c r="AB145" i="26"/>
  <c r="AC145" i="26"/>
  <c r="AD145" i="26"/>
  <c r="AE145" i="26"/>
  <c r="AF145" i="26"/>
  <c r="AG145" i="26"/>
  <c r="AH145" i="26"/>
  <c r="AB146" i="26"/>
  <c r="AC146" i="26"/>
  <c r="AD146" i="26"/>
  <c r="AE146" i="26"/>
  <c r="AF146" i="26"/>
  <c r="AG146" i="26"/>
  <c r="AH146" i="26"/>
  <c r="AB147" i="26"/>
  <c r="AC147" i="26"/>
  <c r="AD147" i="26"/>
  <c r="AE147" i="26"/>
  <c r="AF147" i="26"/>
  <c r="AG147" i="26"/>
  <c r="AH147" i="26"/>
  <c r="AB148" i="26"/>
  <c r="AC148" i="26"/>
  <c r="AD148" i="26"/>
  <c r="AE148" i="26"/>
  <c r="AF148" i="26"/>
  <c r="AG148" i="26"/>
  <c r="AH148" i="26"/>
  <c r="AB149" i="26"/>
  <c r="AC149" i="26"/>
  <c r="AD149" i="26"/>
  <c r="AE149" i="26"/>
  <c r="AF149" i="26"/>
  <c r="AG149" i="26"/>
  <c r="AH149" i="26"/>
  <c r="AB150" i="26"/>
  <c r="AC150" i="26"/>
  <c r="AD150" i="26"/>
  <c r="AE150" i="26"/>
  <c r="AF150" i="26"/>
  <c r="AG150" i="26"/>
  <c r="AH150" i="26"/>
  <c r="AB151" i="26"/>
  <c r="AC151" i="26"/>
  <c r="AD151" i="26"/>
  <c r="AE151" i="26"/>
  <c r="AF151" i="26"/>
  <c r="AG151" i="26"/>
  <c r="AH151" i="26"/>
  <c r="AB152" i="26"/>
  <c r="AC152" i="26"/>
  <c r="AD152" i="26"/>
  <c r="AE152" i="26"/>
  <c r="AF152" i="26"/>
  <c r="AG152" i="26"/>
  <c r="AH152" i="26"/>
  <c r="AB153" i="26"/>
  <c r="AC153" i="26"/>
  <c r="AD153" i="26"/>
  <c r="AE153" i="26"/>
  <c r="AF153" i="26"/>
  <c r="AG153" i="26"/>
  <c r="AH153" i="26"/>
  <c r="AB154" i="26"/>
  <c r="AC154" i="26"/>
  <c r="AD154" i="26"/>
  <c r="AE154" i="26"/>
  <c r="AF154" i="26"/>
  <c r="AG154" i="26"/>
  <c r="AH154" i="26"/>
  <c r="AB155" i="26"/>
  <c r="AC155" i="26"/>
  <c r="AD155" i="26"/>
  <c r="AE155" i="26"/>
  <c r="AF155" i="26"/>
  <c r="AG155" i="26"/>
  <c r="AH155" i="26"/>
  <c r="AB156" i="26"/>
  <c r="AC156" i="26"/>
  <c r="AD156" i="26"/>
  <c r="AE156" i="26"/>
  <c r="AF156" i="26"/>
  <c r="AG156" i="26"/>
  <c r="AH156" i="26"/>
  <c r="AB157" i="26"/>
  <c r="AC157" i="26"/>
  <c r="AD157" i="26"/>
  <c r="AE157" i="26"/>
  <c r="AF157" i="26"/>
  <c r="AG157" i="26"/>
  <c r="AH157" i="26"/>
  <c r="AB158" i="26"/>
  <c r="AC158" i="26"/>
  <c r="AD158" i="26"/>
  <c r="AE158" i="26"/>
  <c r="AF158" i="26"/>
  <c r="AG158" i="26"/>
  <c r="AH158" i="26"/>
  <c r="AB159" i="26"/>
  <c r="AC159" i="26"/>
  <c r="AD159" i="26"/>
  <c r="AE159" i="26"/>
  <c r="AF159" i="26"/>
  <c r="AG159" i="26"/>
  <c r="AH159" i="26"/>
  <c r="AB160" i="26"/>
  <c r="AC160" i="26"/>
  <c r="AD160" i="26"/>
  <c r="AE160" i="26"/>
  <c r="AF160" i="26"/>
  <c r="AG160" i="26"/>
  <c r="AH160" i="26"/>
  <c r="AB161" i="26"/>
  <c r="AC161" i="26"/>
  <c r="AD161" i="26"/>
  <c r="AE161" i="26"/>
  <c r="AF161" i="26"/>
  <c r="AG161" i="26"/>
  <c r="AH161" i="26"/>
  <c r="AB162" i="26"/>
  <c r="AC162" i="26"/>
  <c r="AD162" i="26"/>
  <c r="AE162" i="26"/>
  <c r="AF162" i="26"/>
  <c r="AG162" i="26"/>
  <c r="AH162" i="26"/>
  <c r="AB163" i="26"/>
  <c r="AC163" i="26"/>
  <c r="AD163" i="26"/>
  <c r="AE163" i="26"/>
  <c r="AF163" i="26"/>
  <c r="AG163" i="26"/>
  <c r="AH163" i="26"/>
  <c r="AB164" i="26"/>
  <c r="AC164" i="26"/>
  <c r="AD164" i="26"/>
  <c r="AE164" i="26"/>
  <c r="AF164" i="26"/>
  <c r="AG164" i="26"/>
  <c r="AH164" i="26"/>
  <c r="AB165" i="26"/>
  <c r="AC165" i="26"/>
  <c r="AD165" i="26"/>
  <c r="AE165" i="26"/>
  <c r="AF165" i="26"/>
  <c r="AG165" i="26"/>
  <c r="AH165" i="26"/>
  <c r="AB166" i="26"/>
  <c r="AC166" i="26"/>
  <c r="AD166" i="26"/>
  <c r="AE166" i="26"/>
  <c r="AF166" i="26"/>
  <c r="AG166" i="26"/>
  <c r="AH166" i="26"/>
  <c r="AB167" i="26"/>
  <c r="AC167" i="26"/>
  <c r="AD167" i="26"/>
  <c r="AE167" i="26"/>
  <c r="AF167" i="26"/>
  <c r="AG167" i="26"/>
  <c r="AH167" i="26"/>
  <c r="AB168" i="26"/>
  <c r="AC168" i="26"/>
  <c r="AD168" i="26"/>
  <c r="AE168" i="26"/>
  <c r="AF168" i="26"/>
  <c r="AG168" i="26"/>
  <c r="AH168" i="26"/>
  <c r="AB169" i="26"/>
  <c r="AC169" i="26"/>
  <c r="AD169" i="26"/>
  <c r="AE169" i="26"/>
  <c r="AF169" i="26"/>
  <c r="AG169" i="26"/>
  <c r="AH169" i="26"/>
  <c r="AB170" i="26"/>
  <c r="AC170" i="26"/>
  <c r="AD170" i="26"/>
  <c r="AE170" i="26"/>
  <c r="AF170" i="26"/>
  <c r="AG170" i="26"/>
  <c r="AH170" i="26"/>
  <c r="AB171" i="26"/>
  <c r="AC171" i="26"/>
  <c r="AD171" i="26"/>
  <c r="AE171" i="26"/>
  <c r="AF171" i="26"/>
  <c r="AG171" i="26"/>
  <c r="AH171" i="26"/>
  <c r="AB172" i="26"/>
  <c r="AC172" i="26"/>
  <c r="AD172" i="26"/>
  <c r="AE172" i="26"/>
  <c r="AF172" i="26"/>
  <c r="AG172" i="26"/>
  <c r="AH172" i="26"/>
  <c r="AB173" i="26"/>
  <c r="AC173" i="26"/>
  <c r="AD173" i="26"/>
  <c r="AE173" i="26"/>
  <c r="AF173" i="26"/>
  <c r="AG173" i="26"/>
  <c r="AH173" i="26"/>
  <c r="AB174" i="26"/>
  <c r="AC174" i="26"/>
  <c r="AD174" i="26"/>
  <c r="AE174" i="26"/>
  <c r="AF174" i="26"/>
  <c r="AG174" i="26"/>
  <c r="AH174" i="26"/>
  <c r="AB175" i="26"/>
  <c r="AC175" i="26"/>
  <c r="AD175" i="26"/>
  <c r="AE175" i="26"/>
  <c r="AF175" i="26"/>
  <c r="AG175" i="26"/>
  <c r="AH175" i="26"/>
  <c r="AB176" i="26"/>
  <c r="AC176" i="26"/>
  <c r="AD176" i="26"/>
  <c r="AE176" i="26"/>
  <c r="AF176" i="26"/>
  <c r="AG176" i="26"/>
  <c r="AH176" i="26"/>
  <c r="AB177" i="26"/>
  <c r="AC177" i="26"/>
  <c r="AD177" i="26"/>
  <c r="AE177" i="26"/>
  <c r="AF177" i="26"/>
  <c r="AG177" i="26"/>
  <c r="AH177" i="26"/>
  <c r="AB178" i="26"/>
  <c r="AC178" i="26"/>
  <c r="AD178" i="26"/>
  <c r="AE178" i="26"/>
  <c r="AF178" i="26"/>
  <c r="AG178" i="26"/>
  <c r="AH178" i="26"/>
  <c r="AB179" i="26"/>
  <c r="AC179" i="26"/>
  <c r="AD179" i="26"/>
  <c r="AE179" i="26"/>
  <c r="AF179" i="26"/>
  <c r="AG179" i="26"/>
  <c r="AH179" i="26"/>
  <c r="AB180" i="26"/>
  <c r="AC180" i="26"/>
  <c r="AD180" i="26"/>
  <c r="AE180" i="26"/>
  <c r="AF180" i="26"/>
  <c r="AG180" i="26"/>
  <c r="AH180" i="26"/>
  <c r="AB181" i="26"/>
  <c r="AC181" i="26"/>
  <c r="AD181" i="26"/>
  <c r="AE181" i="26"/>
  <c r="AF181" i="26"/>
  <c r="AG181" i="26"/>
  <c r="AH181" i="26"/>
  <c r="AB182" i="26"/>
  <c r="AC182" i="26"/>
  <c r="AD182" i="26"/>
  <c r="AE182" i="26"/>
  <c r="AF182" i="26"/>
  <c r="AG182" i="26"/>
  <c r="AH182" i="26"/>
  <c r="AB183" i="26"/>
  <c r="AC183" i="26"/>
  <c r="AD183" i="26"/>
  <c r="AE183" i="26"/>
  <c r="AF183" i="26"/>
  <c r="AG183" i="26"/>
  <c r="AH183" i="26"/>
  <c r="AB184" i="26"/>
  <c r="AC184" i="26"/>
  <c r="AD184" i="26"/>
  <c r="AE184" i="26"/>
  <c r="AF184" i="26"/>
  <c r="AG184" i="26"/>
  <c r="AH184" i="26"/>
  <c r="AB185" i="26"/>
  <c r="AC185" i="26"/>
  <c r="AD185" i="26"/>
  <c r="AE185" i="26"/>
  <c r="AF185" i="26"/>
  <c r="AG185" i="26"/>
  <c r="AH185" i="26"/>
  <c r="AB186" i="26"/>
  <c r="AC186" i="26"/>
  <c r="AD186" i="26"/>
  <c r="AE186" i="26"/>
  <c r="AF186" i="26"/>
  <c r="AG186" i="26"/>
  <c r="AH186" i="26"/>
  <c r="AB187" i="26"/>
  <c r="AC187" i="26"/>
  <c r="AD187" i="26"/>
  <c r="AE187" i="26"/>
  <c r="AF187" i="26"/>
  <c r="AG187" i="26"/>
  <c r="AH187" i="26"/>
  <c r="AB188" i="26"/>
  <c r="AC188" i="26"/>
  <c r="AD188" i="26"/>
  <c r="AE188" i="26"/>
  <c r="AF188" i="26"/>
  <c r="AG188" i="26"/>
  <c r="AH188" i="26"/>
  <c r="AB189" i="26"/>
  <c r="AC189" i="26"/>
  <c r="AD189" i="26"/>
  <c r="AE189" i="26"/>
  <c r="AF189" i="26"/>
  <c r="AG189" i="26"/>
  <c r="AH189" i="26"/>
  <c r="AB190" i="26"/>
  <c r="AC190" i="26"/>
  <c r="AD190" i="26"/>
  <c r="AE190" i="26"/>
  <c r="AF190" i="26"/>
  <c r="AG190" i="26"/>
  <c r="AH190" i="26"/>
  <c r="AB191" i="26"/>
  <c r="AC191" i="26"/>
  <c r="AD191" i="26"/>
  <c r="AE191" i="26"/>
  <c r="AF191" i="26"/>
  <c r="AG191" i="26"/>
  <c r="AH191" i="26"/>
  <c r="AB192" i="26"/>
  <c r="AC192" i="26"/>
  <c r="AD192" i="26"/>
  <c r="AE192" i="26"/>
  <c r="AF192" i="26"/>
  <c r="AG192" i="26"/>
  <c r="AH192" i="26"/>
  <c r="AB193" i="26"/>
  <c r="AC193" i="26"/>
  <c r="AD193" i="26"/>
  <c r="AE193" i="26"/>
  <c r="AF193" i="26"/>
  <c r="AG193" i="26"/>
  <c r="AH193" i="26"/>
  <c r="AB194" i="26"/>
  <c r="AC194" i="26"/>
  <c r="AD194" i="26"/>
  <c r="AE194" i="26"/>
  <c r="AF194" i="26"/>
  <c r="AG194" i="26"/>
  <c r="AH194" i="26"/>
  <c r="AB195" i="26"/>
  <c r="AC195" i="26"/>
  <c r="AD195" i="26"/>
  <c r="AE195" i="26"/>
  <c r="AF195" i="26"/>
  <c r="AG195" i="26"/>
  <c r="AH195" i="26"/>
  <c r="AB196" i="26"/>
  <c r="AC196" i="26"/>
  <c r="AD196" i="26"/>
  <c r="AE196" i="26"/>
  <c r="AF196" i="26"/>
  <c r="AG196" i="26"/>
  <c r="AH196" i="26"/>
  <c r="AB197" i="26"/>
  <c r="AC197" i="26"/>
  <c r="AD197" i="26"/>
  <c r="AE197" i="26"/>
  <c r="AF197" i="26"/>
  <c r="AG197" i="26"/>
  <c r="AH197" i="26"/>
  <c r="AB198" i="26"/>
  <c r="AC198" i="26"/>
  <c r="AD198" i="26"/>
  <c r="AE198" i="26"/>
  <c r="AF198" i="26"/>
  <c r="AG198" i="26"/>
  <c r="AH198" i="26"/>
  <c r="AB199" i="26"/>
  <c r="AC199" i="26"/>
  <c r="AD199" i="26"/>
  <c r="AE199" i="26"/>
  <c r="AF199" i="26"/>
  <c r="AG199" i="26"/>
  <c r="AH199" i="26"/>
  <c r="AB200" i="26"/>
  <c r="AC200" i="26"/>
  <c r="AD200" i="26"/>
  <c r="AE200" i="26"/>
  <c r="AF200" i="26"/>
  <c r="AG200" i="26"/>
  <c r="AH200" i="26"/>
  <c r="AB201" i="26"/>
  <c r="AC201" i="26"/>
  <c r="AD201" i="26"/>
  <c r="AE201" i="26"/>
  <c r="AF201" i="26"/>
  <c r="AG201" i="26"/>
  <c r="AH201" i="26"/>
  <c r="AB202" i="26"/>
  <c r="AC202" i="26"/>
  <c r="AD202" i="26"/>
  <c r="AE202" i="26"/>
  <c r="AF202" i="26"/>
  <c r="AG202" i="26"/>
  <c r="AH202" i="26"/>
  <c r="AB203" i="26"/>
  <c r="AC203" i="26"/>
  <c r="AD203" i="26"/>
  <c r="AE203" i="26"/>
  <c r="AF203" i="26"/>
  <c r="AG203" i="26"/>
  <c r="AH203" i="26"/>
  <c r="AB204" i="26"/>
  <c r="AC204" i="26"/>
  <c r="AD204" i="26"/>
  <c r="AE204" i="26"/>
  <c r="AF204" i="26"/>
  <c r="AG204" i="26"/>
  <c r="AH204" i="26"/>
  <c r="AB205" i="26"/>
  <c r="AC205" i="26"/>
  <c r="AD205" i="26"/>
  <c r="AE205" i="26"/>
  <c r="AF205" i="26"/>
  <c r="AG205" i="26"/>
  <c r="AH205" i="26"/>
  <c r="AB206" i="26"/>
  <c r="AC206" i="26"/>
  <c r="AD206" i="26"/>
  <c r="AE206" i="26"/>
  <c r="AF206" i="26"/>
  <c r="AG206" i="26"/>
  <c r="AH206" i="26"/>
  <c r="AB207" i="26"/>
  <c r="AC207" i="26"/>
  <c r="AD207" i="26"/>
  <c r="AE207" i="26"/>
  <c r="AF207" i="26"/>
  <c r="AG207" i="26"/>
  <c r="AH207" i="26"/>
  <c r="AB208" i="26"/>
  <c r="AC208" i="26"/>
  <c r="AD208" i="26"/>
  <c r="AE208" i="26"/>
  <c r="AF208" i="26"/>
  <c r="AG208" i="26"/>
  <c r="AH208" i="26"/>
  <c r="AB209" i="26"/>
  <c r="AC209" i="26"/>
  <c r="AD209" i="26"/>
  <c r="AE209" i="26"/>
  <c r="AF209" i="26"/>
  <c r="AG209" i="26"/>
  <c r="AH209" i="26"/>
  <c r="AB210" i="26"/>
  <c r="AC210" i="26"/>
  <c r="AD210" i="26"/>
  <c r="AE210" i="26"/>
  <c r="AF210" i="26"/>
  <c r="AG210" i="26"/>
  <c r="AH210" i="26"/>
  <c r="AB211" i="26"/>
  <c r="AC211" i="26"/>
  <c r="AD211" i="26"/>
  <c r="AE211" i="26"/>
  <c r="AF211" i="26"/>
  <c r="AG211" i="26"/>
  <c r="AH211" i="26"/>
  <c r="AB212" i="26"/>
  <c r="AC212" i="26"/>
  <c r="AD212" i="26"/>
  <c r="AE212" i="26"/>
  <c r="AF212" i="26"/>
  <c r="AG212" i="26"/>
  <c r="AH212" i="26"/>
  <c r="AB213" i="26"/>
  <c r="AC213" i="26"/>
  <c r="AD213" i="26"/>
  <c r="AE213" i="26"/>
  <c r="AF213" i="26"/>
  <c r="AG213" i="26"/>
  <c r="AH213" i="26"/>
  <c r="AH214" i="26"/>
  <c r="AG214" i="26"/>
  <c r="AF214" i="26"/>
  <c r="AE214" i="26"/>
  <c r="AD214" i="26"/>
  <c r="AC214" i="26"/>
  <c r="AB214" i="26"/>
  <c r="AA214" i="26"/>
  <c r="AJ213" i="26"/>
  <c r="AJ212" i="26"/>
  <c r="AJ211" i="26"/>
  <c r="AJ210" i="26"/>
  <c r="AJ209" i="26"/>
  <c r="AJ208" i="26"/>
  <c r="AJ207" i="26"/>
  <c r="AJ206" i="26"/>
  <c r="AJ205" i="26"/>
  <c r="AJ204" i="26"/>
  <c r="AJ203" i="26"/>
  <c r="AJ202" i="26"/>
  <c r="AJ201" i="26"/>
  <c r="AJ200" i="26"/>
  <c r="AJ199" i="26"/>
  <c r="AJ198" i="26"/>
  <c r="AJ197" i="26"/>
  <c r="AJ196" i="26"/>
  <c r="AJ195" i="26"/>
  <c r="AJ194" i="26"/>
  <c r="AJ193" i="26"/>
  <c r="AJ192" i="26"/>
  <c r="AJ191" i="26"/>
  <c r="AJ190" i="26"/>
  <c r="AJ189" i="26"/>
  <c r="AJ188" i="26"/>
  <c r="AJ187" i="26"/>
  <c r="AJ186" i="26"/>
  <c r="AJ185" i="26"/>
  <c r="AJ184" i="26"/>
  <c r="AJ183" i="26"/>
  <c r="AJ182" i="26"/>
  <c r="AJ181" i="26"/>
  <c r="AJ180" i="26"/>
  <c r="AJ179" i="26"/>
  <c r="AJ178" i="26"/>
  <c r="AJ177" i="26"/>
  <c r="AJ176" i="26"/>
  <c r="AJ175" i="26"/>
  <c r="AJ174" i="26"/>
  <c r="AJ173" i="26"/>
  <c r="AJ172" i="26"/>
  <c r="AJ171" i="26"/>
  <c r="AJ170" i="26"/>
  <c r="AJ169" i="26"/>
  <c r="AJ168" i="26"/>
  <c r="AJ167" i="26"/>
  <c r="AJ166" i="26"/>
  <c r="AJ165" i="26"/>
  <c r="AJ164" i="26"/>
  <c r="AJ163" i="26"/>
  <c r="AJ162" i="26"/>
  <c r="AJ161" i="26"/>
  <c r="AJ160" i="26"/>
  <c r="AJ159" i="26"/>
  <c r="AJ158" i="26"/>
  <c r="AJ157" i="26"/>
  <c r="AJ156" i="26"/>
  <c r="AJ155" i="26"/>
  <c r="AJ154" i="26"/>
  <c r="AJ153" i="26"/>
  <c r="AJ152" i="26"/>
  <c r="AJ151" i="26"/>
  <c r="AJ150" i="26"/>
  <c r="AJ149" i="26"/>
  <c r="AJ148" i="26"/>
  <c r="AJ147" i="26"/>
  <c r="AJ146" i="26"/>
  <c r="AJ145" i="26"/>
  <c r="AJ144" i="26"/>
  <c r="AJ143" i="26"/>
  <c r="AJ142" i="26"/>
  <c r="AJ141" i="26"/>
  <c r="AJ140" i="26"/>
  <c r="AJ139" i="26"/>
  <c r="AJ138" i="26"/>
  <c r="AJ137" i="26"/>
  <c r="AJ136" i="26"/>
  <c r="AJ135" i="26"/>
  <c r="AJ134" i="26"/>
  <c r="AJ133" i="26"/>
  <c r="AJ132" i="26"/>
  <c r="AJ131" i="26"/>
  <c r="AJ130" i="26"/>
  <c r="AJ129" i="26"/>
  <c r="AJ128" i="26"/>
  <c r="AJ127" i="26"/>
  <c r="AJ126" i="26"/>
  <c r="AJ125" i="26"/>
  <c r="AJ124" i="26"/>
  <c r="AJ123" i="26"/>
  <c r="AJ122" i="26"/>
  <c r="AJ121" i="26"/>
  <c r="AJ120" i="26"/>
  <c r="AJ119" i="26"/>
  <c r="AJ118" i="26"/>
  <c r="AJ117" i="26"/>
  <c r="AJ116" i="26"/>
  <c r="AJ115" i="26"/>
  <c r="AJ114" i="26"/>
  <c r="AJ113" i="26"/>
  <c r="AJ112" i="26"/>
  <c r="AJ111" i="26"/>
  <c r="AJ110" i="26"/>
  <c r="AJ109" i="26"/>
  <c r="AJ108" i="26"/>
  <c r="AJ107" i="26"/>
  <c r="AJ106" i="26"/>
  <c r="AJ105" i="26"/>
  <c r="AJ104" i="26"/>
  <c r="AJ103" i="26"/>
  <c r="AJ102" i="26"/>
  <c r="AJ101" i="26"/>
  <c r="AJ100" i="26"/>
  <c r="AJ99" i="26"/>
  <c r="AJ98" i="26"/>
  <c r="AJ97" i="26"/>
  <c r="AJ96" i="26"/>
  <c r="AJ95" i="26"/>
  <c r="AJ94" i="26"/>
  <c r="AJ93" i="26"/>
  <c r="AJ92" i="26"/>
  <c r="AJ91" i="26"/>
  <c r="AJ90" i="26"/>
  <c r="AJ89" i="26"/>
  <c r="AJ88" i="26"/>
  <c r="AJ87" i="26"/>
  <c r="AJ86" i="26"/>
  <c r="AJ85" i="26"/>
  <c r="AJ84" i="26"/>
  <c r="AJ83" i="26"/>
  <c r="AJ82" i="26"/>
  <c r="AJ81" i="26"/>
  <c r="AJ80" i="26"/>
  <c r="AJ79" i="26"/>
  <c r="AJ78" i="26"/>
  <c r="AJ77" i="26"/>
  <c r="AJ76" i="26"/>
  <c r="AJ75" i="26"/>
  <c r="AJ74" i="26"/>
  <c r="AJ73" i="26"/>
  <c r="AJ72" i="26"/>
  <c r="AJ71" i="26"/>
  <c r="AJ70" i="26"/>
  <c r="AJ69" i="26"/>
  <c r="AJ68" i="26"/>
  <c r="AJ67" i="26"/>
  <c r="AJ66" i="26"/>
  <c r="AJ65" i="26"/>
  <c r="AJ64" i="26"/>
  <c r="AJ63" i="26"/>
  <c r="AJ62" i="26"/>
  <c r="AJ61" i="26"/>
  <c r="AJ60" i="26"/>
  <c r="AJ59" i="26"/>
  <c r="AJ58" i="26"/>
  <c r="AJ57" i="26"/>
  <c r="AJ56" i="26"/>
  <c r="AJ55" i="26"/>
  <c r="AJ54" i="26"/>
  <c r="AJ53" i="26"/>
  <c r="AJ52" i="26"/>
  <c r="AJ51" i="26"/>
  <c r="AJ50" i="26"/>
  <c r="AJ49" i="26"/>
  <c r="AJ48" i="26"/>
  <c r="AJ47" i="26"/>
  <c r="AJ46" i="26"/>
  <c r="AJ45" i="26"/>
  <c r="AJ44" i="26"/>
  <c r="AJ43" i="26"/>
  <c r="AJ42" i="26"/>
  <c r="AJ41" i="26"/>
  <c r="AJ40" i="26"/>
  <c r="AJ39" i="26"/>
  <c r="AJ38" i="26"/>
  <c r="AJ37" i="26"/>
  <c r="AJ36" i="26"/>
  <c r="AJ35" i="26"/>
  <c r="AJ34" i="26"/>
  <c r="AJ33" i="26"/>
  <c r="AJ32" i="26"/>
  <c r="AJ31" i="26"/>
  <c r="AJ30" i="26"/>
  <c r="AJ29" i="26"/>
  <c r="AJ28" i="26"/>
  <c r="AJ27" i="26"/>
  <c r="AJ26" i="26"/>
  <c r="AJ25" i="26"/>
  <c r="AJ24" i="26"/>
  <c r="AJ23" i="26"/>
  <c r="AJ22" i="26"/>
  <c r="AJ21" i="26"/>
  <c r="AJ20" i="26"/>
  <c r="AJ19" i="26"/>
  <c r="AJ18" i="26"/>
  <c r="AJ17" i="26"/>
  <c r="AJ16" i="26"/>
  <c r="AJ15" i="26"/>
  <c r="AJ14" i="26"/>
  <c r="AJ13" i="26"/>
  <c r="AJ12" i="26"/>
  <c r="AJ11" i="26"/>
  <c r="AJ10" i="26"/>
  <c r="AJ9" i="26"/>
  <c r="AJ8" i="26"/>
  <c r="AJ7" i="26"/>
  <c r="AJ6" i="26"/>
  <c r="AJ5" i="26"/>
  <c r="AJ4" i="26"/>
  <c r="AJ3" i="26"/>
  <c r="AJ2" i="26"/>
  <c r="S314" i="26"/>
  <c r="S315" i="26"/>
  <c r="S319" i="26"/>
  <c r="S316" i="26"/>
  <c r="C668" i="1"/>
  <c r="D668" i="1"/>
  <c r="C667" i="1"/>
  <c r="D667" i="1"/>
  <c r="C666" i="1"/>
  <c r="D666" i="1"/>
  <c r="H1469" i="1"/>
  <c r="H136" i="1"/>
  <c r="H1347" i="1"/>
  <c r="H1473" i="1"/>
  <c r="F1567" i="1"/>
  <c r="F1566" i="1"/>
  <c r="F1565" i="1"/>
  <c r="D3" i="1"/>
  <c r="C1359" i="1"/>
  <c r="D1359" i="1"/>
  <c r="G1565" i="1"/>
  <c r="H1562" i="1"/>
  <c r="H1561" i="1"/>
  <c r="H1560" i="1"/>
  <c r="H1559" i="1"/>
  <c r="H1558" i="1"/>
  <c r="H1557" i="1"/>
  <c r="H1556" i="1"/>
  <c r="H1554" i="1"/>
  <c r="H1555" i="1"/>
  <c r="H1553" i="1"/>
  <c r="H1552" i="1"/>
  <c r="H1551" i="1"/>
  <c r="H1550" i="1"/>
  <c r="H1549" i="1"/>
  <c r="H1548" i="1"/>
  <c r="H1546" i="1"/>
  <c r="H1547" i="1"/>
  <c r="H1545" i="1"/>
  <c r="H1544" i="1"/>
  <c r="H1543" i="1"/>
  <c r="H1542" i="1"/>
  <c r="H1541" i="1"/>
  <c r="H1540" i="1"/>
  <c r="H1539" i="1"/>
  <c r="H1538" i="1"/>
  <c r="H1537" i="1"/>
  <c r="H1536" i="1"/>
  <c r="H1535" i="1"/>
  <c r="H1534" i="1"/>
  <c r="H1533" i="1"/>
  <c r="H1532" i="1"/>
  <c r="H1530" i="1"/>
  <c r="H1531" i="1"/>
  <c r="H1529" i="1"/>
  <c r="H1528" i="1"/>
  <c r="H1527" i="1"/>
  <c r="H1526" i="1"/>
  <c r="H1525" i="1"/>
  <c r="H1523" i="1"/>
  <c r="H1524" i="1"/>
  <c r="H1522" i="1"/>
  <c r="H1521" i="1"/>
  <c r="H1520" i="1"/>
  <c r="H1519" i="1"/>
  <c r="H1518" i="1"/>
  <c r="H1517" i="1"/>
  <c r="H1516" i="1"/>
  <c r="H1515" i="1"/>
  <c r="H1514" i="1"/>
  <c r="H1513" i="1"/>
  <c r="H1510" i="1"/>
  <c r="H1512" i="1"/>
  <c r="H1509" i="1"/>
  <c r="H1511" i="1"/>
  <c r="H1508" i="1"/>
  <c r="H1507" i="1"/>
  <c r="H1506" i="1"/>
  <c r="H1505" i="1"/>
  <c r="H1504" i="1"/>
  <c r="H1502" i="1"/>
  <c r="H1503" i="1"/>
  <c r="H1501" i="1"/>
  <c r="H1499" i="1"/>
  <c r="H1500" i="1"/>
  <c r="H1498" i="1"/>
  <c r="H1497" i="1"/>
  <c r="H1496" i="1"/>
  <c r="H1495" i="1"/>
  <c r="H1494" i="1"/>
  <c r="H1493" i="1"/>
  <c r="H1492" i="1"/>
  <c r="H1491" i="1"/>
  <c r="H1490" i="1"/>
  <c r="H1488" i="1"/>
  <c r="H1489" i="1"/>
  <c r="H1487" i="1"/>
  <c r="H1486" i="1"/>
  <c r="H1485" i="1"/>
  <c r="H1484" i="1"/>
  <c r="H1483" i="1"/>
  <c r="H1482" i="1"/>
  <c r="H1481" i="1"/>
  <c r="H1480" i="1"/>
  <c r="H1479" i="1"/>
  <c r="H1478" i="1"/>
  <c r="H1477" i="1"/>
  <c r="H1475" i="1"/>
  <c r="H1476" i="1"/>
  <c r="H1474" i="1"/>
  <c r="H1472" i="1"/>
  <c r="H1471" i="1"/>
  <c r="H1470" i="1"/>
  <c r="H1468" i="1"/>
  <c r="H1467" i="1"/>
  <c r="H1466" i="1"/>
  <c r="H1465" i="1"/>
  <c r="H1464" i="1"/>
  <c r="H1463" i="1"/>
  <c r="H1462" i="1"/>
  <c r="H1461" i="1"/>
  <c r="H1460" i="1"/>
  <c r="H1458" i="1"/>
  <c r="H1459" i="1"/>
  <c r="H1457" i="1"/>
  <c r="H1456" i="1"/>
  <c r="H1455" i="1"/>
  <c r="H1454" i="1"/>
  <c r="H1453" i="1"/>
  <c r="H1452" i="1"/>
  <c r="H1451" i="1"/>
  <c r="H1449" i="1"/>
  <c r="H1450" i="1"/>
  <c r="H1448" i="1"/>
  <c r="H1447" i="1"/>
  <c r="H1446" i="1"/>
  <c r="H1445" i="1"/>
  <c r="H1444" i="1"/>
  <c r="H1443" i="1"/>
  <c r="H1442" i="1"/>
  <c r="H1441" i="1"/>
  <c r="H1440" i="1"/>
  <c r="H1439" i="1"/>
  <c r="H1438" i="1"/>
  <c r="H1437" i="1"/>
  <c r="H1436" i="1"/>
  <c r="H1435" i="1"/>
  <c r="H1434" i="1"/>
  <c r="H1433" i="1"/>
  <c r="H1432" i="1"/>
  <c r="H1431" i="1"/>
  <c r="H1429" i="1"/>
  <c r="H1430" i="1"/>
  <c r="H1428" i="1"/>
  <c r="H1427" i="1"/>
  <c r="H1426" i="1"/>
  <c r="H1425" i="1"/>
  <c r="H1424" i="1"/>
  <c r="H1423" i="1"/>
  <c r="H1422" i="1"/>
  <c r="H1421" i="1"/>
  <c r="H1419" i="1"/>
  <c r="H1420" i="1"/>
  <c r="H1417" i="1"/>
  <c r="H1418" i="1"/>
  <c r="H1415" i="1"/>
  <c r="H1416" i="1"/>
  <c r="H1414" i="1"/>
  <c r="H1413" i="1"/>
  <c r="H1412" i="1"/>
  <c r="H1411" i="1"/>
  <c r="H1410" i="1"/>
  <c r="H1409" i="1"/>
  <c r="H1408" i="1"/>
  <c r="H1407" i="1"/>
  <c r="H1406" i="1"/>
  <c r="H1405" i="1"/>
  <c r="H1404" i="1"/>
  <c r="H1403" i="1"/>
  <c r="H1401" i="1"/>
  <c r="H1402" i="1"/>
  <c r="H1400" i="1"/>
  <c r="H1399" i="1"/>
  <c r="H1398" i="1"/>
  <c r="H1397" i="1"/>
  <c r="H1396" i="1"/>
  <c r="H1394" i="1"/>
  <c r="H1395" i="1"/>
  <c r="H1393" i="1"/>
  <c r="H1391" i="1"/>
  <c r="H1392" i="1"/>
  <c r="H1390" i="1"/>
  <c r="H1389" i="1"/>
  <c r="H1388" i="1"/>
  <c r="H1387" i="1"/>
  <c r="H1386" i="1"/>
  <c r="H1385" i="1"/>
  <c r="H1384" i="1"/>
  <c r="H1383" i="1"/>
  <c r="H1382" i="1"/>
  <c r="H1381" i="1"/>
  <c r="H1380" i="1"/>
  <c r="H1379" i="1"/>
  <c r="H1378" i="1"/>
  <c r="H1377" i="1"/>
  <c r="H1375" i="1"/>
  <c r="H1376" i="1"/>
  <c r="H1374" i="1"/>
  <c r="H1373" i="1"/>
  <c r="H1372" i="1"/>
  <c r="H1371" i="1"/>
  <c r="H1370" i="1"/>
  <c r="H1369" i="1"/>
  <c r="H1368" i="1"/>
  <c r="H1367" i="1"/>
  <c r="H1366" i="1"/>
  <c r="H1365" i="1"/>
  <c r="H1364" i="1"/>
  <c r="H1363" i="1"/>
  <c r="H1362" i="1"/>
  <c r="H1361" i="1"/>
  <c r="H1360" i="1"/>
  <c r="H1358" i="1"/>
  <c r="H1357" i="1"/>
  <c r="H1356" i="1"/>
  <c r="H1354" i="1"/>
  <c r="H1355" i="1"/>
  <c r="H1352" i="1"/>
  <c r="H1353" i="1"/>
  <c r="H1351" i="1"/>
  <c r="H1350" i="1"/>
  <c r="H1349" i="1"/>
  <c r="H1348"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5" i="1"/>
  <c r="H1306" i="1"/>
  <c r="H1304" i="1"/>
  <c r="H1303" i="1"/>
  <c r="H1302" i="1"/>
  <c r="H1300" i="1"/>
  <c r="H1301"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5" i="1"/>
  <c r="H1276"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C1562" i="1"/>
  <c r="D1562" i="1"/>
  <c r="C1561" i="1"/>
  <c r="D1561" i="1"/>
  <c r="C1560" i="1"/>
  <c r="D1560" i="1"/>
  <c r="C1559" i="1"/>
  <c r="D1559" i="1"/>
  <c r="C1558" i="1"/>
  <c r="D1558" i="1"/>
  <c r="C1557" i="1"/>
  <c r="D1557" i="1"/>
  <c r="C1556" i="1"/>
  <c r="D1556" i="1"/>
  <c r="C1554" i="1"/>
  <c r="D1554" i="1"/>
  <c r="C1555" i="1"/>
  <c r="D1555" i="1"/>
  <c r="C1553" i="1"/>
  <c r="D1553" i="1"/>
  <c r="C1552" i="1"/>
  <c r="D1552" i="1"/>
  <c r="C1551" i="1"/>
  <c r="D1551" i="1"/>
  <c r="C1550" i="1"/>
  <c r="D1550" i="1"/>
  <c r="C1549" i="1"/>
  <c r="D1549" i="1"/>
  <c r="C1548" i="1"/>
  <c r="D1548" i="1"/>
  <c r="C1546" i="1"/>
  <c r="D1546" i="1"/>
  <c r="C1547" i="1"/>
  <c r="D1547" i="1"/>
  <c r="C1545" i="1"/>
  <c r="D1545" i="1"/>
  <c r="C1544" i="1"/>
  <c r="D1544" i="1"/>
  <c r="C1543" i="1"/>
  <c r="D1543" i="1"/>
  <c r="C1542" i="1"/>
  <c r="D1542" i="1"/>
  <c r="C1541" i="1"/>
  <c r="D1541" i="1"/>
  <c r="C1540" i="1"/>
  <c r="D1540" i="1"/>
  <c r="C1539" i="1"/>
  <c r="D1539" i="1"/>
  <c r="C1538" i="1"/>
  <c r="D1538" i="1"/>
  <c r="C1537" i="1"/>
  <c r="D1537" i="1"/>
  <c r="C1536" i="1"/>
  <c r="D1536" i="1"/>
  <c r="C1535" i="1"/>
  <c r="D1535" i="1"/>
  <c r="C1534" i="1"/>
  <c r="D1534" i="1"/>
  <c r="C1533" i="1"/>
  <c r="D1533" i="1"/>
  <c r="C1532" i="1"/>
  <c r="D1532" i="1"/>
  <c r="C1530" i="1"/>
  <c r="D1530" i="1"/>
  <c r="C1531" i="1"/>
  <c r="D1531" i="1"/>
  <c r="C1529" i="1"/>
  <c r="D1529" i="1"/>
  <c r="C1528" i="1"/>
  <c r="D1528" i="1"/>
  <c r="C1527" i="1"/>
  <c r="D1527" i="1"/>
  <c r="C1526" i="1"/>
  <c r="D1526" i="1"/>
  <c r="C1525" i="1"/>
  <c r="D1525" i="1"/>
  <c r="C1523" i="1"/>
  <c r="D1523" i="1"/>
  <c r="C1524" i="1"/>
  <c r="D1524" i="1"/>
  <c r="C1522" i="1"/>
  <c r="D1522" i="1"/>
  <c r="C1521" i="1"/>
  <c r="D1521" i="1"/>
  <c r="C1520" i="1"/>
  <c r="D1520" i="1"/>
  <c r="C1519" i="1"/>
  <c r="D1519" i="1"/>
  <c r="C1518" i="1"/>
  <c r="D1518" i="1"/>
  <c r="C1517" i="1"/>
  <c r="D1517" i="1"/>
  <c r="C1516" i="1"/>
  <c r="D1516" i="1"/>
  <c r="C1515" i="1"/>
  <c r="D1515" i="1"/>
  <c r="C1514" i="1"/>
  <c r="D1514" i="1"/>
  <c r="C1513" i="1"/>
  <c r="D1513" i="1"/>
  <c r="C1510" i="1"/>
  <c r="D1510" i="1"/>
  <c r="C1512" i="1"/>
  <c r="D1512" i="1"/>
  <c r="C1509" i="1"/>
  <c r="D1509" i="1"/>
  <c r="C1511" i="1"/>
  <c r="D1511" i="1"/>
  <c r="C1508" i="1"/>
  <c r="D1508" i="1"/>
  <c r="C1507" i="1"/>
  <c r="D1507" i="1"/>
  <c r="C1506" i="1"/>
  <c r="D1506" i="1"/>
  <c r="C1505" i="1"/>
  <c r="D1505" i="1"/>
  <c r="C1504" i="1"/>
  <c r="D1504" i="1"/>
  <c r="C1502" i="1"/>
  <c r="D1502" i="1"/>
  <c r="C1503" i="1"/>
  <c r="D1503" i="1"/>
  <c r="C1501" i="1"/>
  <c r="D1501" i="1"/>
  <c r="C1499" i="1"/>
  <c r="D1499" i="1"/>
  <c r="C1500" i="1"/>
  <c r="D1500" i="1"/>
  <c r="C1498" i="1"/>
  <c r="D1498" i="1"/>
  <c r="C1497" i="1"/>
  <c r="D1497" i="1"/>
  <c r="C1496" i="1"/>
  <c r="D1496" i="1"/>
  <c r="C1495" i="1"/>
  <c r="D1495" i="1"/>
  <c r="C1494" i="1"/>
  <c r="D1494" i="1"/>
  <c r="C1493" i="1"/>
  <c r="D1493" i="1"/>
  <c r="C1492" i="1"/>
  <c r="D1492" i="1"/>
  <c r="C1491" i="1"/>
  <c r="D1491" i="1"/>
  <c r="C1490" i="1"/>
  <c r="D1490" i="1"/>
  <c r="C1488" i="1"/>
  <c r="D1488" i="1"/>
  <c r="C1489" i="1"/>
  <c r="D1489" i="1"/>
  <c r="C1487" i="1"/>
  <c r="D1487" i="1"/>
  <c r="C1486" i="1"/>
  <c r="D1486" i="1"/>
  <c r="C1485" i="1"/>
  <c r="D1485" i="1"/>
  <c r="C1484" i="1"/>
  <c r="D1484" i="1"/>
  <c r="C1483" i="1"/>
  <c r="D1483" i="1"/>
  <c r="C1482" i="1"/>
  <c r="D1482" i="1"/>
  <c r="C1481" i="1"/>
  <c r="D1481" i="1"/>
  <c r="C1480" i="1"/>
  <c r="D1480" i="1"/>
  <c r="C1479" i="1"/>
  <c r="D1479" i="1"/>
  <c r="C1478" i="1"/>
  <c r="D1478" i="1"/>
  <c r="C1477" i="1"/>
  <c r="D1477" i="1"/>
  <c r="C1475" i="1"/>
  <c r="D1475" i="1"/>
  <c r="C1476" i="1"/>
  <c r="D1476" i="1"/>
  <c r="C1474" i="1"/>
  <c r="D1474" i="1"/>
  <c r="C1473" i="1"/>
  <c r="D1473" i="1"/>
  <c r="C1472" i="1"/>
  <c r="D1472" i="1"/>
  <c r="C1471" i="1"/>
  <c r="D1471" i="1"/>
  <c r="C1469" i="1"/>
  <c r="D1469" i="1"/>
  <c r="C1470" i="1"/>
  <c r="D1470" i="1"/>
  <c r="C1468" i="1"/>
  <c r="D1468" i="1"/>
  <c r="C1467" i="1"/>
  <c r="D1467" i="1"/>
  <c r="C1466" i="1"/>
  <c r="D1466" i="1"/>
  <c r="C1465" i="1"/>
  <c r="D1465" i="1"/>
  <c r="C1464" i="1"/>
  <c r="D1464" i="1"/>
  <c r="C1463" i="1"/>
  <c r="D1463" i="1"/>
  <c r="C1462" i="1"/>
  <c r="D1462" i="1"/>
  <c r="C1461" i="1"/>
  <c r="D1461" i="1"/>
  <c r="C1460" i="1"/>
  <c r="D1460" i="1"/>
  <c r="C1458" i="1"/>
  <c r="D1458" i="1"/>
  <c r="C1459" i="1"/>
  <c r="D1459" i="1"/>
  <c r="C1457" i="1"/>
  <c r="D1457" i="1"/>
  <c r="C1456" i="1"/>
  <c r="D1456" i="1"/>
  <c r="C1455" i="1"/>
  <c r="D1455" i="1"/>
  <c r="C1454" i="1"/>
  <c r="D1454" i="1"/>
  <c r="C1453" i="1"/>
  <c r="D1453" i="1"/>
  <c r="C1452" i="1"/>
  <c r="D1452" i="1"/>
  <c r="C1451" i="1"/>
  <c r="D1451" i="1"/>
  <c r="C1449" i="1"/>
  <c r="D1449" i="1"/>
  <c r="C1450" i="1"/>
  <c r="D1450" i="1"/>
  <c r="C1448" i="1"/>
  <c r="D1448" i="1"/>
  <c r="C1447" i="1"/>
  <c r="D1447" i="1"/>
  <c r="C1446" i="1"/>
  <c r="D1446" i="1"/>
  <c r="C1445" i="1"/>
  <c r="D1445" i="1"/>
  <c r="C1444" i="1"/>
  <c r="D1444" i="1"/>
  <c r="C1443" i="1"/>
  <c r="D1443" i="1"/>
  <c r="C1442" i="1"/>
  <c r="D1442" i="1"/>
  <c r="C1441" i="1"/>
  <c r="D1441" i="1"/>
  <c r="C1440" i="1"/>
  <c r="D1440" i="1"/>
  <c r="C1439" i="1"/>
  <c r="D1439" i="1"/>
  <c r="C1438" i="1"/>
  <c r="D1438" i="1"/>
  <c r="C1437" i="1"/>
  <c r="D1437" i="1"/>
  <c r="C1436" i="1"/>
  <c r="D1436" i="1"/>
  <c r="C1435" i="1"/>
  <c r="D1435" i="1"/>
  <c r="C1434" i="1"/>
  <c r="D1434" i="1"/>
  <c r="C1433" i="1"/>
  <c r="D1433" i="1"/>
  <c r="C1432" i="1"/>
  <c r="D1432" i="1"/>
  <c r="C1431" i="1"/>
  <c r="D1431" i="1"/>
  <c r="C1429" i="1"/>
  <c r="D1429" i="1"/>
  <c r="C1430" i="1"/>
  <c r="D1430" i="1"/>
  <c r="C1428" i="1"/>
  <c r="D1428" i="1"/>
  <c r="C1427" i="1"/>
  <c r="D1427" i="1"/>
  <c r="C1426" i="1"/>
  <c r="D1426" i="1"/>
  <c r="C1425" i="1"/>
  <c r="D1425" i="1"/>
  <c r="C1424" i="1"/>
  <c r="D1424" i="1"/>
  <c r="C1423" i="1"/>
  <c r="D1423" i="1"/>
  <c r="C1422" i="1"/>
  <c r="D1422" i="1"/>
  <c r="C1421" i="1"/>
  <c r="D1421" i="1"/>
  <c r="C1419" i="1"/>
  <c r="D1419" i="1"/>
  <c r="C1420" i="1"/>
  <c r="D1420" i="1"/>
  <c r="C1417" i="1"/>
  <c r="D1417" i="1"/>
  <c r="C1418" i="1"/>
  <c r="D1418" i="1"/>
  <c r="C1415" i="1"/>
  <c r="D1415" i="1"/>
  <c r="C1416" i="1"/>
  <c r="D1416" i="1"/>
  <c r="C1414" i="1"/>
  <c r="D1414" i="1"/>
  <c r="C1413" i="1"/>
  <c r="D1413" i="1"/>
  <c r="C1412" i="1"/>
  <c r="D1412" i="1"/>
  <c r="C1411" i="1"/>
  <c r="D1411" i="1"/>
  <c r="C1410" i="1"/>
  <c r="D1410" i="1"/>
  <c r="C1409" i="1"/>
  <c r="D1409" i="1"/>
  <c r="C1408" i="1"/>
  <c r="D1408" i="1"/>
  <c r="C1407" i="1"/>
  <c r="D1407" i="1"/>
  <c r="C1406" i="1"/>
  <c r="D1406" i="1"/>
  <c r="C1405" i="1"/>
  <c r="D1405" i="1"/>
  <c r="C1404" i="1"/>
  <c r="D1404" i="1"/>
  <c r="C1403" i="1"/>
  <c r="D1403" i="1"/>
  <c r="C1401" i="1"/>
  <c r="D1401" i="1"/>
  <c r="C1402" i="1"/>
  <c r="D1402" i="1"/>
  <c r="C1400" i="1"/>
  <c r="D1400" i="1"/>
  <c r="C1399" i="1"/>
  <c r="D1399" i="1"/>
  <c r="C1398" i="1"/>
  <c r="D1398" i="1"/>
  <c r="C1397" i="1"/>
  <c r="D1397" i="1"/>
  <c r="C1396" i="1"/>
  <c r="D1396" i="1"/>
  <c r="C1394" i="1"/>
  <c r="D1394" i="1"/>
  <c r="C1395" i="1"/>
  <c r="D1395" i="1"/>
  <c r="C1393" i="1"/>
  <c r="D1393" i="1"/>
  <c r="C1391" i="1"/>
  <c r="D1391" i="1"/>
  <c r="C1392" i="1"/>
  <c r="D1392" i="1"/>
  <c r="C1390" i="1"/>
  <c r="D1390" i="1"/>
  <c r="C1389" i="1"/>
  <c r="D1389" i="1"/>
  <c r="C1388" i="1"/>
  <c r="D1388" i="1"/>
  <c r="C1387" i="1"/>
  <c r="D1387" i="1"/>
  <c r="C1386" i="1"/>
  <c r="D1386" i="1"/>
  <c r="C1385" i="1"/>
  <c r="D1385" i="1"/>
  <c r="C1384" i="1"/>
  <c r="D1384" i="1"/>
  <c r="C1383" i="1"/>
  <c r="D1383" i="1"/>
  <c r="C1382" i="1"/>
  <c r="D1382" i="1"/>
  <c r="C1381" i="1"/>
  <c r="D1381" i="1"/>
  <c r="C1380" i="1"/>
  <c r="D1380" i="1"/>
  <c r="C1379" i="1"/>
  <c r="D1379" i="1"/>
  <c r="C1378" i="1"/>
  <c r="D1378" i="1"/>
  <c r="C1377" i="1"/>
  <c r="D1377" i="1"/>
  <c r="C1375" i="1"/>
  <c r="D1375" i="1"/>
  <c r="C1376" i="1"/>
  <c r="D1376" i="1"/>
  <c r="C1374" i="1"/>
  <c r="D1374" i="1"/>
  <c r="C1373" i="1"/>
  <c r="D1373" i="1"/>
  <c r="C1372" i="1"/>
  <c r="D1372" i="1"/>
  <c r="C1371" i="1"/>
  <c r="D1371" i="1"/>
  <c r="C1370" i="1"/>
  <c r="D1370" i="1"/>
  <c r="C1369" i="1"/>
  <c r="D1369" i="1"/>
  <c r="C1368" i="1"/>
  <c r="D1368" i="1"/>
  <c r="C1367" i="1"/>
  <c r="D1367" i="1"/>
  <c r="C1366" i="1"/>
  <c r="D1366" i="1"/>
  <c r="C1365" i="1"/>
  <c r="D1365" i="1"/>
  <c r="C1364" i="1"/>
  <c r="D1364" i="1"/>
  <c r="C1363" i="1"/>
  <c r="D1363" i="1"/>
  <c r="C1362" i="1"/>
  <c r="D1362" i="1"/>
  <c r="C1361" i="1"/>
  <c r="D1361" i="1"/>
  <c r="C1360" i="1"/>
  <c r="D1360" i="1"/>
  <c r="C1358" i="1"/>
  <c r="D1358" i="1"/>
  <c r="C1357" i="1"/>
  <c r="D1357" i="1"/>
  <c r="C1356" i="1"/>
  <c r="D1356" i="1"/>
  <c r="C1354" i="1"/>
  <c r="D1354" i="1"/>
  <c r="C1355" i="1"/>
  <c r="D1355" i="1"/>
  <c r="C1352" i="1"/>
  <c r="D1352" i="1"/>
  <c r="C1353" i="1"/>
  <c r="D1353" i="1"/>
  <c r="C1351" i="1"/>
  <c r="D1351" i="1"/>
  <c r="C1350" i="1"/>
  <c r="D1350" i="1"/>
  <c r="C1349" i="1"/>
  <c r="D1349" i="1"/>
  <c r="C1348" i="1"/>
  <c r="D1348" i="1"/>
  <c r="C1347" i="1"/>
  <c r="D1347" i="1"/>
  <c r="C1346" i="1"/>
  <c r="D1346" i="1"/>
  <c r="C1345" i="1"/>
  <c r="D1345" i="1"/>
  <c r="C1344" i="1"/>
  <c r="D1344" i="1"/>
  <c r="C1343" i="1"/>
  <c r="D1343" i="1"/>
  <c r="C1342" i="1"/>
  <c r="D1342" i="1"/>
  <c r="C1341" i="1"/>
  <c r="D1341" i="1"/>
  <c r="C1340" i="1"/>
  <c r="D1340" i="1"/>
  <c r="C1339" i="1"/>
  <c r="D1339" i="1"/>
  <c r="C1338" i="1"/>
  <c r="D1338" i="1"/>
  <c r="C1337" i="1"/>
  <c r="D1337" i="1"/>
  <c r="C1336" i="1"/>
  <c r="D1336" i="1"/>
  <c r="C1335" i="1"/>
  <c r="D1335" i="1"/>
  <c r="C1334" i="1"/>
  <c r="D1334" i="1"/>
  <c r="C1333" i="1"/>
  <c r="D1333" i="1"/>
  <c r="C1332" i="1"/>
  <c r="D1332" i="1"/>
  <c r="C1331" i="1"/>
  <c r="D1331" i="1"/>
  <c r="C1330" i="1"/>
  <c r="D1330" i="1"/>
  <c r="C1329" i="1"/>
  <c r="D1329" i="1"/>
  <c r="C1328" i="1"/>
  <c r="D1328" i="1"/>
  <c r="C1327" i="1"/>
  <c r="D1327" i="1"/>
  <c r="C1326" i="1"/>
  <c r="D1326" i="1"/>
  <c r="C1325" i="1"/>
  <c r="D1325" i="1"/>
  <c r="C1324" i="1"/>
  <c r="D1324" i="1"/>
  <c r="C1323" i="1"/>
  <c r="D1323" i="1"/>
  <c r="C1322" i="1"/>
  <c r="D1322" i="1"/>
  <c r="C1321" i="1"/>
  <c r="D1321" i="1"/>
  <c r="C1320" i="1"/>
  <c r="D1320" i="1"/>
  <c r="C1319" i="1"/>
  <c r="D1319" i="1"/>
  <c r="C1318" i="1"/>
  <c r="D1318" i="1"/>
  <c r="C1317" i="1"/>
  <c r="D1317" i="1"/>
  <c r="C1316" i="1"/>
  <c r="D1316" i="1"/>
  <c r="C1315" i="1"/>
  <c r="D1315" i="1"/>
  <c r="C1314" i="1"/>
  <c r="D1314" i="1"/>
  <c r="C1313" i="1"/>
  <c r="D1313" i="1"/>
  <c r="C1312" i="1"/>
  <c r="D1312" i="1"/>
  <c r="C1311" i="1"/>
  <c r="D1311" i="1"/>
  <c r="C1310" i="1"/>
  <c r="D1310" i="1"/>
  <c r="C1309" i="1"/>
  <c r="D1309" i="1"/>
  <c r="C1308" i="1"/>
  <c r="D1308" i="1"/>
  <c r="C1307" i="1"/>
  <c r="D1307" i="1"/>
  <c r="C1305" i="1"/>
  <c r="D1305" i="1"/>
  <c r="C1306" i="1"/>
  <c r="D1306" i="1"/>
  <c r="C1304" i="1"/>
  <c r="D1304" i="1"/>
  <c r="C1303" i="1"/>
  <c r="D1303" i="1"/>
  <c r="C1302" i="1"/>
  <c r="D1302" i="1"/>
  <c r="C1300" i="1"/>
  <c r="D1300" i="1"/>
  <c r="C1301" i="1"/>
  <c r="D1301" i="1"/>
  <c r="C1299" i="1"/>
  <c r="D1299" i="1"/>
  <c r="C1298" i="1"/>
  <c r="D1298" i="1"/>
  <c r="C1297" i="1"/>
  <c r="D1297" i="1"/>
  <c r="C1296" i="1"/>
  <c r="D1296" i="1"/>
  <c r="C1295" i="1"/>
  <c r="D1295" i="1"/>
  <c r="C1294" i="1"/>
  <c r="D1294" i="1"/>
  <c r="C1293" i="1"/>
  <c r="D1293" i="1"/>
  <c r="C1292" i="1"/>
  <c r="D1292" i="1"/>
  <c r="C1291" i="1"/>
  <c r="D1291" i="1"/>
  <c r="C1290" i="1"/>
  <c r="D1290" i="1"/>
  <c r="C1289" i="1"/>
  <c r="D1289" i="1"/>
  <c r="C1288" i="1"/>
  <c r="D1288" i="1"/>
  <c r="C1287" i="1"/>
  <c r="D1287" i="1"/>
  <c r="C1286" i="1"/>
  <c r="D1286" i="1"/>
  <c r="C1285" i="1"/>
  <c r="D1285" i="1"/>
  <c r="C1284" i="1"/>
  <c r="D1284" i="1"/>
  <c r="C1283" i="1"/>
  <c r="D1283" i="1"/>
  <c r="C1282" i="1"/>
  <c r="D1282" i="1"/>
  <c r="C1281" i="1"/>
  <c r="D1281" i="1"/>
  <c r="C1280" i="1"/>
  <c r="D1280" i="1"/>
  <c r="C1279" i="1"/>
  <c r="D1279" i="1"/>
  <c r="C1278" i="1"/>
  <c r="D1278" i="1"/>
  <c r="C1277" i="1"/>
  <c r="D1277" i="1"/>
  <c r="C1275" i="1"/>
  <c r="D1275" i="1"/>
  <c r="C1276" i="1"/>
  <c r="D1276" i="1"/>
  <c r="C1274" i="1"/>
  <c r="D1274" i="1"/>
  <c r="C1273" i="1"/>
  <c r="D1273" i="1"/>
  <c r="C1272" i="1"/>
  <c r="D1272" i="1"/>
  <c r="C1271" i="1"/>
  <c r="D1271" i="1"/>
  <c r="C1270" i="1"/>
  <c r="D1270" i="1"/>
  <c r="C1269" i="1"/>
  <c r="D1269" i="1"/>
  <c r="C1268" i="1"/>
  <c r="D1268" i="1"/>
  <c r="C1267" i="1"/>
  <c r="D1267" i="1"/>
  <c r="C1266" i="1"/>
  <c r="D1266" i="1"/>
  <c r="C1265" i="1"/>
  <c r="D1265" i="1"/>
  <c r="C1264" i="1"/>
  <c r="D1264" i="1"/>
  <c r="C1263" i="1"/>
  <c r="D1263" i="1"/>
  <c r="C1262" i="1"/>
  <c r="D1262" i="1"/>
  <c r="C1261" i="1"/>
  <c r="D1261" i="1"/>
  <c r="C1260" i="1"/>
  <c r="D1260" i="1"/>
  <c r="C1259" i="1"/>
  <c r="D1259" i="1"/>
  <c r="C1258" i="1"/>
  <c r="D1258" i="1"/>
  <c r="C1257" i="1"/>
  <c r="D1257" i="1"/>
  <c r="C1256" i="1"/>
  <c r="D1256" i="1"/>
  <c r="C1255" i="1"/>
  <c r="D1255" i="1"/>
  <c r="C1254" i="1"/>
  <c r="D1254" i="1"/>
  <c r="C1253" i="1"/>
  <c r="D1253" i="1"/>
  <c r="C1252" i="1"/>
  <c r="D1252" i="1"/>
  <c r="C1251" i="1"/>
  <c r="D1251" i="1"/>
  <c r="C1250" i="1"/>
  <c r="D1250" i="1"/>
  <c r="C1249" i="1"/>
  <c r="D1249" i="1"/>
  <c r="C1248" i="1"/>
  <c r="D1248" i="1"/>
  <c r="C1247" i="1"/>
  <c r="D1247" i="1"/>
  <c r="C1246" i="1"/>
  <c r="D1246" i="1"/>
  <c r="C1245" i="1"/>
  <c r="D1245" i="1"/>
  <c r="C1244" i="1"/>
  <c r="D1244" i="1"/>
  <c r="C1243" i="1"/>
  <c r="D1243" i="1"/>
  <c r="C1242" i="1"/>
  <c r="D1242" i="1"/>
  <c r="C1241" i="1"/>
  <c r="D1241" i="1"/>
  <c r="C1240" i="1"/>
  <c r="D1240" i="1"/>
  <c r="C1239" i="1"/>
  <c r="D1239" i="1"/>
  <c r="C1238" i="1"/>
  <c r="D1238" i="1"/>
  <c r="C1237" i="1"/>
  <c r="D1237" i="1"/>
  <c r="C1236" i="1"/>
  <c r="D1236" i="1"/>
  <c r="C1235" i="1"/>
  <c r="D1235" i="1"/>
  <c r="C1234" i="1"/>
  <c r="D1234" i="1"/>
  <c r="C1233" i="1"/>
  <c r="D1233" i="1"/>
  <c r="C1232" i="1"/>
  <c r="D1232" i="1"/>
  <c r="C1231" i="1"/>
  <c r="D1231" i="1"/>
  <c r="C1230" i="1"/>
  <c r="D1230" i="1"/>
  <c r="C1229" i="1"/>
  <c r="D1229" i="1"/>
  <c r="C1228" i="1"/>
  <c r="D1228" i="1"/>
  <c r="C1227" i="1"/>
  <c r="D1227" i="1"/>
  <c r="C1226" i="1"/>
  <c r="D1226" i="1"/>
  <c r="C1225" i="1"/>
  <c r="D1225" i="1"/>
  <c r="C1224" i="1"/>
  <c r="D1224" i="1"/>
  <c r="C1223" i="1"/>
  <c r="D1223" i="1"/>
  <c r="D2" i="1"/>
  <c r="H68" i="1"/>
  <c r="H343" i="1"/>
  <c r="H1107" i="1"/>
  <c r="H1101" i="1"/>
  <c r="H1066" i="1"/>
  <c r="H1054" i="1"/>
  <c r="H1035" i="1"/>
  <c r="H820" i="1"/>
  <c r="H810" i="1"/>
  <c r="H801" i="1"/>
  <c r="H793" i="1"/>
  <c r="H620" i="1"/>
  <c r="H575" i="1"/>
  <c r="H571" i="1"/>
  <c r="H549" i="1"/>
  <c r="H544" i="1"/>
  <c r="H541" i="1"/>
  <c r="H539" i="1"/>
  <c r="H533" i="1"/>
  <c r="H520" i="1"/>
  <c r="H514" i="1"/>
  <c r="H499" i="1"/>
  <c r="H346" i="1"/>
  <c r="H270" i="1"/>
  <c r="H193" i="1"/>
  <c r="H190" i="1"/>
  <c r="H163" i="1"/>
  <c r="H126" i="1"/>
  <c r="H119" i="1"/>
  <c r="H47" i="1"/>
  <c r="H31" i="1"/>
  <c r="H30" i="1"/>
  <c r="H25" i="1"/>
  <c r="H23" i="1"/>
  <c r="H11" i="1"/>
  <c r="H6" i="1"/>
  <c r="H4" i="1"/>
  <c r="H44" i="1"/>
  <c r="H1222" i="1"/>
  <c r="C1101" i="1"/>
  <c r="D1101" i="1"/>
  <c r="C71" i="1"/>
  <c r="D71" i="1"/>
  <c r="C615" i="1"/>
  <c r="D615" i="1"/>
  <c r="H858" i="1"/>
  <c r="C77" i="1"/>
  <c r="D77" i="1"/>
  <c r="H69" i="1"/>
  <c r="H929" i="1"/>
  <c r="H280" i="1"/>
  <c r="C280" i="1"/>
  <c r="D280" i="1"/>
  <c r="C305" i="1"/>
  <c r="D305" i="1"/>
  <c r="C10" i="1"/>
  <c r="D10" i="1"/>
  <c r="H62" i="1"/>
  <c r="C62" i="1"/>
  <c r="D62" i="1"/>
  <c r="H63" i="1"/>
  <c r="C63" i="1"/>
  <c r="D63" i="1"/>
  <c r="H64" i="1"/>
  <c r="C64" i="1"/>
  <c r="D64" i="1"/>
  <c r="C69" i="1"/>
  <c r="D69" i="1"/>
  <c r="H35" i="1"/>
  <c r="C35" i="1"/>
  <c r="D35" i="1"/>
  <c r="H56" i="1"/>
  <c r="C56" i="1"/>
  <c r="D56" i="1"/>
  <c r="H5" i="1"/>
  <c r="C5" i="1"/>
  <c r="D5" i="1"/>
  <c r="C4" i="1"/>
  <c r="D4" i="1"/>
  <c r="C6" i="1"/>
  <c r="D6" i="1"/>
  <c r="H9" i="1"/>
  <c r="C9" i="1"/>
  <c r="D9" i="1"/>
  <c r="H661" i="1"/>
  <c r="C661" i="1"/>
  <c r="D661" i="1"/>
  <c r="H33" i="1"/>
  <c r="C33" i="1"/>
  <c r="D33" i="1"/>
  <c r="H493" i="1"/>
  <c r="C493" i="1"/>
  <c r="D493" i="1"/>
  <c r="H86" i="1"/>
  <c r="C86" i="1"/>
  <c r="D86" i="1"/>
  <c r="C270" i="1"/>
  <c r="D270" i="1"/>
  <c r="H81" i="1"/>
  <c r="C81" i="1"/>
  <c r="D81" i="1"/>
  <c r="H80" i="1"/>
  <c r="C80" i="1"/>
  <c r="D80" i="1"/>
  <c r="H147" i="1"/>
  <c r="H148" i="1"/>
  <c r="C147" i="1"/>
  <c r="D147" i="1"/>
  <c r="H112" i="1"/>
  <c r="C112" i="1"/>
  <c r="D112" i="1"/>
  <c r="H8" i="1"/>
  <c r="H7" i="1"/>
  <c r="C11" i="1"/>
  <c r="D11" i="1"/>
  <c r="C8" i="1"/>
  <c r="D8" i="1"/>
  <c r="C7" i="1"/>
  <c r="D7" i="1"/>
  <c r="H15" i="1"/>
  <c r="H16" i="1"/>
  <c r="H17" i="1"/>
  <c r="C15" i="1"/>
  <c r="D15" i="1"/>
  <c r="C16" i="1"/>
  <c r="D16" i="1"/>
  <c r="C17" i="1"/>
  <c r="D17" i="1"/>
  <c r="C14" i="1"/>
  <c r="D14" i="1"/>
  <c r="C1221" i="1"/>
  <c r="D1221" i="1"/>
  <c r="C1219" i="1"/>
  <c r="D1219" i="1"/>
  <c r="C1220" i="1"/>
  <c r="D1220" i="1"/>
  <c r="C1218" i="1"/>
  <c r="D1218" i="1"/>
  <c r="C1217" i="1"/>
  <c r="D1217" i="1"/>
  <c r="C1216" i="1"/>
  <c r="D1216" i="1"/>
  <c r="C1215" i="1"/>
  <c r="D1215" i="1"/>
  <c r="C1214" i="1"/>
  <c r="D1214" i="1"/>
  <c r="C1213" i="1"/>
  <c r="D1213" i="1"/>
  <c r="C1212" i="1"/>
  <c r="D1212" i="1"/>
  <c r="C1211" i="1"/>
  <c r="D1211" i="1"/>
  <c r="C1210" i="1"/>
  <c r="D1210" i="1"/>
  <c r="C1208" i="1"/>
  <c r="D1208" i="1"/>
  <c r="C1209" i="1"/>
  <c r="D1209" i="1"/>
  <c r="C1206" i="1"/>
  <c r="D1206" i="1"/>
  <c r="C1207" i="1"/>
  <c r="D1207" i="1"/>
  <c r="C1205" i="1"/>
  <c r="D1205" i="1"/>
  <c r="C1204" i="1"/>
  <c r="D1204" i="1"/>
  <c r="C1203" i="1"/>
  <c r="D1203" i="1"/>
  <c r="C1202" i="1"/>
  <c r="D1202" i="1"/>
  <c r="C1201" i="1"/>
  <c r="D1201" i="1"/>
  <c r="C1200" i="1"/>
  <c r="D1200" i="1"/>
  <c r="C1199" i="1"/>
  <c r="D1199" i="1"/>
  <c r="C1197" i="1"/>
  <c r="D1197" i="1"/>
  <c r="C1198" i="1"/>
  <c r="D1198" i="1"/>
  <c r="C1196" i="1"/>
  <c r="D1196" i="1"/>
  <c r="C1195" i="1"/>
  <c r="D1195" i="1"/>
  <c r="C1193" i="1"/>
  <c r="D1193" i="1"/>
  <c r="C1194" i="1"/>
  <c r="D1194" i="1"/>
  <c r="C1192" i="1"/>
  <c r="D1192" i="1"/>
  <c r="C1190" i="1"/>
  <c r="D1190" i="1"/>
  <c r="C1191" i="1"/>
  <c r="D1191" i="1"/>
  <c r="C1189" i="1"/>
  <c r="D1189" i="1"/>
  <c r="C1188" i="1"/>
  <c r="D1188" i="1"/>
  <c r="C1187" i="1"/>
  <c r="D1187" i="1"/>
  <c r="C1186" i="1"/>
  <c r="D1186" i="1"/>
  <c r="C1185" i="1"/>
  <c r="D1185" i="1"/>
  <c r="C1184" i="1"/>
  <c r="D1184" i="1"/>
  <c r="C1183" i="1"/>
  <c r="D1183" i="1"/>
  <c r="C1182" i="1"/>
  <c r="D1182" i="1"/>
  <c r="C1180" i="1"/>
  <c r="D1180" i="1"/>
  <c r="C1181" i="1"/>
  <c r="D1181" i="1"/>
  <c r="C1179" i="1"/>
  <c r="D1179" i="1"/>
  <c r="C1177" i="1"/>
  <c r="D1177" i="1"/>
  <c r="C1178" i="1"/>
  <c r="D1178" i="1"/>
  <c r="C1175" i="1"/>
  <c r="D1175" i="1"/>
  <c r="C1174" i="1"/>
  <c r="D1174" i="1"/>
  <c r="C1176" i="1"/>
  <c r="D1176" i="1"/>
  <c r="C1173" i="1"/>
  <c r="D1173" i="1"/>
  <c r="C1172" i="1"/>
  <c r="D1172" i="1"/>
  <c r="C1171" i="1"/>
  <c r="D1171" i="1"/>
  <c r="C1170" i="1"/>
  <c r="D1170" i="1"/>
  <c r="C1169" i="1"/>
  <c r="D1169" i="1"/>
  <c r="C1168" i="1"/>
  <c r="D1168" i="1"/>
  <c r="C1167" i="1"/>
  <c r="D1167" i="1"/>
  <c r="C1166" i="1"/>
  <c r="D1166" i="1"/>
  <c r="C1165" i="1"/>
  <c r="D1165" i="1"/>
  <c r="C1164" i="1"/>
  <c r="D1164" i="1"/>
  <c r="C1163" i="1"/>
  <c r="D1163" i="1"/>
  <c r="C1162" i="1"/>
  <c r="D1162" i="1"/>
  <c r="C1161" i="1"/>
  <c r="D1161" i="1"/>
  <c r="C1159" i="1"/>
  <c r="D1159" i="1"/>
  <c r="C1160" i="1"/>
  <c r="D1160" i="1"/>
  <c r="C1158" i="1"/>
  <c r="D1158" i="1"/>
  <c r="C1157" i="1"/>
  <c r="D1157" i="1"/>
  <c r="C1156" i="1"/>
  <c r="D1156" i="1"/>
  <c r="C1155" i="1"/>
  <c r="D1155" i="1"/>
  <c r="C1154" i="1"/>
  <c r="D1154" i="1"/>
  <c r="C1153" i="1"/>
  <c r="D1153" i="1"/>
  <c r="C1152" i="1"/>
  <c r="D1152" i="1"/>
  <c r="C1151" i="1"/>
  <c r="D1151" i="1"/>
  <c r="C1149" i="1"/>
  <c r="D1149" i="1"/>
  <c r="C1150" i="1"/>
  <c r="D1150" i="1"/>
  <c r="C1148" i="1"/>
  <c r="D1148" i="1"/>
  <c r="C1147" i="1"/>
  <c r="D1147" i="1"/>
  <c r="C1145" i="1"/>
  <c r="D1145" i="1"/>
  <c r="C1146" i="1"/>
  <c r="D1146" i="1"/>
  <c r="C1144" i="1"/>
  <c r="D1144" i="1"/>
  <c r="C1143" i="1"/>
  <c r="D1143" i="1"/>
  <c r="C1141" i="1"/>
  <c r="D1141" i="1"/>
  <c r="C1142" i="1"/>
  <c r="D1142" i="1"/>
  <c r="C1140" i="1"/>
  <c r="D1140" i="1"/>
  <c r="C1139" i="1"/>
  <c r="D1139" i="1"/>
  <c r="C1138" i="1"/>
  <c r="D1138" i="1"/>
  <c r="C1137" i="1"/>
  <c r="D1137" i="1"/>
  <c r="C1136" i="1"/>
  <c r="D1136" i="1"/>
  <c r="C1134" i="1"/>
  <c r="D1134" i="1"/>
  <c r="C1135" i="1"/>
  <c r="D1135" i="1"/>
  <c r="C1133" i="1"/>
  <c r="D1133" i="1"/>
  <c r="C1132" i="1"/>
  <c r="D1132" i="1"/>
  <c r="C1131" i="1"/>
  <c r="D1131" i="1"/>
  <c r="C1130" i="1"/>
  <c r="D1130" i="1"/>
  <c r="C1129" i="1"/>
  <c r="D1129" i="1"/>
  <c r="C1128" i="1"/>
  <c r="D1128" i="1"/>
  <c r="C1127" i="1"/>
  <c r="D1127" i="1"/>
  <c r="C1126" i="1"/>
  <c r="D1126" i="1"/>
  <c r="C1125" i="1"/>
  <c r="D1125" i="1"/>
  <c r="C1124" i="1"/>
  <c r="D1124" i="1"/>
  <c r="C1123" i="1"/>
  <c r="D1123" i="1"/>
  <c r="C1121" i="1"/>
  <c r="D1121" i="1"/>
  <c r="C1122" i="1"/>
  <c r="D1122" i="1"/>
  <c r="C1120" i="1"/>
  <c r="D1120" i="1"/>
  <c r="C1119" i="1"/>
  <c r="D1119" i="1"/>
  <c r="C1118" i="1"/>
  <c r="D1118" i="1"/>
  <c r="C1117" i="1"/>
  <c r="D1117" i="1"/>
  <c r="C1116" i="1"/>
  <c r="D1116" i="1"/>
  <c r="C1115" i="1"/>
  <c r="D1115" i="1"/>
  <c r="C1114" i="1"/>
  <c r="D1114" i="1"/>
  <c r="C1113" i="1"/>
  <c r="D1113" i="1"/>
  <c r="C1112" i="1"/>
  <c r="D1112" i="1"/>
  <c r="C1111" i="1"/>
  <c r="D1111" i="1"/>
  <c r="C1110" i="1"/>
  <c r="D1110" i="1"/>
  <c r="C1109" i="1"/>
  <c r="D1109" i="1"/>
  <c r="C1108" i="1"/>
  <c r="D1108" i="1"/>
  <c r="C1106" i="1"/>
  <c r="D1106" i="1"/>
  <c r="C1105" i="1"/>
  <c r="D1105" i="1"/>
  <c r="C1104" i="1"/>
  <c r="D1104" i="1"/>
  <c r="C1103" i="1"/>
  <c r="D1103" i="1"/>
  <c r="C1102" i="1"/>
  <c r="D1102" i="1"/>
  <c r="C1099" i="1"/>
  <c r="D1099" i="1"/>
  <c r="C1100" i="1"/>
  <c r="D1100" i="1"/>
  <c r="C1098" i="1"/>
  <c r="D1098" i="1"/>
  <c r="C1097" i="1"/>
  <c r="D1097" i="1"/>
  <c r="C1096" i="1"/>
  <c r="D1096" i="1"/>
  <c r="C1095" i="1"/>
  <c r="D1095" i="1"/>
  <c r="C1094" i="1"/>
  <c r="D1094" i="1"/>
  <c r="C1093" i="1"/>
  <c r="D1093" i="1"/>
  <c r="C1092" i="1"/>
  <c r="D1092" i="1"/>
  <c r="C1091" i="1"/>
  <c r="D1091" i="1"/>
  <c r="C1090" i="1"/>
  <c r="D1090" i="1"/>
  <c r="C1088" i="1"/>
  <c r="D1088" i="1"/>
  <c r="C1089" i="1"/>
  <c r="D1089" i="1"/>
  <c r="C1087" i="1"/>
  <c r="D1087" i="1"/>
  <c r="C1086" i="1"/>
  <c r="D1086" i="1"/>
  <c r="C1084" i="1"/>
  <c r="D1084" i="1"/>
  <c r="C1085" i="1"/>
  <c r="D1085" i="1"/>
  <c r="C1083" i="1"/>
  <c r="D1083" i="1"/>
  <c r="C1082" i="1"/>
  <c r="D1082" i="1"/>
  <c r="C1081" i="1"/>
  <c r="D1081" i="1"/>
  <c r="C1080" i="1"/>
  <c r="D1080" i="1"/>
  <c r="C1079" i="1"/>
  <c r="D1079" i="1"/>
  <c r="C1078" i="1"/>
  <c r="D1078" i="1"/>
  <c r="C1077" i="1"/>
  <c r="D1077" i="1"/>
  <c r="C1076" i="1"/>
  <c r="D1076" i="1"/>
  <c r="C1075" i="1"/>
  <c r="D1075" i="1"/>
  <c r="C1073" i="1"/>
  <c r="D1073" i="1"/>
  <c r="C1072" i="1"/>
  <c r="D1072" i="1"/>
  <c r="C1074" i="1"/>
  <c r="D1074" i="1"/>
  <c r="C1071" i="1"/>
  <c r="D1071" i="1"/>
  <c r="C1070" i="1"/>
  <c r="D1070" i="1"/>
  <c r="C1069" i="1"/>
  <c r="D1069" i="1"/>
  <c r="C1068" i="1"/>
  <c r="D1068" i="1"/>
  <c r="C1066" i="1"/>
  <c r="D1066" i="1"/>
  <c r="C1067" i="1"/>
  <c r="D1067" i="1"/>
  <c r="C1065" i="1"/>
  <c r="D1065" i="1"/>
  <c r="C1064" i="1"/>
  <c r="D1064" i="1"/>
  <c r="C1063" i="1"/>
  <c r="D1063" i="1"/>
  <c r="C1062" i="1"/>
  <c r="D1062" i="1"/>
  <c r="C1061" i="1"/>
  <c r="D1061" i="1"/>
  <c r="C1060" i="1"/>
  <c r="D1060" i="1"/>
  <c r="C1059" i="1"/>
  <c r="D1059" i="1"/>
  <c r="C1058" i="1"/>
  <c r="D1058" i="1"/>
  <c r="C1057" i="1"/>
  <c r="D1057" i="1"/>
  <c r="C1056" i="1"/>
  <c r="D1056" i="1"/>
  <c r="C1055" i="1"/>
  <c r="D1055" i="1"/>
  <c r="C1054" i="1"/>
  <c r="D1054" i="1"/>
  <c r="C1053" i="1"/>
  <c r="D1053" i="1"/>
  <c r="C1052" i="1"/>
  <c r="D1052" i="1"/>
  <c r="C1051" i="1"/>
  <c r="D1051" i="1"/>
  <c r="C1050" i="1"/>
  <c r="D1050" i="1"/>
  <c r="C1049" i="1"/>
  <c r="D1049" i="1"/>
  <c r="C1048" i="1"/>
  <c r="D1048" i="1"/>
  <c r="C1047" i="1"/>
  <c r="D1047" i="1"/>
  <c r="C1046" i="1"/>
  <c r="D1046" i="1"/>
  <c r="C1045" i="1"/>
  <c r="D1045" i="1"/>
  <c r="C1044" i="1"/>
  <c r="D1044" i="1"/>
  <c r="C1043" i="1"/>
  <c r="D1043" i="1"/>
  <c r="C1042" i="1"/>
  <c r="D1042" i="1"/>
  <c r="C1041" i="1"/>
  <c r="D1041" i="1"/>
  <c r="C1040" i="1"/>
  <c r="D1040" i="1"/>
  <c r="C1039" i="1"/>
  <c r="D1039" i="1"/>
  <c r="C1038" i="1"/>
  <c r="D1038" i="1"/>
  <c r="C1037" i="1"/>
  <c r="D1037" i="1"/>
  <c r="C1036" i="1"/>
  <c r="D1036" i="1"/>
  <c r="C1035" i="1"/>
  <c r="D1035" i="1"/>
  <c r="C1034" i="1"/>
  <c r="D1034" i="1"/>
  <c r="C1033" i="1"/>
  <c r="D1033" i="1"/>
  <c r="C1032" i="1"/>
  <c r="D1032" i="1"/>
  <c r="C1031" i="1"/>
  <c r="D1031" i="1"/>
  <c r="C1030" i="1"/>
  <c r="D1030" i="1"/>
  <c r="C1029" i="1"/>
  <c r="D1029" i="1"/>
  <c r="C1028" i="1"/>
  <c r="D1028" i="1"/>
  <c r="C1027" i="1"/>
  <c r="D1027" i="1"/>
  <c r="C1026" i="1"/>
  <c r="D1026" i="1"/>
  <c r="C1025" i="1"/>
  <c r="D1025" i="1"/>
  <c r="C1024" i="1"/>
  <c r="D1024" i="1"/>
  <c r="C1023" i="1"/>
  <c r="D1023" i="1"/>
  <c r="C1022" i="1"/>
  <c r="D1022" i="1"/>
  <c r="C1021" i="1"/>
  <c r="D1021" i="1"/>
  <c r="C1020" i="1"/>
  <c r="D1020" i="1"/>
  <c r="C1019" i="1"/>
  <c r="D1019" i="1"/>
  <c r="C1018" i="1"/>
  <c r="D1018" i="1"/>
  <c r="C1017" i="1"/>
  <c r="D1017" i="1"/>
  <c r="C1015" i="1"/>
  <c r="D1015" i="1"/>
  <c r="C1014" i="1"/>
  <c r="D1014" i="1"/>
  <c r="C1013" i="1"/>
  <c r="D1013" i="1"/>
  <c r="C1011" i="1"/>
  <c r="D1011" i="1"/>
  <c r="C1012" i="1"/>
  <c r="D1012" i="1"/>
  <c r="C1010" i="1"/>
  <c r="D1010" i="1"/>
  <c r="C1009" i="1"/>
  <c r="D1009" i="1"/>
  <c r="C1008" i="1"/>
  <c r="D1008" i="1"/>
  <c r="C1007" i="1"/>
  <c r="D1007" i="1"/>
  <c r="C1006" i="1"/>
  <c r="D1006" i="1"/>
  <c r="C1005" i="1"/>
  <c r="D1005" i="1"/>
  <c r="C1004" i="1"/>
  <c r="D1004" i="1"/>
  <c r="C1003" i="1"/>
  <c r="D1003" i="1"/>
  <c r="C1002" i="1"/>
  <c r="D1002" i="1"/>
  <c r="C1001" i="1"/>
  <c r="D1001" i="1"/>
  <c r="C1000" i="1"/>
  <c r="D1000" i="1"/>
  <c r="C999" i="1"/>
  <c r="D999" i="1"/>
  <c r="C998" i="1"/>
  <c r="D998" i="1"/>
  <c r="C997" i="1"/>
  <c r="D997" i="1"/>
  <c r="C996" i="1"/>
  <c r="D996" i="1"/>
  <c r="C995" i="1"/>
  <c r="D995" i="1"/>
  <c r="C994" i="1"/>
  <c r="D994" i="1"/>
  <c r="C993" i="1"/>
  <c r="D993" i="1"/>
  <c r="C992" i="1"/>
  <c r="D992" i="1"/>
  <c r="C991" i="1"/>
  <c r="D991" i="1"/>
  <c r="C990" i="1"/>
  <c r="D990" i="1"/>
  <c r="C989" i="1"/>
  <c r="D989" i="1"/>
  <c r="C988" i="1"/>
  <c r="D988" i="1"/>
  <c r="C987" i="1"/>
  <c r="D987" i="1"/>
  <c r="C986" i="1"/>
  <c r="D986" i="1"/>
  <c r="C985" i="1"/>
  <c r="D985" i="1"/>
  <c r="C984" i="1"/>
  <c r="D984" i="1"/>
  <c r="C983" i="1"/>
  <c r="D983" i="1"/>
  <c r="C982" i="1"/>
  <c r="D982" i="1"/>
  <c r="C981" i="1"/>
  <c r="D981" i="1"/>
  <c r="C980" i="1"/>
  <c r="D980" i="1"/>
  <c r="C979" i="1"/>
  <c r="D979" i="1"/>
  <c r="C978" i="1"/>
  <c r="D978" i="1"/>
  <c r="C977" i="1"/>
  <c r="D977" i="1"/>
  <c r="C976" i="1"/>
  <c r="D976" i="1"/>
  <c r="C975" i="1"/>
  <c r="D975" i="1"/>
  <c r="C974" i="1"/>
  <c r="D974" i="1"/>
  <c r="C973" i="1"/>
  <c r="D973" i="1"/>
  <c r="C972" i="1"/>
  <c r="D972" i="1"/>
  <c r="C971" i="1"/>
  <c r="D971" i="1"/>
  <c r="C970" i="1"/>
  <c r="D970" i="1"/>
  <c r="C969" i="1"/>
  <c r="D969" i="1"/>
  <c r="C968" i="1"/>
  <c r="D968" i="1"/>
  <c r="C967" i="1"/>
  <c r="D967" i="1"/>
  <c r="C966" i="1"/>
  <c r="D966" i="1"/>
  <c r="C965" i="1"/>
  <c r="D965" i="1"/>
  <c r="C963" i="1"/>
  <c r="D963" i="1"/>
  <c r="C964" i="1"/>
  <c r="D964" i="1"/>
  <c r="C962" i="1"/>
  <c r="D962" i="1"/>
  <c r="C961" i="1"/>
  <c r="D961" i="1"/>
  <c r="C960" i="1"/>
  <c r="D960" i="1"/>
  <c r="C959" i="1"/>
  <c r="D959" i="1"/>
  <c r="C958" i="1"/>
  <c r="D958" i="1"/>
  <c r="C957" i="1"/>
  <c r="D957" i="1"/>
  <c r="C956" i="1"/>
  <c r="D956" i="1"/>
  <c r="C955" i="1"/>
  <c r="D955" i="1"/>
  <c r="C954" i="1"/>
  <c r="D954" i="1"/>
  <c r="C953" i="1"/>
  <c r="D953" i="1"/>
  <c r="C952" i="1"/>
  <c r="D952" i="1"/>
  <c r="C951" i="1"/>
  <c r="D951" i="1"/>
  <c r="C950" i="1"/>
  <c r="D950" i="1"/>
  <c r="C949" i="1"/>
  <c r="D949" i="1"/>
  <c r="C948" i="1"/>
  <c r="D948" i="1"/>
  <c r="C946" i="1"/>
  <c r="D946" i="1"/>
  <c r="C947" i="1"/>
  <c r="D947" i="1"/>
  <c r="C945" i="1"/>
  <c r="D945" i="1"/>
  <c r="C944" i="1"/>
  <c r="D944" i="1"/>
  <c r="C943" i="1"/>
  <c r="D943" i="1"/>
  <c r="C942" i="1"/>
  <c r="D942" i="1"/>
  <c r="C941" i="1"/>
  <c r="D941" i="1"/>
  <c r="C940" i="1"/>
  <c r="D940" i="1"/>
  <c r="C938" i="1"/>
  <c r="D938" i="1"/>
  <c r="C939" i="1"/>
  <c r="D939" i="1"/>
  <c r="C937" i="1"/>
  <c r="D937" i="1"/>
  <c r="C936" i="1"/>
  <c r="D936" i="1"/>
  <c r="C935" i="1"/>
  <c r="D935" i="1"/>
  <c r="C934" i="1"/>
  <c r="D934" i="1"/>
  <c r="C933" i="1"/>
  <c r="D933" i="1"/>
  <c r="C932" i="1"/>
  <c r="D932" i="1"/>
  <c r="C931" i="1"/>
  <c r="D931" i="1"/>
  <c r="C930" i="1"/>
  <c r="D930" i="1"/>
  <c r="C929" i="1"/>
  <c r="D929" i="1"/>
  <c r="C928" i="1"/>
  <c r="D928" i="1"/>
  <c r="C927" i="1"/>
  <c r="D927" i="1"/>
  <c r="C926" i="1"/>
  <c r="D926" i="1"/>
  <c r="C925" i="1"/>
  <c r="D925" i="1"/>
  <c r="C924" i="1"/>
  <c r="D924" i="1"/>
  <c r="C923" i="1"/>
  <c r="D923" i="1"/>
  <c r="C922" i="1"/>
  <c r="D922" i="1"/>
  <c r="C921" i="1"/>
  <c r="D921" i="1"/>
  <c r="C920" i="1"/>
  <c r="D920" i="1"/>
  <c r="C919" i="1"/>
  <c r="D919" i="1"/>
  <c r="C918" i="1"/>
  <c r="D918" i="1"/>
  <c r="C917" i="1"/>
  <c r="D917" i="1"/>
  <c r="C915" i="1"/>
  <c r="D915" i="1"/>
  <c r="C916" i="1"/>
  <c r="D916" i="1"/>
  <c r="C914" i="1"/>
  <c r="D914" i="1"/>
  <c r="C913" i="1"/>
  <c r="D913" i="1"/>
  <c r="C912" i="1"/>
  <c r="D912" i="1"/>
  <c r="C910" i="1"/>
  <c r="D910" i="1"/>
  <c r="C911" i="1"/>
  <c r="D911" i="1"/>
  <c r="C909" i="1"/>
  <c r="D909" i="1"/>
  <c r="C908" i="1"/>
  <c r="D908" i="1"/>
  <c r="C907" i="1"/>
  <c r="D907" i="1"/>
  <c r="C906" i="1"/>
  <c r="D906" i="1"/>
  <c r="C905" i="1"/>
  <c r="D905" i="1"/>
  <c r="C904" i="1"/>
  <c r="D904" i="1"/>
  <c r="C903" i="1"/>
  <c r="D903" i="1"/>
  <c r="C902" i="1"/>
  <c r="D902" i="1"/>
  <c r="C900" i="1"/>
  <c r="D900" i="1"/>
  <c r="C901" i="1"/>
  <c r="D901" i="1"/>
  <c r="C899" i="1"/>
  <c r="D899" i="1"/>
  <c r="C898" i="1"/>
  <c r="D898" i="1"/>
  <c r="C897" i="1"/>
  <c r="D897" i="1"/>
  <c r="C896" i="1"/>
  <c r="D896" i="1"/>
  <c r="C895" i="1"/>
  <c r="D895" i="1"/>
  <c r="C894" i="1"/>
  <c r="D894" i="1"/>
  <c r="C893" i="1"/>
  <c r="D893" i="1"/>
  <c r="C892" i="1"/>
  <c r="D892" i="1"/>
  <c r="C891" i="1"/>
  <c r="D891" i="1"/>
  <c r="C890" i="1"/>
  <c r="D890" i="1"/>
  <c r="C888" i="1"/>
  <c r="D888" i="1"/>
  <c r="C889" i="1"/>
  <c r="D889" i="1"/>
  <c r="C886" i="1"/>
  <c r="D886" i="1"/>
  <c r="C887" i="1"/>
  <c r="D887" i="1"/>
  <c r="C885" i="1"/>
  <c r="D885" i="1"/>
  <c r="C884" i="1"/>
  <c r="D884" i="1"/>
  <c r="C883" i="1"/>
  <c r="D883" i="1"/>
  <c r="C882" i="1"/>
  <c r="D882" i="1"/>
  <c r="C881" i="1"/>
  <c r="D881" i="1"/>
  <c r="C880" i="1"/>
  <c r="D880" i="1"/>
  <c r="C878" i="1"/>
  <c r="D878" i="1"/>
  <c r="C879" i="1"/>
  <c r="D879" i="1"/>
  <c r="C877" i="1"/>
  <c r="D877" i="1"/>
  <c r="C875" i="1"/>
  <c r="D875" i="1"/>
  <c r="C876" i="1"/>
  <c r="D876" i="1"/>
  <c r="C874" i="1"/>
  <c r="D874" i="1"/>
  <c r="C873" i="1"/>
  <c r="D873" i="1"/>
  <c r="C872" i="1"/>
  <c r="D872" i="1"/>
  <c r="C871" i="1"/>
  <c r="D871" i="1"/>
  <c r="C870" i="1"/>
  <c r="D870" i="1"/>
  <c r="C869" i="1"/>
  <c r="D869" i="1"/>
  <c r="C868" i="1"/>
  <c r="D868" i="1"/>
  <c r="C867" i="1"/>
  <c r="D867" i="1"/>
  <c r="C866" i="1"/>
  <c r="D866" i="1"/>
  <c r="C865" i="1"/>
  <c r="D865" i="1"/>
  <c r="C864" i="1"/>
  <c r="D864" i="1"/>
  <c r="C863" i="1"/>
  <c r="D863" i="1"/>
  <c r="C862" i="1"/>
  <c r="D862" i="1"/>
  <c r="C861" i="1"/>
  <c r="D861" i="1"/>
  <c r="C859" i="1"/>
  <c r="D859" i="1"/>
  <c r="C860" i="1"/>
  <c r="D860" i="1"/>
  <c r="C858" i="1"/>
  <c r="D858" i="1"/>
  <c r="C857" i="1"/>
  <c r="D857" i="1"/>
  <c r="C856" i="1"/>
  <c r="D856" i="1"/>
  <c r="C855" i="1"/>
  <c r="D855" i="1"/>
  <c r="C854" i="1"/>
  <c r="D854" i="1"/>
  <c r="C853" i="1"/>
  <c r="D853" i="1"/>
  <c r="C851" i="1"/>
  <c r="D851" i="1"/>
  <c r="C852" i="1"/>
  <c r="D852" i="1"/>
  <c r="C850" i="1"/>
  <c r="D850" i="1"/>
  <c r="C849" i="1"/>
  <c r="D849" i="1"/>
  <c r="C848" i="1"/>
  <c r="D848" i="1"/>
  <c r="C847" i="1"/>
  <c r="D847" i="1"/>
  <c r="C846" i="1"/>
  <c r="D846" i="1"/>
  <c r="C845" i="1"/>
  <c r="D845" i="1"/>
  <c r="C844" i="1"/>
  <c r="D844" i="1"/>
  <c r="C842" i="1"/>
  <c r="D842" i="1"/>
  <c r="C843" i="1"/>
  <c r="D843" i="1"/>
  <c r="C841" i="1"/>
  <c r="D841" i="1"/>
  <c r="C840" i="1"/>
  <c r="D840" i="1"/>
  <c r="C839" i="1"/>
  <c r="D839" i="1"/>
  <c r="C838" i="1"/>
  <c r="D838" i="1"/>
  <c r="C837" i="1"/>
  <c r="D837" i="1"/>
  <c r="C836" i="1"/>
  <c r="D836" i="1"/>
  <c r="C835" i="1"/>
  <c r="D835" i="1"/>
  <c r="C834" i="1"/>
  <c r="D834" i="1"/>
  <c r="C833" i="1"/>
  <c r="D833" i="1"/>
  <c r="C832" i="1"/>
  <c r="D832" i="1"/>
  <c r="C831" i="1"/>
  <c r="D831" i="1"/>
  <c r="C830" i="1"/>
  <c r="D830" i="1"/>
  <c r="C829" i="1"/>
  <c r="D829" i="1"/>
  <c r="C828" i="1"/>
  <c r="D828" i="1"/>
  <c r="C827" i="1"/>
  <c r="D827" i="1"/>
  <c r="C826" i="1"/>
  <c r="D826" i="1"/>
  <c r="C825" i="1"/>
  <c r="D825" i="1"/>
  <c r="C824" i="1"/>
  <c r="D824" i="1"/>
  <c r="C823" i="1"/>
  <c r="D823" i="1"/>
  <c r="C822" i="1"/>
  <c r="D822" i="1"/>
  <c r="C820" i="1"/>
  <c r="D820" i="1"/>
  <c r="C821" i="1"/>
  <c r="D821" i="1"/>
  <c r="C819" i="1"/>
  <c r="D819" i="1"/>
  <c r="C818" i="1"/>
  <c r="D818" i="1"/>
  <c r="C817" i="1"/>
  <c r="D817" i="1"/>
  <c r="C816" i="1"/>
  <c r="D816" i="1"/>
  <c r="C815" i="1"/>
  <c r="D815" i="1"/>
  <c r="C814" i="1"/>
  <c r="D814" i="1"/>
  <c r="C813" i="1"/>
  <c r="D813" i="1"/>
  <c r="C812" i="1"/>
  <c r="D812" i="1"/>
  <c r="C810" i="1"/>
  <c r="D810" i="1"/>
  <c r="C811" i="1"/>
  <c r="D811" i="1"/>
  <c r="C809" i="1"/>
  <c r="D809" i="1"/>
  <c r="C808" i="1"/>
  <c r="D808" i="1"/>
  <c r="C807" i="1"/>
  <c r="D807" i="1"/>
  <c r="C806" i="1"/>
  <c r="D806" i="1"/>
  <c r="C805" i="1"/>
  <c r="D805" i="1"/>
  <c r="C804" i="1"/>
  <c r="D804" i="1"/>
  <c r="C803" i="1"/>
  <c r="D803" i="1"/>
  <c r="C802" i="1"/>
  <c r="D802" i="1"/>
  <c r="C801" i="1"/>
  <c r="D801" i="1"/>
  <c r="C800" i="1"/>
  <c r="D800" i="1"/>
  <c r="C799" i="1"/>
  <c r="D799" i="1"/>
  <c r="C798" i="1"/>
  <c r="D798" i="1"/>
  <c r="C797" i="1"/>
  <c r="D797" i="1"/>
  <c r="C796" i="1"/>
  <c r="D796" i="1"/>
  <c r="C795" i="1"/>
  <c r="D795" i="1"/>
  <c r="C794" i="1"/>
  <c r="D794" i="1"/>
  <c r="C793" i="1"/>
  <c r="D793" i="1"/>
  <c r="C792" i="1"/>
  <c r="D792" i="1"/>
  <c r="C791" i="1"/>
  <c r="D791" i="1"/>
  <c r="C790" i="1"/>
  <c r="D790" i="1"/>
  <c r="C789" i="1"/>
  <c r="D789" i="1"/>
  <c r="C788" i="1"/>
  <c r="D788" i="1"/>
  <c r="C786" i="1"/>
  <c r="D786" i="1"/>
  <c r="C787" i="1"/>
  <c r="D787" i="1"/>
  <c r="C785" i="1"/>
  <c r="D785" i="1"/>
  <c r="C784" i="1"/>
  <c r="D784" i="1"/>
  <c r="C783" i="1"/>
  <c r="D783" i="1"/>
  <c r="C782" i="1"/>
  <c r="D782" i="1"/>
  <c r="C781" i="1"/>
  <c r="D781" i="1"/>
  <c r="C780" i="1"/>
  <c r="D780" i="1"/>
  <c r="C779" i="1"/>
  <c r="D779" i="1"/>
  <c r="C778" i="1"/>
  <c r="D778" i="1"/>
  <c r="C777" i="1"/>
  <c r="D777" i="1"/>
  <c r="C776" i="1"/>
  <c r="D776" i="1"/>
  <c r="C775" i="1"/>
  <c r="D775" i="1"/>
  <c r="C773" i="1"/>
  <c r="D773" i="1"/>
  <c r="C774" i="1"/>
  <c r="D774" i="1"/>
  <c r="C772" i="1"/>
  <c r="D772" i="1"/>
  <c r="C771" i="1"/>
  <c r="D771" i="1"/>
  <c r="C770" i="1"/>
  <c r="D770" i="1"/>
  <c r="C769" i="1"/>
  <c r="D769" i="1"/>
  <c r="C768" i="1"/>
  <c r="D768" i="1"/>
  <c r="C767" i="1"/>
  <c r="D767" i="1"/>
  <c r="C766" i="1"/>
  <c r="D766" i="1"/>
  <c r="C765" i="1"/>
  <c r="D765" i="1"/>
  <c r="C764" i="1"/>
  <c r="D764" i="1"/>
  <c r="C763" i="1"/>
  <c r="D763" i="1"/>
  <c r="C762" i="1"/>
  <c r="D762" i="1"/>
  <c r="C761" i="1"/>
  <c r="D761" i="1"/>
  <c r="C760" i="1"/>
  <c r="D760" i="1"/>
  <c r="C759" i="1"/>
  <c r="D759" i="1"/>
  <c r="C758" i="1"/>
  <c r="D758" i="1"/>
  <c r="C757" i="1"/>
  <c r="D757" i="1"/>
  <c r="C756" i="1"/>
  <c r="D756" i="1"/>
  <c r="C755" i="1"/>
  <c r="D755" i="1"/>
  <c r="C754" i="1"/>
  <c r="D754" i="1"/>
  <c r="C753" i="1"/>
  <c r="D753" i="1"/>
  <c r="C752" i="1"/>
  <c r="D752" i="1"/>
  <c r="C751" i="1"/>
  <c r="D751" i="1"/>
  <c r="C749" i="1"/>
  <c r="D749" i="1"/>
  <c r="C750" i="1"/>
  <c r="D750" i="1"/>
  <c r="C748" i="1"/>
  <c r="D748" i="1"/>
  <c r="C746" i="1"/>
  <c r="D746" i="1"/>
  <c r="C747" i="1"/>
  <c r="D747" i="1"/>
  <c r="C745" i="1"/>
  <c r="D745" i="1"/>
  <c r="C744" i="1"/>
  <c r="D744" i="1"/>
  <c r="C743" i="1"/>
  <c r="D743" i="1"/>
  <c r="C742" i="1"/>
  <c r="D742" i="1"/>
  <c r="C741" i="1"/>
  <c r="D741" i="1"/>
  <c r="C740" i="1"/>
  <c r="D740" i="1"/>
  <c r="C739" i="1"/>
  <c r="D739" i="1"/>
  <c r="C738" i="1"/>
  <c r="D738" i="1"/>
  <c r="C737" i="1"/>
  <c r="D737" i="1"/>
  <c r="C736" i="1"/>
  <c r="D736" i="1"/>
  <c r="C735" i="1"/>
  <c r="D735" i="1"/>
  <c r="C734" i="1"/>
  <c r="D734" i="1"/>
  <c r="C733" i="1"/>
  <c r="D733" i="1"/>
  <c r="C732" i="1"/>
  <c r="D732" i="1"/>
  <c r="C731" i="1"/>
  <c r="D731" i="1"/>
  <c r="C730" i="1"/>
  <c r="D730" i="1"/>
  <c r="C729" i="1"/>
  <c r="D729" i="1"/>
  <c r="C728" i="1"/>
  <c r="D728" i="1"/>
  <c r="C727" i="1"/>
  <c r="D727" i="1"/>
  <c r="C726" i="1"/>
  <c r="D726" i="1"/>
  <c r="C725" i="1"/>
  <c r="D725" i="1"/>
  <c r="C724" i="1"/>
  <c r="D724" i="1"/>
  <c r="C723" i="1"/>
  <c r="D723" i="1"/>
  <c r="C722" i="1"/>
  <c r="D722" i="1"/>
  <c r="C721" i="1"/>
  <c r="D721" i="1"/>
  <c r="C720" i="1"/>
  <c r="D720" i="1"/>
  <c r="C719" i="1"/>
  <c r="D719" i="1"/>
  <c r="C718" i="1"/>
  <c r="D718" i="1"/>
  <c r="C717" i="1"/>
  <c r="D717" i="1"/>
  <c r="C716" i="1"/>
  <c r="D716" i="1"/>
  <c r="C715" i="1"/>
  <c r="D715" i="1"/>
  <c r="C714" i="1"/>
  <c r="D714" i="1"/>
  <c r="C713" i="1"/>
  <c r="D713" i="1"/>
  <c r="C712" i="1"/>
  <c r="D712" i="1"/>
  <c r="C711" i="1"/>
  <c r="D711" i="1"/>
  <c r="C710" i="1"/>
  <c r="D710" i="1"/>
  <c r="C709" i="1"/>
  <c r="D709" i="1"/>
  <c r="C708" i="1"/>
  <c r="D708" i="1"/>
  <c r="C707" i="1"/>
  <c r="D707" i="1"/>
  <c r="C706" i="1"/>
  <c r="D706" i="1"/>
  <c r="C705" i="1"/>
  <c r="D705" i="1"/>
  <c r="C704" i="1"/>
  <c r="D704" i="1"/>
  <c r="C702" i="1"/>
  <c r="D702" i="1"/>
  <c r="C703" i="1"/>
  <c r="D703" i="1"/>
  <c r="C701" i="1"/>
  <c r="D701" i="1"/>
  <c r="C700" i="1"/>
  <c r="D700" i="1"/>
  <c r="C699" i="1"/>
  <c r="D699" i="1"/>
  <c r="C698" i="1"/>
  <c r="D698" i="1"/>
  <c r="C697" i="1"/>
  <c r="D697" i="1"/>
  <c r="C696" i="1"/>
  <c r="D696" i="1"/>
  <c r="C695" i="1"/>
  <c r="D695" i="1"/>
  <c r="C694" i="1"/>
  <c r="D694" i="1"/>
  <c r="C693" i="1"/>
  <c r="D693" i="1"/>
  <c r="C692" i="1"/>
  <c r="D692" i="1"/>
  <c r="C691" i="1"/>
  <c r="D691" i="1"/>
  <c r="C690" i="1"/>
  <c r="D690" i="1"/>
  <c r="C689" i="1"/>
  <c r="D689" i="1"/>
  <c r="C688" i="1"/>
  <c r="D688" i="1"/>
  <c r="C687" i="1"/>
  <c r="D687" i="1"/>
  <c r="C686" i="1"/>
  <c r="D686" i="1"/>
  <c r="C685" i="1"/>
  <c r="D685" i="1"/>
  <c r="C684" i="1"/>
  <c r="D684" i="1"/>
  <c r="C683" i="1"/>
  <c r="D683" i="1"/>
  <c r="C682" i="1"/>
  <c r="D682" i="1"/>
  <c r="C681" i="1"/>
  <c r="D681" i="1"/>
  <c r="C680" i="1"/>
  <c r="D680" i="1"/>
  <c r="C679" i="1"/>
  <c r="D679" i="1"/>
  <c r="C678" i="1"/>
  <c r="D678" i="1"/>
  <c r="C677" i="1"/>
  <c r="D677" i="1"/>
  <c r="C676" i="1"/>
  <c r="D676" i="1"/>
  <c r="C675" i="1"/>
  <c r="D675" i="1"/>
  <c r="C674" i="1"/>
  <c r="D674" i="1"/>
  <c r="C673" i="1"/>
  <c r="D673" i="1"/>
  <c r="C672" i="1"/>
  <c r="D672" i="1"/>
  <c r="C671" i="1"/>
  <c r="D671" i="1"/>
  <c r="C670" i="1"/>
  <c r="D670" i="1"/>
  <c r="C669" i="1"/>
  <c r="D669" i="1"/>
  <c r="C665" i="1"/>
  <c r="D665" i="1"/>
  <c r="C664" i="1"/>
  <c r="D664" i="1"/>
  <c r="C662" i="1"/>
  <c r="D662" i="1"/>
  <c r="C663" i="1"/>
  <c r="D663" i="1"/>
  <c r="C660" i="1"/>
  <c r="D660" i="1"/>
  <c r="C658" i="1"/>
  <c r="D658" i="1"/>
  <c r="C657" i="1"/>
  <c r="D657" i="1"/>
  <c r="C656" i="1"/>
  <c r="D656" i="1"/>
  <c r="C659" i="1"/>
  <c r="D659" i="1"/>
  <c r="C655" i="1"/>
  <c r="D655" i="1"/>
  <c r="C654" i="1"/>
  <c r="D654" i="1"/>
  <c r="C653" i="1"/>
  <c r="D653" i="1"/>
  <c r="C652" i="1"/>
  <c r="D652" i="1"/>
  <c r="C651" i="1"/>
  <c r="D651" i="1"/>
  <c r="C650" i="1"/>
  <c r="D650" i="1"/>
  <c r="C648" i="1"/>
  <c r="D648" i="1"/>
  <c r="C649" i="1"/>
  <c r="D649" i="1"/>
  <c r="C647" i="1"/>
  <c r="D647" i="1"/>
  <c r="C646" i="1"/>
  <c r="D646" i="1"/>
  <c r="C645" i="1"/>
  <c r="D645" i="1"/>
  <c r="C644" i="1"/>
  <c r="D644" i="1"/>
  <c r="C642" i="1"/>
  <c r="D642" i="1"/>
  <c r="C643" i="1"/>
  <c r="D643" i="1"/>
  <c r="C641" i="1"/>
  <c r="D641" i="1"/>
  <c r="C639" i="1"/>
  <c r="D639" i="1"/>
  <c r="C640" i="1"/>
  <c r="D640" i="1"/>
  <c r="C638" i="1"/>
  <c r="D638" i="1"/>
  <c r="C637" i="1"/>
  <c r="D637" i="1"/>
  <c r="C636" i="1"/>
  <c r="D636" i="1"/>
  <c r="C635" i="1"/>
  <c r="D635" i="1"/>
  <c r="C634" i="1"/>
  <c r="D634" i="1"/>
  <c r="C633" i="1"/>
  <c r="D633" i="1"/>
  <c r="C632" i="1"/>
  <c r="D632" i="1"/>
  <c r="C631" i="1"/>
  <c r="D631" i="1"/>
  <c r="C630" i="1"/>
  <c r="D630" i="1"/>
  <c r="C629" i="1"/>
  <c r="D629" i="1"/>
  <c r="C628" i="1"/>
  <c r="D628" i="1"/>
  <c r="C627" i="1"/>
  <c r="D627" i="1"/>
  <c r="C626" i="1"/>
  <c r="D626" i="1"/>
  <c r="C625" i="1"/>
  <c r="D625" i="1"/>
  <c r="C624" i="1"/>
  <c r="D624" i="1"/>
  <c r="C622" i="1"/>
  <c r="D622" i="1"/>
  <c r="C623" i="1"/>
  <c r="D623" i="1"/>
  <c r="C621" i="1"/>
  <c r="D621" i="1"/>
  <c r="C620" i="1"/>
  <c r="D620" i="1"/>
  <c r="C618" i="1"/>
  <c r="D618" i="1"/>
  <c r="C619" i="1"/>
  <c r="D619" i="1"/>
  <c r="C617" i="1"/>
  <c r="D617" i="1"/>
  <c r="C616" i="1"/>
  <c r="D616" i="1"/>
  <c r="C614" i="1"/>
  <c r="D614" i="1"/>
  <c r="C613" i="1"/>
  <c r="D613" i="1"/>
  <c r="C612" i="1"/>
  <c r="D612" i="1"/>
  <c r="C610" i="1"/>
  <c r="D610" i="1"/>
  <c r="C611" i="1"/>
  <c r="D611" i="1"/>
  <c r="C609" i="1"/>
  <c r="D609" i="1"/>
  <c r="C608" i="1"/>
  <c r="D608" i="1"/>
  <c r="C607" i="1"/>
  <c r="D607" i="1"/>
  <c r="C606" i="1"/>
  <c r="D606" i="1"/>
  <c r="C605" i="1"/>
  <c r="D605" i="1"/>
  <c r="C604" i="1"/>
  <c r="D604" i="1"/>
  <c r="C602" i="1"/>
  <c r="D602" i="1"/>
  <c r="C603" i="1"/>
  <c r="D603" i="1"/>
  <c r="C601" i="1"/>
  <c r="D601" i="1"/>
  <c r="C600" i="1"/>
  <c r="D600" i="1"/>
  <c r="C598" i="1"/>
  <c r="D598" i="1"/>
  <c r="C599" i="1"/>
  <c r="D599" i="1"/>
  <c r="C597" i="1"/>
  <c r="D597" i="1"/>
  <c r="C596" i="1"/>
  <c r="D596" i="1"/>
  <c r="C595" i="1"/>
  <c r="D595" i="1"/>
  <c r="C594" i="1"/>
  <c r="D594" i="1"/>
  <c r="C593" i="1"/>
  <c r="D593" i="1"/>
  <c r="C592" i="1"/>
  <c r="D592" i="1"/>
  <c r="C591" i="1"/>
  <c r="D591" i="1"/>
  <c r="C590" i="1"/>
  <c r="D590" i="1"/>
  <c r="C589" i="1"/>
  <c r="D589" i="1"/>
  <c r="C588" i="1"/>
  <c r="D588" i="1"/>
  <c r="C587" i="1"/>
  <c r="D587" i="1"/>
  <c r="C586" i="1"/>
  <c r="D586" i="1"/>
  <c r="C585" i="1"/>
  <c r="D585" i="1"/>
  <c r="C584" i="1"/>
  <c r="D584" i="1"/>
  <c r="C583" i="1"/>
  <c r="D583" i="1"/>
  <c r="C582" i="1"/>
  <c r="D582" i="1"/>
  <c r="C581" i="1"/>
  <c r="D581" i="1"/>
  <c r="C579" i="1"/>
  <c r="D579" i="1"/>
  <c r="C580" i="1"/>
  <c r="D580" i="1"/>
  <c r="C578" i="1"/>
  <c r="D578" i="1"/>
  <c r="C577" i="1"/>
  <c r="D577" i="1"/>
  <c r="C575" i="1"/>
  <c r="D575" i="1"/>
  <c r="C576" i="1"/>
  <c r="D576" i="1"/>
  <c r="C574" i="1"/>
  <c r="D574" i="1"/>
  <c r="C573" i="1"/>
  <c r="D573" i="1"/>
  <c r="C572" i="1"/>
  <c r="D572" i="1"/>
  <c r="C571" i="1"/>
  <c r="D571" i="1"/>
  <c r="C570" i="1"/>
  <c r="D570" i="1"/>
  <c r="C569" i="1"/>
  <c r="D569" i="1"/>
  <c r="C568" i="1"/>
  <c r="D568" i="1"/>
  <c r="C567" i="1"/>
  <c r="D567" i="1"/>
  <c r="C566" i="1"/>
  <c r="D566" i="1"/>
  <c r="C564" i="1"/>
  <c r="D564" i="1"/>
  <c r="C565" i="1"/>
  <c r="D565" i="1"/>
  <c r="C563" i="1"/>
  <c r="D563" i="1"/>
  <c r="C562" i="1"/>
  <c r="D562" i="1"/>
  <c r="C560" i="1"/>
  <c r="D560" i="1"/>
  <c r="C561" i="1"/>
  <c r="D561" i="1"/>
  <c r="C559" i="1"/>
  <c r="D559" i="1"/>
  <c r="C558" i="1"/>
  <c r="D558" i="1"/>
  <c r="C555" i="1"/>
  <c r="D555" i="1"/>
  <c r="C556" i="1"/>
  <c r="D556" i="1"/>
  <c r="C557" i="1"/>
  <c r="D557" i="1"/>
  <c r="C554" i="1"/>
  <c r="D554" i="1"/>
  <c r="C553" i="1"/>
  <c r="D553" i="1"/>
  <c r="C552" i="1"/>
  <c r="D552" i="1"/>
  <c r="C551" i="1"/>
  <c r="D551" i="1"/>
  <c r="C550" i="1"/>
  <c r="D550" i="1"/>
  <c r="C549" i="1"/>
  <c r="D549" i="1"/>
  <c r="C548" i="1"/>
  <c r="D548" i="1"/>
  <c r="C547" i="1"/>
  <c r="D547" i="1"/>
  <c r="C546" i="1"/>
  <c r="D546" i="1"/>
  <c r="C544" i="1"/>
  <c r="D544" i="1"/>
  <c r="C545" i="1"/>
  <c r="D545" i="1"/>
  <c r="C543" i="1"/>
  <c r="D543" i="1"/>
  <c r="C541" i="1"/>
  <c r="D541" i="1"/>
  <c r="C542" i="1"/>
  <c r="D542" i="1"/>
  <c r="C539" i="1"/>
  <c r="D539" i="1"/>
  <c r="C540" i="1"/>
  <c r="D540" i="1"/>
  <c r="C538" i="1"/>
  <c r="D538" i="1"/>
  <c r="C537" i="1"/>
  <c r="D537" i="1"/>
  <c r="C536" i="1"/>
  <c r="D536" i="1"/>
  <c r="C535" i="1"/>
  <c r="D535" i="1"/>
  <c r="C534" i="1"/>
  <c r="D534" i="1"/>
  <c r="C533" i="1"/>
  <c r="D533" i="1"/>
  <c r="C532" i="1"/>
  <c r="D532" i="1"/>
  <c r="C531" i="1"/>
  <c r="D531" i="1"/>
  <c r="C530" i="1"/>
  <c r="D530" i="1"/>
  <c r="C529" i="1"/>
  <c r="D529" i="1"/>
  <c r="C528" i="1"/>
  <c r="D528" i="1"/>
  <c r="C527" i="1"/>
  <c r="D527" i="1"/>
  <c r="C526" i="1"/>
  <c r="D526" i="1"/>
  <c r="C525" i="1"/>
  <c r="D525" i="1"/>
  <c r="C523" i="1"/>
  <c r="D523" i="1"/>
  <c r="C524" i="1"/>
  <c r="D524" i="1"/>
  <c r="C522" i="1"/>
  <c r="D522" i="1"/>
  <c r="C520" i="1"/>
  <c r="D520" i="1"/>
  <c r="C521" i="1"/>
  <c r="D521" i="1"/>
  <c r="C519" i="1"/>
  <c r="D519" i="1"/>
  <c r="C518" i="1"/>
  <c r="D518" i="1"/>
  <c r="C517" i="1"/>
  <c r="D517" i="1"/>
  <c r="C516" i="1"/>
  <c r="D516" i="1"/>
  <c r="C515" i="1"/>
  <c r="D515" i="1"/>
  <c r="C514" i="1"/>
  <c r="D514" i="1"/>
  <c r="C513" i="1"/>
  <c r="D513" i="1"/>
  <c r="C512" i="1"/>
  <c r="D512" i="1"/>
  <c r="C511" i="1"/>
  <c r="D511" i="1"/>
  <c r="C510" i="1"/>
  <c r="D510" i="1"/>
  <c r="C509" i="1"/>
  <c r="D509" i="1"/>
  <c r="C508" i="1"/>
  <c r="D508" i="1"/>
  <c r="C507" i="1"/>
  <c r="D507" i="1"/>
  <c r="C506" i="1"/>
  <c r="D506" i="1"/>
  <c r="C505" i="1"/>
  <c r="D505" i="1"/>
  <c r="C504" i="1"/>
  <c r="D504" i="1"/>
  <c r="C503" i="1"/>
  <c r="D503" i="1"/>
  <c r="C502" i="1"/>
  <c r="D502" i="1"/>
  <c r="C499" i="1"/>
  <c r="D499" i="1"/>
  <c r="C501" i="1"/>
  <c r="D501" i="1"/>
  <c r="C500" i="1"/>
  <c r="D500" i="1"/>
  <c r="C497" i="1"/>
  <c r="D497" i="1"/>
  <c r="C498" i="1"/>
  <c r="D498" i="1"/>
  <c r="C496" i="1"/>
  <c r="D496" i="1"/>
  <c r="C495" i="1"/>
  <c r="D495" i="1"/>
  <c r="C494" i="1"/>
  <c r="D494" i="1"/>
  <c r="C492" i="1"/>
  <c r="D492" i="1"/>
  <c r="C490" i="1"/>
  <c r="D490" i="1"/>
  <c r="C491" i="1"/>
  <c r="D491" i="1"/>
  <c r="C489" i="1"/>
  <c r="D489" i="1"/>
  <c r="C488" i="1"/>
  <c r="D488" i="1"/>
  <c r="C487" i="1"/>
  <c r="D487" i="1"/>
  <c r="C486" i="1"/>
  <c r="D486" i="1"/>
  <c r="C485" i="1"/>
  <c r="D485" i="1"/>
  <c r="C483" i="1"/>
  <c r="D483" i="1"/>
  <c r="C484" i="1"/>
  <c r="D484" i="1"/>
  <c r="C482" i="1"/>
  <c r="D482" i="1"/>
  <c r="C481" i="1"/>
  <c r="D481" i="1"/>
  <c r="C480" i="1"/>
  <c r="D480" i="1"/>
  <c r="C479" i="1"/>
  <c r="D479" i="1"/>
  <c r="C478" i="1"/>
  <c r="D478" i="1"/>
  <c r="C477" i="1"/>
  <c r="D477" i="1"/>
  <c r="C476" i="1"/>
  <c r="D476" i="1"/>
  <c r="C475" i="1"/>
  <c r="D475" i="1"/>
  <c r="C474" i="1"/>
  <c r="D474" i="1"/>
  <c r="C473" i="1"/>
  <c r="D473" i="1"/>
  <c r="C472" i="1"/>
  <c r="D472" i="1"/>
  <c r="C471" i="1"/>
  <c r="D471" i="1"/>
  <c r="C470" i="1"/>
  <c r="D470" i="1"/>
  <c r="C469" i="1"/>
  <c r="D469" i="1"/>
  <c r="C468" i="1"/>
  <c r="D468" i="1"/>
  <c r="C467" i="1"/>
  <c r="D467" i="1"/>
  <c r="C466" i="1"/>
  <c r="D466" i="1"/>
  <c r="C465" i="1"/>
  <c r="D465" i="1"/>
  <c r="C464" i="1"/>
  <c r="D464" i="1"/>
  <c r="C463" i="1"/>
  <c r="D463" i="1"/>
  <c r="C462" i="1"/>
  <c r="D462" i="1"/>
  <c r="C461" i="1"/>
  <c r="D461" i="1"/>
  <c r="C460" i="1"/>
  <c r="D460" i="1"/>
  <c r="C459" i="1"/>
  <c r="D459" i="1"/>
  <c r="C458" i="1"/>
  <c r="D458" i="1"/>
  <c r="C457" i="1"/>
  <c r="D457" i="1"/>
  <c r="C456" i="1"/>
  <c r="D456" i="1"/>
  <c r="C455" i="1"/>
  <c r="D455" i="1"/>
  <c r="C454" i="1"/>
  <c r="D454" i="1"/>
  <c r="C453" i="1"/>
  <c r="D453" i="1"/>
  <c r="C452" i="1"/>
  <c r="D452" i="1"/>
  <c r="C451" i="1"/>
  <c r="D451" i="1"/>
  <c r="C450" i="1"/>
  <c r="D450" i="1"/>
  <c r="C449" i="1"/>
  <c r="D449" i="1"/>
  <c r="C448" i="1"/>
  <c r="D448" i="1"/>
  <c r="C447" i="1"/>
  <c r="D447" i="1"/>
  <c r="C446" i="1"/>
  <c r="D446" i="1"/>
  <c r="C445" i="1"/>
  <c r="D445" i="1"/>
  <c r="C443" i="1"/>
  <c r="D443" i="1"/>
  <c r="C442" i="1"/>
  <c r="D442" i="1"/>
  <c r="C441" i="1"/>
  <c r="D441" i="1"/>
  <c r="C440" i="1"/>
  <c r="D440" i="1"/>
  <c r="C439" i="1"/>
  <c r="D439" i="1"/>
  <c r="C438" i="1"/>
  <c r="D438" i="1"/>
  <c r="C437" i="1"/>
  <c r="D437" i="1"/>
  <c r="C436" i="1"/>
  <c r="D436" i="1"/>
  <c r="C435" i="1"/>
  <c r="D435" i="1"/>
  <c r="C434" i="1"/>
  <c r="D434" i="1"/>
  <c r="C433" i="1"/>
  <c r="D433" i="1"/>
  <c r="C432" i="1"/>
  <c r="D432" i="1"/>
  <c r="C431" i="1"/>
  <c r="D431" i="1"/>
  <c r="C430" i="1"/>
  <c r="D430" i="1"/>
  <c r="C429" i="1"/>
  <c r="D429" i="1"/>
  <c r="C428" i="1"/>
  <c r="D428" i="1"/>
  <c r="C427" i="1"/>
  <c r="D427" i="1"/>
  <c r="C426" i="1"/>
  <c r="D426" i="1"/>
  <c r="C425" i="1"/>
  <c r="D425" i="1"/>
  <c r="C424" i="1"/>
  <c r="D424" i="1"/>
  <c r="C423" i="1"/>
  <c r="D423" i="1"/>
  <c r="C422" i="1"/>
  <c r="D422" i="1"/>
  <c r="C421" i="1"/>
  <c r="D421" i="1"/>
  <c r="C420" i="1"/>
  <c r="D420" i="1"/>
  <c r="C419" i="1"/>
  <c r="D419" i="1"/>
  <c r="C418" i="1"/>
  <c r="D418" i="1"/>
  <c r="C417" i="1"/>
  <c r="D417" i="1"/>
  <c r="C416" i="1"/>
  <c r="D416" i="1"/>
  <c r="C415" i="1"/>
  <c r="D415" i="1"/>
  <c r="C414" i="1"/>
  <c r="D414" i="1"/>
  <c r="C413" i="1"/>
  <c r="D413" i="1"/>
  <c r="C412" i="1"/>
  <c r="D412" i="1"/>
  <c r="C411" i="1"/>
  <c r="D411" i="1"/>
  <c r="C410" i="1"/>
  <c r="D410" i="1"/>
  <c r="C408" i="1"/>
  <c r="D408" i="1"/>
  <c r="C409" i="1"/>
  <c r="D409" i="1"/>
  <c r="C407" i="1"/>
  <c r="D407" i="1"/>
  <c r="C406" i="1"/>
  <c r="D406" i="1"/>
  <c r="C405" i="1"/>
  <c r="D405" i="1"/>
  <c r="C404" i="1"/>
  <c r="D404" i="1"/>
  <c r="C403" i="1"/>
  <c r="D403" i="1"/>
  <c r="C402" i="1"/>
  <c r="D402" i="1"/>
  <c r="C401" i="1"/>
  <c r="D401" i="1"/>
  <c r="C400" i="1"/>
  <c r="D400" i="1"/>
  <c r="C399" i="1"/>
  <c r="D399" i="1"/>
  <c r="C398" i="1"/>
  <c r="D398" i="1"/>
  <c r="C396" i="1"/>
  <c r="D396" i="1"/>
  <c r="C397" i="1"/>
  <c r="D397" i="1"/>
  <c r="C394" i="1"/>
  <c r="D394" i="1"/>
  <c r="C395" i="1"/>
  <c r="D395" i="1"/>
  <c r="C393" i="1"/>
  <c r="D393" i="1"/>
  <c r="C392" i="1"/>
  <c r="D392" i="1"/>
  <c r="C391" i="1"/>
  <c r="D391" i="1"/>
  <c r="C390" i="1"/>
  <c r="D390" i="1"/>
  <c r="C388" i="1"/>
  <c r="D388" i="1"/>
  <c r="C389" i="1"/>
  <c r="D389" i="1"/>
  <c r="C387" i="1"/>
  <c r="D387" i="1"/>
  <c r="C386" i="1"/>
  <c r="D386" i="1"/>
  <c r="C385" i="1"/>
  <c r="D385" i="1"/>
  <c r="C384" i="1"/>
  <c r="D384" i="1"/>
  <c r="C383" i="1"/>
  <c r="D383" i="1"/>
  <c r="C381" i="1"/>
  <c r="D381" i="1"/>
  <c r="C382" i="1"/>
  <c r="D382" i="1"/>
  <c r="C380" i="1"/>
  <c r="D380" i="1"/>
  <c r="C379" i="1"/>
  <c r="D379" i="1"/>
  <c r="C378" i="1"/>
  <c r="D378" i="1"/>
  <c r="C377" i="1"/>
  <c r="D377" i="1"/>
  <c r="C374" i="1"/>
  <c r="D374" i="1"/>
  <c r="C375" i="1"/>
  <c r="D375" i="1"/>
  <c r="C376" i="1"/>
  <c r="D376" i="1"/>
  <c r="C373" i="1"/>
  <c r="D373" i="1"/>
  <c r="C372" i="1"/>
  <c r="D372" i="1"/>
  <c r="C371" i="1"/>
  <c r="D371" i="1"/>
  <c r="C370" i="1"/>
  <c r="D370" i="1"/>
  <c r="C369" i="1"/>
  <c r="D369" i="1"/>
  <c r="C368" i="1"/>
  <c r="D368" i="1"/>
  <c r="C367" i="1"/>
  <c r="D367" i="1"/>
  <c r="C366" i="1"/>
  <c r="D366" i="1"/>
  <c r="C365" i="1"/>
  <c r="D365" i="1"/>
  <c r="C364" i="1"/>
  <c r="D364" i="1"/>
  <c r="C363" i="1"/>
  <c r="D363" i="1"/>
  <c r="C361" i="1"/>
  <c r="D361" i="1"/>
  <c r="C362" i="1"/>
  <c r="D362" i="1"/>
  <c r="C360" i="1"/>
  <c r="D360" i="1"/>
  <c r="C359" i="1"/>
  <c r="D359" i="1"/>
  <c r="C358" i="1"/>
  <c r="D358" i="1"/>
  <c r="C357" i="1"/>
  <c r="D357" i="1"/>
  <c r="C356" i="1"/>
  <c r="D356" i="1"/>
  <c r="C354" i="1"/>
  <c r="D354" i="1"/>
  <c r="C355" i="1"/>
  <c r="D355" i="1"/>
  <c r="C353" i="1"/>
  <c r="D353" i="1"/>
  <c r="C352" i="1"/>
  <c r="D352" i="1"/>
  <c r="C351" i="1"/>
  <c r="D351" i="1"/>
  <c r="C349" i="1"/>
  <c r="D349" i="1"/>
  <c r="C350" i="1"/>
  <c r="D350" i="1"/>
  <c r="C348" i="1"/>
  <c r="D348" i="1"/>
  <c r="C346" i="1"/>
  <c r="D346" i="1"/>
  <c r="C347" i="1"/>
  <c r="D347" i="1"/>
  <c r="C345" i="1"/>
  <c r="D345" i="1"/>
  <c r="C344" i="1"/>
  <c r="D344" i="1"/>
  <c r="C342" i="1"/>
  <c r="D342" i="1"/>
  <c r="C341" i="1"/>
  <c r="D341" i="1"/>
  <c r="C340" i="1"/>
  <c r="D340" i="1"/>
  <c r="C339" i="1"/>
  <c r="D339" i="1"/>
  <c r="C338" i="1"/>
  <c r="D338" i="1"/>
  <c r="C337" i="1"/>
  <c r="D337" i="1"/>
  <c r="C336" i="1"/>
  <c r="D336" i="1"/>
  <c r="C335" i="1"/>
  <c r="D335" i="1"/>
  <c r="C334" i="1"/>
  <c r="D334" i="1"/>
  <c r="C333" i="1"/>
  <c r="D333" i="1"/>
  <c r="C332" i="1"/>
  <c r="D332" i="1"/>
  <c r="C330" i="1"/>
  <c r="D330" i="1"/>
  <c r="C331" i="1"/>
  <c r="D331" i="1"/>
  <c r="C329" i="1"/>
  <c r="D329" i="1"/>
  <c r="C328" i="1"/>
  <c r="D328" i="1"/>
  <c r="C327" i="1"/>
  <c r="D327" i="1"/>
  <c r="C326" i="1"/>
  <c r="D326" i="1"/>
  <c r="C325" i="1"/>
  <c r="D325" i="1"/>
  <c r="C324" i="1"/>
  <c r="D324" i="1"/>
  <c r="C323" i="1"/>
  <c r="D323" i="1"/>
  <c r="C322" i="1"/>
  <c r="D322" i="1"/>
  <c r="C321" i="1"/>
  <c r="D321" i="1"/>
  <c r="C320" i="1"/>
  <c r="D320" i="1"/>
  <c r="C319" i="1"/>
  <c r="D319" i="1"/>
  <c r="C318" i="1"/>
  <c r="D318" i="1"/>
  <c r="C317" i="1"/>
  <c r="D317" i="1"/>
  <c r="C315" i="1"/>
  <c r="D315" i="1"/>
  <c r="C316" i="1"/>
  <c r="D316" i="1"/>
  <c r="C314" i="1"/>
  <c r="D314" i="1"/>
  <c r="C313" i="1"/>
  <c r="D313" i="1"/>
  <c r="C312" i="1"/>
  <c r="D312" i="1"/>
  <c r="C311" i="1"/>
  <c r="D311" i="1"/>
  <c r="C310" i="1"/>
  <c r="D310" i="1"/>
  <c r="C309" i="1"/>
  <c r="D309" i="1"/>
  <c r="C308" i="1"/>
  <c r="D308" i="1"/>
  <c r="C306" i="1"/>
  <c r="D306" i="1"/>
  <c r="C307" i="1"/>
  <c r="D307" i="1"/>
  <c r="C304" i="1"/>
  <c r="D304" i="1"/>
  <c r="C303" i="1"/>
  <c r="D303" i="1"/>
  <c r="C302" i="1"/>
  <c r="D302" i="1"/>
  <c r="C296" i="1"/>
  <c r="D296" i="1"/>
  <c r="C301" i="1"/>
  <c r="D301" i="1"/>
  <c r="C299" i="1"/>
  <c r="D299" i="1"/>
  <c r="C298" i="1"/>
  <c r="D298" i="1"/>
  <c r="C295" i="1"/>
  <c r="D295" i="1"/>
  <c r="C300" i="1"/>
  <c r="D300" i="1"/>
  <c r="C297" i="1"/>
  <c r="D297" i="1"/>
  <c r="C294" i="1"/>
  <c r="D294" i="1"/>
  <c r="C292" i="1"/>
  <c r="D292" i="1"/>
  <c r="C293" i="1"/>
  <c r="D293" i="1"/>
  <c r="C291" i="1"/>
  <c r="D291" i="1"/>
  <c r="C290" i="1"/>
  <c r="D290" i="1"/>
  <c r="C289" i="1"/>
  <c r="D289" i="1"/>
  <c r="C288" i="1"/>
  <c r="D288" i="1"/>
  <c r="C287" i="1"/>
  <c r="D287" i="1"/>
  <c r="C286" i="1"/>
  <c r="D286" i="1"/>
  <c r="C285" i="1"/>
  <c r="D285" i="1"/>
  <c r="C283" i="1"/>
  <c r="D283" i="1"/>
  <c r="C284" i="1"/>
  <c r="D284" i="1"/>
  <c r="C282" i="1"/>
  <c r="D282" i="1"/>
  <c r="C281" i="1"/>
  <c r="D281" i="1"/>
  <c r="C279" i="1"/>
  <c r="D279" i="1"/>
  <c r="C278" i="1"/>
  <c r="D278" i="1"/>
  <c r="C277" i="1"/>
  <c r="D277" i="1"/>
  <c r="C275" i="1"/>
  <c r="D275" i="1"/>
  <c r="C276" i="1"/>
  <c r="D276" i="1"/>
  <c r="C274" i="1"/>
  <c r="D274" i="1"/>
  <c r="C273" i="1"/>
  <c r="D273" i="1"/>
  <c r="C271" i="1"/>
  <c r="D271" i="1"/>
  <c r="C272" i="1"/>
  <c r="D272" i="1"/>
  <c r="C269" i="1"/>
  <c r="D269" i="1"/>
  <c r="C268" i="1"/>
  <c r="D268" i="1"/>
  <c r="C267" i="1"/>
  <c r="D267" i="1"/>
  <c r="C266" i="1"/>
  <c r="D266" i="1"/>
  <c r="C265" i="1"/>
  <c r="D265" i="1"/>
  <c r="C264" i="1"/>
  <c r="D264" i="1"/>
  <c r="C263" i="1"/>
  <c r="D263" i="1"/>
  <c r="C262" i="1"/>
  <c r="D262" i="1"/>
  <c r="C261" i="1"/>
  <c r="D261" i="1"/>
  <c r="C260" i="1"/>
  <c r="D260" i="1"/>
  <c r="C259" i="1"/>
  <c r="D259" i="1"/>
  <c r="C258" i="1"/>
  <c r="D258" i="1"/>
  <c r="C257" i="1"/>
  <c r="D257" i="1"/>
  <c r="C256" i="1"/>
  <c r="D256" i="1"/>
  <c r="C255" i="1"/>
  <c r="D255" i="1"/>
  <c r="C254" i="1"/>
  <c r="D254" i="1"/>
  <c r="C253" i="1"/>
  <c r="D253" i="1"/>
  <c r="C252" i="1"/>
  <c r="D252" i="1"/>
  <c r="C251" i="1"/>
  <c r="D251" i="1"/>
  <c r="C249" i="1"/>
  <c r="D249" i="1"/>
  <c r="C250" i="1"/>
  <c r="D250" i="1"/>
  <c r="C248" i="1"/>
  <c r="D248" i="1"/>
  <c r="C247" i="1"/>
  <c r="D247" i="1"/>
  <c r="C246" i="1"/>
  <c r="D246" i="1"/>
  <c r="C245" i="1"/>
  <c r="D245" i="1"/>
  <c r="C244" i="1"/>
  <c r="D244" i="1"/>
  <c r="C243" i="1"/>
  <c r="D243" i="1"/>
  <c r="C242" i="1"/>
  <c r="D242" i="1"/>
  <c r="C241" i="1"/>
  <c r="D241" i="1"/>
  <c r="C240" i="1"/>
  <c r="D240" i="1"/>
  <c r="C239" i="1"/>
  <c r="D239" i="1"/>
  <c r="C238" i="1"/>
  <c r="D238" i="1"/>
  <c r="C237" i="1"/>
  <c r="D237" i="1"/>
  <c r="C234" i="1"/>
  <c r="D234" i="1"/>
  <c r="C235" i="1"/>
  <c r="D235" i="1"/>
  <c r="C236" i="1"/>
  <c r="D236" i="1"/>
  <c r="C233" i="1"/>
  <c r="D233" i="1"/>
  <c r="C232" i="1"/>
  <c r="D232" i="1"/>
  <c r="C231" i="1"/>
  <c r="D231" i="1"/>
  <c r="C230" i="1"/>
  <c r="D230" i="1"/>
  <c r="C229" i="1"/>
  <c r="D229" i="1"/>
  <c r="C228" i="1"/>
  <c r="D228" i="1"/>
  <c r="C227" i="1"/>
  <c r="D227" i="1"/>
  <c r="C226" i="1"/>
  <c r="D226" i="1"/>
  <c r="C225" i="1"/>
  <c r="D225" i="1"/>
  <c r="C224" i="1"/>
  <c r="D224" i="1"/>
  <c r="C222" i="1"/>
  <c r="D222" i="1"/>
  <c r="C223" i="1"/>
  <c r="D223" i="1"/>
  <c r="C221" i="1"/>
  <c r="D221" i="1"/>
  <c r="C220" i="1"/>
  <c r="D220" i="1"/>
  <c r="C219" i="1"/>
  <c r="D219" i="1"/>
  <c r="C217" i="1"/>
  <c r="D217" i="1"/>
  <c r="C218" i="1"/>
  <c r="D218" i="1"/>
  <c r="C216" i="1"/>
  <c r="D216" i="1"/>
  <c r="C214" i="1"/>
  <c r="D214" i="1"/>
  <c r="C215" i="1"/>
  <c r="D215" i="1"/>
  <c r="C213" i="1"/>
  <c r="D213" i="1"/>
  <c r="C212" i="1"/>
  <c r="D212" i="1"/>
  <c r="C211" i="1"/>
  <c r="D211" i="1"/>
  <c r="C210" i="1"/>
  <c r="D210" i="1"/>
  <c r="C209" i="1"/>
  <c r="D209" i="1"/>
  <c r="C208" i="1"/>
  <c r="D208" i="1"/>
  <c r="C207" i="1"/>
  <c r="D207" i="1"/>
  <c r="C206" i="1"/>
  <c r="D206" i="1"/>
  <c r="C202" i="1"/>
  <c r="D202" i="1"/>
  <c r="C203" i="1"/>
  <c r="D203" i="1"/>
  <c r="C205" i="1"/>
  <c r="D205" i="1"/>
  <c r="C204" i="1"/>
  <c r="D204" i="1"/>
  <c r="C201" i="1"/>
  <c r="D201" i="1"/>
  <c r="C200" i="1"/>
  <c r="D200" i="1"/>
  <c r="C199" i="1"/>
  <c r="D199" i="1"/>
  <c r="C198" i="1"/>
  <c r="D198" i="1"/>
  <c r="C197" i="1"/>
  <c r="D197" i="1"/>
  <c r="C196" i="1"/>
  <c r="D196" i="1"/>
  <c r="C195" i="1"/>
  <c r="D195" i="1"/>
  <c r="C193" i="1"/>
  <c r="D193" i="1"/>
  <c r="C194" i="1"/>
  <c r="D194" i="1"/>
  <c r="C190" i="1"/>
  <c r="D190" i="1"/>
  <c r="C192" i="1"/>
  <c r="D192" i="1"/>
  <c r="C191" i="1"/>
  <c r="D191" i="1"/>
  <c r="C189" i="1"/>
  <c r="D189" i="1"/>
  <c r="C188" i="1"/>
  <c r="D188" i="1"/>
  <c r="C187" i="1"/>
  <c r="D187" i="1"/>
  <c r="C186" i="1"/>
  <c r="D186" i="1"/>
  <c r="C184" i="1"/>
  <c r="D184" i="1"/>
  <c r="C185" i="1"/>
  <c r="D185" i="1"/>
  <c r="C183" i="1"/>
  <c r="D183" i="1"/>
  <c r="C182" i="1"/>
  <c r="D182" i="1"/>
  <c r="C180" i="1"/>
  <c r="D180" i="1"/>
  <c r="C181" i="1"/>
  <c r="D181" i="1"/>
  <c r="C179" i="1"/>
  <c r="D179" i="1"/>
  <c r="C178" i="1"/>
  <c r="D178" i="1"/>
  <c r="C177" i="1"/>
  <c r="D177" i="1"/>
  <c r="C176" i="1"/>
  <c r="D176" i="1"/>
  <c r="C175" i="1"/>
  <c r="D175" i="1"/>
  <c r="C173" i="1"/>
  <c r="D173" i="1"/>
  <c r="C174" i="1"/>
  <c r="D174" i="1"/>
  <c r="C172" i="1"/>
  <c r="D172" i="1"/>
  <c r="C171" i="1"/>
  <c r="D171" i="1"/>
  <c r="C170" i="1"/>
  <c r="D170" i="1"/>
  <c r="C169" i="1"/>
  <c r="D169" i="1"/>
  <c r="C168" i="1"/>
  <c r="D168" i="1"/>
  <c r="C167" i="1"/>
  <c r="D167" i="1"/>
  <c r="C166" i="1"/>
  <c r="D166" i="1"/>
  <c r="C164" i="1"/>
  <c r="D164" i="1"/>
  <c r="C165" i="1"/>
  <c r="D165" i="1"/>
  <c r="C163" i="1"/>
  <c r="D163" i="1"/>
  <c r="C162" i="1"/>
  <c r="D162" i="1"/>
  <c r="C160" i="1"/>
  <c r="D160" i="1"/>
  <c r="C161" i="1"/>
  <c r="D161" i="1"/>
  <c r="C159" i="1"/>
  <c r="D159" i="1"/>
  <c r="C158" i="1"/>
  <c r="D158" i="1"/>
  <c r="C156" i="1"/>
  <c r="D156" i="1"/>
  <c r="C155" i="1"/>
  <c r="D155" i="1"/>
  <c r="C157" i="1"/>
  <c r="D157" i="1"/>
  <c r="C154" i="1"/>
  <c r="D154" i="1"/>
  <c r="C153" i="1"/>
  <c r="D153" i="1"/>
  <c r="C152" i="1"/>
  <c r="D152" i="1"/>
  <c r="C151" i="1"/>
  <c r="D151" i="1"/>
  <c r="C150" i="1"/>
  <c r="D150" i="1"/>
  <c r="C149" i="1"/>
  <c r="D149" i="1"/>
  <c r="C148" i="1"/>
  <c r="D148" i="1"/>
  <c r="C145" i="1"/>
  <c r="D145" i="1"/>
  <c r="C146" i="1"/>
  <c r="D146" i="1"/>
  <c r="C144" i="1"/>
  <c r="D144" i="1"/>
  <c r="C143" i="1"/>
  <c r="D143" i="1"/>
  <c r="C142" i="1"/>
  <c r="D142" i="1"/>
  <c r="C141" i="1"/>
  <c r="D141" i="1"/>
  <c r="C140" i="1"/>
  <c r="D140" i="1"/>
  <c r="C139" i="1"/>
  <c r="D139" i="1"/>
  <c r="C138" i="1"/>
  <c r="D138" i="1"/>
  <c r="C137" i="1"/>
  <c r="D137" i="1"/>
  <c r="C136" i="1"/>
  <c r="D136" i="1"/>
  <c r="C134" i="1"/>
  <c r="D134" i="1"/>
  <c r="C135" i="1"/>
  <c r="D135" i="1"/>
  <c r="C133" i="1"/>
  <c r="D133" i="1"/>
  <c r="C132" i="1"/>
  <c r="D132" i="1"/>
  <c r="C130" i="1"/>
  <c r="D130" i="1"/>
  <c r="C131" i="1"/>
  <c r="D131" i="1"/>
  <c r="C129" i="1"/>
  <c r="D129" i="1"/>
  <c r="C128" i="1"/>
  <c r="D128" i="1"/>
  <c r="C127" i="1"/>
  <c r="D127" i="1"/>
  <c r="C126" i="1"/>
  <c r="D126" i="1"/>
  <c r="C125" i="1"/>
  <c r="D125" i="1"/>
  <c r="C124" i="1"/>
  <c r="D124" i="1"/>
  <c r="C123" i="1"/>
  <c r="D123" i="1"/>
  <c r="C122" i="1"/>
  <c r="D122" i="1"/>
  <c r="C121" i="1"/>
  <c r="D121" i="1"/>
  <c r="C120" i="1"/>
  <c r="D120" i="1"/>
  <c r="C119" i="1"/>
  <c r="D119" i="1"/>
  <c r="C117" i="1"/>
  <c r="D117" i="1"/>
  <c r="C118" i="1"/>
  <c r="D118" i="1"/>
  <c r="C116" i="1"/>
  <c r="D116" i="1"/>
  <c r="C115" i="1"/>
  <c r="D115" i="1"/>
  <c r="C114" i="1"/>
  <c r="D114" i="1"/>
  <c r="C111" i="1"/>
  <c r="D111" i="1"/>
  <c r="C113" i="1"/>
  <c r="D113" i="1"/>
  <c r="C110" i="1"/>
  <c r="D110" i="1"/>
  <c r="C109" i="1"/>
  <c r="D109" i="1"/>
  <c r="C108" i="1"/>
  <c r="D108" i="1"/>
  <c r="C107" i="1"/>
  <c r="D107" i="1"/>
  <c r="C105" i="1"/>
  <c r="D105" i="1"/>
  <c r="C106" i="1"/>
  <c r="D106" i="1"/>
  <c r="C104" i="1"/>
  <c r="D104" i="1"/>
  <c r="C103" i="1"/>
  <c r="D103" i="1"/>
  <c r="C102" i="1"/>
  <c r="D102" i="1"/>
  <c r="C101" i="1"/>
  <c r="D101" i="1"/>
  <c r="C100" i="1"/>
  <c r="D100" i="1"/>
  <c r="C99" i="1"/>
  <c r="D99" i="1"/>
  <c r="C98" i="1"/>
  <c r="D98" i="1"/>
  <c r="C97" i="1"/>
  <c r="D97" i="1"/>
  <c r="C96" i="1"/>
  <c r="D96" i="1"/>
  <c r="C95" i="1"/>
  <c r="D95" i="1"/>
  <c r="C94" i="1"/>
  <c r="D94" i="1"/>
  <c r="C93" i="1"/>
  <c r="D93" i="1"/>
  <c r="C92" i="1"/>
  <c r="D92" i="1"/>
  <c r="C91" i="1"/>
  <c r="D91" i="1"/>
  <c r="C90" i="1"/>
  <c r="D90" i="1"/>
  <c r="C89" i="1"/>
  <c r="D89" i="1"/>
  <c r="C88" i="1"/>
  <c r="D88" i="1"/>
  <c r="C87" i="1"/>
  <c r="D87" i="1"/>
  <c r="C85" i="1"/>
  <c r="D85" i="1"/>
  <c r="C84" i="1"/>
  <c r="D84" i="1"/>
  <c r="C82" i="1"/>
  <c r="D82" i="1"/>
  <c r="C79" i="1"/>
  <c r="D79" i="1"/>
  <c r="C78" i="1"/>
  <c r="D78" i="1"/>
  <c r="C75" i="1"/>
  <c r="D75" i="1"/>
  <c r="C76" i="1"/>
  <c r="D76" i="1"/>
  <c r="C74" i="1"/>
  <c r="D74" i="1"/>
  <c r="C72" i="1"/>
  <c r="D72" i="1"/>
  <c r="C73" i="1"/>
  <c r="D73" i="1"/>
  <c r="C70" i="1"/>
  <c r="D70" i="1"/>
  <c r="C68" i="1"/>
  <c r="D68" i="1"/>
  <c r="C66" i="1"/>
  <c r="D66" i="1"/>
  <c r="C67" i="1"/>
  <c r="D67" i="1"/>
  <c r="C65" i="1"/>
  <c r="D65" i="1"/>
  <c r="C61" i="1"/>
  <c r="D61" i="1"/>
  <c r="C60" i="1"/>
  <c r="D60" i="1"/>
  <c r="C59" i="1"/>
  <c r="D59" i="1"/>
  <c r="C57" i="1"/>
  <c r="D57" i="1"/>
  <c r="C58" i="1"/>
  <c r="D58" i="1"/>
  <c r="C55" i="1"/>
  <c r="D55" i="1"/>
  <c r="C54" i="1"/>
  <c r="D54" i="1"/>
  <c r="C53" i="1"/>
  <c r="D53" i="1"/>
  <c r="C52" i="1"/>
  <c r="D52" i="1"/>
  <c r="C51" i="1"/>
  <c r="D51" i="1"/>
  <c r="C50" i="1"/>
  <c r="D50" i="1"/>
  <c r="C49" i="1"/>
  <c r="D49" i="1"/>
  <c r="C48" i="1"/>
  <c r="D48" i="1"/>
  <c r="C46" i="1"/>
  <c r="D46" i="1"/>
  <c r="C47" i="1"/>
  <c r="D47" i="1"/>
  <c r="C45" i="1"/>
  <c r="D45" i="1"/>
  <c r="C44" i="1"/>
  <c r="D44" i="1"/>
  <c r="C43" i="1"/>
  <c r="D43" i="1"/>
  <c r="C42" i="1"/>
  <c r="D42" i="1"/>
  <c r="C41" i="1"/>
  <c r="D41" i="1"/>
  <c r="C40" i="1"/>
  <c r="D40" i="1"/>
  <c r="C39" i="1"/>
  <c r="D39" i="1"/>
  <c r="C38" i="1"/>
  <c r="D38" i="1"/>
  <c r="C37" i="1"/>
  <c r="D37" i="1"/>
  <c r="C36" i="1"/>
  <c r="D36" i="1"/>
  <c r="C34" i="1"/>
  <c r="D34" i="1"/>
  <c r="C32" i="1"/>
  <c r="D32" i="1"/>
  <c r="C31" i="1"/>
  <c r="D31" i="1"/>
  <c r="C30" i="1"/>
  <c r="D30" i="1"/>
  <c r="C29" i="1"/>
  <c r="D29" i="1"/>
  <c r="C28" i="1"/>
  <c r="D28" i="1"/>
  <c r="C27" i="1"/>
  <c r="D27" i="1"/>
  <c r="C26" i="1"/>
  <c r="D26" i="1"/>
  <c r="C25" i="1"/>
  <c r="D25" i="1"/>
  <c r="C24" i="1"/>
  <c r="D24" i="1"/>
  <c r="C23" i="1"/>
  <c r="D23" i="1"/>
  <c r="C22" i="1"/>
  <c r="D22" i="1"/>
  <c r="C21" i="1"/>
  <c r="D21" i="1"/>
  <c r="C20" i="1"/>
  <c r="D20" i="1"/>
  <c r="C19" i="1"/>
  <c r="D19" i="1"/>
  <c r="C18" i="1"/>
  <c r="D18" i="1"/>
  <c r="C13" i="1"/>
  <c r="D13" i="1"/>
  <c r="C12" i="1"/>
  <c r="D12" i="1"/>
  <c r="H18" i="1"/>
  <c r="H19" i="1"/>
  <c r="H20" i="1"/>
  <c r="H21" i="1"/>
  <c r="H22" i="1"/>
  <c r="H26" i="1"/>
  <c r="H27" i="1"/>
  <c r="H28" i="1"/>
  <c r="H29" i="1"/>
  <c r="H34" i="1"/>
  <c r="H36" i="1"/>
  <c r="H37" i="1"/>
  <c r="H38" i="1"/>
  <c r="H39" i="1"/>
  <c r="H40" i="1"/>
  <c r="H41" i="1"/>
  <c r="H42" i="1"/>
  <c r="H43" i="1"/>
  <c r="H45" i="1"/>
  <c r="H46" i="1"/>
  <c r="H48" i="1"/>
  <c r="H49" i="1"/>
  <c r="H50" i="1"/>
  <c r="H51" i="1"/>
  <c r="H52" i="1"/>
  <c r="H53" i="1"/>
  <c r="H54" i="1"/>
  <c r="H55" i="1"/>
  <c r="H58" i="1"/>
  <c r="H57" i="1"/>
  <c r="H59" i="1"/>
  <c r="H60" i="1"/>
  <c r="H61" i="1"/>
  <c r="H65" i="1"/>
  <c r="H67" i="1"/>
  <c r="H66" i="1"/>
  <c r="H70" i="1"/>
  <c r="H73" i="1"/>
  <c r="H72" i="1"/>
  <c r="H74" i="1"/>
  <c r="H76" i="1"/>
  <c r="H75" i="1"/>
  <c r="H78" i="1"/>
  <c r="H79" i="1"/>
  <c r="H82" i="1"/>
  <c r="H84" i="1"/>
  <c r="H85" i="1"/>
  <c r="H87" i="1"/>
  <c r="H88" i="1"/>
  <c r="H89" i="1"/>
  <c r="H90" i="1"/>
  <c r="H91" i="1"/>
  <c r="H92" i="1"/>
  <c r="H93" i="1"/>
  <c r="H94" i="1"/>
  <c r="H95" i="1"/>
  <c r="H96" i="1"/>
  <c r="H97" i="1"/>
  <c r="H98" i="1"/>
  <c r="H99" i="1"/>
  <c r="H100" i="1"/>
  <c r="H101" i="1"/>
  <c r="H102" i="1"/>
  <c r="H103" i="1"/>
  <c r="H104" i="1"/>
  <c r="H106" i="1"/>
  <c r="H105" i="1"/>
  <c r="H107" i="1"/>
  <c r="H108" i="1"/>
  <c r="H109" i="1"/>
  <c r="H110" i="1"/>
  <c r="H113" i="1"/>
  <c r="H111" i="1"/>
  <c r="H114" i="1"/>
  <c r="H115" i="1"/>
  <c r="H116" i="1"/>
  <c r="H118" i="1"/>
  <c r="H117" i="1"/>
  <c r="H120" i="1"/>
  <c r="H121" i="1"/>
  <c r="H122" i="1"/>
  <c r="H123" i="1"/>
  <c r="H124" i="1"/>
  <c r="H125" i="1"/>
  <c r="H127" i="1"/>
  <c r="H128" i="1"/>
  <c r="H129" i="1"/>
  <c r="H131" i="1"/>
  <c r="H130" i="1"/>
  <c r="H132" i="1"/>
  <c r="H133" i="1"/>
  <c r="H135" i="1"/>
  <c r="H134" i="1"/>
  <c r="H137" i="1"/>
  <c r="H138" i="1"/>
  <c r="H140" i="1"/>
  <c r="H141" i="1"/>
  <c r="H142" i="1"/>
  <c r="H143" i="1"/>
  <c r="H144" i="1"/>
  <c r="H146" i="1"/>
  <c r="H145" i="1"/>
  <c r="H149" i="1"/>
  <c r="H150" i="1"/>
  <c r="H151" i="1"/>
  <c r="H152" i="1"/>
  <c r="H153" i="1"/>
  <c r="H154" i="1"/>
  <c r="H157" i="1"/>
  <c r="H155" i="1"/>
  <c r="H156" i="1"/>
  <c r="H158" i="1"/>
  <c r="H159" i="1"/>
  <c r="H161" i="1"/>
  <c r="H160" i="1"/>
  <c r="H162" i="1"/>
  <c r="H165" i="1"/>
  <c r="H164" i="1"/>
  <c r="H166" i="1"/>
  <c r="H167" i="1"/>
  <c r="H168" i="1"/>
  <c r="H169" i="1"/>
  <c r="H170" i="1"/>
  <c r="H171" i="1"/>
  <c r="H172" i="1"/>
  <c r="H174" i="1"/>
  <c r="H173" i="1"/>
  <c r="H175" i="1"/>
  <c r="H176" i="1"/>
  <c r="H177" i="1"/>
  <c r="H178" i="1"/>
  <c r="H179" i="1"/>
  <c r="H181" i="1"/>
  <c r="H180" i="1"/>
  <c r="H182" i="1"/>
  <c r="H183" i="1"/>
  <c r="H185" i="1"/>
  <c r="H184" i="1"/>
  <c r="H186" i="1"/>
  <c r="H187" i="1"/>
  <c r="H188" i="1"/>
  <c r="H189" i="1"/>
  <c r="H191" i="1"/>
  <c r="H192" i="1"/>
  <c r="H194" i="1"/>
  <c r="H195" i="1"/>
  <c r="H196" i="1"/>
  <c r="H197" i="1"/>
  <c r="H198" i="1"/>
  <c r="H199" i="1"/>
  <c r="H200" i="1"/>
  <c r="H201" i="1"/>
  <c r="H204" i="1"/>
  <c r="H205" i="1"/>
  <c r="H203" i="1"/>
  <c r="H202" i="1"/>
  <c r="H206" i="1"/>
  <c r="H207" i="1"/>
  <c r="H208" i="1"/>
  <c r="H209" i="1"/>
  <c r="H210" i="1"/>
  <c r="H211" i="1"/>
  <c r="H212" i="1"/>
  <c r="H213" i="1"/>
  <c r="H215" i="1"/>
  <c r="H214" i="1"/>
  <c r="H216" i="1"/>
  <c r="H218" i="1"/>
  <c r="H217" i="1"/>
  <c r="H219" i="1"/>
  <c r="H220" i="1"/>
  <c r="H221" i="1"/>
  <c r="H223" i="1"/>
  <c r="H222" i="1"/>
  <c r="H224" i="1"/>
  <c r="H225" i="1"/>
  <c r="H226" i="1"/>
  <c r="H227" i="1"/>
  <c r="H228" i="1"/>
  <c r="H229" i="1"/>
  <c r="H230" i="1"/>
  <c r="H231" i="1"/>
  <c r="H232" i="1"/>
  <c r="H233" i="1"/>
  <c r="H236" i="1"/>
  <c r="H235" i="1"/>
  <c r="H234" i="1"/>
  <c r="H237" i="1"/>
  <c r="H238" i="1"/>
  <c r="H239" i="1"/>
  <c r="H240" i="1"/>
  <c r="H241" i="1"/>
  <c r="H242" i="1"/>
  <c r="H243" i="1"/>
  <c r="H244" i="1"/>
  <c r="H245" i="1"/>
  <c r="H246" i="1"/>
  <c r="H247" i="1"/>
  <c r="H248" i="1"/>
  <c r="H250" i="1"/>
  <c r="H249" i="1"/>
  <c r="H251" i="1"/>
  <c r="H252" i="1"/>
  <c r="H253" i="1"/>
  <c r="H254" i="1"/>
  <c r="H255" i="1"/>
  <c r="H256" i="1"/>
  <c r="H257" i="1"/>
  <c r="H258" i="1"/>
  <c r="H259" i="1"/>
  <c r="H260" i="1"/>
  <c r="H261" i="1"/>
  <c r="H262" i="1"/>
  <c r="H263" i="1"/>
  <c r="H264" i="1"/>
  <c r="H265" i="1"/>
  <c r="H266" i="1"/>
  <c r="H267" i="1"/>
  <c r="H268" i="1"/>
  <c r="H269" i="1"/>
  <c r="H272" i="1"/>
  <c r="H271" i="1"/>
  <c r="H273" i="1"/>
  <c r="H274" i="1"/>
  <c r="H276" i="1"/>
  <c r="H275" i="1"/>
  <c r="H277" i="1"/>
  <c r="H278" i="1"/>
  <c r="H279" i="1"/>
  <c r="H281" i="1"/>
  <c r="H282" i="1"/>
  <c r="H284" i="1"/>
  <c r="H283" i="1"/>
  <c r="H285" i="1"/>
  <c r="H286" i="1"/>
  <c r="H287" i="1"/>
  <c r="H288" i="1"/>
  <c r="H289" i="1"/>
  <c r="H290" i="1"/>
  <c r="H291" i="1"/>
  <c r="H293" i="1"/>
  <c r="H292" i="1"/>
  <c r="H294" i="1"/>
  <c r="H297" i="1"/>
  <c r="H300" i="1"/>
  <c r="H295" i="1"/>
  <c r="H298" i="1"/>
  <c r="H299" i="1"/>
  <c r="H301" i="1"/>
  <c r="H296" i="1"/>
  <c r="H302" i="1"/>
  <c r="H303" i="1"/>
  <c r="H304" i="1"/>
  <c r="H307" i="1"/>
  <c r="H306" i="1"/>
  <c r="H308" i="1"/>
  <c r="H309" i="1"/>
  <c r="H310" i="1"/>
  <c r="H311" i="1"/>
  <c r="H312" i="1"/>
  <c r="H313" i="1"/>
  <c r="H314" i="1"/>
  <c r="H316" i="1"/>
  <c r="H315" i="1"/>
  <c r="H317" i="1"/>
  <c r="H318" i="1"/>
  <c r="H319" i="1"/>
  <c r="H320" i="1"/>
  <c r="H321" i="1"/>
  <c r="H322" i="1"/>
  <c r="H323" i="1"/>
  <c r="H324" i="1"/>
  <c r="H325" i="1"/>
  <c r="H326" i="1"/>
  <c r="H327" i="1"/>
  <c r="H328" i="1"/>
  <c r="H329" i="1"/>
  <c r="H331" i="1"/>
  <c r="H330" i="1"/>
  <c r="H332" i="1"/>
  <c r="H333" i="1"/>
  <c r="H334" i="1"/>
  <c r="H335" i="1"/>
  <c r="H336" i="1"/>
  <c r="H337" i="1"/>
  <c r="H338" i="1"/>
  <c r="H339" i="1"/>
  <c r="H340" i="1"/>
  <c r="H341" i="1"/>
  <c r="H342" i="1"/>
  <c r="H344" i="1"/>
  <c r="H345" i="1"/>
  <c r="H347" i="1"/>
  <c r="H348" i="1"/>
  <c r="H350" i="1"/>
  <c r="H349" i="1"/>
  <c r="H351" i="1"/>
  <c r="H352" i="1"/>
  <c r="H355" i="1"/>
  <c r="H354" i="1"/>
  <c r="H356" i="1"/>
  <c r="H357" i="1"/>
  <c r="H358" i="1"/>
  <c r="H359" i="1"/>
  <c r="H360" i="1"/>
  <c r="H362" i="1"/>
  <c r="H361" i="1"/>
  <c r="H363" i="1"/>
  <c r="H364" i="1"/>
  <c r="H365" i="1"/>
  <c r="H366" i="1"/>
  <c r="H367" i="1"/>
  <c r="H368" i="1"/>
  <c r="H369" i="1"/>
  <c r="H370" i="1"/>
  <c r="H371" i="1"/>
  <c r="H372" i="1"/>
  <c r="H373" i="1"/>
  <c r="H376" i="1"/>
  <c r="H375" i="1"/>
  <c r="H374" i="1"/>
  <c r="H377" i="1"/>
  <c r="H378" i="1"/>
  <c r="H379" i="1"/>
  <c r="H380" i="1"/>
  <c r="H382" i="1"/>
  <c r="H381" i="1"/>
  <c r="H383" i="1"/>
  <c r="H384" i="1"/>
  <c r="H385" i="1"/>
  <c r="H386" i="1"/>
  <c r="H387" i="1"/>
  <c r="H389" i="1"/>
  <c r="H388" i="1"/>
  <c r="H390" i="1"/>
  <c r="H391" i="1"/>
  <c r="H392" i="1"/>
  <c r="H393" i="1"/>
  <c r="H395" i="1"/>
  <c r="H394" i="1"/>
  <c r="H397" i="1"/>
  <c r="H396" i="1"/>
  <c r="H398" i="1"/>
  <c r="H399" i="1"/>
  <c r="H400" i="1"/>
  <c r="H401" i="1"/>
  <c r="H402" i="1"/>
  <c r="H403" i="1"/>
  <c r="H404" i="1"/>
  <c r="H405" i="1"/>
  <c r="H406" i="1"/>
  <c r="H407" i="1"/>
  <c r="H409" i="1"/>
  <c r="H408"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4" i="1"/>
  <c r="H483" i="1"/>
  <c r="H485" i="1"/>
  <c r="H486" i="1"/>
  <c r="H487" i="1"/>
  <c r="H488" i="1"/>
  <c r="H489" i="1"/>
  <c r="H491" i="1"/>
  <c r="H490" i="1"/>
  <c r="H492" i="1"/>
  <c r="H494" i="1"/>
  <c r="H495" i="1"/>
  <c r="H496" i="1"/>
  <c r="H498" i="1"/>
  <c r="H497" i="1"/>
  <c r="H500" i="1"/>
  <c r="H501" i="1"/>
  <c r="H502" i="1"/>
  <c r="H503" i="1"/>
  <c r="H504" i="1"/>
  <c r="H505" i="1"/>
  <c r="H506" i="1"/>
  <c r="H507" i="1"/>
  <c r="H508" i="1"/>
  <c r="H509" i="1"/>
  <c r="H510" i="1"/>
  <c r="H511" i="1"/>
  <c r="H512" i="1"/>
  <c r="H513" i="1"/>
  <c r="H515" i="1"/>
  <c r="H516" i="1"/>
  <c r="H517" i="1"/>
  <c r="H518" i="1"/>
  <c r="H519" i="1"/>
  <c r="H521" i="1"/>
  <c r="H522" i="1"/>
  <c r="H524" i="1"/>
  <c r="H523" i="1"/>
  <c r="H525" i="1"/>
  <c r="H526" i="1"/>
  <c r="H527" i="1"/>
  <c r="H528" i="1"/>
  <c r="H529" i="1"/>
  <c r="H530" i="1"/>
  <c r="H531" i="1"/>
  <c r="H532" i="1"/>
  <c r="H534" i="1"/>
  <c r="H535" i="1"/>
  <c r="H536" i="1"/>
  <c r="H537" i="1"/>
  <c r="H538" i="1"/>
  <c r="H540" i="1"/>
  <c r="H542" i="1"/>
  <c r="H543" i="1"/>
  <c r="H545" i="1"/>
  <c r="H546" i="1"/>
  <c r="H547" i="1"/>
  <c r="H548" i="1"/>
  <c r="H550" i="1"/>
  <c r="H551" i="1"/>
  <c r="H552" i="1"/>
  <c r="H553" i="1"/>
  <c r="H554" i="1"/>
  <c r="H557" i="1"/>
  <c r="H556" i="1"/>
  <c r="H555" i="1"/>
  <c r="H558" i="1"/>
  <c r="H559" i="1"/>
  <c r="H561" i="1"/>
  <c r="H560" i="1"/>
  <c r="H562" i="1"/>
  <c r="H563" i="1"/>
  <c r="H565" i="1"/>
  <c r="H564" i="1"/>
  <c r="H566" i="1"/>
  <c r="H567" i="1"/>
  <c r="H568" i="1"/>
  <c r="H569" i="1"/>
  <c r="H570" i="1"/>
  <c r="H572" i="1"/>
  <c r="H573" i="1"/>
  <c r="H574" i="1"/>
  <c r="H576" i="1"/>
  <c r="H577" i="1"/>
  <c r="H578" i="1"/>
  <c r="H580" i="1"/>
  <c r="H579" i="1"/>
  <c r="H581" i="1"/>
  <c r="H582" i="1"/>
  <c r="H583" i="1"/>
  <c r="H584" i="1"/>
  <c r="H585" i="1"/>
  <c r="H586" i="1"/>
  <c r="H587" i="1"/>
  <c r="H588" i="1"/>
  <c r="H589" i="1"/>
  <c r="H590" i="1"/>
  <c r="H591" i="1"/>
  <c r="H592" i="1"/>
  <c r="H593" i="1"/>
  <c r="H594" i="1"/>
  <c r="H595" i="1"/>
  <c r="H596" i="1"/>
  <c r="H597" i="1"/>
  <c r="H599" i="1"/>
  <c r="H598" i="1"/>
  <c r="H600" i="1"/>
  <c r="H601" i="1"/>
  <c r="H603" i="1"/>
  <c r="H602" i="1"/>
  <c r="H604" i="1"/>
  <c r="H605" i="1"/>
  <c r="H606" i="1"/>
  <c r="H607" i="1"/>
  <c r="H608" i="1"/>
  <c r="H609" i="1"/>
  <c r="H611" i="1"/>
  <c r="H610" i="1"/>
  <c r="H612" i="1"/>
  <c r="H613" i="1"/>
  <c r="H614" i="1"/>
  <c r="H616" i="1"/>
  <c r="H617" i="1"/>
  <c r="H619" i="1"/>
  <c r="H618" i="1"/>
  <c r="H621" i="1"/>
  <c r="H623" i="1"/>
  <c r="H622" i="1"/>
  <c r="H624" i="1"/>
  <c r="H625" i="1"/>
  <c r="H626" i="1"/>
  <c r="H627" i="1"/>
  <c r="H628" i="1"/>
  <c r="H629" i="1"/>
  <c r="H630" i="1"/>
  <c r="H631" i="1"/>
  <c r="H632" i="1"/>
  <c r="H633" i="1"/>
  <c r="H634" i="1"/>
  <c r="H635" i="1"/>
  <c r="H636" i="1"/>
  <c r="H637" i="1"/>
  <c r="H638" i="1"/>
  <c r="H640" i="1"/>
  <c r="H639" i="1"/>
  <c r="H641" i="1"/>
  <c r="H643" i="1"/>
  <c r="H642" i="1"/>
  <c r="H644" i="1"/>
  <c r="H645" i="1"/>
  <c r="H646" i="1"/>
  <c r="H647" i="1"/>
  <c r="H649" i="1"/>
  <c r="H648" i="1"/>
  <c r="H650" i="1"/>
  <c r="H651" i="1"/>
  <c r="H652" i="1"/>
  <c r="H653" i="1"/>
  <c r="H654" i="1"/>
  <c r="H655" i="1"/>
  <c r="H659" i="1"/>
  <c r="H656" i="1"/>
  <c r="H657" i="1"/>
  <c r="H658" i="1"/>
  <c r="H660" i="1"/>
  <c r="H663" i="1"/>
  <c r="H662" i="1"/>
  <c r="H664" i="1"/>
  <c r="H665" i="1"/>
  <c r="H667" i="1"/>
  <c r="H666"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3" i="1"/>
  <c r="H702"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7" i="1"/>
  <c r="H748" i="1"/>
  <c r="H750" i="1"/>
  <c r="H749" i="1"/>
  <c r="H751" i="1"/>
  <c r="H752" i="1"/>
  <c r="H753" i="1"/>
  <c r="H754" i="1"/>
  <c r="H755" i="1"/>
  <c r="H756" i="1"/>
  <c r="H757" i="1"/>
  <c r="H758" i="1"/>
  <c r="H759" i="1"/>
  <c r="H760" i="1"/>
  <c r="H761" i="1"/>
  <c r="H762" i="1"/>
  <c r="H763" i="1"/>
  <c r="H764" i="1"/>
  <c r="H765" i="1"/>
  <c r="H766" i="1"/>
  <c r="H767" i="1"/>
  <c r="H768" i="1"/>
  <c r="H769" i="1"/>
  <c r="H770" i="1"/>
  <c r="H771" i="1"/>
  <c r="H772" i="1"/>
  <c r="H774" i="1"/>
  <c r="H773" i="1"/>
  <c r="H775" i="1"/>
  <c r="H776" i="1"/>
  <c r="H777" i="1"/>
  <c r="H778" i="1"/>
  <c r="H779" i="1"/>
  <c r="H780" i="1"/>
  <c r="H781" i="1"/>
  <c r="H782" i="1"/>
  <c r="H783" i="1"/>
  <c r="H784" i="1"/>
  <c r="H785" i="1"/>
  <c r="H787" i="1"/>
  <c r="H786" i="1"/>
  <c r="H788" i="1"/>
  <c r="H789" i="1"/>
  <c r="H790" i="1"/>
  <c r="H791" i="1"/>
  <c r="H792" i="1"/>
  <c r="H794" i="1"/>
  <c r="H795" i="1"/>
  <c r="H796" i="1"/>
  <c r="H797" i="1"/>
  <c r="H798" i="1"/>
  <c r="H799" i="1"/>
  <c r="H800" i="1"/>
  <c r="H802" i="1"/>
  <c r="H803" i="1"/>
  <c r="H804" i="1"/>
  <c r="H805" i="1"/>
  <c r="H806" i="1"/>
  <c r="H807" i="1"/>
  <c r="H808" i="1"/>
  <c r="H809" i="1"/>
  <c r="H811" i="1"/>
  <c r="H812" i="1"/>
  <c r="H813" i="1"/>
  <c r="H814" i="1"/>
  <c r="H815" i="1"/>
  <c r="H816" i="1"/>
  <c r="H817" i="1"/>
  <c r="H818" i="1"/>
  <c r="H819" i="1"/>
  <c r="H822" i="1"/>
  <c r="H823" i="1"/>
  <c r="H824" i="1"/>
  <c r="H825" i="1"/>
  <c r="H826" i="1"/>
  <c r="H827" i="1"/>
  <c r="H828" i="1"/>
  <c r="H829" i="1"/>
  <c r="H830" i="1"/>
  <c r="H831" i="1"/>
  <c r="H832" i="1"/>
  <c r="H833" i="1"/>
  <c r="H834" i="1"/>
  <c r="H835" i="1"/>
  <c r="H836" i="1"/>
  <c r="H837" i="1"/>
  <c r="H838" i="1"/>
  <c r="H839" i="1"/>
  <c r="H840" i="1"/>
  <c r="H841" i="1"/>
  <c r="H843" i="1"/>
  <c r="H842" i="1"/>
  <c r="H844" i="1"/>
  <c r="H845" i="1"/>
  <c r="H846" i="1"/>
  <c r="H847" i="1"/>
  <c r="H848" i="1"/>
  <c r="H849" i="1"/>
  <c r="H850" i="1"/>
  <c r="H852" i="1"/>
  <c r="H851" i="1"/>
  <c r="H853" i="1"/>
  <c r="H854" i="1"/>
  <c r="H855" i="1"/>
  <c r="H856" i="1"/>
  <c r="H857" i="1"/>
  <c r="H860" i="1"/>
  <c r="H859" i="1"/>
  <c r="H861" i="1"/>
  <c r="H862" i="1"/>
  <c r="H863" i="1"/>
  <c r="H864" i="1"/>
  <c r="H865" i="1"/>
  <c r="H866" i="1"/>
  <c r="H867" i="1"/>
  <c r="H868" i="1"/>
  <c r="H869" i="1"/>
  <c r="H870" i="1"/>
  <c r="H871" i="1"/>
  <c r="H872" i="1"/>
  <c r="H873" i="1"/>
  <c r="H874" i="1"/>
  <c r="H876" i="1"/>
  <c r="H875" i="1"/>
  <c r="H877" i="1"/>
  <c r="H879" i="1"/>
  <c r="H878" i="1"/>
  <c r="H880" i="1"/>
  <c r="H881" i="1"/>
  <c r="H882" i="1"/>
  <c r="H883" i="1"/>
  <c r="H884" i="1"/>
  <c r="H885" i="1"/>
  <c r="H887" i="1"/>
  <c r="H886" i="1"/>
  <c r="H889" i="1"/>
  <c r="H888" i="1"/>
  <c r="H890" i="1"/>
  <c r="H891" i="1"/>
  <c r="H892" i="1"/>
  <c r="H893" i="1"/>
  <c r="H894" i="1"/>
  <c r="H895" i="1"/>
  <c r="H896" i="1"/>
  <c r="H897" i="1"/>
  <c r="H898" i="1"/>
  <c r="H899" i="1"/>
  <c r="H901" i="1"/>
  <c r="H900" i="1"/>
  <c r="H902" i="1"/>
  <c r="H903" i="1"/>
  <c r="H904" i="1"/>
  <c r="H905" i="1"/>
  <c r="H906" i="1"/>
  <c r="H907" i="1"/>
  <c r="H908" i="1"/>
  <c r="H909" i="1"/>
  <c r="H911" i="1"/>
  <c r="H910" i="1"/>
  <c r="H912" i="1"/>
  <c r="H913" i="1"/>
  <c r="H914" i="1"/>
  <c r="H916" i="1"/>
  <c r="H915" i="1"/>
  <c r="H917" i="1"/>
  <c r="H918" i="1"/>
  <c r="H919" i="1"/>
  <c r="H920" i="1"/>
  <c r="H921" i="1"/>
  <c r="H922" i="1"/>
  <c r="H923" i="1"/>
  <c r="H924" i="1"/>
  <c r="H925" i="1"/>
  <c r="H926" i="1"/>
  <c r="H927" i="1"/>
  <c r="H928" i="1"/>
  <c r="H930" i="1"/>
  <c r="H931" i="1"/>
  <c r="H932" i="1"/>
  <c r="H933" i="1"/>
  <c r="H934" i="1"/>
  <c r="H935" i="1"/>
  <c r="H936" i="1"/>
  <c r="H937" i="1"/>
  <c r="H939" i="1"/>
  <c r="H938" i="1"/>
  <c r="H940" i="1"/>
  <c r="H941" i="1"/>
  <c r="H942" i="1"/>
  <c r="H943" i="1"/>
  <c r="H944" i="1"/>
  <c r="H945" i="1"/>
  <c r="H947" i="1"/>
  <c r="H946" i="1"/>
  <c r="H948" i="1"/>
  <c r="H949" i="1"/>
  <c r="H950" i="1"/>
  <c r="H951" i="1"/>
  <c r="H952" i="1"/>
  <c r="H953" i="1"/>
  <c r="H954" i="1"/>
  <c r="H955" i="1"/>
  <c r="H956" i="1"/>
  <c r="H957" i="1"/>
  <c r="H958" i="1"/>
  <c r="H959" i="1"/>
  <c r="H960" i="1"/>
  <c r="H961" i="1"/>
  <c r="H962" i="1"/>
  <c r="H964" i="1"/>
  <c r="H963"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2" i="1"/>
  <c r="H1011" i="1"/>
  <c r="H1013" i="1"/>
  <c r="H1014" i="1"/>
  <c r="H1015" i="1"/>
  <c r="H1017" i="1"/>
  <c r="H1018" i="1"/>
  <c r="H1019" i="1"/>
  <c r="H1020" i="1"/>
  <c r="H1021" i="1"/>
  <c r="H1022" i="1"/>
  <c r="H1023" i="1"/>
  <c r="H1024" i="1"/>
  <c r="H1025" i="1"/>
  <c r="H1026" i="1"/>
  <c r="H1027" i="1"/>
  <c r="H1028" i="1"/>
  <c r="H1029" i="1"/>
  <c r="H1030" i="1"/>
  <c r="H1031" i="1"/>
  <c r="H1032" i="1"/>
  <c r="H1033" i="1"/>
  <c r="H1034" i="1"/>
  <c r="H1036" i="1"/>
  <c r="H1037" i="1"/>
  <c r="H1038" i="1"/>
  <c r="H1039" i="1"/>
  <c r="H1040" i="1"/>
  <c r="H1041" i="1"/>
  <c r="H1042" i="1"/>
  <c r="H1043" i="1"/>
  <c r="H1044" i="1"/>
  <c r="H1045" i="1"/>
  <c r="H1046" i="1"/>
  <c r="H1047" i="1"/>
  <c r="H1048" i="1"/>
  <c r="H1049" i="1"/>
  <c r="H1050" i="1"/>
  <c r="H1051" i="1"/>
  <c r="H1052" i="1"/>
  <c r="H1053" i="1"/>
  <c r="H1055" i="1"/>
  <c r="H1056" i="1"/>
  <c r="H1057" i="1"/>
  <c r="H1058" i="1"/>
  <c r="H1059" i="1"/>
  <c r="H1060" i="1"/>
  <c r="H1061" i="1"/>
  <c r="H1062" i="1"/>
  <c r="H1063" i="1"/>
  <c r="H1064" i="1"/>
  <c r="H1065" i="1"/>
  <c r="H1067" i="1"/>
  <c r="H1068" i="1"/>
  <c r="H1069" i="1"/>
  <c r="H1070" i="1"/>
  <c r="H1071" i="1"/>
  <c r="H1074" i="1"/>
  <c r="H1072" i="1"/>
  <c r="H1073" i="1"/>
  <c r="H1075" i="1"/>
  <c r="H1076" i="1"/>
  <c r="H1077" i="1"/>
  <c r="H1078" i="1"/>
  <c r="H1079" i="1"/>
  <c r="H1080" i="1"/>
  <c r="H1081" i="1"/>
  <c r="H1082" i="1"/>
  <c r="H1083" i="1"/>
  <c r="H1085" i="1"/>
  <c r="H1084" i="1"/>
  <c r="H1086" i="1"/>
  <c r="H1087" i="1"/>
  <c r="H1089" i="1"/>
  <c r="H1088" i="1"/>
  <c r="H1090" i="1"/>
  <c r="H1091" i="1"/>
  <c r="H1092" i="1"/>
  <c r="H1093" i="1"/>
  <c r="H1094" i="1"/>
  <c r="H1095" i="1"/>
  <c r="H1096" i="1"/>
  <c r="H1097" i="1"/>
  <c r="H1098" i="1"/>
  <c r="H1100" i="1"/>
  <c r="H1099" i="1"/>
  <c r="H1102" i="1"/>
  <c r="H1103" i="1"/>
  <c r="H1104" i="1"/>
  <c r="H1105" i="1"/>
  <c r="H1106" i="1"/>
  <c r="H1108" i="1"/>
  <c r="H1109" i="1"/>
  <c r="H1110" i="1"/>
  <c r="H1111" i="1"/>
  <c r="H1112" i="1"/>
  <c r="H1113" i="1"/>
  <c r="H1114" i="1"/>
  <c r="H1115" i="1"/>
  <c r="H1116" i="1"/>
  <c r="H1117" i="1"/>
  <c r="H1118" i="1"/>
  <c r="H1119" i="1"/>
  <c r="H1120" i="1"/>
  <c r="H1122" i="1"/>
  <c r="H1121" i="1"/>
  <c r="H1123" i="1"/>
  <c r="H1124" i="1"/>
  <c r="H1125" i="1"/>
  <c r="H1126" i="1"/>
  <c r="H1127" i="1"/>
  <c r="H1128" i="1"/>
  <c r="H1129" i="1"/>
  <c r="H1130" i="1"/>
  <c r="H1131" i="1"/>
  <c r="H1132" i="1"/>
  <c r="H1133" i="1"/>
  <c r="H1135" i="1"/>
  <c r="H1134" i="1"/>
  <c r="H1136" i="1"/>
  <c r="H1137" i="1"/>
  <c r="H1138" i="1"/>
  <c r="H1139" i="1"/>
  <c r="H1140" i="1"/>
  <c r="H1142" i="1"/>
  <c r="H1141" i="1"/>
  <c r="H1143" i="1"/>
  <c r="H1144" i="1"/>
  <c r="H1146" i="1"/>
  <c r="H1145" i="1"/>
  <c r="H1147" i="1"/>
  <c r="H1148" i="1"/>
  <c r="H1150" i="1"/>
  <c r="H1149" i="1"/>
  <c r="H1151" i="1"/>
  <c r="H1152" i="1"/>
  <c r="H1153" i="1"/>
  <c r="H1154" i="1"/>
  <c r="H1155" i="1"/>
  <c r="H1156" i="1"/>
  <c r="H1157" i="1"/>
  <c r="H1158" i="1"/>
  <c r="H1160" i="1"/>
  <c r="H1159" i="1"/>
  <c r="H1161" i="1"/>
  <c r="H1162" i="1"/>
  <c r="H1163" i="1"/>
  <c r="H1164" i="1"/>
  <c r="H1165" i="1"/>
  <c r="H1166" i="1"/>
  <c r="H1167" i="1"/>
  <c r="H1168" i="1"/>
  <c r="H1169" i="1"/>
  <c r="H1170" i="1"/>
  <c r="H1171" i="1"/>
  <c r="H1172" i="1"/>
  <c r="H1173" i="1"/>
  <c r="H1176" i="1"/>
  <c r="H1174" i="1"/>
  <c r="H1175" i="1"/>
  <c r="H1178" i="1"/>
  <c r="H1177" i="1"/>
  <c r="H1179" i="1"/>
  <c r="H1181" i="1"/>
  <c r="H1180" i="1"/>
  <c r="H1182" i="1"/>
  <c r="H1183" i="1"/>
  <c r="H1184" i="1"/>
  <c r="H1185" i="1"/>
  <c r="H1186" i="1"/>
  <c r="H1187" i="1"/>
  <c r="H1188" i="1"/>
  <c r="H1189" i="1"/>
  <c r="H1191" i="1"/>
  <c r="H1190" i="1"/>
  <c r="H1192" i="1"/>
  <c r="H1194" i="1"/>
  <c r="H1193" i="1"/>
  <c r="H1195" i="1"/>
  <c r="H1196" i="1"/>
  <c r="H1198" i="1"/>
  <c r="H1197" i="1"/>
  <c r="H1199" i="1"/>
  <c r="H1200" i="1"/>
  <c r="H1201" i="1"/>
  <c r="H1202" i="1"/>
  <c r="H1203" i="1"/>
  <c r="H1204" i="1"/>
  <c r="H1205" i="1"/>
  <c r="H1207" i="1"/>
  <c r="H1206" i="1"/>
  <c r="H1209" i="1"/>
  <c r="H1208" i="1"/>
  <c r="H1210" i="1"/>
  <c r="H1211" i="1"/>
  <c r="H1212" i="1"/>
  <c r="H1213" i="1"/>
  <c r="H1214" i="1"/>
  <c r="H1215" i="1"/>
  <c r="H1216" i="1"/>
  <c r="H1217" i="1"/>
  <c r="H1218" i="1"/>
  <c r="H1220" i="1"/>
  <c r="H1219" i="1"/>
  <c r="H1221" i="1"/>
  <c r="H14" i="1"/>
  <c r="H13" i="1"/>
  <c r="H12" i="1"/>
</calcChain>
</file>

<file path=xl/sharedStrings.xml><?xml version="1.0" encoding="utf-8"?>
<sst xmlns="http://schemas.openxmlformats.org/spreadsheetml/2006/main" count="9678" uniqueCount="1006">
  <si>
    <t>Buteo</t>
  </si>
  <si>
    <t>Catharus guttatus</t>
  </si>
  <si>
    <t>south</t>
  </si>
  <si>
    <t>Flew into window with rat in tow.  Dropped rat and then flew off with a second RTHA.</t>
  </si>
  <si>
    <t>Main Lobby</t>
  </si>
  <si>
    <t>Ricardo Guido</t>
  </si>
  <si>
    <t>Front Entrance</t>
  </si>
  <si>
    <t>Tina Liang (Custodial)</t>
  </si>
  <si>
    <t>Geothlypis</t>
  </si>
  <si>
    <t>psaltria</t>
  </si>
  <si>
    <t>sexed by CCO at prep, aged by plumage 8/8/2014</t>
  </si>
  <si>
    <t>CCO306</t>
  </si>
  <si>
    <t>reported to guards</t>
  </si>
  <si>
    <t>recorded at prep as HY male by plumage, Originally identified as Wilson’s Warbler, identification changed by ASG when prepping.</t>
  </si>
  <si>
    <t>Alfredo T.</t>
  </si>
  <si>
    <t>Ernest</t>
  </si>
  <si>
    <t>A</t>
    <phoneticPr fontId="1" type="noConversion"/>
  </si>
  <si>
    <t>added by EJC using JMR prep notebook;no date originally but collection date found in accession file, aged by plumage 8/8/2014; 9/16/13--addendum--age corrected to AHY due to season. DEJU is the only passerine to concievably nest this early; this bird was presumably an immature rather than a juvenile</t>
    <phoneticPr fontId="1" type="noConversion"/>
  </si>
  <si>
    <t>added in using PLG's catalog; aged 8/12/2014</t>
    <phoneticPr fontId="1" type="noConversion"/>
  </si>
  <si>
    <t>shades all open on south side of building</t>
  </si>
  <si>
    <t>Recovered and flew off before ID could be made</t>
  </si>
  <si>
    <t>Mako Shoemaker</t>
  </si>
  <si>
    <t>Vermivora</t>
  </si>
  <si>
    <t>celata</t>
  </si>
  <si>
    <t xml:space="preserve">Ernest </t>
  </si>
  <si>
    <t>Ad</t>
  </si>
  <si>
    <t>Mako Shoemaker (Guest Services)</t>
  </si>
  <si>
    <t>Albert Lee (Custodial)</t>
  </si>
  <si>
    <t>PJY034</t>
  </si>
  <si>
    <t>RJH019</t>
  </si>
  <si>
    <t>RJH029</t>
  </si>
  <si>
    <t>east entrance</t>
  </si>
  <si>
    <t>added in using PLG's catalog; aged 8/12/2014</t>
  </si>
  <si>
    <t>Aged 8/12/2014</t>
  </si>
  <si>
    <t>Aged and sexed 8/12/2014</t>
  </si>
  <si>
    <t>found on Moe's desk at 1818. Exact time unknown, aged 8/12/2014</t>
  </si>
  <si>
    <t>Hy</t>
  </si>
  <si>
    <t>found in Moe's freezer 0900 already frozen, aged 8/12/2014</t>
  </si>
  <si>
    <t>a</t>
  </si>
  <si>
    <t>date corrected on 8/7/2014 changed from 8/29 to 8/25, aged 8/12/2014</t>
  </si>
  <si>
    <t>added using online catalog &amp; PLG prep notebook, aged 8/12/2014</t>
  </si>
  <si>
    <t>Rob picked up the carcass on his way home, waiting for him to bring it back in to CAS (8/7) 8/12 Rob confirmed that carcass is no longer in his freezer</t>
  </si>
  <si>
    <t>age determined at prep</t>
  </si>
  <si>
    <t>Staff Entrance</t>
  </si>
  <si>
    <t>Front doors</t>
  </si>
  <si>
    <t xml:space="preserve">southside, B2 central </t>
  </si>
  <si>
    <t xml:space="preserve">Michele Esposito reported it </t>
  </si>
  <si>
    <t>Reception called to say that a bird had hit the windows in the main lobby but was still alive - Freeland dealt with it.</t>
  </si>
  <si>
    <t>shades closed at time of survey, bird found on table</t>
  </si>
  <si>
    <t>Rob Ronconi, Rey Ramos</t>
  </si>
  <si>
    <t>Either F or HY bird</t>
  </si>
  <si>
    <t>Outside Arachnology Lab</t>
  </si>
  <si>
    <t>employee entrance</t>
  </si>
  <si>
    <t>Debi Espinoza-Bylin (Public programs)</t>
  </si>
  <si>
    <t>unknown (FD written on bag)</t>
  </si>
  <si>
    <t>B2 West window</t>
  </si>
  <si>
    <t>LCW &amp; CCO</t>
  </si>
  <si>
    <t>spotted walking back from lunch</t>
  </si>
  <si>
    <t>south door</t>
  </si>
  <si>
    <t>MK1072</t>
  </si>
  <si>
    <t>jamaicensis</t>
  </si>
  <si>
    <t>found sitting down in the corner of B2W may have hit window but not known exactly, Freeland transferred to Peninsula Humane Society.</t>
  </si>
  <si>
    <t>MK1061</t>
  </si>
  <si>
    <t>COME BACK TO THESE TO FIGURE OUT THE PROBLEM: NO SPECIES LISTED, BUT INDICATED AS ALIVE</t>
  </si>
  <si>
    <t>CCO485</t>
  </si>
  <si>
    <t>CCO484</t>
  </si>
  <si>
    <t>CCO488</t>
  </si>
  <si>
    <t>CCO493</t>
  </si>
  <si>
    <t>CCO489</t>
  </si>
  <si>
    <t>CCO492</t>
  </si>
  <si>
    <t>CCO495</t>
  </si>
  <si>
    <t>added by EJC using CCO prep notebook</t>
  </si>
  <si>
    <t>CCO494</t>
  </si>
  <si>
    <t>CCO490</t>
  </si>
  <si>
    <t>CCO491</t>
  </si>
  <si>
    <t>mounted for Spring 2011 Exhibit</t>
  </si>
  <si>
    <t>mounted for Spring 2011 Exhibit; no date in ASG notes, card found in accession file and listed in original 2010 windowkill spreadsheet - deduced prep information and date</t>
  </si>
  <si>
    <t>MEF thought bird to be HY, ASG claimed it as adult F. try to find skin to check age 8/8/2014</t>
  </si>
  <si>
    <t>NAM080</t>
  </si>
  <si>
    <t xml:space="preserve">east </t>
  </si>
  <si>
    <t>southeast doors</t>
  </si>
  <si>
    <t xml:space="preserve">recorded at prep as HY male by plumage, Originally identified as Wilson’s Warbler, identification changed by ASG when prepping. </t>
  </si>
  <si>
    <t>Reported by Roberta Brett. Partially rotting, stuck on ground - must not have spotted it during morning walk</t>
  </si>
  <si>
    <t>shades down on south side of building, middle section of west garden blocked off for event.</t>
  </si>
  <si>
    <t>recovered and flew away</t>
  </si>
  <si>
    <t>Empidonax</t>
  </si>
  <si>
    <t>difficilis</t>
  </si>
  <si>
    <t>JMR965</t>
  </si>
  <si>
    <t>JMR1012</t>
  </si>
  <si>
    <t>PLG843</t>
  </si>
  <si>
    <t>added by EJC using IGK prep notebook</t>
  </si>
  <si>
    <t>MHM080</t>
  </si>
  <si>
    <t>MEY011</t>
  </si>
  <si>
    <t>SSB005</t>
  </si>
  <si>
    <t>AMS014</t>
  </si>
  <si>
    <t>AMS017</t>
  </si>
  <si>
    <t>AMS021</t>
  </si>
  <si>
    <t>Dead</t>
  </si>
  <si>
    <t>hit glass window general admission door</t>
  </si>
  <si>
    <t>Ernest Parker</t>
  </si>
  <si>
    <t>AHY?</t>
  </si>
  <si>
    <t>Front concourse</t>
  </si>
  <si>
    <t>Columba</t>
  </si>
  <si>
    <t>livia</t>
  </si>
  <si>
    <t>Walter Pizarro (Guest Services)</t>
  </si>
  <si>
    <t>Found in front garden sitting on the ground</t>
  </si>
  <si>
    <t>Alan Goode</t>
  </si>
  <si>
    <t>Could have hit the elevator glass</t>
  </si>
  <si>
    <t>Ernest Parker (Guest Services)</t>
  </si>
  <si>
    <t>Business entrance</t>
  </si>
  <si>
    <t>The Southmost corner door to the West garden was open and a Junco was inside the building. It repeatedly hit the windows trying to get out and flew up to the ceiling as I tried to flush it outside.</t>
  </si>
  <si>
    <t>B2 East</t>
  </si>
  <si>
    <t>Christina Piotrowski</t>
  </si>
  <si>
    <t>music concourse</t>
  </si>
  <si>
    <t>concourse</t>
  </si>
  <si>
    <t>unknown no additional information on tag</t>
  </si>
  <si>
    <t>Year</t>
  </si>
  <si>
    <t>B2 East window, by CUP entrance</t>
  </si>
  <si>
    <t>Omar McCutcheon (CAS engineering)</t>
  </si>
  <si>
    <t>stuck to concrete, partially degraded</t>
  </si>
  <si>
    <t>pickle; corr. ~20%; thin outer rects with white tips; obvious notch on r2</t>
  </si>
  <si>
    <t>pickle; corr 70%; medium-width outer rec with white tip; r1 rufous with green tip</t>
  </si>
  <si>
    <t>dead</t>
  </si>
  <si>
    <t>Calypte anna</t>
  </si>
  <si>
    <t>Picked up alive and put in a box for Freeland to monitor, released successfully at 12:00pm</t>
  </si>
  <si>
    <t>business entrance</t>
  </si>
  <si>
    <t>Lee Post</t>
  </si>
  <si>
    <t>found stunned next to window, flew off when picked up</t>
  </si>
  <si>
    <t>main lobby windows</t>
  </si>
  <si>
    <t>Hirundo</t>
  </si>
  <si>
    <t>LAS008</t>
  </si>
  <si>
    <t>LAS009</t>
  </si>
  <si>
    <t>Kyle (CAS security)</t>
  </si>
  <si>
    <t>north</t>
  </si>
  <si>
    <t>LCW558</t>
  </si>
  <si>
    <t>spring</t>
  </si>
  <si>
    <t>Front doors (#2)</t>
  </si>
  <si>
    <t>Kathleen Bonner</t>
  </si>
  <si>
    <t>Custodial</t>
  </si>
  <si>
    <t>Beatriz Zaldiver (Security)</t>
  </si>
  <si>
    <t>HOLIDAY - CLOSED</t>
  </si>
  <si>
    <t>HOLIDAY - NO O&amp;M STAFF</t>
  </si>
  <si>
    <t>Fledgling House Finch found between the Gala tent and the glass doors to the west hall.  Not clear if it had hit the window or only become separated from parents.  MEF moved it to the trees outside the west garden.</t>
  </si>
  <si>
    <t>Large Gala tent taken down by 5/6</t>
  </si>
  <si>
    <t>southside, B2W</t>
  </si>
  <si>
    <t>C. Kang (Security)</t>
  </si>
  <si>
    <t>PLG848</t>
  </si>
  <si>
    <t>PLG851</t>
  </si>
  <si>
    <t>PLG852</t>
  </si>
  <si>
    <t>PLG869</t>
  </si>
  <si>
    <t>PLG873</t>
  </si>
  <si>
    <t>MB032</t>
  </si>
  <si>
    <t>N. Perez</t>
  </si>
  <si>
    <t>IGK009</t>
  </si>
  <si>
    <t>security and Reception</t>
  </si>
  <si>
    <t>found dead and given to custodial</t>
  </si>
  <si>
    <t>sp.</t>
  </si>
  <si>
    <t>Joe Lerma</t>
  </si>
  <si>
    <t>Service desk</t>
  </si>
  <si>
    <t>Carl</t>
  </si>
  <si>
    <t>Back entrance doors</t>
  </si>
  <si>
    <t>Charadrius</t>
  </si>
  <si>
    <t>vociferus</t>
  </si>
  <si>
    <t>Carl Lieber</t>
  </si>
  <si>
    <t xml:space="preserve">Bird hit glass near the GA door #1. The bird was not 86’d so Carl put the glove on and took the bird over to a secluded area near the East Garden. By the time he had placed the bird down it was standing on its own. He checked about an hour later and it was gone. </t>
  </si>
  <si>
    <t>Bryce Harris</t>
  </si>
  <si>
    <t>reported to MEF by AQ (Eric Hupperts)</t>
  </si>
  <si>
    <t>Avi</t>
  </si>
  <si>
    <t>pickle; short bill; corr. 75%; very thin outer rect with white tip</t>
  </si>
  <si>
    <t>pickle; irridescent feathers on throat and forehead</t>
  </si>
  <si>
    <t>unknown - B2 or staff entrance</t>
  </si>
  <si>
    <t>B2</t>
  </si>
  <si>
    <t>Clint (Custodial)</t>
  </si>
  <si>
    <t xml:space="preserve">  </t>
  </si>
  <si>
    <t>B2 west window</t>
  </si>
  <si>
    <t>shades fully closed on south side of building</t>
  </si>
  <si>
    <t>B2W windows</t>
  </si>
  <si>
    <t>Was on top of trash can outside of staff entrance doors. Likely hit staff entrance windows.</t>
  </si>
  <si>
    <t>Kadee Barrett</t>
  </si>
  <si>
    <t>CAS staff</t>
  </si>
  <si>
    <t>Kyle</t>
  </si>
  <si>
    <t>??</t>
  </si>
  <si>
    <t>Unknown</t>
  </si>
  <si>
    <t>Setophaga</t>
  </si>
  <si>
    <t>south side, B2</t>
  </si>
  <si>
    <t>Jere Schweikert and Ore Carmi</t>
  </si>
  <si>
    <t>Tanea Tolbert</t>
  </si>
  <si>
    <t>MK1088</t>
  </si>
  <si>
    <t>month</t>
  </si>
  <si>
    <t>custodial?</t>
  </si>
  <si>
    <t>Kyle (security)</t>
  </si>
  <si>
    <t>AQ Swing Shift</t>
  </si>
  <si>
    <t>Jens Vindum</t>
  </si>
  <si>
    <t>custodial staff</t>
  </si>
  <si>
    <t>no time recorded</t>
  </si>
  <si>
    <t>No data, Found in freezer on Moe's desk on 2/6 likely hit 2/4 or 2/5</t>
  </si>
  <si>
    <t>cared for by Freeland for several hours and released successfully</t>
  </si>
  <si>
    <t>Shades open due to wind</t>
  </si>
  <si>
    <t>Member door, front entrance</t>
  </si>
  <si>
    <t>Accipiter</t>
  </si>
  <si>
    <t>cooperii</t>
  </si>
  <si>
    <t>hit window and then recovered slowly in the area throughout the day</t>
  </si>
  <si>
    <t>Stunned. Turned over to vets for recovery.</t>
  </si>
  <si>
    <t>before 800</t>
  </si>
  <si>
    <t>skin 09/06/09 PLG</t>
  </si>
  <si>
    <t>Left at business reception.</t>
  </si>
  <si>
    <t>Adult</t>
  </si>
  <si>
    <t>Belinda Espinoza</t>
  </si>
  <si>
    <t>skin 09/12/09 PLG 801</t>
  </si>
  <si>
    <t>shades open both sides</t>
  </si>
  <si>
    <t>shades closed again</t>
  </si>
  <si>
    <t>LCW</t>
  </si>
  <si>
    <t>Cardellina</t>
  </si>
  <si>
    <t>Concourse</t>
  </si>
  <si>
    <t>Season</t>
  </si>
  <si>
    <t>pickle; short bill; corr. 25%; very thin outer rect with white tip</t>
  </si>
  <si>
    <t>N. Estival (Security)</t>
  </si>
  <si>
    <t>MEF out of office October 10 - 18</t>
  </si>
  <si>
    <t>Tina Liang</t>
  </si>
  <si>
    <t>Side</t>
  </si>
  <si>
    <t>???</t>
  </si>
  <si>
    <t>bill looks weird - upper mandible seems to be smaller than lower (unless it just froze in a strange position)</t>
  </si>
  <si>
    <t>Front lobby</t>
  </si>
  <si>
    <t>PLG604</t>
  </si>
  <si>
    <t>pickle; corr. 50%; very thin outer rec with white tip</t>
  </si>
  <si>
    <t>pickle; corr. 20%; very thin outer rec with white tip</t>
  </si>
  <si>
    <t>25% oss</t>
  </si>
  <si>
    <t>pickle; tail 43.9 mm; orange on crown 5.5mm</t>
  </si>
  <si>
    <t>(Security); ASG347 pickled 7/7/2011</t>
  </si>
  <si>
    <t>Reyes/Barillas</t>
  </si>
  <si>
    <t>pickle; short bill; corr. 30%; very thin outer rec with white tip</t>
  </si>
  <si>
    <t>pickle; corr. 15%; outer rec medium width; r1 green at tip with rufous base</t>
  </si>
  <si>
    <t>west</t>
  </si>
  <si>
    <t>PLG795</t>
  </si>
  <si>
    <t>added using online catalog &amp; PLG prep notebook</t>
  </si>
  <si>
    <t>PLG803</t>
  </si>
  <si>
    <t>skin 9/17/09 PLG 791</t>
  </si>
  <si>
    <t>Joanna Yu</t>
  </si>
  <si>
    <t>PGL754</t>
  </si>
  <si>
    <t>Certhia americana</t>
  </si>
  <si>
    <t>Certhia</t>
  </si>
  <si>
    <t>americana</t>
  </si>
  <si>
    <t>Steven Harris</t>
  </si>
  <si>
    <t>summer</t>
  </si>
  <si>
    <t>CCO384</t>
  </si>
  <si>
    <t>CCO385</t>
  </si>
  <si>
    <t>CCO393</t>
  </si>
  <si>
    <t>CCO394</t>
  </si>
  <si>
    <t>winter</t>
  </si>
  <si>
    <t>Vikki McCloskey</t>
  </si>
  <si>
    <t>Setophaga townsendi</t>
  </si>
  <si>
    <t>Staff entrance</t>
  </si>
  <si>
    <t>Found behind a garbage can, already partly decomposed.</t>
  </si>
  <si>
    <t>pickle</t>
  </si>
  <si>
    <t>Hit live, then Freeland provided symptomatic treatment, no improvement, euthanized (carcass in AQ freezer as of Oct 28 2011)</t>
  </si>
  <si>
    <t>AM</t>
  </si>
  <si>
    <t>Top of window</t>
  </si>
  <si>
    <t>Angela Hile</t>
  </si>
  <si>
    <t>Northside, main lobby</t>
  </si>
  <si>
    <t>entered building then hit window trying to get out.</t>
  </si>
  <si>
    <t>left in freezer - aged HY by grooves in bill and male by few gorget feathers; PJY036 pickled 10/28/2010</t>
  </si>
  <si>
    <t>east shades open during morning survey</t>
  </si>
  <si>
    <t>Security - Natalie</t>
  </si>
  <si>
    <t>1053 MEF phoned Ari Harding inquiring why east shades are up today</t>
  </si>
  <si>
    <t>rustica</t>
  </si>
  <si>
    <t>Northside, entrance between door 4 and exit door</t>
  </si>
  <si>
    <t>measurements taken to determine species, excellent condition for study skin</t>
  </si>
  <si>
    <t>Moe came back after 4 days away and found a dead hummingbird in a black garbage bag just left on her desk.  No data included.  Likely from custodial.</t>
  </si>
  <si>
    <t>Trong Tran</t>
  </si>
  <si>
    <t>PLG844</t>
  </si>
  <si>
    <t>PLG845</t>
  </si>
  <si>
    <t>PLG846</t>
  </si>
  <si>
    <t>PLG847</t>
  </si>
  <si>
    <t>MHM033</t>
  </si>
  <si>
    <t>MHM037</t>
  </si>
  <si>
    <t>MHM048</t>
  </si>
  <si>
    <t>MHM049</t>
  </si>
  <si>
    <t>Wilsonia pusilla</t>
  </si>
  <si>
    <t>Brenda Melton</t>
  </si>
  <si>
    <t>MHM050</t>
  </si>
  <si>
    <t>added by EJC using MHM prep notebook</t>
  </si>
  <si>
    <t>2 hummingbirds were found stunned, one flew away after a short while and the other was successfully released later in the evening.</t>
  </si>
  <si>
    <t>A. Perez</t>
  </si>
  <si>
    <t>A / HY</t>
  </si>
  <si>
    <t>Sean Reddix &amp; Karis Zaldivar</t>
  </si>
  <si>
    <t>pusilla</t>
  </si>
  <si>
    <t>AHY</t>
  </si>
  <si>
    <t>Brian Fisher</t>
  </si>
  <si>
    <t>Cafe staff</t>
  </si>
  <si>
    <t>apparently stepped on and in bad condition</t>
  </si>
  <si>
    <t>south windows</t>
  </si>
  <si>
    <t>phoned to MEF from Security, flew off when capture was attempted.</t>
  </si>
  <si>
    <t>Kary Zaldivar</t>
  </si>
  <si>
    <t>M?</t>
  </si>
  <si>
    <t>flew off after ~90 min, however obvious injury to left eye and subdermal haematoma causing noticable bulge</t>
  </si>
  <si>
    <t>Turdus migratorius</t>
  </si>
  <si>
    <t>NM001</t>
  </si>
  <si>
    <t>added by EJC using NM prep notebook; acc. # not windowkill but data matches CAS</t>
  </si>
  <si>
    <t>NAM032</t>
  </si>
  <si>
    <t>MHM026</t>
  </si>
  <si>
    <t>flew away at top of loading dock after a few quiet moments</t>
  </si>
  <si>
    <t>CCO</t>
  </si>
  <si>
    <t>MHM051</t>
  </si>
  <si>
    <t>MHM052</t>
  </si>
  <si>
    <t>Zonotrichia atricapilla</t>
  </si>
  <si>
    <t>Selasphorus sasin</t>
  </si>
  <si>
    <t>front doors</t>
  </si>
  <si>
    <t>fall</t>
  </si>
  <si>
    <t>Found alive, on its side, outside of door. warmed in hands, released it scuttled away on foot.</t>
  </si>
  <si>
    <t>Jessica Gills</t>
  </si>
  <si>
    <t>Guest services</t>
  </si>
  <si>
    <t>Jere Schweikert</t>
  </si>
  <si>
    <t>(Security)</t>
  </si>
  <si>
    <t>Exhibits</t>
  </si>
  <si>
    <t>Stunned, given to Dr. Frieland Dunker - died that afternoon</t>
  </si>
  <si>
    <t>Aldo Figueroa</t>
  </si>
  <si>
    <t>in Moe's freezer on Monday morning</t>
  </si>
  <si>
    <t>Rachel Tom</t>
  </si>
  <si>
    <t>best for skeleton</t>
  </si>
  <si>
    <t>Alison Rusch</t>
  </si>
  <si>
    <t>PJY035 pickled 10/28/2010</t>
  </si>
  <si>
    <t>petechia</t>
  </si>
  <si>
    <t>A. Figueroa</t>
  </si>
  <si>
    <t>male</t>
  </si>
  <si>
    <t>woodpecker reported hitting westside, could not find carcass</t>
  </si>
  <si>
    <t>F?</t>
  </si>
  <si>
    <t>Melospiza</t>
  </si>
  <si>
    <t>melodia</t>
  </si>
  <si>
    <t>ask Alex</t>
  </si>
  <si>
    <t>Guest Services; PJY038 pickled 10/28/2010</t>
  </si>
  <si>
    <t>staff entrance</t>
  </si>
  <si>
    <t>Charles Griswold</t>
  </si>
  <si>
    <t>costae</t>
  </si>
  <si>
    <t>Norm Penny</t>
  </si>
  <si>
    <t>Checked ID with Pyle but still not 100% sure.</t>
  </si>
  <si>
    <t>East screens not down during window check</t>
  </si>
  <si>
    <t>R. Ronconi / M. Ramos</t>
  </si>
  <si>
    <t>N. Penny</t>
  </si>
  <si>
    <t>Guest services, was left in project lab freezer</t>
  </si>
  <si>
    <t>AD/AHY</t>
  </si>
  <si>
    <t>Employee entrance</t>
  </si>
  <si>
    <t>found together</t>
  </si>
  <si>
    <t>not cataloged</t>
  </si>
  <si>
    <t>east</t>
  </si>
  <si>
    <t>PLG781</t>
  </si>
  <si>
    <t>added by EJC using online catalog &amp; PLG's notebook</t>
  </si>
  <si>
    <t>PLG749</t>
  </si>
  <si>
    <t>Eric Thomas</t>
  </si>
  <si>
    <t>townsendi</t>
  </si>
  <si>
    <t>Security?</t>
  </si>
  <si>
    <t>tent set up in east garden for anniversary weekend</t>
  </si>
  <si>
    <t>lincolnii</t>
  </si>
  <si>
    <t>Natalie Salgado (Security)</t>
  </si>
  <si>
    <t>Alive, flying around inside south entrance, flew out on its own when doors were propped open.</t>
  </si>
  <si>
    <t>Hit window, DOA</t>
  </si>
  <si>
    <t>Elise Ricard</t>
  </si>
  <si>
    <t>Andrea Herrera, Christina Cordova</t>
  </si>
  <si>
    <t>Miao Liu (CAS custodian)</t>
  </si>
  <si>
    <t>Ricardo Gusdo</t>
  </si>
  <si>
    <t>Troglodytes</t>
  </si>
  <si>
    <t>troglodytes</t>
  </si>
  <si>
    <t>Fixed and stored in Ethanol, age determination by plumage, sex determinations conflicting between MEF and PJY. MEF determined age by grooves in bill, presumed male due to few gorget feathers. PJY assumed female due to plumage.</t>
  </si>
  <si>
    <t>ASG220</t>
  </si>
  <si>
    <t>ASG230</t>
  </si>
  <si>
    <t>pickle; corr. 80%; white tip on r5 pointing toward the black subterminal band centrally; outer primary reatively blunt and straight</t>
  </si>
  <si>
    <t>pickle; corr 70%; outer primary thin and curved</t>
  </si>
  <si>
    <t>flying around in the Academy Café, eventually caught and released</t>
  </si>
  <si>
    <t>sex</t>
  </si>
  <si>
    <t>age</t>
  </si>
  <si>
    <t>"very small yellow bird" found by custodians and mistakenly thrown out</t>
  </si>
  <si>
    <t>added by EJC using ASG catalog</t>
  </si>
  <si>
    <t>CCO004</t>
  </si>
  <si>
    <t>CCO035</t>
  </si>
  <si>
    <t>CCO038</t>
  </si>
  <si>
    <t>CCO058</t>
  </si>
  <si>
    <t>CCO059</t>
  </si>
  <si>
    <t>CCO128</t>
  </si>
  <si>
    <t>CCO224</t>
  </si>
  <si>
    <t>Jon Shaffer</t>
  </si>
  <si>
    <t>B2West outside Entomology</t>
  </si>
  <si>
    <t>Stan Blum</t>
  </si>
  <si>
    <t>Carl Lieb, Guest services</t>
  </si>
  <si>
    <t>Front door</t>
  </si>
  <si>
    <t>Hummingbird species unknown</t>
  </si>
  <si>
    <t>observed by Freeland - hit window and flew away on its own</t>
  </si>
  <si>
    <t>M / U</t>
  </si>
  <si>
    <t>MEF - double effort today</t>
  </si>
  <si>
    <t xml:space="preserve">East and West vertical shades for levels 2 and 3 will be programmed to extend for 24 hours per day, wind speed permitting.  To accomplish this, the shades will be sent an EXTEND command once per hour every hour via the BMS system.  One windy days, the shades are expected to retract and stay retracted.  This schedule will hold from now to May 31.   </t>
  </si>
  <si>
    <t>Alex Yow</t>
  </si>
  <si>
    <t>Chuck Castorino</t>
  </si>
  <si>
    <t>AD?</t>
  </si>
  <si>
    <t>Gerber Ramirez</t>
  </si>
  <si>
    <t>Eric</t>
  </si>
  <si>
    <t>PLG</t>
  </si>
  <si>
    <t>ASG</t>
  </si>
  <si>
    <t xml:space="preserve">southside </t>
  </si>
  <si>
    <t>handed over to Freelend for glucose treatment, released successfully 2 hours later</t>
  </si>
  <si>
    <t>South entrance</t>
  </si>
  <si>
    <t>Custodial services</t>
  </si>
  <si>
    <t>Security - not sure if west screens were down or not at 1315; PJY040 pickled 10/28/2010</t>
  </si>
  <si>
    <t>Carpodacus</t>
  </si>
  <si>
    <t>mexicanus</t>
  </si>
  <si>
    <t>showed up in Moe'd freezer 7/8 afternoon - no data tag</t>
  </si>
  <si>
    <t>?</t>
  </si>
  <si>
    <t>HY?</t>
  </si>
  <si>
    <t>guest services  Angela</t>
  </si>
  <si>
    <t>Security</t>
  </si>
  <si>
    <t>released alive by guards</t>
  </si>
  <si>
    <t>JUV</t>
  </si>
  <si>
    <t>Alex You</t>
  </si>
  <si>
    <t>OC</t>
  </si>
  <si>
    <t>Psaltriparus</t>
  </si>
  <si>
    <t>minimus</t>
  </si>
  <si>
    <t>CCO skinned 3/29/10</t>
  </si>
  <si>
    <t>north side (main enterance)</t>
  </si>
  <si>
    <t>Hershow  Albarazi</t>
  </si>
  <si>
    <t>MHM skinned 4/6/10</t>
  </si>
  <si>
    <t>afternoon</t>
  </si>
  <si>
    <t>Aquarium staff</t>
  </si>
  <si>
    <t>Front entrance</t>
  </si>
  <si>
    <t>Nelson</t>
  </si>
  <si>
    <t xml:space="preserve">Alfredo T. </t>
  </si>
  <si>
    <t>Custodial staff</t>
  </si>
  <si>
    <t>Molothrus</t>
  </si>
  <si>
    <t>ater</t>
  </si>
  <si>
    <t>Tag reads - "inside"</t>
  </si>
  <si>
    <t>Pat Bird</t>
  </si>
  <si>
    <t>Front Entrance (door 2)</t>
  </si>
  <si>
    <t>Dominique Stoddard</t>
  </si>
  <si>
    <t>B2 EAST, outside IZG</t>
  </si>
  <si>
    <t>10% oss</t>
  </si>
  <si>
    <t>added in using PLG's catalog</t>
  </si>
  <si>
    <t>Junco</t>
  </si>
  <si>
    <t>hyemalis</t>
  </si>
  <si>
    <t>HY</t>
  </si>
  <si>
    <t>eastside</t>
  </si>
  <si>
    <t>Male</t>
  </si>
  <si>
    <t>Selasphorus</t>
  </si>
  <si>
    <t>Unknown (custodial?)</t>
  </si>
  <si>
    <t>KJO004</t>
  </si>
  <si>
    <t>RJH034</t>
  </si>
  <si>
    <t>JW016</t>
  </si>
  <si>
    <t>Ricardo</t>
  </si>
  <si>
    <t>Tane'a Tolbert</t>
  </si>
  <si>
    <t>macroura</t>
  </si>
  <si>
    <t>south entrance</t>
  </si>
  <si>
    <t>stunned but flew off</t>
  </si>
  <si>
    <t>before 1045</t>
  </si>
  <si>
    <t>Vireo</t>
  </si>
  <si>
    <t>gilvus</t>
  </si>
  <si>
    <t>security</t>
  </si>
  <si>
    <t>southside</t>
  </si>
  <si>
    <t>caught by Security, had been in building all day, Freeland and Moe gave subcu fluids, released at 1500 alert and active</t>
  </si>
  <si>
    <t>business reception</t>
  </si>
  <si>
    <t>south windows B2W</t>
  </si>
  <si>
    <t>Stunned and slight bleeding from mouth. Kept warm and quiet. 1800 : alert but unable to fly. No fractures apparent, may have muscle strain of R wing. Fed .25 ml sugar water 1:4. 8/30 0900: Fed .4 ml sugar water. Still unable to fly (only ~6m before bounce) but much better than yesterday.</t>
  </si>
  <si>
    <t>Carduelis</t>
  </si>
  <si>
    <t>southeast windows (B2E)</t>
  </si>
  <si>
    <t>Engineers</t>
  </si>
  <si>
    <t>east side</t>
  </si>
  <si>
    <t>frontside</t>
  </si>
  <si>
    <t>East Garden</t>
  </si>
  <si>
    <t>Jose Barillas (Security)</t>
  </si>
  <si>
    <t>before 850</t>
  </si>
  <si>
    <t>East Earden</t>
  </si>
  <si>
    <t>species</t>
  </si>
  <si>
    <t>CAS guests saw 2 birds hit window, gave to Miao Liu who gave to Brian Simison.  One bird (juvenile M)still alive, released.</t>
  </si>
  <si>
    <t>Todd Quackerbush (sp?)</t>
  </si>
  <si>
    <t>Passerculus</t>
  </si>
  <si>
    <t>PJY034 pickled 10/28/10</t>
  </si>
  <si>
    <t>stunned but able to fly - placed in tree near mews</t>
  </si>
  <si>
    <t>Pipilo crissalis</t>
  </si>
  <si>
    <t>Poecile rufescens</t>
  </si>
  <si>
    <t>Psaltriparus minimus</t>
  </si>
  <si>
    <t>Sayornis nigricans</t>
  </si>
  <si>
    <t>Selasphorus rufus</t>
  </si>
  <si>
    <t>Setophaga coronata</t>
  </si>
  <si>
    <t>Setophaga petechia</t>
  </si>
  <si>
    <t>Sitta pygmaea</t>
  </si>
  <si>
    <t>Sturnus vulgaris</t>
  </si>
  <si>
    <t>Barb Barbee</t>
  </si>
  <si>
    <t>Victor Kitkeatlers</t>
  </si>
  <si>
    <t>N. Estival</t>
  </si>
  <si>
    <t>N/A</t>
  </si>
  <si>
    <t>Patrick Bird</t>
  </si>
  <si>
    <t>Tent fior the winter setup in west garden adjacent to windows</t>
  </si>
  <si>
    <t>atricapilla</t>
  </si>
  <si>
    <t>E. Bolich</t>
  </si>
  <si>
    <t>before 1100</t>
  </si>
  <si>
    <t>Billy</t>
  </si>
  <si>
    <t>Natalie</t>
  </si>
  <si>
    <t>Exit door (main entrance)</t>
  </si>
  <si>
    <t>B. Espinoza</t>
  </si>
  <si>
    <t>Tanea Tolbert, Guest Services</t>
  </si>
  <si>
    <t>Carl Lieber (Ground Services)</t>
  </si>
  <si>
    <t>Business reception</t>
  </si>
  <si>
    <t>Rob Ronconi</t>
  </si>
  <si>
    <t>Carl Lieber (Guest Services)</t>
  </si>
  <si>
    <t>Freeland Dunker and Aquarium Staff</t>
  </si>
  <si>
    <t>Appeared as if they hit the window during a territory chase, both were on the ground within 2 feet of each other, ants crawling on both specimens</t>
  </si>
  <si>
    <t>MEF, PLG</t>
  </si>
  <si>
    <t>Pipilo</t>
  </si>
  <si>
    <t>crissalis</t>
  </si>
  <si>
    <t>Guest Services</t>
  </si>
  <si>
    <t>ASG158</t>
  </si>
  <si>
    <t>Beth Goldstein</t>
  </si>
  <si>
    <t>east terrace</t>
  </si>
  <si>
    <t>Joseph - security</t>
  </si>
  <si>
    <t>found on Moe's desk at 1340. Exact time unknown.</t>
  </si>
  <si>
    <t>late AM</t>
  </si>
  <si>
    <t>custodians</t>
  </si>
  <si>
    <t>Large Gala tent set up in the west garden</t>
  </si>
  <si>
    <t>Fledgling</t>
  </si>
  <si>
    <t>Xavier Zamudio</t>
  </si>
  <si>
    <t>Turdus</t>
  </si>
  <si>
    <t>migratorius</t>
  </si>
  <si>
    <t>group of Brewer's Blackbirds standing around carcass</t>
  </si>
  <si>
    <t>A</t>
  </si>
  <si>
    <t xml:space="preserve">Sherry - custodian </t>
  </si>
  <si>
    <t>M</t>
  </si>
  <si>
    <t>AD</t>
  </si>
  <si>
    <t xml:space="preserve">reported to guards </t>
  </si>
  <si>
    <t>potentially the same bird as the other Calypte anna from this date</t>
  </si>
  <si>
    <t>C. Kang</t>
  </si>
  <si>
    <t>identified by O. Carmi 22 June 2011</t>
  </si>
  <si>
    <t>Eric Bolich (Security)</t>
  </si>
  <si>
    <t>Sara Stebick</t>
  </si>
  <si>
    <t>ask Fernando</t>
  </si>
  <si>
    <t>female</t>
  </si>
  <si>
    <t>northside</t>
  </si>
  <si>
    <t>unknown</t>
  </si>
  <si>
    <t>B2 South, outside Norm Penny's Desk</t>
  </si>
  <si>
    <t>Dr. Dunker fed sugar water and released</t>
  </si>
  <si>
    <t>W. Woo</t>
  </si>
  <si>
    <t>MEf</t>
  </si>
  <si>
    <t>front entrance</t>
  </si>
  <si>
    <t>Rachel Smith</t>
  </si>
  <si>
    <t>Norm and Meghan noticed bird on 5/22, Anthea picked it up on 5/24</t>
  </si>
  <si>
    <t>Ian M. Bell</t>
  </si>
  <si>
    <t>MEF checked shades at 3pm which were down at the time</t>
  </si>
  <si>
    <t>shades not down on east side during morning survey</t>
  </si>
  <si>
    <t>hummingbird reported staggering on ground at north entrance - no carcass found</t>
  </si>
  <si>
    <t>no data with specimen, found on my desk 10/24 (I was out 10/23)</t>
  </si>
  <si>
    <t>hit eastside garden, escaped in Botany dept., Bob Drewes released</t>
  </si>
  <si>
    <t>guards let it go</t>
  </si>
  <si>
    <t>genus</t>
  </si>
  <si>
    <t>rufus</t>
  </si>
  <si>
    <t>Catharus</t>
  </si>
  <si>
    <t>West Garden</t>
  </si>
  <si>
    <t>Beatriz Zaldivar</t>
  </si>
  <si>
    <t>Kery Chang</t>
  </si>
  <si>
    <t>ASG346 pickled 7/7/2011</t>
  </si>
  <si>
    <t>custodial</t>
  </si>
  <si>
    <t>Engineering</t>
  </si>
  <si>
    <t>C. Kang security</t>
  </si>
  <si>
    <t>skin 8/8/09 PLG</t>
  </si>
  <si>
    <t>Alfredo Terrazas</t>
  </si>
  <si>
    <t>skin 8/13/09 PLG 783</t>
  </si>
  <si>
    <t>security - Reddix</t>
  </si>
  <si>
    <t>New Maya Lin Sculture in East garden with strange sounds - may help with window collisions</t>
  </si>
  <si>
    <t>Peter left for PNG 9/29 - no weekend coverage</t>
  </si>
  <si>
    <t>brought to Freeland</t>
  </si>
  <si>
    <t>after 855</t>
  </si>
  <si>
    <t>1 hummingbird (not viewed by O&amp;M or AQ) alive hit window, stunned for a few minutes and then flew off</t>
  </si>
  <si>
    <t>Freeland Dunker</t>
  </si>
  <si>
    <t>Zonotrichia</t>
  </si>
  <si>
    <t>leucophrys</t>
  </si>
  <si>
    <t>South B2 Window</t>
  </si>
  <si>
    <t>Exit door, front entrance</t>
  </si>
  <si>
    <t>Ernest Parkes</t>
  </si>
  <si>
    <t>Cathy Choi reported a dead bird in the west garden, O&amp;M was at Research retreat so we did not respond, not sure if same bird as 11/21</t>
  </si>
  <si>
    <t>time of survey</t>
  </si>
  <si>
    <t># birds</t>
  </si>
  <si>
    <t>brought to Customer service by a visitor</t>
  </si>
  <si>
    <t>mexicanus?</t>
  </si>
  <si>
    <t>sasin</t>
  </si>
  <si>
    <t>PM</t>
  </si>
  <si>
    <t>Reddix</t>
  </si>
  <si>
    <t>Zenaida</t>
  </si>
  <si>
    <t>appeared deceased - revived when collected and flew off</t>
  </si>
  <si>
    <t>K. Zaldivar</t>
  </si>
  <si>
    <t>Jose - Security</t>
  </si>
  <si>
    <t>Calypte</t>
  </si>
  <si>
    <t>anna</t>
  </si>
  <si>
    <t>westside</t>
  </si>
  <si>
    <t>U</t>
  </si>
  <si>
    <t>alive</t>
  </si>
  <si>
    <t>coronata</t>
  </si>
  <si>
    <t>W. Campos</t>
  </si>
  <si>
    <t>no time recorded - must have been afternoon</t>
  </si>
  <si>
    <t>Broken tip of bill, Released by Freeland 11/18 late afternoon</t>
  </si>
  <si>
    <t>West garden</t>
  </si>
  <si>
    <t>Elise Richard</t>
  </si>
  <si>
    <t>reported by landscaping crew to be stunned under one of the benches (Moe referred them to vet staff)</t>
  </si>
  <si>
    <t>K. Esquerra</t>
  </si>
  <si>
    <t>location</t>
  </si>
  <si>
    <t>Collector/ Surveyor</t>
  </si>
  <si>
    <t>Moe on vacation 10/28 - 11/3</t>
  </si>
  <si>
    <t>Sayornis</t>
  </si>
  <si>
    <t>nigricans</t>
  </si>
  <si>
    <t>M. Chaney</t>
  </si>
  <si>
    <t>Southside, reception entrance</t>
  </si>
  <si>
    <t>Anne Reid</t>
  </si>
  <si>
    <t>Passerella</t>
  </si>
  <si>
    <t>iliaca</t>
  </si>
  <si>
    <t>Sharp Shooter saw bird hit window and fall at main entrance</t>
  </si>
  <si>
    <t>CCO683</t>
  </si>
  <si>
    <t>CCO682</t>
  </si>
  <si>
    <t>CCO681</t>
  </si>
  <si>
    <t>LCW867</t>
  </si>
  <si>
    <t>LCW831</t>
  </si>
  <si>
    <t>LCW868</t>
  </si>
  <si>
    <t>LCW832</t>
  </si>
  <si>
    <t>LCW872</t>
  </si>
  <si>
    <t>LCW834</t>
  </si>
  <si>
    <t>LCW833</t>
  </si>
  <si>
    <t>LCW830</t>
  </si>
  <si>
    <t>LCW851</t>
  </si>
  <si>
    <t>LCW845</t>
  </si>
  <si>
    <t>LCW730</t>
  </si>
  <si>
    <t>LCW729</t>
  </si>
  <si>
    <t>LCW708</t>
  </si>
  <si>
    <t>LCW766</t>
  </si>
  <si>
    <t>LCW765</t>
  </si>
  <si>
    <t>date wrong in spreadsheet, corrected 8/5/2014</t>
  </si>
  <si>
    <t>LCW739</t>
  </si>
  <si>
    <t>Codie Otte</t>
  </si>
  <si>
    <t>not entered in orginal spreadsheet</t>
  </si>
  <si>
    <t>MK1167</t>
  </si>
  <si>
    <t>LCW824</t>
  </si>
  <si>
    <t>LCW703</t>
  </si>
  <si>
    <t>MK1164</t>
  </si>
  <si>
    <t>LCW889</t>
  </si>
  <si>
    <t>LCW888</t>
  </si>
  <si>
    <t>90% oss - skeletal prep</t>
  </si>
  <si>
    <t>emailed Rob Ronconi to bring in specimen</t>
  </si>
  <si>
    <t>check age with Pyle</t>
  </si>
  <si>
    <t>not entered in original spreadsheet</t>
  </si>
  <si>
    <t>skeletal prep? Ask LCW</t>
  </si>
  <si>
    <t>skeletal prep</t>
  </si>
  <si>
    <t>PLG746</t>
  </si>
  <si>
    <t>prep/age/sex added 8/7/2014</t>
  </si>
  <si>
    <t>Eric Bollich</t>
  </si>
  <si>
    <t>guest services</t>
  </si>
  <si>
    <t>stunned. Kept warm and quiet. Flew off after 15min</t>
  </si>
  <si>
    <t>K. Esqutria</t>
  </si>
  <si>
    <t>Moe spoke with the nightguards this morning at 6:45am - they did not know what to do with dead birds but also have not seen any.  Now they know the procedures.</t>
  </si>
  <si>
    <t>Nance Perkins</t>
  </si>
  <si>
    <t>Security released</t>
  </si>
  <si>
    <t>Estival</t>
  </si>
  <si>
    <t>Skull 20% ossified</t>
  </si>
  <si>
    <t>soutside, reception entrance</t>
  </si>
  <si>
    <t>Bob Villegas</t>
  </si>
  <si>
    <t>Guest Services (Ernest)</t>
  </si>
  <si>
    <t>Music Concourse</t>
  </si>
  <si>
    <t>Security (Kyle)</t>
  </si>
  <si>
    <t>Sitta</t>
  </si>
  <si>
    <t>pygmaea</t>
  </si>
  <si>
    <t>Heather Aston</t>
  </si>
  <si>
    <t>found between the tent and the building</t>
  </si>
  <si>
    <t>Front member door</t>
  </si>
  <si>
    <t>brought down by security; PJY037 pickled 10/28/2010</t>
  </si>
  <si>
    <t>Anthea Carmichael</t>
  </si>
  <si>
    <t>ustulatus</t>
  </si>
  <si>
    <t>soutside, B2West</t>
  </si>
  <si>
    <t>May have been there for a day or two</t>
  </si>
  <si>
    <t>East garden</t>
  </si>
  <si>
    <t>Juan W. (Security?)</t>
  </si>
  <si>
    <t>No time recorded</t>
  </si>
  <si>
    <t>Poecile</t>
  </si>
  <si>
    <t>rufescens</t>
  </si>
  <si>
    <t>skin 7/29/09 MK</t>
  </si>
  <si>
    <t>skin 7/19/09 PLG 753</t>
  </si>
  <si>
    <t>&lt;0900</t>
  </si>
  <si>
    <t>skin 7/19/09 PLG 754</t>
  </si>
  <si>
    <t>Sturnus</t>
  </si>
  <si>
    <t>vulgaris</t>
  </si>
  <si>
    <t>ASG - double effort today</t>
  </si>
  <si>
    <t>F</t>
  </si>
  <si>
    <t>Larry</t>
  </si>
  <si>
    <t>skin 5/29/09 JMR</t>
  </si>
  <si>
    <t>southside office windows</t>
  </si>
  <si>
    <t>noticed shades not down in the afternoon at 1600h</t>
  </si>
  <si>
    <t>Empidonax difficilis</t>
  </si>
  <si>
    <t>Selasphorus sp.</t>
  </si>
  <si>
    <t>PJY035</t>
  </si>
  <si>
    <t>date corrected 8/7/2014 changed from 9/19/2014 to 9/9/2014 based on accession file</t>
  </si>
  <si>
    <t>MEF592</t>
  </si>
  <si>
    <t>CEC033</t>
  </si>
  <si>
    <t>age entered based on accession file 8/7/2014</t>
  </si>
  <si>
    <t>PJY042</t>
  </si>
  <si>
    <t>date corrected on 8/7/2014, changed from 10/12/2010 to 10/13/2010 based on accession file</t>
  </si>
  <si>
    <t>PJY041</t>
  </si>
  <si>
    <t>CEC032</t>
  </si>
  <si>
    <t>PJY045</t>
  </si>
  <si>
    <t>NAM075</t>
  </si>
  <si>
    <t>NAM059</t>
  </si>
  <si>
    <t>age updated 8/7/2014 based on accession file card (MEF aged at time of collection)</t>
  </si>
  <si>
    <t>NAM065</t>
  </si>
  <si>
    <t>CCO088</t>
  </si>
  <si>
    <t>PJY056</t>
  </si>
  <si>
    <t>ACH001</t>
  </si>
  <si>
    <t>CCO085</t>
  </si>
  <si>
    <t>CCO407</t>
  </si>
  <si>
    <t>CCO382</t>
  </si>
  <si>
    <t>CEC058</t>
  </si>
  <si>
    <t>KJO049</t>
  </si>
  <si>
    <t>date in prep notebook was corrected to 1 Aug 2010, could this actually be 7 Aug 2010?</t>
  </si>
  <si>
    <t>MEF535</t>
  </si>
  <si>
    <t>sexed/aged by plumage 8/8/2014</t>
  </si>
  <si>
    <t>wet</t>
  </si>
  <si>
    <t>Specimen discarded - advanced decomposition, maggot infested</t>
  </si>
  <si>
    <t>Emily Magnaghi</t>
  </si>
  <si>
    <t>Luis Campos - Security</t>
  </si>
  <si>
    <t>disposition/ remarks</t>
  </si>
  <si>
    <t>CAS #</t>
  </si>
  <si>
    <t>IMM</t>
  </si>
  <si>
    <t>Academy Café</t>
  </si>
  <si>
    <t>Junco hyemalis</t>
  </si>
  <si>
    <t>Melospiza lincolnii</t>
  </si>
  <si>
    <t>Melospiza melodia</t>
  </si>
  <si>
    <t>Molothrus ater</t>
  </si>
  <si>
    <t>Passerculus sandwichensis</t>
  </si>
  <si>
    <t>Passerella iliaca</t>
  </si>
  <si>
    <t>Eric Bolich</t>
  </si>
  <si>
    <t>guttatus</t>
  </si>
  <si>
    <t>Christina Cordova</t>
  </si>
  <si>
    <t>Audubon's Warbler</t>
  </si>
  <si>
    <t>sandwichensis</t>
  </si>
  <si>
    <t>trichas</t>
  </si>
  <si>
    <t>front side</t>
  </si>
  <si>
    <t>Euphagus</t>
  </si>
  <si>
    <t>cyanocephalus</t>
  </si>
  <si>
    <t>Calypte costae</t>
  </si>
  <si>
    <t>Cardellina pusilla</t>
  </si>
  <si>
    <t>Carduelis psaltria</t>
  </si>
  <si>
    <t>Carpodacus mexicanus</t>
  </si>
  <si>
    <t>Catharus ustulatus</t>
  </si>
  <si>
    <t>Columba livia</t>
  </si>
  <si>
    <t>Euphagus cyanocephalus</t>
  </si>
  <si>
    <t>Geothlypis trichas</t>
  </si>
  <si>
    <t>Hummingbird sp.</t>
  </si>
  <si>
    <t>Vermivora celata</t>
  </si>
  <si>
    <t>Vireo gilvus</t>
  </si>
  <si>
    <t>Zenaida macroura</t>
  </si>
  <si>
    <t>Education dept.</t>
  </si>
  <si>
    <t>MEF</t>
  </si>
  <si>
    <t>west garden</t>
  </si>
  <si>
    <t>Robby Maccam - security</t>
  </si>
  <si>
    <t>skin 8/12/09 PLG 780</t>
  </si>
  <si>
    <t>frontside (northside)</t>
  </si>
  <si>
    <t>Javier Perez</t>
  </si>
  <si>
    <t>east garden</t>
  </si>
  <si>
    <t>Adult?</t>
  </si>
  <si>
    <t>Scientific name</t>
  </si>
  <si>
    <t>CCO536</t>
  </si>
  <si>
    <t>CCO482</t>
  </si>
  <si>
    <t>CCO404</t>
  </si>
  <si>
    <t>CCO537</t>
  </si>
  <si>
    <t>sex/age at prep entered 8/5/14</t>
  </si>
  <si>
    <t>CCO632</t>
  </si>
  <si>
    <t>CCO644</t>
  </si>
  <si>
    <t>CCO652</t>
  </si>
  <si>
    <t>CCO653</t>
  </si>
  <si>
    <t>CCO662</t>
  </si>
  <si>
    <t>CCO663</t>
  </si>
  <si>
    <t>CCO678</t>
  </si>
  <si>
    <t>LCW723</t>
  </si>
  <si>
    <t>CCO680</t>
  </si>
  <si>
    <t>LCW267</t>
  </si>
  <si>
    <t>LCW279</t>
  </si>
  <si>
    <t>MK1060</t>
  </si>
  <si>
    <t>MK1106</t>
  </si>
  <si>
    <t>Jay (guest services)</t>
  </si>
  <si>
    <t>MK1071</t>
  </si>
  <si>
    <t>PLG741</t>
  </si>
  <si>
    <t>PLG610</t>
  </si>
  <si>
    <t>PLG601</t>
  </si>
  <si>
    <t>PLG782</t>
  </si>
  <si>
    <t>PLG608</t>
  </si>
  <si>
    <t>PLG775</t>
  </si>
  <si>
    <t>PLG776</t>
  </si>
  <si>
    <t>PLG772</t>
  </si>
  <si>
    <t>PLG778</t>
  </si>
  <si>
    <t>PLG779</t>
  </si>
  <si>
    <t>ASG121</t>
  </si>
  <si>
    <t>PLG766</t>
  </si>
  <si>
    <t>PLG759</t>
  </si>
  <si>
    <t>PLG758</t>
  </si>
  <si>
    <t>PLG780</t>
  </si>
  <si>
    <t>PLG675</t>
  </si>
  <si>
    <t>PLG774</t>
  </si>
  <si>
    <t>JMR1014</t>
  </si>
  <si>
    <t>PLG763</t>
  </si>
  <si>
    <t>PLG768</t>
  </si>
  <si>
    <t>MK1082</t>
  </si>
  <si>
    <t>PLG757</t>
  </si>
  <si>
    <t>LCW275</t>
  </si>
  <si>
    <t>JMR991</t>
  </si>
  <si>
    <t>JMR1015</t>
  </si>
  <si>
    <t>JMR992</t>
  </si>
  <si>
    <t>PLG755</t>
  </si>
  <si>
    <t>PLG770</t>
  </si>
  <si>
    <t>PLG756</t>
  </si>
  <si>
    <t>LCW274</t>
  </si>
  <si>
    <t>PLG769</t>
  </si>
  <si>
    <t>ASG116</t>
  </si>
  <si>
    <t>ASG117</t>
  </si>
  <si>
    <t>PLG753</t>
  </si>
  <si>
    <t>PLG762</t>
  </si>
  <si>
    <t>PLG760</t>
  </si>
  <si>
    <t>PLG771</t>
  </si>
  <si>
    <t>PLG777</t>
  </si>
  <si>
    <t>PLG773</t>
  </si>
  <si>
    <t>PLG783</t>
  </si>
  <si>
    <t>ASG124</t>
  </si>
  <si>
    <t>PLG791</t>
  </si>
  <si>
    <t>PLG794</t>
  </si>
  <si>
    <t>PLG798</t>
  </si>
  <si>
    <t>90% oss</t>
  </si>
  <si>
    <t>PLG801</t>
  </si>
  <si>
    <t>ASG132</t>
  </si>
  <si>
    <t>LCW273</t>
  </si>
  <si>
    <t>ASG148</t>
  </si>
  <si>
    <t>ASG159</t>
  </si>
  <si>
    <t>ASG157</t>
  </si>
  <si>
    <t>MK1098</t>
  </si>
  <si>
    <t>100% oss</t>
  </si>
  <si>
    <t>ASG161</t>
  </si>
  <si>
    <t>ASG163</t>
  </si>
  <si>
    <t>MK1105</t>
  </si>
  <si>
    <t>custodian</t>
  </si>
  <si>
    <t>guest services reported a stunned, live Brewer's Blackbird.  Bird recovered and flew off</t>
  </si>
  <si>
    <t>EJC listed as IGK013 and IGK016; MEF corrected based on Accession file 8/7/14, added west side as location</t>
  </si>
  <si>
    <t>Beginnig 6/7 - In order to provide more natural light for the baby ostriches it was decided that the north and central sections of the west screens would be raised daily from 9am to 7pm through the deinstallation of the ostrich exhibit;It appeared that the screens had not been properly programmed for the ostrich chicks and remained down for the most part, each day. Thus shade deployment is unreliable between 6/7 and 7/2</t>
  </si>
  <si>
    <t>Zonotrichia leucophrys</t>
  </si>
  <si>
    <t>Mortality</t>
  </si>
  <si>
    <t>Alive</t>
  </si>
  <si>
    <t>Luis Campos</t>
  </si>
  <si>
    <t>Security; CCO skinned 5/17/2010</t>
  </si>
  <si>
    <t>added by EJC using MK prep notebook; not window kill acc. # but location is CAS window kill, 498 tray 8</t>
  </si>
  <si>
    <t>skeleton</t>
  </si>
  <si>
    <t>IGK019</t>
  </si>
  <si>
    <t>prep umber entered 8/7/2014; check for specimen to age/sex</t>
  </si>
  <si>
    <t>CEC018</t>
  </si>
  <si>
    <t>PLG860</t>
  </si>
  <si>
    <t>CCO483</t>
  </si>
  <si>
    <t>CCO486</t>
  </si>
  <si>
    <t>location updated on 8/7/2014</t>
  </si>
  <si>
    <t>PJY036</t>
  </si>
  <si>
    <t>PJY037</t>
  </si>
  <si>
    <t>PJY029</t>
  </si>
  <si>
    <t>PJY040</t>
  </si>
  <si>
    <t>PJY038</t>
  </si>
  <si>
    <t>age updated 8/7/2014 based on accession file</t>
  </si>
  <si>
    <t>ASG240</t>
  </si>
  <si>
    <t>ASG346</t>
  </si>
  <si>
    <t>ASG243</t>
  </si>
  <si>
    <t>ASG264</t>
  </si>
  <si>
    <t>ASG259</t>
  </si>
  <si>
    <t>ASG294</t>
  </si>
  <si>
    <t>LCW139</t>
  </si>
  <si>
    <t>ASG301</t>
  </si>
  <si>
    <t>LCW394</t>
  </si>
  <si>
    <t>CCO275</t>
  </si>
  <si>
    <t>LCW393</t>
  </si>
  <si>
    <t>LCW164</t>
  </si>
  <si>
    <t>CCO220</t>
  </si>
  <si>
    <t>CCO222</t>
  </si>
  <si>
    <t>LCW396</t>
  </si>
  <si>
    <t>CCO279</t>
  </si>
  <si>
    <t>CCO186</t>
  </si>
  <si>
    <t>MK1141</t>
  </si>
  <si>
    <t>MK1138</t>
  </si>
  <si>
    <t>ASG406</t>
  </si>
  <si>
    <t>CCO318</t>
  </si>
  <si>
    <t>LCW353</t>
  </si>
  <si>
    <t>LCW375</t>
  </si>
  <si>
    <t>CCO183</t>
  </si>
  <si>
    <t>CCO215</t>
  </si>
  <si>
    <t>LCW246</t>
  </si>
  <si>
    <t>LCW350</t>
  </si>
  <si>
    <t>LCW395</t>
  </si>
  <si>
    <t>LCW339</t>
  </si>
  <si>
    <t>LCW422</t>
  </si>
  <si>
    <t>LCW431</t>
  </si>
  <si>
    <t>CCO174</t>
  </si>
  <si>
    <t>LCW426</t>
  </si>
  <si>
    <t>LCW403</t>
  </si>
  <si>
    <t>LCW421</t>
  </si>
  <si>
    <t>LCW430</t>
  </si>
  <si>
    <t>CCO265</t>
  </si>
  <si>
    <t>CCO269</t>
  </si>
  <si>
    <t>50% oss</t>
  </si>
  <si>
    <t>LCW494</t>
  </si>
  <si>
    <t>LCW502</t>
  </si>
  <si>
    <t>CCO366</t>
  </si>
  <si>
    <t>LCW582</t>
  </si>
  <si>
    <t>LCW576</t>
  </si>
  <si>
    <t>LCW539</t>
  </si>
  <si>
    <t>LCW555</t>
  </si>
  <si>
    <t>CCO369</t>
  </si>
  <si>
    <t>LCW591</t>
  </si>
  <si>
    <t>LCW554</t>
  </si>
  <si>
    <t>CCO380</t>
  </si>
  <si>
    <t>ASG265</t>
  </si>
  <si>
    <t>aged by plumage on 8/8/2014</t>
  </si>
  <si>
    <t>age confirmed by plumage 8/8/2014</t>
  </si>
  <si>
    <t>aged by plumage 8/8/2015</t>
  </si>
  <si>
    <t>sexed by plumage 8/8/2014</t>
  </si>
  <si>
    <t>Date</t>
  </si>
  <si>
    <t>Prep #</t>
  </si>
  <si>
    <t>sex determined at prep</t>
  </si>
  <si>
    <t>Notes</t>
  </si>
  <si>
    <t>LCW277</t>
  </si>
  <si>
    <t>found in collection 8/8/2014 added prep by ASG; date wrong in ASG notebook, aged and sexed by plumage</t>
  </si>
  <si>
    <t>age/sex updated from prep notes 8/8/2014</t>
  </si>
  <si>
    <t>age/sex data entered from prep notes 8/8/2014</t>
  </si>
  <si>
    <t>age determined by plumage</t>
  </si>
  <si>
    <t>aged using Pyle 8/8/2014 LQK</t>
  </si>
  <si>
    <t>sex/age at prep entered 8/5/14, aged using Pyle 8/8/2014 LQK</t>
  </si>
  <si>
    <t>species/age/sex identified during prep, updated 8/5/14</t>
  </si>
  <si>
    <t>need to check skin for age/sex 8/5/14, aged using Pyle 8/8/2014 LQK</t>
  </si>
  <si>
    <t>aged by plumage 8/8/2014</t>
  </si>
  <si>
    <t>Aged by plumage 8/8/2014</t>
  </si>
  <si>
    <t>PJY019</t>
  </si>
  <si>
    <t>aged based on buffy coverts, 8/8/2014</t>
  </si>
  <si>
    <t>added in using LCW's catalog; SY</t>
  </si>
  <si>
    <t>LCW276</t>
  </si>
  <si>
    <t>LCW264</t>
  </si>
  <si>
    <t>PLG751</t>
  </si>
  <si>
    <t>PLG752</t>
  </si>
  <si>
    <t>CCO145</t>
  </si>
  <si>
    <t>added in using CCO's catalog</t>
  </si>
  <si>
    <t>PLG750</t>
  </si>
  <si>
    <t>CCO146</t>
  </si>
  <si>
    <t>LCW265</t>
  </si>
  <si>
    <t>PLG603</t>
  </si>
  <si>
    <t>LCW263</t>
  </si>
  <si>
    <t>LCW266</t>
  </si>
  <si>
    <t>LCW278</t>
  </si>
  <si>
    <t>LCW268</t>
  </si>
  <si>
    <t>LCW280</t>
  </si>
  <si>
    <t>PLG793</t>
  </si>
  <si>
    <t>LCW281</t>
  </si>
  <si>
    <t>PLG602</t>
  </si>
  <si>
    <t>PLG792</t>
  </si>
  <si>
    <t>LCW282</t>
  </si>
  <si>
    <t>PLG789</t>
  </si>
  <si>
    <t>initially identified in spreadshhet as Selasphorus sasin, but Peter's notebook says Selasphorus rufus; check collection</t>
  </si>
  <si>
    <t>PLG748</t>
  </si>
  <si>
    <t>LCW269</t>
  </si>
  <si>
    <t>MK1069</t>
  </si>
  <si>
    <t>ASG175</t>
  </si>
  <si>
    <t>ASG199</t>
  </si>
  <si>
    <t>CCO308</t>
  </si>
  <si>
    <t>ASG200</t>
  </si>
  <si>
    <t>ASG204</t>
  </si>
  <si>
    <t>MK1117</t>
  </si>
  <si>
    <t>CCO299</t>
  </si>
  <si>
    <t>ASG244</t>
  </si>
  <si>
    <t>ASG219</t>
  </si>
  <si>
    <t>Added according to PLG's catalog; potentially the same bird as the other Calypte anna from this date, which was entered as alive, but all other information matches this bird</t>
  </si>
  <si>
    <t>Added according to PLG's catalog</t>
  </si>
  <si>
    <t>RJH004</t>
  </si>
  <si>
    <t>PJY004</t>
  </si>
  <si>
    <t>ASG066</t>
  </si>
  <si>
    <t>ASG065</t>
  </si>
  <si>
    <t>IGK015</t>
  </si>
  <si>
    <t>IGK016</t>
  </si>
  <si>
    <t>EJC listed as IGK013 and IGK016; MEF corrected based on Accession file 8/7/14</t>
  </si>
  <si>
    <t>ASG226</t>
  </si>
  <si>
    <t>CCO298</t>
  </si>
  <si>
    <t>MK1122</t>
  </si>
  <si>
    <t>ASG227</t>
  </si>
  <si>
    <t>MK1124</t>
  </si>
  <si>
    <t>ASG231</t>
  </si>
  <si>
    <t>LCW432</t>
  </si>
  <si>
    <t>ASG257</t>
  </si>
  <si>
    <t>ASG236</t>
  </si>
  <si>
    <t>LCW239</t>
  </si>
  <si>
    <t>ASG347</t>
  </si>
  <si>
    <t>ASG239</t>
  </si>
  <si>
    <t>Added according to MK's prep notes, age data entered 8/7/2014</t>
  </si>
  <si>
    <t>Originally identified in spreadsheet as HY M based on plumage. Unsure why changed to Adult U, as it's a hummingbird.</t>
  </si>
  <si>
    <t>HY M by MEF when initially received. Measurements = F.</t>
  </si>
  <si>
    <t>HY M by MEF when initially received. No corrugation seen on bill during prep, wing measurement = F.</t>
  </si>
  <si>
    <t>CCO claims F by plumage, look at skin.</t>
  </si>
  <si>
    <t>HY determined at collection, F by tail pattern.</t>
  </si>
  <si>
    <t>Double-check the tail pattern, looks to be F instead of M.</t>
  </si>
  <si>
    <t>Testes measured during prep</t>
  </si>
  <si>
    <t>HY by bill corrugation, F by measurements.</t>
  </si>
  <si>
    <t>By plumage</t>
  </si>
  <si>
    <t>Prep book says skull 50% ossified (should be questioned), but plumage is A M, not HY.</t>
  </si>
  <si>
    <t xml:space="preserve">Agelaius phoenicus, not Euphagus cyanocephalus. </t>
  </si>
  <si>
    <t>Agelaius</t>
  </si>
  <si>
    <t>phoenicus</t>
  </si>
  <si>
    <t>Bill 50% ossified.</t>
  </si>
  <si>
    <t>Skull 25% ossified.</t>
  </si>
  <si>
    <t>Ovary measured during prep</t>
  </si>
  <si>
    <t>No info in prep book as to why HY bird, skull written as ossified so could be HY or could be A based on collection date.</t>
  </si>
  <si>
    <t>aged and sexed by plumage; Double-check the tail pattern, looks to be F instead of M.</t>
  </si>
  <si>
    <t xml:space="preserve"> Prep book says skull 50% ossified (should be questioned), but plumage is A M, not HY.</t>
  </si>
  <si>
    <t>Age determined by LCW 12/10</t>
  </si>
  <si>
    <t>CCO claims F by plumage, look at skin. Sex confirmed by LQK</t>
  </si>
  <si>
    <t>Cleaned time of 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</si>
</sst>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8" x14ac:knownFonts="1">
    <font>
      <sz val="10"/>
      <name val="Verdana"/>
    </font>
    <font>
      <sz val="8"/>
      <name val="Verdana"/>
    </font>
    <font>
      <sz val="11"/>
      <color rgb="FF9C0006"/>
      <name val="Calibri"/>
      <family val="2"/>
      <scheme val="minor"/>
    </font>
    <font>
      <b/>
      <sz val="11"/>
      <color indexed="8"/>
      <name val="Calibri"/>
      <family val="2"/>
      <scheme val="minor"/>
    </font>
    <font>
      <b/>
      <sz val="11"/>
      <name val="Calibri"/>
      <family val="2"/>
      <scheme val="minor"/>
    </font>
    <font>
      <sz val="11"/>
      <color indexed="8"/>
      <name val="Calibri"/>
      <family val="2"/>
      <scheme val="minor"/>
    </font>
    <font>
      <sz val="11"/>
      <color indexed="10"/>
      <name val="Calibri"/>
      <family val="2"/>
      <scheme val="minor"/>
    </font>
    <font>
      <sz val="11"/>
      <name val="Calibri"/>
      <family val="2"/>
      <scheme val="minor"/>
    </font>
    <font>
      <u/>
      <sz val="10"/>
      <color indexed="12"/>
      <name val="Verdana"/>
    </font>
    <font>
      <u/>
      <sz val="10"/>
      <color indexed="20"/>
      <name val="Verdana"/>
    </font>
    <font>
      <b/>
      <sz val="11"/>
      <color indexed="8"/>
      <name val="Calibri"/>
      <family val="2"/>
    </font>
    <font>
      <sz val="11"/>
      <color indexed="8"/>
      <name val="Calibri"/>
      <family val="2"/>
    </font>
    <font>
      <sz val="11"/>
      <name val="Calibri"/>
      <family val="2"/>
    </font>
    <font>
      <b/>
      <sz val="11"/>
      <name val="Calibri"/>
      <family val="2"/>
    </font>
    <font>
      <sz val="11"/>
      <color indexed="10"/>
      <name val="Calibri"/>
      <family val="2"/>
    </font>
    <font>
      <u/>
      <sz val="10"/>
      <color theme="10"/>
      <name val="Verdana"/>
    </font>
    <font>
      <u/>
      <sz val="10"/>
      <color theme="11"/>
      <name val="Verdana"/>
    </font>
    <font>
      <sz val="11"/>
      <color rgb="FF000000"/>
      <name val="Calibri"/>
      <family val="2"/>
    </font>
  </fonts>
  <fills count="8">
    <fill>
      <patternFill patternType="none"/>
    </fill>
    <fill>
      <patternFill patternType="gray125"/>
    </fill>
    <fill>
      <patternFill patternType="solid">
        <fgColor rgb="FFFFFF00"/>
        <bgColor indexed="64"/>
      </patternFill>
    </fill>
    <fill>
      <patternFill patternType="solid">
        <fgColor rgb="FFFFC7CE"/>
      </patternFill>
    </fill>
    <fill>
      <patternFill patternType="solid">
        <fgColor rgb="FFFFC000"/>
        <bgColor indexed="64"/>
      </patternFill>
    </fill>
    <fill>
      <patternFill patternType="solid">
        <fgColor indexed="13"/>
        <bgColor indexed="64"/>
      </patternFill>
    </fill>
    <fill>
      <patternFill patternType="solid">
        <fgColor indexed="51"/>
        <bgColor indexed="64"/>
      </patternFill>
    </fill>
    <fill>
      <patternFill patternType="solid">
        <fgColor indexed="43"/>
        <bgColor indexed="64"/>
      </patternFill>
    </fill>
  </fills>
  <borders count="3">
    <border>
      <left/>
      <right/>
      <top/>
      <bottom/>
      <diagonal/>
    </border>
    <border>
      <left/>
      <right/>
      <top/>
      <bottom style="medium">
        <color auto="1"/>
      </bottom>
      <diagonal/>
    </border>
    <border>
      <left/>
      <right/>
      <top/>
      <bottom style="thin">
        <color auto="1"/>
      </bottom>
      <diagonal/>
    </border>
  </borders>
  <cellStyleXfs count="218">
    <xf numFmtId="0" fontId="0" fillId="0" borderId="0"/>
    <xf numFmtId="0" fontId="2" fillId="3"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80">
    <xf numFmtId="0" fontId="0" fillId="0" borderId="0" xfId="0"/>
    <xf numFmtId="0" fontId="14" fillId="0" borderId="0" xfId="0" applyFont="1"/>
    <xf numFmtId="164" fontId="12" fillId="0" borderId="0" xfId="0" applyNumberFormat="1" applyFont="1" applyAlignment="1">
      <alignment horizontal="right"/>
    </xf>
    <xf numFmtId="0" fontId="13" fillId="0" borderId="1" xfId="0" applyFont="1" applyBorder="1" applyAlignment="1">
      <alignment horizontal="left"/>
    </xf>
    <xf numFmtId="0" fontId="11" fillId="5" borderId="0" xfId="0" applyFont="1" applyFill="1" applyAlignment="1">
      <alignment horizontal="right"/>
    </xf>
    <xf numFmtId="0" fontId="10" fillId="0" borderId="2" xfId="0" applyFont="1" applyBorder="1" applyAlignment="1">
      <alignment horizontal="right"/>
    </xf>
    <xf numFmtId="0" fontId="13" fillId="0" borderId="2" xfId="0" applyFont="1" applyBorder="1"/>
    <xf numFmtId="164" fontId="12" fillId="5" borderId="0" xfId="0" applyNumberFormat="1" applyFont="1" applyFill="1" applyAlignment="1">
      <alignment horizontal="right"/>
    </xf>
    <xf numFmtId="164" fontId="13" fillId="0" borderId="1" xfId="0" applyNumberFormat="1" applyFont="1" applyBorder="1" applyAlignment="1">
      <alignment horizontal="right"/>
    </xf>
    <xf numFmtId="20" fontId="11" fillId="0" borderId="0" xfId="0" applyNumberFormat="1" applyFont="1" applyAlignment="1">
      <alignment horizontal="right"/>
    </xf>
    <xf numFmtId="0" fontId="12" fillId="0" borderId="0" xfId="0" applyFont="1" applyAlignment="1">
      <alignment horizontal="right"/>
    </xf>
    <xf numFmtId="0" fontId="13" fillId="0" borderId="0" xfId="0" applyFont="1"/>
    <xf numFmtId="1" fontId="0" fillId="0" borderId="0" xfId="0" applyNumberFormat="1"/>
    <xf numFmtId="0" fontId="4" fillId="0" borderId="2" xfId="0" applyNumberFormat="1" applyFont="1" applyFill="1" applyBorder="1"/>
    <xf numFmtId="0" fontId="3" fillId="0" borderId="2" xfId="0" applyFont="1" applyFill="1" applyBorder="1" applyAlignment="1">
      <alignment horizontal="right"/>
    </xf>
    <xf numFmtId="0" fontId="4" fillId="0" borderId="2" xfId="0" applyFont="1" applyFill="1" applyBorder="1"/>
    <xf numFmtId="0" fontId="6" fillId="0" borderId="0" xfId="0" applyNumberFormat="1" applyFont="1" applyFill="1" applyBorder="1"/>
    <xf numFmtId="0" fontId="7" fillId="0" borderId="0" xfId="0" applyNumberFormat="1" applyFont="1" applyFill="1"/>
    <xf numFmtId="0" fontId="5" fillId="0" borderId="0" xfId="0" applyFont="1" applyFill="1" applyBorder="1" applyAlignment="1">
      <alignment horizontal="right"/>
    </xf>
    <xf numFmtId="0" fontId="6" fillId="0" borderId="0" xfId="0" applyNumberFormat="1" applyFont="1" applyFill="1"/>
    <xf numFmtId="0" fontId="6" fillId="0" borderId="0" xfId="0" applyFont="1" applyFill="1"/>
    <xf numFmtId="0" fontId="5" fillId="0" borderId="0" xfId="0" applyFont="1" applyFill="1" applyAlignment="1">
      <alignment horizontal="right"/>
    </xf>
    <xf numFmtId="0" fontId="7" fillId="0" borderId="0" xfId="0" applyFont="1" applyFill="1"/>
    <xf numFmtId="20" fontId="5" fillId="0" borderId="0" xfId="0" applyNumberFormat="1" applyFont="1" applyFill="1" applyAlignment="1">
      <alignment horizontal="right"/>
    </xf>
    <xf numFmtId="0" fontId="7" fillId="2" borderId="0" xfId="0" applyNumberFormat="1" applyFont="1" applyFill="1"/>
    <xf numFmtId="0" fontId="5" fillId="2" borderId="0" xfId="0" applyFont="1" applyFill="1" applyAlignment="1">
      <alignment horizontal="right"/>
    </xf>
    <xf numFmtId="0" fontId="7" fillId="2" borderId="0" xfId="0" applyFont="1" applyFill="1"/>
    <xf numFmtId="1" fontId="5" fillId="0" borderId="0" xfId="0" applyNumberFormat="1" applyFont="1" applyFill="1" applyAlignment="1">
      <alignment horizontal="right"/>
    </xf>
    <xf numFmtId="1" fontId="5" fillId="2" borderId="0" xfId="0" applyNumberFormat="1" applyFont="1" applyFill="1" applyAlignment="1">
      <alignment horizontal="right"/>
    </xf>
    <xf numFmtId="1" fontId="5" fillId="0" borderId="0" xfId="0" applyNumberFormat="1" applyFont="1" applyFill="1"/>
    <xf numFmtId="0" fontId="7" fillId="4" borderId="0" xfId="0" applyNumberFormat="1" applyFont="1" applyFill="1"/>
    <xf numFmtId="1" fontId="5" fillId="4" borderId="0" xfId="0" applyNumberFormat="1" applyFont="1" applyFill="1" applyAlignment="1">
      <alignment horizontal="right"/>
    </xf>
    <xf numFmtId="0" fontId="7" fillId="4" borderId="0" xfId="0" applyFont="1" applyFill="1"/>
    <xf numFmtId="0" fontId="7" fillId="0" borderId="0" xfId="0" applyFont="1" applyFill="1" applyBorder="1"/>
    <xf numFmtId="0" fontId="4" fillId="0" borderId="0" xfId="0" applyFont="1" applyFill="1" applyBorder="1"/>
    <xf numFmtId="0" fontId="7" fillId="0" borderId="0" xfId="0" applyNumberFormat="1" applyFont="1" applyFill="1" applyAlignment="1">
      <alignment horizontal="right"/>
    </xf>
    <xf numFmtId="0" fontId="7" fillId="2" borderId="0" xfId="0" applyFont="1" applyFill="1" applyBorder="1"/>
    <xf numFmtId="1" fontId="7" fillId="0" borderId="0" xfId="0" applyNumberFormat="1" applyFont="1" applyFill="1"/>
    <xf numFmtId="0" fontId="7" fillId="4" borderId="0" xfId="0" applyFont="1" applyFill="1" applyBorder="1"/>
    <xf numFmtId="0" fontId="7" fillId="0" borderId="0" xfId="0" applyFont="1" applyFill="1" applyAlignment="1">
      <alignment horizontal="right"/>
    </xf>
    <xf numFmtId="1" fontId="7" fillId="0" borderId="0" xfId="0" applyNumberFormat="1" applyFont="1" applyFill="1" applyAlignment="1">
      <alignment horizontal="right"/>
    </xf>
    <xf numFmtId="0" fontId="7" fillId="0" borderId="0" xfId="0" applyFont="1" applyFill="1" applyBorder="1" applyAlignment="1">
      <alignment horizontal="left"/>
    </xf>
    <xf numFmtId="0" fontId="4" fillId="0" borderId="0" xfId="0" applyFont="1" applyFill="1" applyBorder="1" applyAlignment="1">
      <alignment horizontal="left"/>
    </xf>
    <xf numFmtId="0" fontId="7" fillId="0" borderId="0" xfId="1" applyFont="1" applyFill="1" applyBorder="1" applyAlignment="1">
      <alignment horizontal="left"/>
    </xf>
    <xf numFmtId="0" fontId="7" fillId="2" borderId="0" xfId="0" applyFont="1" applyFill="1" applyBorder="1" applyAlignment="1">
      <alignment horizontal="left"/>
    </xf>
    <xf numFmtId="0" fontId="7" fillId="4" borderId="0" xfId="0" applyFont="1" applyFill="1" applyBorder="1" applyAlignment="1">
      <alignment horizontal="left"/>
    </xf>
    <xf numFmtId="0" fontId="7" fillId="0" borderId="0" xfId="0" applyFont="1" applyFill="1" applyBorder="1" applyAlignment="1">
      <alignment horizontal="left" vertical="top"/>
    </xf>
    <xf numFmtId="0" fontId="6" fillId="0" borderId="0" xfId="0" applyFont="1" applyFill="1" applyBorder="1" applyAlignment="1">
      <alignment horizontal="left"/>
    </xf>
    <xf numFmtId="0" fontId="4" fillId="0" borderId="1" xfId="0" applyFont="1" applyFill="1" applyBorder="1" applyAlignment="1">
      <alignment horizontal="left"/>
    </xf>
    <xf numFmtId="0" fontId="7" fillId="0" borderId="1" xfId="0" applyFont="1" applyFill="1" applyBorder="1" applyAlignment="1">
      <alignment horizontal="left"/>
    </xf>
    <xf numFmtId="0" fontId="5" fillId="0" borderId="0" xfId="0" applyFont="1" applyFill="1"/>
    <xf numFmtId="0" fontId="7" fillId="0" borderId="0" xfId="0" applyFont="1" applyFill="1" applyAlignment="1">
      <alignment vertical="top"/>
    </xf>
    <xf numFmtId="164" fontId="4" fillId="0" borderId="1" xfId="0" applyNumberFormat="1" applyFont="1" applyFill="1" applyBorder="1" applyAlignment="1">
      <alignment horizontal="right"/>
    </xf>
    <xf numFmtId="164" fontId="7" fillId="0" borderId="0" xfId="0" applyNumberFormat="1" applyFont="1" applyFill="1" applyBorder="1" applyAlignment="1">
      <alignment horizontal="right"/>
    </xf>
    <xf numFmtId="164" fontId="7" fillId="0" borderId="0" xfId="0" applyNumberFormat="1" applyFont="1" applyFill="1" applyAlignment="1">
      <alignment horizontal="right"/>
    </xf>
    <xf numFmtId="164" fontId="7" fillId="2" borderId="0" xfId="0" applyNumberFormat="1" applyFont="1" applyFill="1" applyBorder="1" applyAlignment="1">
      <alignment horizontal="right"/>
    </xf>
    <xf numFmtId="164" fontId="7" fillId="4" borderId="0" xfId="0" applyNumberFormat="1" applyFont="1" applyFill="1" applyBorder="1" applyAlignment="1">
      <alignment horizontal="right"/>
    </xf>
    <xf numFmtId="0" fontId="11" fillId="0" borderId="0" xfId="0" applyFont="1" applyAlignment="1">
      <alignment horizontal="right"/>
    </xf>
    <xf numFmtId="1" fontId="11" fillId="0" borderId="0" xfId="0" applyNumberFormat="1" applyFont="1" applyAlignment="1">
      <alignment horizontal="right"/>
    </xf>
    <xf numFmtId="164" fontId="12" fillId="6" borderId="0" xfId="0" applyNumberFormat="1" applyFont="1" applyFill="1" applyAlignment="1">
      <alignment horizontal="right"/>
    </xf>
    <xf numFmtId="0" fontId="12" fillId="6" borderId="0" xfId="0" applyFont="1" applyFill="1"/>
    <xf numFmtId="1" fontId="11" fillId="6" borderId="0" xfId="0" applyNumberFormat="1" applyFont="1" applyFill="1" applyAlignment="1">
      <alignment horizontal="right"/>
    </xf>
    <xf numFmtId="0" fontId="12" fillId="6" borderId="0" xfId="0" applyFont="1" applyFill="1" applyAlignment="1">
      <alignment horizontal="left"/>
    </xf>
    <xf numFmtId="1" fontId="12" fillId="0" borderId="0" xfId="0" applyNumberFormat="1" applyFont="1" applyAlignment="1">
      <alignment horizontal="right"/>
    </xf>
    <xf numFmtId="1" fontId="12" fillId="0" borderId="0" xfId="0" applyNumberFormat="1" applyFont="1"/>
    <xf numFmtId="1" fontId="11" fillId="5" borderId="0" xfId="0" applyNumberFormat="1" applyFont="1" applyFill="1" applyAlignment="1">
      <alignment horizontal="right"/>
    </xf>
    <xf numFmtId="0" fontId="12" fillId="0" borderId="0" xfId="0" applyFont="1" applyAlignment="1">
      <alignment horizontal="left" vertical="top"/>
    </xf>
    <xf numFmtId="1" fontId="11" fillId="0" borderId="0" xfId="0" applyNumberFormat="1" applyFont="1"/>
    <xf numFmtId="0" fontId="17" fillId="0" borderId="0" xfId="0" applyFont="1"/>
    <xf numFmtId="0" fontId="12" fillId="0" borderId="0" xfId="0" applyFont="1" applyAlignment="1">
      <alignment horizontal="left"/>
    </xf>
    <xf numFmtId="0" fontId="12" fillId="0" borderId="0" xfId="0" applyFont="1"/>
    <xf numFmtId="0" fontId="12" fillId="0" borderId="0" xfId="0" applyFont="1" applyAlignment="1">
      <alignment horizontal="left"/>
    </xf>
    <xf numFmtId="0" fontId="12" fillId="0" borderId="0" xfId="0" applyFont="1"/>
    <xf numFmtId="0" fontId="12" fillId="7" borderId="0" xfId="0" applyFont="1" applyFill="1" applyAlignment="1">
      <alignment horizontal="left"/>
    </xf>
    <xf numFmtId="0" fontId="12" fillId="7" borderId="0" xfId="0" applyFont="1" applyFill="1"/>
    <xf numFmtId="0" fontId="12" fillId="0" borderId="0" xfId="0" applyFont="1" applyAlignment="1">
      <alignment horizontal="left"/>
    </xf>
    <xf numFmtId="0" fontId="12" fillId="0" borderId="0" xfId="0" applyFont="1"/>
    <xf numFmtId="0" fontId="12" fillId="5" borderId="0" xfId="0" applyFont="1" applyFill="1" applyAlignment="1">
      <alignment horizontal="left"/>
    </xf>
    <xf numFmtId="0" fontId="12" fillId="5" borderId="0" xfId="0" applyFont="1" applyFill="1"/>
    <xf numFmtId="0" fontId="12" fillId="0" borderId="0" xfId="0" applyFont="1" applyAlignment="1">
      <alignment horizontal="left"/>
    </xf>
  </cellXfs>
  <cellStyles count="218">
    <cellStyle name="Bad" xfId="1" builtinId="2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W1571"/>
  <sheetViews>
    <sheetView workbookViewId="0">
      <pane ySplit="1" topLeftCell="A3" activePane="bottomLeft" state="frozen"/>
      <selection activeCell="I1" sqref="I1"/>
      <selection pane="bottomLeft" activeCell="E1" sqref="E1:O1048576"/>
    </sheetView>
  </sheetViews>
  <sheetFormatPr baseColWidth="10" defaultColWidth="9" defaultRowHeight="14" x14ac:dyDescent="0"/>
  <cols>
    <col min="1" max="1" width="14" style="53" customWidth="1"/>
    <col min="2" max="2" width="8.42578125" style="22" customWidth="1"/>
    <col min="3" max="3" width="11.42578125" style="22" customWidth="1"/>
    <col min="4" max="4" width="10.28515625" style="22" customWidth="1"/>
    <col min="5" max="5" width="13.140625" style="21" customWidth="1"/>
    <col min="6" max="6" width="11.42578125" style="22" customWidth="1"/>
    <col min="7" max="7" width="9" style="22"/>
    <col min="8" max="8" width="23.28515625" style="41" customWidth="1"/>
    <col min="9" max="9" width="14.28515625" style="22" customWidth="1"/>
    <col min="10" max="13" width="9" style="22"/>
    <col min="14" max="14" width="20.7109375" style="22" customWidth="1"/>
    <col min="15" max="15" width="9" style="22"/>
    <col min="16" max="16" width="23.28515625" style="41" customWidth="1"/>
    <col min="17" max="17" width="14.42578125" style="41" customWidth="1"/>
    <col min="18" max="18" width="9" style="41"/>
    <col min="19" max="19" width="19.28515625" style="41" customWidth="1"/>
    <col min="20" max="20" width="20.28515625" style="41" customWidth="1"/>
    <col min="21" max="21" width="43.7109375" style="41" bestFit="1" customWidth="1"/>
    <col min="22" max="22" width="80.85546875" style="41" customWidth="1"/>
    <col min="23" max="16384" width="9" style="41"/>
  </cols>
  <sheetData>
    <row r="1" spans="1:23" s="49" customFormat="1" ht="15" thickBot="1">
      <c r="A1" s="52" t="s">
        <v>910</v>
      </c>
      <c r="B1" s="13" t="s">
        <v>116</v>
      </c>
      <c r="C1" s="13" t="s">
        <v>188</v>
      </c>
      <c r="D1" s="13" t="s">
        <v>214</v>
      </c>
      <c r="E1" s="14" t="s">
        <v>571</v>
      </c>
      <c r="F1" s="15" t="s">
        <v>836</v>
      </c>
      <c r="G1" s="15" t="s">
        <v>572</v>
      </c>
      <c r="H1" s="48" t="s">
        <v>754</v>
      </c>
      <c r="I1" s="15" t="s">
        <v>545</v>
      </c>
      <c r="J1" s="15" t="s">
        <v>465</v>
      </c>
      <c r="K1" s="15" t="s">
        <v>367</v>
      </c>
      <c r="L1" s="15" t="s">
        <v>368</v>
      </c>
      <c r="M1" s="15" t="s">
        <v>219</v>
      </c>
      <c r="N1" s="15" t="s">
        <v>595</v>
      </c>
      <c r="O1" s="15" t="s">
        <v>596</v>
      </c>
      <c r="P1" s="48" t="s">
        <v>714</v>
      </c>
      <c r="Q1" s="48" t="s">
        <v>715</v>
      </c>
      <c r="R1" s="48" t="s">
        <v>911</v>
      </c>
      <c r="S1" s="48" t="s">
        <v>912</v>
      </c>
      <c r="T1" s="48" t="s">
        <v>42</v>
      </c>
      <c r="U1" s="48"/>
      <c r="V1" s="48" t="s">
        <v>913</v>
      </c>
      <c r="W1" s="48"/>
    </row>
    <row r="2" spans="1:23" s="42" customFormat="1">
      <c r="A2" s="53">
        <v>39488</v>
      </c>
      <c r="B2" s="16">
        <v>2008</v>
      </c>
      <c r="C2" s="16">
        <v>2</v>
      </c>
      <c r="D2" s="17" t="str">
        <f t="shared" ref="D2:D33" si="0">IF(C2&lt;3,"winter",IF(C2&lt;6,"spring",IF(C2&lt;9,"summer",IF(C2&lt;12,"fall","winter"))))</f>
        <v>winter</v>
      </c>
      <c r="E2" s="18"/>
      <c r="F2" s="33" t="s">
        <v>122</v>
      </c>
      <c r="G2" s="33">
        <v>1</v>
      </c>
      <c r="H2" s="41" t="s">
        <v>295</v>
      </c>
      <c r="I2" s="33" t="s">
        <v>514</v>
      </c>
      <c r="J2" s="33" t="s">
        <v>515</v>
      </c>
      <c r="K2" s="34"/>
      <c r="L2" s="34"/>
      <c r="M2" s="33" t="s">
        <v>343</v>
      </c>
      <c r="N2" s="33" t="s">
        <v>31</v>
      </c>
      <c r="O2" s="33"/>
      <c r="P2" s="41"/>
      <c r="Q2" s="41">
        <v>96018</v>
      </c>
      <c r="R2" s="41" t="s">
        <v>296</v>
      </c>
      <c r="S2" s="41" t="s">
        <v>519</v>
      </c>
      <c r="T2" s="41" t="s">
        <v>517</v>
      </c>
      <c r="U2" s="41" t="s">
        <v>841</v>
      </c>
      <c r="V2" s="41" t="s">
        <v>297</v>
      </c>
      <c r="W2" s="41"/>
    </row>
    <row r="3" spans="1:23" s="42" customFormat="1">
      <c r="A3" s="53">
        <v>39519</v>
      </c>
      <c r="B3" s="19">
        <v>2008</v>
      </c>
      <c r="C3" s="20">
        <v>3</v>
      </c>
      <c r="D3" s="19" t="str">
        <f t="shared" si="0"/>
        <v>spring</v>
      </c>
      <c r="E3" s="21"/>
      <c r="F3" s="33" t="s">
        <v>122</v>
      </c>
      <c r="G3" s="35">
        <v>1</v>
      </c>
      <c r="H3" s="41" t="s">
        <v>304</v>
      </c>
      <c r="I3" s="22" t="s">
        <v>565</v>
      </c>
      <c r="J3" s="22" t="s">
        <v>486</v>
      </c>
      <c r="K3" s="22"/>
      <c r="L3" s="22"/>
      <c r="M3" s="22" t="s">
        <v>343</v>
      </c>
      <c r="N3" s="22" t="s">
        <v>435</v>
      </c>
      <c r="O3" s="22" t="s">
        <v>530</v>
      </c>
      <c r="P3" s="41"/>
      <c r="Q3" s="41">
        <v>97344</v>
      </c>
      <c r="R3" s="41" t="s">
        <v>87</v>
      </c>
      <c r="S3" s="41" t="s">
        <v>519</v>
      </c>
      <c r="T3" s="41" t="s">
        <v>434</v>
      </c>
      <c r="U3" s="41"/>
      <c r="V3" s="79" t="s">
        <v>17</v>
      </c>
      <c r="W3" s="79"/>
    </row>
    <row r="4" spans="1:23">
      <c r="A4" s="53">
        <v>39538</v>
      </c>
      <c r="B4" s="17">
        <v>2008</v>
      </c>
      <c r="C4" s="17">
        <f t="shared" ref="C4:C35" si="1">MONTH(A4)</f>
        <v>3</v>
      </c>
      <c r="D4" s="17" t="str">
        <f t="shared" si="0"/>
        <v>spring</v>
      </c>
      <c r="E4" s="18"/>
      <c r="F4" s="33" t="s">
        <v>97</v>
      </c>
      <c r="G4" s="22">
        <v>1</v>
      </c>
      <c r="H4" s="41" t="str">
        <f t="shared" ref="H4:H9" si="2">CONCATENATE(I4," ",J4)</f>
        <v>Selasphorus sasin</v>
      </c>
      <c r="I4" s="22" t="s">
        <v>437</v>
      </c>
      <c r="J4" s="22" t="s">
        <v>575</v>
      </c>
      <c r="K4" s="33"/>
      <c r="L4" s="33"/>
      <c r="M4" s="22" t="s">
        <v>171</v>
      </c>
      <c r="N4" s="33" t="s">
        <v>80</v>
      </c>
      <c r="O4" s="33"/>
      <c r="Q4" s="41">
        <v>96625</v>
      </c>
      <c r="R4" s="41" t="s">
        <v>928</v>
      </c>
      <c r="S4" s="43" t="s">
        <v>678</v>
      </c>
      <c r="T4" s="43" t="s">
        <v>517</v>
      </c>
      <c r="U4" s="43" t="s">
        <v>253</v>
      </c>
      <c r="V4" s="41" t="s">
        <v>927</v>
      </c>
    </row>
    <row r="5" spans="1:23" ht="14" customHeight="1">
      <c r="A5" s="53">
        <v>39538</v>
      </c>
      <c r="B5" s="17">
        <v>2008</v>
      </c>
      <c r="C5" s="17">
        <f t="shared" si="1"/>
        <v>3</v>
      </c>
      <c r="D5" s="17" t="str">
        <f t="shared" si="0"/>
        <v>spring</v>
      </c>
      <c r="E5" s="18"/>
      <c r="F5" s="33" t="s">
        <v>97</v>
      </c>
      <c r="G5" s="22">
        <v>1</v>
      </c>
      <c r="H5" s="41" t="str">
        <f t="shared" si="2"/>
        <v>Selasphorus sasin</v>
      </c>
      <c r="I5" s="22" t="s">
        <v>437</v>
      </c>
      <c r="J5" s="22" t="s">
        <v>575</v>
      </c>
      <c r="K5" s="33"/>
      <c r="L5" s="33"/>
      <c r="M5" s="22" t="s">
        <v>171</v>
      </c>
      <c r="N5" s="33" t="s">
        <v>80</v>
      </c>
      <c r="O5" s="33"/>
      <c r="Q5" s="41">
        <v>96626</v>
      </c>
      <c r="R5" s="41" t="s">
        <v>914</v>
      </c>
      <c r="S5" s="43" t="s">
        <v>519</v>
      </c>
      <c r="T5" s="43" t="s">
        <v>517</v>
      </c>
      <c r="U5" s="43" t="s">
        <v>120</v>
      </c>
      <c r="V5" s="41" t="s">
        <v>927</v>
      </c>
    </row>
    <row r="6" spans="1:23">
      <c r="A6" s="53">
        <v>39545</v>
      </c>
      <c r="B6" s="17">
        <v>2008</v>
      </c>
      <c r="C6" s="17">
        <f t="shared" si="1"/>
        <v>4</v>
      </c>
      <c r="D6" s="17" t="str">
        <f t="shared" si="0"/>
        <v>spring</v>
      </c>
      <c r="E6" s="18"/>
      <c r="F6" s="33" t="s">
        <v>97</v>
      </c>
      <c r="G6" s="22">
        <v>1</v>
      </c>
      <c r="H6" s="41" t="str">
        <f t="shared" si="2"/>
        <v>Selasphorus sasin</v>
      </c>
      <c r="I6" s="22" t="s">
        <v>437</v>
      </c>
      <c r="J6" s="22" t="s">
        <v>575</v>
      </c>
      <c r="K6" s="33"/>
      <c r="L6" s="33"/>
      <c r="M6" s="33" t="s">
        <v>133</v>
      </c>
      <c r="N6" s="33"/>
      <c r="O6" s="33"/>
      <c r="Q6" s="41">
        <v>96616</v>
      </c>
      <c r="R6" s="41" t="s">
        <v>929</v>
      </c>
      <c r="S6" s="43" t="s">
        <v>519</v>
      </c>
      <c r="T6" s="43" t="s">
        <v>517</v>
      </c>
      <c r="U6" s="43" t="s">
        <v>253</v>
      </c>
      <c r="V6" s="41" t="s">
        <v>927</v>
      </c>
    </row>
    <row r="7" spans="1:23">
      <c r="A7" s="53">
        <v>39547</v>
      </c>
      <c r="B7" s="17">
        <v>2008</v>
      </c>
      <c r="C7" s="17">
        <f t="shared" si="1"/>
        <v>4</v>
      </c>
      <c r="D7" s="17" t="str">
        <f t="shared" si="0"/>
        <v>spring</v>
      </c>
      <c r="E7" s="18"/>
      <c r="F7" s="33" t="s">
        <v>97</v>
      </c>
      <c r="G7" s="22">
        <v>1</v>
      </c>
      <c r="H7" s="41" t="str">
        <f t="shared" si="2"/>
        <v>Calypte anna</v>
      </c>
      <c r="I7" s="22" t="s">
        <v>582</v>
      </c>
      <c r="J7" s="22" t="s">
        <v>583</v>
      </c>
      <c r="K7" s="33"/>
      <c r="L7" s="33"/>
      <c r="M7" s="22" t="s">
        <v>343</v>
      </c>
      <c r="N7" s="33" t="s">
        <v>435</v>
      </c>
      <c r="O7" s="33"/>
      <c r="Q7" s="41">
        <v>97095</v>
      </c>
      <c r="R7" s="41" t="s">
        <v>930</v>
      </c>
      <c r="S7" s="41" t="s">
        <v>678</v>
      </c>
      <c r="T7" s="41" t="s">
        <v>434</v>
      </c>
      <c r="V7" s="41" t="s">
        <v>32</v>
      </c>
    </row>
    <row r="8" spans="1:23">
      <c r="A8" s="53">
        <v>39547</v>
      </c>
      <c r="B8" s="17">
        <v>2008</v>
      </c>
      <c r="C8" s="17">
        <f t="shared" si="1"/>
        <v>4</v>
      </c>
      <c r="D8" s="17" t="str">
        <f t="shared" si="0"/>
        <v>spring</v>
      </c>
      <c r="E8" s="18"/>
      <c r="F8" s="33" t="s">
        <v>97</v>
      </c>
      <c r="G8" s="22">
        <v>1</v>
      </c>
      <c r="H8" s="41" t="str">
        <f t="shared" si="2"/>
        <v>Calypte anna</v>
      </c>
      <c r="I8" s="22" t="s">
        <v>582</v>
      </c>
      <c r="J8" s="22" t="s">
        <v>583</v>
      </c>
      <c r="K8" s="33"/>
      <c r="L8" s="33"/>
      <c r="M8" s="22" t="s">
        <v>343</v>
      </c>
      <c r="N8" s="33" t="s">
        <v>435</v>
      </c>
      <c r="O8" s="33"/>
      <c r="Q8" s="41">
        <v>97096</v>
      </c>
      <c r="R8" s="41" t="s">
        <v>931</v>
      </c>
      <c r="S8" s="41" t="s">
        <v>519</v>
      </c>
      <c r="T8" s="41" t="s">
        <v>517</v>
      </c>
      <c r="V8" s="41" t="s">
        <v>431</v>
      </c>
    </row>
    <row r="9" spans="1:23">
      <c r="A9" s="53">
        <v>39559</v>
      </c>
      <c r="B9" s="17">
        <v>2008</v>
      </c>
      <c r="C9" s="17">
        <f t="shared" si="1"/>
        <v>4</v>
      </c>
      <c r="D9" s="17" t="str">
        <f t="shared" si="0"/>
        <v>spring</v>
      </c>
      <c r="E9" s="18"/>
      <c r="F9" s="33" t="s">
        <v>97</v>
      </c>
      <c r="G9" s="22">
        <v>1</v>
      </c>
      <c r="H9" s="41" t="str">
        <f t="shared" si="2"/>
        <v>Calypte anna</v>
      </c>
      <c r="I9" s="22" t="s">
        <v>582</v>
      </c>
      <c r="J9" s="22" t="s">
        <v>583</v>
      </c>
      <c r="K9" s="33"/>
      <c r="L9" s="33"/>
      <c r="M9" s="22" t="s">
        <v>343</v>
      </c>
      <c r="N9" s="33" t="s">
        <v>435</v>
      </c>
      <c r="O9" s="33"/>
      <c r="Q9" s="41">
        <v>96677</v>
      </c>
      <c r="R9" s="41" t="s">
        <v>932</v>
      </c>
      <c r="S9" s="41" t="s">
        <v>585</v>
      </c>
      <c r="T9" s="41" t="s">
        <v>585</v>
      </c>
      <c r="U9" s="41" t="s">
        <v>253</v>
      </c>
      <c r="V9" s="41" t="s">
        <v>933</v>
      </c>
    </row>
    <row r="10" spans="1:23">
      <c r="A10" s="53">
        <v>39559</v>
      </c>
      <c r="B10" s="17">
        <v>2008</v>
      </c>
      <c r="C10" s="17">
        <f t="shared" si="1"/>
        <v>4</v>
      </c>
      <c r="D10" s="17" t="str">
        <f t="shared" si="0"/>
        <v>spring</v>
      </c>
      <c r="E10" s="18"/>
      <c r="F10" s="33" t="s">
        <v>97</v>
      </c>
      <c r="G10" s="22">
        <v>1</v>
      </c>
      <c r="H10" s="41" t="s">
        <v>123</v>
      </c>
      <c r="I10" s="22" t="s">
        <v>582</v>
      </c>
      <c r="J10" s="22" t="s">
        <v>583</v>
      </c>
      <c r="K10" s="33"/>
      <c r="L10" s="33"/>
      <c r="M10" s="33" t="s">
        <v>343</v>
      </c>
      <c r="N10" s="33" t="s">
        <v>435</v>
      </c>
      <c r="O10" s="33"/>
      <c r="Q10" s="41">
        <v>96928</v>
      </c>
      <c r="R10" s="41" t="s">
        <v>344</v>
      </c>
      <c r="S10" s="41" t="s">
        <v>519</v>
      </c>
      <c r="T10" s="41" t="s">
        <v>517</v>
      </c>
      <c r="V10" s="41" t="s">
        <v>345</v>
      </c>
    </row>
    <row r="11" spans="1:23">
      <c r="A11" s="53">
        <v>39573</v>
      </c>
      <c r="B11" s="17">
        <v>2008</v>
      </c>
      <c r="C11" s="17">
        <f t="shared" si="1"/>
        <v>5</v>
      </c>
      <c r="D11" s="17" t="str">
        <f t="shared" si="0"/>
        <v>spring</v>
      </c>
      <c r="E11" s="18"/>
      <c r="F11" s="33" t="s">
        <v>97</v>
      </c>
      <c r="G11" s="22">
        <v>1</v>
      </c>
      <c r="H11" s="41" t="str">
        <f t="shared" ref="H11:H23" si="3">CONCATENATE(I11," ",J11)</f>
        <v>Selasphorus sasin</v>
      </c>
      <c r="I11" s="22" t="s">
        <v>437</v>
      </c>
      <c r="J11" s="22" t="s">
        <v>575</v>
      </c>
      <c r="K11" s="33"/>
      <c r="L11" s="33"/>
      <c r="M11" s="22" t="s">
        <v>343</v>
      </c>
      <c r="N11" s="33" t="s">
        <v>435</v>
      </c>
      <c r="O11" s="33"/>
      <c r="Q11" s="41">
        <v>97094</v>
      </c>
      <c r="R11" s="41" t="s">
        <v>934</v>
      </c>
      <c r="S11" s="41" t="s">
        <v>519</v>
      </c>
      <c r="T11" s="41" t="s">
        <v>434</v>
      </c>
      <c r="V11" s="41" t="s">
        <v>431</v>
      </c>
    </row>
    <row r="12" spans="1:23" s="22" customFormat="1">
      <c r="A12" s="54">
        <v>39576</v>
      </c>
      <c r="B12" s="17">
        <v>2008</v>
      </c>
      <c r="C12" s="17">
        <f t="shared" si="1"/>
        <v>5</v>
      </c>
      <c r="D12" s="17" t="str">
        <f t="shared" si="0"/>
        <v>spring</v>
      </c>
      <c r="E12" s="22">
        <v>900</v>
      </c>
      <c r="G12" s="22">
        <v>0</v>
      </c>
      <c r="H12" s="22" t="str">
        <f t="shared" si="3"/>
        <v xml:space="preserve"> </v>
      </c>
    </row>
    <row r="13" spans="1:23" s="22" customFormat="1">
      <c r="A13" s="54">
        <v>39577</v>
      </c>
      <c r="B13" s="17">
        <v>2008</v>
      </c>
      <c r="C13" s="17">
        <f t="shared" si="1"/>
        <v>5</v>
      </c>
      <c r="D13" s="17" t="str">
        <f t="shared" si="0"/>
        <v>spring</v>
      </c>
      <c r="E13" s="22">
        <v>930</v>
      </c>
      <c r="G13" s="22">
        <v>0</v>
      </c>
      <c r="H13" s="22" t="str">
        <f t="shared" si="3"/>
        <v xml:space="preserve"> </v>
      </c>
    </row>
    <row r="14" spans="1:23">
      <c r="A14" s="53">
        <v>39580</v>
      </c>
      <c r="B14" s="17">
        <v>2008</v>
      </c>
      <c r="C14" s="17">
        <f t="shared" si="1"/>
        <v>5</v>
      </c>
      <c r="D14" s="17" t="str">
        <f t="shared" si="0"/>
        <v>spring</v>
      </c>
      <c r="E14" s="21">
        <v>830</v>
      </c>
      <c r="F14" s="33" t="s">
        <v>97</v>
      </c>
      <c r="G14" s="22">
        <v>1</v>
      </c>
      <c r="H14" s="41" t="str">
        <f t="shared" si="3"/>
        <v>Calypte anna</v>
      </c>
      <c r="I14" s="22" t="s">
        <v>582</v>
      </c>
      <c r="J14" s="22" t="s">
        <v>583</v>
      </c>
      <c r="K14" s="22" t="s">
        <v>678</v>
      </c>
      <c r="L14" s="22" t="s">
        <v>404</v>
      </c>
      <c r="M14" s="22" t="s">
        <v>232</v>
      </c>
      <c r="N14" s="22" t="s">
        <v>584</v>
      </c>
      <c r="Q14" s="41">
        <v>96678</v>
      </c>
      <c r="R14" s="41" t="s">
        <v>935</v>
      </c>
      <c r="S14" s="41" t="s">
        <v>585</v>
      </c>
      <c r="T14" s="41" t="s">
        <v>585</v>
      </c>
      <c r="U14" s="41" t="s">
        <v>253</v>
      </c>
    </row>
    <row r="15" spans="1:23">
      <c r="A15" s="53">
        <v>39580</v>
      </c>
      <c r="B15" s="17">
        <v>2008</v>
      </c>
      <c r="C15" s="17">
        <f t="shared" si="1"/>
        <v>5</v>
      </c>
      <c r="D15" s="17" t="str">
        <f t="shared" si="0"/>
        <v>spring</v>
      </c>
      <c r="E15" s="21">
        <v>830</v>
      </c>
      <c r="F15" s="33" t="s">
        <v>97</v>
      </c>
      <c r="G15" s="22">
        <v>1</v>
      </c>
      <c r="H15" s="41" t="str">
        <f t="shared" si="3"/>
        <v>Calypte anna</v>
      </c>
      <c r="I15" s="22" t="s">
        <v>582</v>
      </c>
      <c r="J15" s="22" t="s">
        <v>583</v>
      </c>
      <c r="M15" s="22" t="s">
        <v>79</v>
      </c>
      <c r="N15" s="22" t="s">
        <v>435</v>
      </c>
      <c r="Q15" s="41">
        <v>96617</v>
      </c>
      <c r="R15" s="41" t="s">
        <v>936</v>
      </c>
      <c r="S15" s="41" t="s">
        <v>519</v>
      </c>
      <c r="T15" s="41" t="s">
        <v>517</v>
      </c>
    </row>
    <row r="16" spans="1:23">
      <c r="A16" s="53">
        <v>39580</v>
      </c>
      <c r="B16" s="17">
        <v>2008</v>
      </c>
      <c r="C16" s="17">
        <f t="shared" si="1"/>
        <v>5</v>
      </c>
      <c r="D16" s="17" t="str">
        <f t="shared" si="0"/>
        <v>spring</v>
      </c>
      <c r="E16" s="21">
        <v>830</v>
      </c>
      <c r="F16" s="33" t="s">
        <v>97</v>
      </c>
      <c r="G16" s="22">
        <v>1</v>
      </c>
      <c r="H16" s="41" t="str">
        <f t="shared" si="3"/>
        <v>Calypte anna</v>
      </c>
      <c r="I16" s="22" t="s">
        <v>582</v>
      </c>
      <c r="J16" s="22" t="s">
        <v>583</v>
      </c>
      <c r="K16" s="22" t="s">
        <v>678</v>
      </c>
      <c r="L16" s="22" t="s">
        <v>585</v>
      </c>
      <c r="M16" s="22" t="s">
        <v>343</v>
      </c>
      <c r="N16" s="33" t="s">
        <v>435</v>
      </c>
      <c r="Q16" s="41">
        <v>97093</v>
      </c>
      <c r="R16" s="41" t="s">
        <v>346</v>
      </c>
      <c r="S16" s="41" t="s">
        <v>678</v>
      </c>
      <c r="T16" s="41" t="s">
        <v>517</v>
      </c>
      <c r="V16" s="41" t="s">
        <v>33</v>
      </c>
    </row>
    <row r="17" spans="1:22">
      <c r="A17" s="53">
        <v>39580</v>
      </c>
      <c r="B17" s="17">
        <v>2008</v>
      </c>
      <c r="C17" s="17">
        <f t="shared" si="1"/>
        <v>5</v>
      </c>
      <c r="D17" s="17" t="str">
        <f t="shared" si="0"/>
        <v>spring</v>
      </c>
      <c r="E17" s="21">
        <v>830</v>
      </c>
      <c r="F17" s="33" t="s">
        <v>97</v>
      </c>
      <c r="G17" s="22">
        <v>1</v>
      </c>
      <c r="H17" s="41" t="str">
        <f t="shared" si="3"/>
        <v>Calypte anna</v>
      </c>
      <c r="I17" s="22" t="s">
        <v>582</v>
      </c>
      <c r="J17" s="22" t="s">
        <v>583</v>
      </c>
      <c r="M17" s="22" t="s">
        <v>133</v>
      </c>
      <c r="N17" s="22" t="s">
        <v>529</v>
      </c>
      <c r="Q17" s="41" t="s">
        <v>342</v>
      </c>
      <c r="R17" s="41" t="s">
        <v>150</v>
      </c>
      <c r="S17" s="41" t="s">
        <v>519</v>
      </c>
      <c r="T17" s="41" t="s">
        <v>517</v>
      </c>
    </row>
    <row r="18" spans="1:22" s="22" customFormat="1">
      <c r="A18" s="54">
        <v>39591</v>
      </c>
      <c r="B18" s="17">
        <v>2008</v>
      </c>
      <c r="C18" s="17">
        <f t="shared" si="1"/>
        <v>5</v>
      </c>
      <c r="D18" s="17" t="str">
        <f t="shared" si="0"/>
        <v>spring</v>
      </c>
      <c r="E18" s="22">
        <v>1500</v>
      </c>
      <c r="G18" s="22">
        <v>0</v>
      </c>
      <c r="H18" s="22" t="str">
        <f t="shared" si="3"/>
        <v xml:space="preserve"> </v>
      </c>
    </row>
    <row r="19" spans="1:22" s="22" customFormat="1">
      <c r="A19" s="54">
        <v>39596</v>
      </c>
      <c r="B19" s="17">
        <v>2008</v>
      </c>
      <c r="C19" s="17">
        <f t="shared" si="1"/>
        <v>5</v>
      </c>
      <c r="D19" s="17" t="str">
        <f t="shared" si="0"/>
        <v>spring</v>
      </c>
      <c r="E19" s="22">
        <v>1400</v>
      </c>
      <c r="G19" s="22">
        <v>0</v>
      </c>
      <c r="H19" s="22" t="str">
        <f t="shared" si="3"/>
        <v xml:space="preserve"> </v>
      </c>
    </row>
    <row r="20" spans="1:22" s="22" customFormat="1">
      <c r="A20" s="54">
        <v>39597</v>
      </c>
      <c r="B20" s="17">
        <v>2008</v>
      </c>
      <c r="C20" s="17">
        <f t="shared" si="1"/>
        <v>5</v>
      </c>
      <c r="D20" s="17" t="str">
        <f t="shared" si="0"/>
        <v>spring</v>
      </c>
      <c r="E20" s="22">
        <v>1300</v>
      </c>
      <c r="G20" s="22">
        <v>0</v>
      </c>
      <c r="H20" s="22" t="str">
        <f t="shared" si="3"/>
        <v xml:space="preserve"> </v>
      </c>
    </row>
    <row r="21" spans="1:22">
      <c r="A21" s="53">
        <v>39612</v>
      </c>
      <c r="B21" s="17">
        <v>2008</v>
      </c>
      <c r="C21" s="17">
        <f t="shared" si="1"/>
        <v>6</v>
      </c>
      <c r="D21" s="17" t="str">
        <f t="shared" si="0"/>
        <v>summer</v>
      </c>
      <c r="E21" s="23">
        <v>1030</v>
      </c>
      <c r="F21" s="33" t="s">
        <v>97</v>
      </c>
      <c r="G21" s="22">
        <v>1</v>
      </c>
      <c r="H21" s="41" t="str">
        <f t="shared" si="3"/>
        <v>Junco hyemalis</v>
      </c>
      <c r="I21" s="22" t="s">
        <v>432</v>
      </c>
      <c r="J21" s="22" t="s">
        <v>433</v>
      </c>
      <c r="K21" s="22" t="s">
        <v>403</v>
      </c>
      <c r="L21" s="22" t="s">
        <v>434</v>
      </c>
      <c r="M21" s="22" t="s">
        <v>343</v>
      </c>
      <c r="N21" s="22" t="s">
        <v>435</v>
      </c>
      <c r="Q21" s="41">
        <v>97099</v>
      </c>
      <c r="R21" s="41" t="s">
        <v>937</v>
      </c>
      <c r="S21" s="41" t="s">
        <v>519</v>
      </c>
      <c r="T21" s="41" t="s">
        <v>434</v>
      </c>
    </row>
    <row r="22" spans="1:22">
      <c r="A22" s="53">
        <v>39617</v>
      </c>
      <c r="B22" s="17">
        <v>2008</v>
      </c>
      <c r="C22" s="17">
        <f t="shared" si="1"/>
        <v>6</v>
      </c>
      <c r="D22" s="17" t="str">
        <f t="shared" si="0"/>
        <v>summer</v>
      </c>
      <c r="E22" s="21">
        <v>1730</v>
      </c>
      <c r="F22" s="33" t="s">
        <v>97</v>
      </c>
      <c r="G22" s="22">
        <v>1</v>
      </c>
      <c r="H22" s="41" t="str">
        <f t="shared" si="3"/>
        <v>Calypte anna</v>
      </c>
      <c r="I22" s="22" t="s">
        <v>582</v>
      </c>
      <c r="J22" s="22" t="s">
        <v>583</v>
      </c>
      <c r="K22" s="22" t="s">
        <v>436</v>
      </c>
      <c r="L22" s="22" t="s">
        <v>434</v>
      </c>
      <c r="M22" s="22" t="s">
        <v>343</v>
      </c>
      <c r="N22" s="22" t="s">
        <v>435</v>
      </c>
      <c r="Q22" s="41">
        <v>97092</v>
      </c>
      <c r="R22" s="41" t="s">
        <v>640</v>
      </c>
      <c r="S22" s="41" t="s">
        <v>678</v>
      </c>
      <c r="T22" s="41" t="s">
        <v>434</v>
      </c>
      <c r="V22" s="41" t="s">
        <v>641</v>
      </c>
    </row>
    <row r="23" spans="1:22">
      <c r="A23" s="53">
        <v>39631</v>
      </c>
      <c r="B23" s="17">
        <v>2008</v>
      </c>
      <c r="C23" s="17">
        <f t="shared" si="1"/>
        <v>7</v>
      </c>
      <c r="D23" s="17" t="str">
        <f t="shared" si="0"/>
        <v>summer</v>
      </c>
      <c r="E23" s="21">
        <v>1115</v>
      </c>
      <c r="F23" s="33" t="s">
        <v>97</v>
      </c>
      <c r="G23" s="22">
        <v>1</v>
      </c>
      <c r="H23" s="41" t="str">
        <f t="shared" si="3"/>
        <v>Selasphorus sasin</v>
      </c>
      <c r="I23" s="22" t="s">
        <v>437</v>
      </c>
      <c r="J23" s="22" t="s">
        <v>575</v>
      </c>
      <c r="K23" s="22" t="s">
        <v>323</v>
      </c>
      <c r="L23" s="22" t="s">
        <v>434</v>
      </c>
      <c r="M23" s="22" t="s">
        <v>343</v>
      </c>
      <c r="N23" s="22" t="s">
        <v>435</v>
      </c>
      <c r="Q23" s="41">
        <v>96615</v>
      </c>
      <c r="R23" s="41" t="s">
        <v>938</v>
      </c>
      <c r="S23" s="41" t="s">
        <v>678</v>
      </c>
      <c r="T23" s="41" t="s">
        <v>434</v>
      </c>
      <c r="U23" s="41" t="s">
        <v>121</v>
      </c>
    </row>
    <row r="24" spans="1:22" s="22" customFormat="1">
      <c r="A24" s="54">
        <v>39632</v>
      </c>
      <c r="B24" s="17">
        <v>2008</v>
      </c>
      <c r="C24" s="17">
        <f t="shared" si="1"/>
        <v>7</v>
      </c>
      <c r="D24" s="17" t="str">
        <f t="shared" si="0"/>
        <v>summer</v>
      </c>
      <c r="I24" s="22" t="s">
        <v>324</v>
      </c>
    </row>
    <row r="25" spans="1:22">
      <c r="A25" s="53">
        <v>39635</v>
      </c>
      <c r="B25" s="17">
        <v>2008</v>
      </c>
      <c r="C25" s="17">
        <f t="shared" si="1"/>
        <v>7</v>
      </c>
      <c r="D25" s="17" t="str">
        <f t="shared" si="0"/>
        <v>summer</v>
      </c>
      <c r="F25" s="33" t="s">
        <v>97</v>
      </c>
      <c r="G25" s="22">
        <v>1</v>
      </c>
      <c r="H25" s="41" t="str">
        <f t="shared" ref="H25:H31" si="4">CONCATENATE(I25," ",J25)</f>
        <v>Selasphorus sasin</v>
      </c>
      <c r="I25" s="22" t="s">
        <v>437</v>
      </c>
      <c r="J25" s="22" t="s">
        <v>575</v>
      </c>
      <c r="K25" s="22" t="s">
        <v>325</v>
      </c>
      <c r="L25" s="22" t="s">
        <v>434</v>
      </c>
      <c r="M25" s="22" t="s">
        <v>343</v>
      </c>
      <c r="N25" s="22" t="s">
        <v>435</v>
      </c>
      <c r="Q25" s="41">
        <v>96618</v>
      </c>
      <c r="R25" s="41" t="s">
        <v>939</v>
      </c>
      <c r="S25" s="41" t="s">
        <v>519</v>
      </c>
      <c r="T25" s="41" t="s">
        <v>434</v>
      </c>
      <c r="U25" s="41" t="s">
        <v>168</v>
      </c>
    </row>
    <row r="26" spans="1:22" s="22" customFormat="1">
      <c r="A26" s="54">
        <v>39639</v>
      </c>
      <c r="B26" s="17">
        <v>2008</v>
      </c>
      <c r="C26" s="17">
        <f t="shared" si="1"/>
        <v>7</v>
      </c>
      <c r="D26" s="17" t="str">
        <f t="shared" si="0"/>
        <v>summer</v>
      </c>
      <c r="G26" s="22">
        <v>0</v>
      </c>
      <c r="H26" s="22" t="str">
        <f t="shared" si="4"/>
        <v xml:space="preserve"> </v>
      </c>
    </row>
    <row r="27" spans="1:22" s="22" customFormat="1">
      <c r="A27" s="54">
        <v>39640</v>
      </c>
      <c r="B27" s="17">
        <v>2008</v>
      </c>
      <c r="C27" s="17">
        <f t="shared" si="1"/>
        <v>7</v>
      </c>
      <c r="D27" s="17" t="str">
        <f t="shared" si="0"/>
        <v>summer</v>
      </c>
      <c r="G27" s="22">
        <v>0</v>
      </c>
      <c r="H27" s="22" t="str">
        <f t="shared" si="4"/>
        <v xml:space="preserve"> </v>
      </c>
    </row>
    <row r="28" spans="1:22">
      <c r="A28" s="53">
        <v>39642</v>
      </c>
      <c r="B28" s="17">
        <v>2008</v>
      </c>
      <c r="C28" s="17">
        <f t="shared" si="1"/>
        <v>7</v>
      </c>
      <c r="D28" s="17" t="str">
        <f t="shared" si="0"/>
        <v>summer</v>
      </c>
      <c r="F28" s="33" t="s">
        <v>97</v>
      </c>
      <c r="G28" s="22">
        <v>1</v>
      </c>
      <c r="H28" s="41" t="str">
        <f t="shared" si="4"/>
        <v>Melospiza melodia</v>
      </c>
      <c r="I28" s="22" t="s">
        <v>326</v>
      </c>
      <c r="J28" s="22" t="s">
        <v>327</v>
      </c>
      <c r="M28" s="22" t="s">
        <v>220</v>
      </c>
      <c r="N28" s="22" t="s">
        <v>328</v>
      </c>
      <c r="Q28" s="41">
        <v>97341</v>
      </c>
      <c r="R28" s="41" t="s">
        <v>708</v>
      </c>
      <c r="S28" s="41" t="s">
        <v>678</v>
      </c>
      <c r="T28" s="41" t="s">
        <v>434</v>
      </c>
      <c r="U28" s="41" t="s">
        <v>917</v>
      </c>
    </row>
    <row r="29" spans="1:22">
      <c r="A29" s="53">
        <v>39643</v>
      </c>
      <c r="B29" s="17">
        <v>2008</v>
      </c>
      <c r="C29" s="17">
        <f t="shared" si="1"/>
        <v>7</v>
      </c>
      <c r="D29" s="17" t="str">
        <f t="shared" si="0"/>
        <v>summer</v>
      </c>
      <c r="F29" s="33" t="s">
        <v>97</v>
      </c>
      <c r="G29" s="22">
        <v>1</v>
      </c>
      <c r="H29" s="41" t="str">
        <f t="shared" si="4"/>
        <v>Calypte anna</v>
      </c>
      <c r="I29" s="22" t="s">
        <v>582</v>
      </c>
      <c r="J29" s="22" t="s">
        <v>583</v>
      </c>
      <c r="M29" s="22" t="s">
        <v>251</v>
      </c>
      <c r="N29" s="22" t="s">
        <v>451</v>
      </c>
      <c r="Q29" s="41">
        <v>96627</v>
      </c>
      <c r="R29" s="41" t="s">
        <v>940</v>
      </c>
      <c r="S29" s="41" t="s">
        <v>519</v>
      </c>
      <c r="T29" s="41" t="s">
        <v>517</v>
      </c>
      <c r="U29" s="41" t="s">
        <v>169</v>
      </c>
    </row>
    <row r="30" spans="1:22">
      <c r="A30" s="53">
        <v>39644</v>
      </c>
      <c r="B30" s="17">
        <v>2008</v>
      </c>
      <c r="C30" s="17">
        <f t="shared" si="1"/>
        <v>7</v>
      </c>
      <c r="D30" s="17" t="str">
        <f t="shared" si="0"/>
        <v>summer</v>
      </c>
      <c r="F30" s="33" t="s">
        <v>97</v>
      </c>
      <c r="G30" s="22">
        <v>1</v>
      </c>
      <c r="H30" s="41" t="str">
        <f t="shared" si="4"/>
        <v>Selasphorus sasin</v>
      </c>
      <c r="I30" s="22" t="s">
        <v>437</v>
      </c>
      <c r="J30" s="22" t="s">
        <v>575</v>
      </c>
      <c r="K30" s="22" t="s">
        <v>436</v>
      </c>
      <c r="L30" s="22" t="s">
        <v>434</v>
      </c>
      <c r="M30" s="22" t="s">
        <v>232</v>
      </c>
      <c r="N30" s="22" t="s">
        <v>584</v>
      </c>
      <c r="Q30" s="41">
        <v>96620</v>
      </c>
      <c r="R30" s="41" t="s">
        <v>941</v>
      </c>
      <c r="S30" s="41" t="s">
        <v>519</v>
      </c>
      <c r="T30" s="41" t="s">
        <v>434</v>
      </c>
      <c r="U30" s="41" t="s">
        <v>215</v>
      </c>
    </row>
    <row r="31" spans="1:22">
      <c r="A31" s="53">
        <v>39651</v>
      </c>
      <c r="B31" s="17">
        <v>2008</v>
      </c>
      <c r="C31" s="17">
        <f t="shared" si="1"/>
        <v>7</v>
      </c>
      <c r="D31" s="17" t="str">
        <f t="shared" si="0"/>
        <v>summer</v>
      </c>
      <c r="F31" s="33" t="s">
        <v>97</v>
      </c>
      <c r="G31" s="22">
        <v>1</v>
      </c>
      <c r="H31" s="41" t="str">
        <f t="shared" si="4"/>
        <v>Selasphorus sasin</v>
      </c>
      <c r="I31" s="22" t="s">
        <v>437</v>
      </c>
      <c r="J31" s="22" t="s">
        <v>575</v>
      </c>
      <c r="K31" s="22" t="s">
        <v>585</v>
      </c>
      <c r="L31" s="22" t="s">
        <v>585</v>
      </c>
      <c r="M31" s="22" t="s">
        <v>232</v>
      </c>
      <c r="N31" s="22" t="s">
        <v>584</v>
      </c>
      <c r="Q31" s="41">
        <v>96629</v>
      </c>
      <c r="R31" s="41" t="s">
        <v>942</v>
      </c>
      <c r="S31" s="41" t="s">
        <v>519</v>
      </c>
      <c r="T31" s="41" t="s">
        <v>434</v>
      </c>
      <c r="U31" s="41" t="s">
        <v>230</v>
      </c>
    </row>
    <row r="32" spans="1:22" s="22" customFormat="1">
      <c r="A32" s="54">
        <v>39652</v>
      </c>
      <c r="B32" s="17">
        <v>2008</v>
      </c>
      <c r="C32" s="17">
        <f t="shared" si="1"/>
        <v>7</v>
      </c>
      <c r="D32" s="17" t="str">
        <f t="shared" si="0"/>
        <v>summer</v>
      </c>
      <c r="E32" s="39"/>
      <c r="F32" s="22" t="s">
        <v>837</v>
      </c>
      <c r="G32" s="22">
        <v>1</v>
      </c>
      <c r="H32" s="22" t="s">
        <v>741</v>
      </c>
      <c r="M32" s="22" t="s">
        <v>220</v>
      </c>
      <c r="V32" s="22" t="s">
        <v>541</v>
      </c>
    </row>
    <row r="33" spans="1:22">
      <c r="A33" s="53">
        <v>39653</v>
      </c>
      <c r="B33" s="17">
        <v>2008</v>
      </c>
      <c r="C33" s="17">
        <f t="shared" si="1"/>
        <v>7</v>
      </c>
      <c r="D33" s="17" t="str">
        <f t="shared" si="0"/>
        <v>summer</v>
      </c>
      <c r="F33" s="22" t="s">
        <v>97</v>
      </c>
      <c r="G33" s="22">
        <v>1</v>
      </c>
      <c r="H33" s="41" t="str">
        <f t="shared" ref="H33:H70" si="5">CONCATENATE(I33," ",J33)</f>
        <v>Calypte anna</v>
      </c>
      <c r="I33" s="22" t="s">
        <v>582</v>
      </c>
      <c r="J33" s="22" t="s">
        <v>583</v>
      </c>
      <c r="M33" s="22" t="s">
        <v>251</v>
      </c>
      <c r="N33" s="22" t="s">
        <v>451</v>
      </c>
      <c r="Q33" s="41">
        <v>96932</v>
      </c>
      <c r="R33" s="41" t="s">
        <v>943</v>
      </c>
      <c r="S33" s="41" t="s">
        <v>519</v>
      </c>
      <c r="T33" s="41" t="s">
        <v>434</v>
      </c>
      <c r="V33" s="41" t="s">
        <v>962</v>
      </c>
    </row>
    <row r="34" spans="1:22" s="22" customFormat="1">
      <c r="A34" s="54">
        <v>39653</v>
      </c>
      <c r="B34" s="17">
        <v>2008</v>
      </c>
      <c r="C34" s="17">
        <f t="shared" si="1"/>
        <v>7</v>
      </c>
      <c r="D34" s="17" t="str">
        <f t="shared" ref="D34:D65" si="6">IF(C34&lt;3,"winter",IF(C34&lt;6,"spring",IF(C34&lt;9,"summer",IF(C34&lt;12,"fall","winter"))))</f>
        <v>summer</v>
      </c>
      <c r="E34" s="39"/>
      <c r="F34" s="22" t="s">
        <v>586</v>
      </c>
      <c r="G34" s="22">
        <v>1</v>
      </c>
      <c r="H34" s="22" t="str">
        <f t="shared" si="5"/>
        <v>Calypte anna</v>
      </c>
      <c r="I34" s="22" t="s">
        <v>582</v>
      </c>
      <c r="J34" s="22" t="s">
        <v>583</v>
      </c>
      <c r="K34" s="22" t="s">
        <v>436</v>
      </c>
      <c r="L34" s="22" t="s">
        <v>434</v>
      </c>
      <c r="M34" s="22" t="s">
        <v>170</v>
      </c>
      <c r="N34" s="22" t="s">
        <v>451</v>
      </c>
      <c r="V34" s="22" t="s">
        <v>522</v>
      </c>
    </row>
    <row r="35" spans="1:22">
      <c r="A35" s="53">
        <v>39660</v>
      </c>
      <c r="B35" s="17">
        <v>2008</v>
      </c>
      <c r="C35" s="17">
        <f t="shared" si="1"/>
        <v>7</v>
      </c>
      <c r="D35" s="17" t="str">
        <f t="shared" si="6"/>
        <v>summer</v>
      </c>
      <c r="F35" s="22" t="s">
        <v>97</v>
      </c>
      <c r="G35" s="22">
        <v>1</v>
      </c>
      <c r="H35" s="41" t="str">
        <f t="shared" si="5"/>
        <v>Calypte anna</v>
      </c>
      <c r="I35" s="22" t="s">
        <v>582</v>
      </c>
      <c r="J35" s="22" t="s">
        <v>583</v>
      </c>
      <c r="K35" s="22" t="s">
        <v>436</v>
      </c>
      <c r="L35" s="22" t="s">
        <v>434</v>
      </c>
      <c r="M35" s="22" t="s">
        <v>220</v>
      </c>
      <c r="Q35" s="41">
        <v>96630</v>
      </c>
      <c r="R35" s="41" t="s">
        <v>944</v>
      </c>
      <c r="S35" s="41" t="s">
        <v>519</v>
      </c>
      <c r="T35" s="41" t="s">
        <v>434</v>
      </c>
    </row>
    <row r="36" spans="1:22" s="22" customFormat="1">
      <c r="A36" s="54">
        <v>39660</v>
      </c>
      <c r="B36" s="17">
        <v>2008</v>
      </c>
      <c r="C36" s="17">
        <f t="shared" ref="C36:C67" si="7">MONTH(A36)</f>
        <v>7</v>
      </c>
      <c r="D36" s="17" t="str">
        <f t="shared" si="6"/>
        <v>summer</v>
      </c>
      <c r="E36" s="39"/>
      <c r="F36" s="22" t="s">
        <v>586</v>
      </c>
      <c r="G36" s="22">
        <v>1</v>
      </c>
      <c r="H36" s="22" t="str">
        <f t="shared" si="5"/>
        <v>Calypte anna</v>
      </c>
      <c r="I36" s="22" t="s">
        <v>582</v>
      </c>
      <c r="J36" s="22" t="s">
        <v>583</v>
      </c>
      <c r="K36" s="22" t="s">
        <v>436</v>
      </c>
      <c r="L36" s="22" t="s">
        <v>434</v>
      </c>
      <c r="M36" s="22" t="s">
        <v>220</v>
      </c>
      <c r="N36" s="22" t="s">
        <v>527</v>
      </c>
    </row>
    <row r="37" spans="1:22">
      <c r="A37" s="53">
        <v>39668</v>
      </c>
      <c r="B37" s="17">
        <v>2008</v>
      </c>
      <c r="C37" s="17">
        <f t="shared" si="7"/>
        <v>8</v>
      </c>
      <c r="D37" s="17" t="str">
        <f t="shared" si="6"/>
        <v>summer</v>
      </c>
      <c r="F37" s="22" t="s">
        <v>97</v>
      </c>
      <c r="G37" s="22">
        <v>1</v>
      </c>
      <c r="H37" s="41" t="str">
        <f t="shared" si="5"/>
        <v>Junco hyemalis</v>
      </c>
      <c r="I37" s="22" t="s">
        <v>432</v>
      </c>
      <c r="J37" s="22" t="s">
        <v>433</v>
      </c>
      <c r="K37" s="22" t="s">
        <v>585</v>
      </c>
      <c r="L37" s="22" t="s">
        <v>434</v>
      </c>
      <c r="M37" s="22" t="s">
        <v>343</v>
      </c>
      <c r="N37" s="22" t="s">
        <v>435</v>
      </c>
      <c r="Q37" s="41">
        <v>97098</v>
      </c>
      <c r="R37" s="41" t="s">
        <v>945</v>
      </c>
      <c r="S37" s="41" t="s">
        <v>519</v>
      </c>
      <c r="T37" s="41" t="s">
        <v>434</v>
      </c>
    </row>
    <row r="38" spans="1:22" s="22" customFormat="1">
      <c r="A38" s="54">
        <v>39680</v>
      </c>
      <c r="B38" s="17">
        <v>2008</v>
      </c>
      <c r="C38" s="17">
        <f t="shared" si="7"/>
        <v>8</v>
      </c>
      <c r="D38" s="17" t="str">
        <f t="shared" si="6"/>
        <v>summer</v>
      </c>
      <c r="E38" s="39"/>
      <c r="G38" s="22">
        <v>0</v>
      </c>
      <c r="H38" s="22" t="str">
        <f t="shared" si="5"/>
        <v xml:space="preserve"> </v>
      </c>
      <c r="V38" s="22" t="s">
        <v>63</v>
      </c>
    </row>
    <row r="39" spans="1:22" s="22" customFormat="1">
      <c r="A39" s="54">
        <v>39682</v>
      </c>
      <c r="B39" s="17">
        <v>2008</v>
      </c>
      <c r="C39" s="17">
        <f t="shared" si="7"/>
        <v>8</v>
      </c>
      <c r="D39" s="17" t="str">
        <f t="shared" si="6"/>
        <v>summer</v>
      </c>
      <c r="E39" s="39"/>
      <c r="G39" s="22">
        <v>0</v>
      </c>
      <c r="H39" s="22" t="str">
        <f t="shared" si="5"/>
        <v xml:space="preserve"> </v>
      </c>
    </row>
    <row r="40" spans="1:22">
      <c r="A40" s="53">
        <v>39685</v>
      </c>
      <c r="B40" s="17">
        <v>2008</v>
      </c>
      <c r="C40" s="17">
        <f t="shared" si="7"/>
        <v>8</v>
      </c>
      <c r="D40" s="17" t="str">
        <f t="shared" si="6"/>
        <v>summer</v>
      </c>
      <c r="F40" s="33" t="s">
        <v>97</v>
      </c>
      <c r="G40" s="22">
        <v>1</v>
      </c>
      <c r="H40" s="41" t="str">
        <f t="shared" si="5"/>
        <v>Calypte anna</v>
      </c>
      <c r="I40" s="22" t="s">
        <v>582</v>
      </c>
      <c r="J40" s="22" t="s">
        <v>583</v>
      </c>
      <c r="K40" s="22" t="s">
        <v>436</v>
      </c>
      <c r="L40" s="22" t="s">
        <v>434</v>
      </c>
      <c r="M40" s="22" t="s">
        <v>251</v>
      </c>
      <c r="N40" s="22" t="s">
        <v>451</v>
      </c>
      <c r="Q40" s="41">
        <v>96931</v>
      </c>
      <c r="R40" s="41" t="s">
        <v>946</v>
      </c>
      <c r="S40" s="41" t="s">
        <v>519</v>
      </c>
      <c r="T40" s="41" t="s">
        <v>434</v>
      </c>
      <c r="V40" s="41" t="s">
        <v>963</v>
      </c>
    </row>
    <row r="41" spans="1:22">
      <c r="A41" s="53">
        <v>39686</v>
      </c>
      <c r="B41" s="17">
        <v>2008</v>
      </c>
      <c r="C41" s="17">
        <f t="shared" si="7"/>
        <v>8</v>
      </c>
      <c r="D41" s="17" t="str">
        <f t="shared" si="6"/>
        <v>summer</v>
      </c>
      <c r="F41" s="33" t="s">
        <v>97</v>
      </c>
      <c r="G41" s="22">
        <v>1</v>
      </c>
      <c r="H41" s="41" t="str">
        <f t="shared" si="5"/>
        <v>Calypte anna</v>
      </c>
      <c r="I41" s="22" t="s">
        <v>582</v>
      </c>
      <c r="J41" s="22" t="s">
        <v>583</v>
      </c>
      <c r="M41" s="22" t="s">
        <v>251</v>
      </c>
      <c r="N41" s="22" t="s">
        <v>451</v>
      </c>
      <c r="Q41" s="41">
        <v>96631</v>
      </c>
      <c r="R41" s="41" t="s">
        <v>947</v>
      </c>
      <c r="S41" s="41" t="s">
        <v>585</v>
      </c>
      <c r="T41" s="41" t="s">
        <v>585</v>
      </c>
    </row>
    <row r="42" spans="1:22" s="22" customFormat="1">
      <c r="A42" s="54">
        <v>39689</v>
      </c>
      <c r="B42" s="17">
        <v>2008</v>
      </c>
      <c r="C42" s="17">
        <f t="shared" si="7"/>
        <v>8</v>
      </c>
      <c r="D42" s="17" t="str">
        <f t="shared" si="6"/>
        <v>summer</v>
      </c>
      <c r="G42" s="22">
        <v>0</v>
      </c>
      <c r="H42" s="22" t="str">
        <f t="shared" si="5"/>
        <v xml:space="preserve"> </v>
      </c>
    </row>
    <row r="43" spans="1:22" s="44" customFormat="1">
      <c r="A43" s="55">
        <v>39690</v>
      </c>
      <c r="B43" s="24">
        <v>2008</v>
      </c>
      <c r="C43" s="24">
        <f t="shared" si="7"/>
        <v>8</v>
      </c>
      <c r="D43" s="24" t="str">
        <f t="shared" si="6"/>
        <v>summer</v>
      </c>
      <c r="E43" s="25"/>
      <c r="F43" s="36" t="s">
        <v>97</v>
      </c>
      <c r="G43" s="26">
        <v>1</v>
      </c>
      <c r="H43" s="44" t="str">
        <f t="shared" si="5"/>
        <v>Calypte anna</v>
      </c>
      <c r="I43" s="26" t="s">
        <v>582</v>
      </c>
      <c r="J43" s="26" t="s">
        <v>583</v>
      </c>
      <c r="K43" s="26" t="s">
        <v>528</v>
      </c>
      <c r="L43" s="26" t="s">
        <v>434</v>
      </c>
      <c r="M43" s="26" t="s">
        <v>343</v>
      </c>
      <c r="N43" s="26" t="s">
        <v>435</v>
      </c>
      <c r="O43" s="26"/>
    </row>
    <row r="44" spans="1:22">
      <c r="A44" s="53">
        <v>39691</v>
      </c>
      <c r="B44" s="17">
        <v>2008</v>
      </c>
      <c r="C44" s="17">
        <f t="shared" si="7"/>
        <v>8</v>
      </c>
      <c r="D44" s="17" t="str">
        <f t="shared" si="6"/>
        <v>summer</v>
      </c>
      <c r="F44" s="33" t="s">
        <v>97</v>
      </c>
      <c r="G44" s="22">
        <v>1</v>
      </c>
      <c r="H44" s="41" t="str">
        <f t="shared" si="5"/>
        <v>Selasphorus rufus</v>
      </c>
      <c r="I44" s="22" t="s">
        <v>437</v>
      </c>
      <c r="J44" s="22" t="s">
        <v>546</v>
      </c>
      <c r="K44" s="22" t="s">
        <v>323</v>
      </c>
      <c r="L44" s="22" t="s">
        <v>434</v>
      </c>
      <c r="M44" s="22" t="s">
        <v>133</v>
      </c>
      <c r="N44" s="22" t="s">
        <v>529</v>
      </c>
      <c r="Q44" s="41">
        <v>96930</v>
      </c>
      <c r="R44" s="41" t="s">
        <v>948</v>
      </c>
      <c r="S44" s="41" t="s">
        <v>519</v>
      </c>
      <c r="T44" s="41" t="s">
        <v>434</v>
      </c>
      <c r="V44" s="41" t="s">
        <v>949</v>
      </c>
    </row>
    <row r="45" spans="1:22">
      <c r="A45" s="53">
        <v>39692</v>
      </c>
      <c r="B45" s="17">
        <v>2008</v>
      </c>
      <c r="C45" s="17">
        <f t="shared" si="7"/>
        <v>9</v>
      </c>
      <c r="D45" s="17" t="str">
        <f t="shared" si="6"/>
        <v>fall</v>
      </c>
      <c r="F45" s="33" t="s">
        <v>97</v>
      </c>
      <c r="G45" s="22">
        <v>1</v>
      </c>
      <c r="H45" s="41" t="str">
        <f t="shared" si="5"/>
        <v>Calypte anna</v>
      </c>
      <c r="I45" s="22" t="s">
        <v>582</v>
      </c>
      <c r="J45" s="22" t="s">
        <v>583</v>
      </c>
      <c r="K45" s="22" t="s">
        <v>436</v>
      </c>
      <c r="L45" s="22" t="s">
        <v>434</v>
      </c>
      <c r="M45" s="22" t="s">
        <v>232</v>
      </c>
      <c r="N45" s="22" t="s">
        <v>584</v>
      </c>
      <c r="Q45" s="41" t="s">
        <v>342</v>
      </c>
      <c r="R45" s="41" t="s">
        <v>88</v>
      </c>
      <c r="S45" s="41" t="s">
        <v>519</v>
      </c>
      <c r="T45" s="41" t="s">
        <v>434</v>
      </c>
    </row>
    <row r="46" spans="1:22">
      <c r="A46" s="53">
        <v>39693</v>
      </c>
      <c r="B46" s="17">
        <v>2008</v>
      </c>
      <c r="C46" s="17">
        <f t="shared" si="7"/>
        <v>9</v>
      </c>
      <c r="D46" s="17" t="str">
        <f t="shared" si="6"/>
        <v>fall</v>
      </c>
      <c r="F46" s="33" t="s">
        <v>97</v>
      </c>
      <c r="G46" s="22">
        <v>1</v>
      </c>
      <c r="H46" s="41" t="str">
        <f t="shared" si="5"/>
        <v>Calypte anna</v>
      </c>
      <c r="I46" s="22" t="s">
        <v>582</v>
      </c>
      <c r="J46" s="22" t="s">
        <v>583</v>
      </c>
      <c r="K46" s="22" t="s">
        <v>323</v>
      </c>
      <c r="L46" s="22" t="s">
        <v>434</v>
      </c>
      <c r="M46" s="22" t="s">
        <v>232</v>
      </c>
      <c r="N46" s="22" t="s">
        <v>584</v>
      </c>
      <c r="Q46" s="41">
        <v>96621</v>
      </c>
      <c r="R46" s="41" t="s">
        <v>951</v>
      </c>
      <c r="S46" s="41" t="s">
        <v>519</v>
      </c>
      <c r="T46" s="41" t="s">
        <v>434</v>
      </c>
    </row>
    <row r="47" spans="1:22">
      <c r="A47" s="53">
        <v>39693</v>
      </c>
      <c r="B47" s="17">
        <v>2008</v>
      </c>
      <c r="C47" s="17">
        <f t="shared" si="7"/>
        <v>9</v>
      </c>
      <c r="D47" s="17" t="str">
        <f t="shared" si="6"/>
        <v>fall</v>
      </c>
      <c r="F47" s="33" t="s">
        <v>97</v>
      </c>
      <c r="G47" s="22">
        <v>1</v>
      </c>
      <c r="H47" s="41" t="str">
        <f t="shared" si="5"/>
        <v>Selasphorus rufus</v>
      </c>
      <c r="I47" s="22" t="s">
        <v>437</v>
      </c>
      <c r="J47" s="22" t="s">
        <v>546</v>
      </c>
      <c r="K47" s="22" t="s">
        <v>528</v>
      </c>
      <c r="L47" s="22" t="s">
        <v>434</v>
      </c>
      <c r="M47" s="22" t="s">
        <v>343</v>
      </c>
      <c r="N47" s="22" t="s">
        <v>435</v>
      </c>
      <c r="Q47" s="41">
        <v>96927</v>
      </c>
      <c r="R47" s="41" t="s">
        <v>950</v>
      </c>
      <c r="S47" s="41" t="s">
        <v>678</v>
      </c>
      <c r="T47" s="41" t="s">
        <v>434</v>
      </c>
      <c r="V47" s="41" t="s">
        <v>33</v>
      </c>
    </row>
    <row r="48" spans="1:22">
      <c r="A48" s="53">
        <v>39695</v>
      </c>
      <c r="B48" s="17">
        <v>2008</v>
      </c>
      <c r="C48" s="17">
        <f t="shared" si="7"/>
        <v>9</v>
      </c>
      <c r="D48" s="17" t="str">
        <f t="shared" si="6"/>
        <v>fall</v>
      </c>
      <c r="E48" s="21">
        <v>915</v>
      </c>
      <c r="F48" s="33" t="s">
        <v>97</v>
      </c>
      <c r="G48" s="22">
        <v>1</v>
      </c>
      <c r="H48" s="41" t="str">
        <f t="shared" si="5"/>
        <v>Junco hyemalis</v>
      </c>
      <c r="I48" s="22" t="s">
        <v>432</v>
      </c>
      <c r="J48" s="22" t="s">
        <v>433</v>
      </c>
      <c r="K48" s="22" t="s">
        <v>530</v>
      </c>
      <c r="L48" s="22" t="s">
        <v>434</v>
      </c>
      <c r="M48" s="22" t="s">
        <v>343</v>
      </c>
      <c r="N48" s="22" t="s">
        <v>435</v>
      </c>
      <c r="Q48" s="41" t="s">
        <v>342</v>
      </c>
      <c r="R48" s="41" t="s">
        <v>952</v>
      </c>
      <c r="S48" s="41" t="s">
        <v>519</v>
      </c>
      <c r="T48" s="41" t="s">
        <v>434</v>
      </c>
      <c r="V48" s="41" t="s">
        <v>983</v>
      </c>
    </row>
    <row r="49" spans="1:22" s="22" customFormat="1">
      <c r="A49" s="54">
        <v>39695</v>
      </c>
      <c r="B49" s="17">
        <v>2008</v>
      </c>
      <c r="C49" s="17">
        <f t="shared" si="7"/>
        <v>9</v>
      </c>
      <c r="D49" s="17" t="str">
        <f t="shared" si="6"/>
        <v>fall</v>
      </c>
      <c r="E49" s="39">
        <v>1225</v>
      </c>
      <c r="F49" s="22" t="s">
        <v>837</v>
      </c>
      <c r="G49" s="22">
        <v>1</v>
      </c>
      <c r="H49" s="22" t="str">
        <f t="shared" si="5"/>
        <v>Calypte anna</v>
      </c>
      <c r="I49" s="22" t="s">
        <v>582</v>
      </c>
      <c r="J49" s="22" t="s">
        <v>583</v>
      </c>
      <c r="K49" s="22" t="s">
        <v>528</v>
      </c>
      <c r="L49" s="22" t="s">
        <v>434</v>
      </c>
      <c r="M49" s="22" t="s">
        <v>343</v>
      </c>
      <c r="N49" s="22" t="s">
        <v>435</v>
      </c>
    </row>
    <row r="50" spans="1:22">
      <c r="A50" s="53">
        <v>39696</v>
      </c>
      <c r="B50" s="17">
        <v>2008</v>
      </c>
      <c r="C50" s="17">
        <f t="shared" si="7"/>
        <v>9</v>
      </c>
      <c r="D50" s="17" t="str">
        <f t="shared" si="6"/>
        <v>fall</v>
      </c>
      <c r="F50" s="22" t="s">
        <v>97</v>
      </c>
      <c r="G50" s="22">
        <v>1</v>
      </c>
      <c r="H50" s="41" t="str">
        <f t="shared" si="5"/>
        <v>Selasphorus rufus</v>
      </c>
      <c r="I50" s="22" t="s">
        <v>437</v>
      </c>
      <c r="J50" s="22" t="s">
        <v>546</v>
      </c>
      <c r="L50" s="22" t="s">
        <v>434</v>
      </c>
      <c r="M50" s="22" t="s">
        <v>343</v>
      </c>
      <c r="N50" s="22" t="s">
        <v>435</v>
      </c>
      <c r="Q50" s="41">
        <v>96619</v>
      </c>
      <c r="R50" s="41" t="s">
        <v>769</v>
      </c>
      <c r="S50" s="41" t="s">
        <v>678</v>
      </c>
      <c r="T50" s="41" t="s">
        <v>434</v>
      </c>
      <c r="U50" s="41" t="s">
        <v>231</v>
      </c>
    </row>
    <row r="51" spans="1:22" s="22" customFormat="1">
      <c r="A51" s="54">
        <v>39699</v>
      </c>
      <c r="B51" s="17">
        <v>2008</v>
      </c>
      <c r="C51" s="17">
        <f t="shared" si="7"/>
        <v>9</v>
      </c>
      <c r="D51" s="17" t="str">
        <f t="shared" si="6"/>
        <v>fall</v>
      </c>
      <c r="E51" s="39"/>
      <c r="G51" s="22">
        <v>0</v>
      </c>
      <c r="H51" s="22" t="str">
        <f t="shared" si="5"/>
        <v xml:space="preserve"> </v>
      </c>
    </row>
    <row r="52" spans="1:22" s="22" customFormat="1">
      <c r="A52" s="54">
        <v>39700</v>
      </c>
      <c r="B52" s="17">
        <v>2008</v>
      </c>
      <c r="C52" s="17">
        <f t="shared" si="7"/>
        <v>9</v>
      </c>
      <c r="D52" s="17" t="str">
        <f t="shared" si="6"/>
        <v>fall</v>
      </c>
      <c r="E52" s="39"/>
      <c r="G52" s="22">
        <v>0</v>
      </c>
      <c r="H52" s="22" t="str">
        <f t="shared" si="5"/>
        <v xml:space="preserve"> </v>
      </c>
    </row>
    <row r="53" spans="1:22" s="22" customFormat="1">
      <c r="A53" s="54">
        <v>39709</v>
      </c>
      <c r="B53" s="17">
        <v>2008</v>
      </c>
      <c r="C53" s="17">
        <f t="shared" si="7"/>
        <v>9</v>
      </c>
      <c r="D53" s="17" t="str">
        <f t="shared" si="6"/>
        <v>fall</v>
      </c>
      <c r="E53" s="39"/>
      <c r="G53" s="22">
        <v>0</v>
      </c>
      <c r="H53" s="22" t="str">
        <f t="shared" si="5"/>
        <v xml:space="preserve"> </v>
      </c>
    </row>
    <row r="54" spans="1:22" s="22" customFormat="1">
      <c r="A54" s="54">
        <v>39713</v>
      </c>
      <c r="B54" s="17">
        <v>2008</v>
      </c>
      <c r="C54" s="17">
        <f t="shared" si="7"/>
        <v>9</v>
      </c>
      <c r="D54" s="17" t="str">
        <f t="shared" si="6"/>
        <v>fall</v>
      </c>
      <c r="E54" s="39"/>
      <c r="G54" s="22">
        <v>0</v>
      </c>
      <c r="H54" s="22" t="str">
        <f t="shared" si="5"/>
        <v xml:space="preserve"> </v>
      </c>
    </row>
    <row r="55" spans="1:22" s="22" customFormat="1">
      <c r="A55" s="54">
        <v>39719</v>
      </c>
      <c r="B55" s="17">
        <v>2008</v>
      </c>
      <c r="C55" s="17">
        <f t="shared" si="7"/>
        <v>9</v>
      </c>
      <c r="D55" s="17" t="str">
        <f t="shared" si="6"/>
        <v>fall</v>
      </c>
      <c r="G55" s="22">
        <v>0</v>
      </c>
      <c r="H55" s="22" t="str">
        <f t="shared" si="5"/>
        <v xml:space="preserve"> </v>
      </c>
    </row>
    <row r="56" spans="1:22">
      <c r="A56" s="53">
        <v>39720</v>
      </c>
      <c r="B56" s="17">
        <v>2008</v>
      </c>
      <c r="C56" s="17">
        <f t="shared" si="7"/>
        <v>9</v>
      </c>
      <c r="D56" s="17" t="str">
        <f t="shared" si="6"/>
        <v>fall</v>
      </c>
      <c r="F56" s="22" t="s">
        <v>97</v>
      </c>
      <c r="G56" s="22">
        <v>1</v>
      </c>
      <c r="H56" s="41" t="str">
        <f t="shared" si="5"/>
        <v>Vermivora celata</v>
      </c>
      <c r="I56" s="22" t="s">
        <v>22</v>
      </c>
      <c r="J56" s="22" t="s">
        <v>23</v>
      </c>
      <c r="M56" s="22" t="s">
        <v>220</v>
      </c>
      <c r="Q56" s="41">
        <v>96628</v>
      </c>
      <c r="R56" s="41" t="s">
        <v>770</v>
      </c>
      <c r="S56" s="41" t="s">
        <v>678</v>
      </c>
      <c r="T56" s="41" t="s">
        <v>585</v>
      </c>
      <c r="U56" s="41" t="s">
        <v>227</v>
      </c>
    </row>
    <row r="57" spans="1:22">
      <c r="A57" s="53">
        <v>39729</v>
      </c>
      <c r="B57" s="17">
        <v>2008</v>
      </c>
      <c r="C57" s="17">
        <f t="shared" si="7"/>
        <v>10</v>
      </c>
      <c r="D57" s="17" t="str">
        <f t="shared" si="6"/>
        <v>fall</v>
      </c>
      <c r="F57" s="33" t="s">
        <v>97</v>
      </c>
      <c r="G57" s="22">
        <v>1</v>
      </c>
      <c r="H57" s="41" t="str">
        <f t="shared" si="5"/>
        <v>Passerella iliaca</v>
      </c>
      <c r="I57" s="22" t="s">
        <v>603</v>
      </c>
      <c r="J57" s="22" t="s">
        <v>604</v>
      </c>
      <c r="L57" s="22" t="s">
        <v>434</v>
      </c>
      <c r="M57" s="22" t="s">
        <v>232</v>
      </c>
      <c r="N57" s="22" t="s">
        <v>584</v>
      </c>
      <c r="Q57" s="41">
        <v>97152</v>
      </c>
      <c r="R57" s="41" t="s">
        <v>967</v>
      </c>
      <c r="S57" s="41" t="s">
        <v>678</v>
      </c>
      <c r="T57" s="41" t="s">
        <v>585</v>
      </c>
    </row>
    <row r="58" spans="1:22">
      <c r="A58" s="53">
        <v>39729</v>
      </c>
      <c r="B58" s="17">
        <v>2008</v>
      </c>
      <c r="C58" s="17">
        <f t="shared" si="7"/>
        <v>10</v>
      </c>
      <c r="D58" s="17" t="str">
        <f t="shared" si="6"/>
        <v>fall</v>
      </c>
      <c r="F58" s="33" t="s">
        <v>97</v>
      </c>
      <c r="G58" s="22">
        <v>1</v>
      </c>
      <c r="H58" s="41" t="str">
        <f t="shared" si="5"/>
        <v>Catharus guttatus</v>
      </c>
      <c r="I58" s="22" t="s">
        <v>547</v>
      </c>
      <c r="J58" s="22" t="s">
        <v>725</v>
      </c>
      <c r="L58" s="22" t="s">
        <v>434</v>
      </c>
      <c r="M58" s="22" t="s">
        <v>343</v>
      </c>
      <c r="N58" s="22" t="s">
        <v>435</v>
      </c>
      <c r="Q58" s="41">
        <v>97146</v>
      </c>
      <c r="R58" s="41" t="s">
        <v>966</v>
      </c>
      <c r="S58" s="41" t="s">
        <v>678</v>
      </c>
      <c r="T58" s="41" t="s">
        <v>585</v>
      </c>
    </row>
    <row r="59" spans="1:22">
      <c r="A59" s="53">
        <v>39732</v>
      </c>
      <c r="B59" s="17">
        <v>2008</v>
      </c>
      <c r="C59" s="17">
        <f t="shared" si="7"/>
        <v>10</v>
      </c>
      <c r="D59" s="17" t="str">
        <f t="shared" si="6"/>
        <v>fall</v>
      </c>
      <c r="F59" s="33" t="s">
        <v>97</v>
      </c>
      <c r="G59" s="22">
        <v>1</v>
      </c>
      <c r="H59" s="41" t="str">
        <f t="shared" si="5"/>
        <v>Passerculus sandwichensis</v>
      </c>
      <c r="I59" s="22" t="s">
        <v>468</v>
      </c>
      <c r="J59" s="22" t="s">
        <v>728</v>
      </c>
      <c r="L59" s="22" t="s">
        <v>434</v>
      </c>
      <c r="M59" s="22" t="s">
        <v>232</v>
      </c>
      <c r="N59" s="22" t="s">
        <v>584</v>
      </c>
      <c r="Q59" s="41" t="s">
        <v>342</v>
      </c>
      <c r="R59" s="41" t="s">
        <v>62</v>
      </c>
      <c r="S59" s="41" t="s">
        <v>519</v>
      </c>
      <c r="T59" s="41" t="s">
        <v>434</v>
      </c>
      <c r="U59" s="41" t="s">
        <v>226</v>
      </c>
    </row>
    <row r="60" spans="1:22">
      <c r="A60" s="53">
        <v>39733</v>
      </c>
      <c r="B60" s="17">
        <v>2008</v>
      </c>
      <c r="C60" s="17">
        <f t="shared" si="7"/>
        <v>10</v>
      </c>
      <c r="D60" s="17" t="str">
        <f t="shared" si="6"/>
        <v>fall</v>
      </c>
      <c r="F60" s="33" t="s">
        <v>97</v>
      </c>
      <c r="G60" s="22">
        <v>1</v>
      </c>
      <c r="H60" s="41" t="str">
        <f t="shared" si="5"/>
        <v>Geothlypis trichas</v>
      </c>
      <c r="I60" s="22" t="s">
        <v>8</v>
      </c>
      <c r="J60" s="22" t="s">
        <v>729</v>
      </c>
      <c r="L60" s="22" t="s">
        <v>434</v>
      </c>
      <c r="M60" s="22" t="s">
        <v>343</v>
      </c>
      <c r="N60" s="22" t="s">
        <v>435</v>
      </c>
      <c r="Q60" s="41" t="s">
        <v>342</v>
      </c>
      <c r="R60" s="41" t="s">
        <v>771</v>
      </c>
      <c r="S60" s="41" t="s">
        <v>678</v>
      </c>
      <c r="T60" s="41" t="s">
        <v>434</v>
      </c>
      <c r="U60" s="41" t="s">
        <v>226</v>
      </c>
    </row>
    <row r="61" spans="1:22">
      <c r="A61" s="53">
        <v>39734</v>
      </c>
      <c r="B61" s="17">
        <v>2008</v>
      </c>
      <c r="C61" s="17">
        <f t="shared" si="7"/>
        <v>10</v>
      </c>
      <c r="D61" s="17" t="str">
        <f t="shared" si="6"/>
        <v>fall</v>
      </c>
      <c r="F61" s="33" t="s">
        <v>97</v>
      </c>
      <c r="G61" s="22">
        <v>1</v>
      </c>
      <c r="H61" s="41" t="str">
        <f t="shared" si="5"/>
        <v>Passerculus sandwichensis</v>
      </c>
      <c r="I61" s="22" t="s">
        <v>468</v>
      </c>
      <c r="J61" s="22" t="s">
        <v>728</v>
      </c>
      <c r="L61" s="22" t="s">
        <v>434</v>
      </c>
      <c r="M61" s="22" t="s">
        <v>133</v>
      </c>
      <c r="N61" s="22" t="s">
        <v>730</v>
      </c>
      <c r="Q61" s="41">
        <v>97100</v>
      </c>
      <c r="R61" s="41" t="s">
        <v>223</v>
      </c>
      <c r="S61" s="41" t="s">
        <v>519</v>
      </c>
      <c r="T61" s="41" t="s">
        <v>585</v>
      </c>
    </row>
    <row r="62" spans="1:22">
      <c r="A62" s="53">
        <v>39735</v>
      </c>
      <c r="B62" s="17">
        <v>2008</v>
      </c>
      <c r="C62" s="17">
        <f t="shared" si="7"/>
        <v>10</v>
      </c>
      <c r="D62" s="17" t="str">
        <f t="shared" si="6"/>
        <v>fall</v>
      </c>
      <c r="E62" s="21">
        <v>1700</v>
      </c>
      <c r="F62" s="22" t="s">
        <v>97</v>
      </c>
      <c r="G62" s="22">
        <v>1</v>
      </c>
      <c r="H62" s="41" t="str">
        <f t="shared" si="5"/>
        <v>Euphagus cyanocephalus</v>
      </c>
      <c r="I62" s="22" t="s">
        <v>731</v>
      </c>
      <c r="J62" s="22" t="s">
        <v>732</v>
      </c>
      <c r="M62" s="22" t="s">
        <v>710</v>
      </c>
      <c r="N62" s="22" t="s">
        <v>584</v>
      </c>
      <c r="Q62" s="41" t="s">
        <v>342</v>
      </c>
      <c r="R62" s="41" t="s">
        <v>371</v>
      </c>
      <c r="S62" s="41" t="s">
        <v>678</v>
      </c>
      <c r="T62" s="41" t="s">
        <v>517</v>
      </c>
      <c r="V62" s="41" t="s">
        <v>71</v>
      </c>
    </row>
    <row r="63" spans="1:22">
      <c r="A63" s="53">
        <v>39735</v>
      </c>
      <c r="B63" s="17">
        <v>2008</v>
      </c>
      <c r="C63" s="17">
        <f t="shared" si="7"/>
        <v>10</v>
      </c>
      <c r="D63" s="17" t="str">
        <f t="shared" si="6"/>
        <v>fall</v>
      </c>
      <c r="E63" s="21">
        <v>1700</v>
      </c>
      <c r="F63" s="22" t="s">
        <v>97</v>
      </c>
      <c r="G63" s="22">
        <v>1</v>
      </c>
      <c r="H63" s="41" t="str">
        <f t="shared" si="5"/>
        <v>Euphagus cyanocephalus</v>
      </c>
      <c r="I63" s="22" t="s">
        <v>731</v>
      </c>
      <c r="J63" s="22" t="s">
        <v>732</v>
      </c>
      <c r="M63" s="22" t="s">
        <v>232</v>
      </c>
      <c r="N63" s="22" t="s">
        <v>584</v>
      </c>
      <c r="Q63" s="41" t="s">
        <v>342</v>
      </c>
      <c r="R63" s="41" t="s">
        <v>439</v>
      </c>
      <c r="S63" s="41" t="s">
        <v>678</v>
      </c>
      <c r="T63" s="41" t="s">
        <v>585</v>
      </c>
    </row>
    <row r="64" spans="1:22">
      <c r="A64" s="53">
        <v>39735</v>
      </c>
      <c r="B64" s="17">
        <v>2008</v>
      </c>
      <c r="C64" s="17">
        <f t="shared" si="7"/>
        <v>10</v>
      </c>
      <c r="D64" s="17" t="str">
        <f t="shared" si="6"/>
        <v>fall</v>
      </c>
      <c r="E64" s="21">
        <v>1700</v>
      </c>
      <c r="F64" s="22" t="s">
        <v>97</v>
      </c>
      <c r="G64" s="22">
        <v>1</v>
      </c>
      <c r="H64" s="41" t="str">
        <f t="shared" si="5"/>
        <v>Euphagus cyanocephalus</v>
      </c>
      <c r="I64" s="22" t="s">
        <v>731</v>
      </c>
      <c r="J64" s="22" t="s">
        <v>732</v>
      </c>
      <c r="M64" s="22" t="s">
        <v>232</v>
      </c>
      <c r="N64" s="22" t="s">
        <v>584</v>
      </c>
      <c r="Q64" s="41" t="s">
        <v>342</v>
      </c>
      <c r="R64" s="41" t="s">
        <v>965</v>
      </c>
      <c r="S64" s="41" t="s">
        <v>519</v>
      </c>
      <c r="T64" s="41" t="s">
        <v>434</v>
      </c>
    </row>
    <row r="65" spans="1:23" ht="15" customHeight="1">
      <c r="A65" s="53">
        <v>39735</v>
      </c>
      <c r="B65" s="17">
        <v>2008</v>
      </c>
      <c r="C65" s="17">
        <f t="shared" si="7"/>
        <v>10</v>
      </c>
      <c r="D65" s="17" t="str">
        <f t="shared" si="6"/>
        <v>fall</v>
      </c>
      <c r="E65" s="21">
        <v>1700</v>
      </c>
      <c r="F65" s="22" t="s">
        <v>97</v>
      </c>
      <c r="G65" s="22">
        <v>1</v>
      </c>
      <c r="H65" s="41" t="str">
        <f t="shared" si="5"/>
        <v>Euphagus cyanocephalus</v>
      </c>
      <c r="I65" s="22" t="s">
        <v>731</v>
      </c>
      <c r="J65" s="22" t="s">
        <v>732</v>
      </c>
      <c r="M65" s="22" t="s">
        <v>232</v>
      </c>
      <c r="N65" s="22" t="s">
        <v>584</v>
      </c>
      <c r="Q65" s="41" t="s">
        <v>342</v>
      </c>
      <c r="R65" s="41" t="s">
        <v>964</v>
      </c>
      <c r="S65" s="41" t="s">
        <v>519</v>
      </c>
      <c r="T65" s="41" t="s">
        <v>434</v>
      </c>
    </row>
    <row r="66" spans="1:23" s="22" customFormat="1">
      <c r="A66" s="54">
        <v>39735</v>
      </c>
      <c r="B66" s="17">
        <v>2008</v>
      </c>
      <c r="C66" s="17">
        <f t="shared" si="7"/>
        <v>10</v>
      </c>
      <c r="D66" s="17" t="str">
        <f t="shared" ref="D66:D82" si="8">IF(C66&lt;3,"winter",IF(C66&lt;6,"spring",IF(C66&lt;9,"summer",IF(C66&lt;12,"fall","winter"))))</f>
        <v>fall</v>
      </c>
      <c r="E66" s="22">
        <v>800</v>
      </c>
      <c r="G66" s="22">
        <v>0</v>
      </c>
      <c r="H66" s="22" t="str">
        <f t="shared" si="5"/>
        <v xml:space="preserve"> </v>
      </c>
    </row>
    <row r="67" spans="1:23" s="22" customFormat="1">
      <c r="A67" s="54">
        <v>39735</v>
      </c>
      <c r="B67" s="17">
        <v>2008</v>
      </c>
      <c r="C67" s="17">
        <f t="shared" si="7"/>
        <v>10</v>
      </c>
      <c r="D67" s="17" t="str">
        <f t="shared" si="8"/>
        <v>fall</v>
      </c>
      <c r="E67" s="39"/>
      <c r="F67" s="22" t="s">
        <v>837</v>
      </c>
      <c r="G67" s="22">
        <v>1</v>
      </c>
      <c r="H67" s="22" t="str">
        <f t="shared" si="5"/>
        <v>Calypte anna</v>
      </c>
      <c r="I67" s="22" t="s">
        <v>582</v>
      </c>
      <c r="J67" s="22" t="s">
        <v>583</v>
      </c>
      <c r="M67" s="22" t="s">
        <v>133</v>
      </c>
      <c r="N67" s="22" t="s">
        <v>529</v>
      </c>
    </row>
    <row r="68" spans="1:23">
      <c r="A68" s="53">
        <v>39736</v>
      </c>
      <c r="B68" s="17">
        <v>2008</v>
      </c>
      <c r="C68" s="17">
        <f t="shared" ref="C68:C82" si="9">MONTH(A68)</f>
        <v>10</v>
      </c>
      <c r="D68" s="17" t="str">
        <f t="shared" si="8"/>
        <v>fall</v>
      </c>
      <c r="F68" s="33" t="s">
        <v>97</v>
      </c>
      <c r="G68" s="22">
        <v>1</v>
      </c>
      <c r="H68" s="41" t="str">
        <f t="shared" si="5"/>
        <v>Setophaga townsendi</v>
      </c>
      <c r="I68" s="22" t="s">
        <v>183</v>
      </c>
      <c r="J68" s="22" t="s">
        <v>348</v>
      </c>
      <c r="L68" s="22" t="s">
        <v>434</v>
      </c>
      <c r="M68" s="22" t="s">
        <v>171</v>
      </c>
      <c r="N68" s="22" t="s">
        <v>451</v>
      </c>
      <c r="Q68" s="41" t="s">
        <v>342</v>
      </c>
      <c r="R68" s="41" t="s">
        <v>772</v>
      </c>
      <c r="S68" s="41" t="s">
        <v>585</v>
      </c>
      <c r="T68" s="41" t="s">
        <v>585</v>
      </c>
    </row>
    <row r="69" spans="1:23">
      <c r="A69" s="53">
        <v>39743</v>
      </c>
      <c r="B69" s="17">
        <v>2008</v>
      </c>
      <c r="C69" s="17">
        <f t="shared" si="9"/>
        <v>10</v>
      </c>
      <c r="D69" s="17" t="str">
        <f t="shared" si="8"/>
        <v>fall</v>
      </c>
      <c r="F69" s="33" t="s">
        <v>97</v>
      </c>
      <c r="G69" s="22">
        <v>1</v>
      </c>
      <c r="H69" s="41" t="str">
        <f t="shared" si="5"/>
        <v>Passerella iliaca</v>
      </c>
      <c r="I69" s="22" t="s">
        <v>603</v>
      </c>
      <c r="J69" s="22" t="s">
        <v>604</v>
      </c>
      <c r="M69" s="22" t="s">
        <v>133</v>
      </c>
      <c r="N69" s="22" t="s">
        <v>460</v>
      </c>
      <c r="O69" s="22" t="s">
        <v>773</v>
      </c>
      <c r="Q69" s="41" t="s">
        <v>342</v>
      </c>
      <c r="R69" s="41" t="s">
        <v>774</v>
      </c>
      <c r="S69" s="41" t="s">
        <v>678</v>
      </c>
      <c r="T69" s="41" t="s">
        <v>585</v>
      </c>
    </row>
    <row r="70" spans="1:23">
      <c r="A70" s="53">
        <v>39744</v>
      </c>
      <c r="B70" s="17">
        <v>2008</v>
      </c>
      <c r="C70" s="17">
        <f t="shared" si="9"/>
        <v>10</v>
      </c>
      <c r="D70" s="17" t="str">
        <f t="shared" si="8"/>
        <v>fall</v>
      </c>
      <c r="F70" s="33" t="s">
        <v>97</v>
      </c>
      <c r="G70" s="22">
        <v>1</v>
      </c>
      <c r="H70" s="41" t="str">
        <f t="shared" si="5"/>
        <v>Calypte anna</v>
      </c>
      <c r="I70" s="22" t="s">
        <v>582</v>
      </c>
      <c r="J70" s="22" t="s">
        <v>583</v>
      </c>
      <c r="M70" s="22" t="s">
        <v>220</v>
      </c>
      <c r="N70" s="22" t="s">
        <v>542</v>
      </c>
      <c r="Q70" s="41">
        <v>97090</v>
      </c>
      <c r="R70" s="41" t="s">
        <v>775</v>
      </c>
      <c r="S70" s="41" t="s">
        <v>678</v>
      </c>
      <c r="T70" s="41" t="s">
        <v>517</v>
      </c>
      <c r="V70" s="41" t="s">
        <v>33</v>
      </c>
    </row>
    <row r="71" spans="1:23">
      <c r="A71" s="53">
        <v>39746</v>
      </c>
      <c r="B71" s="19">
        <v>2008</v>
      </c>
      <c r="C71" s="19">
        <f t="shared" si="9"/>
        <v>10</v>
      </c>
      <c r="D71" s="19" t="str">
        <f t="shared" si="8"/>
        <v>fall</v>
      </c>
      <c r="F71" s="33" t="s">
        <v>122</v>
      </c>
      <c r="G71" s="22">
        <v>1</v>
      </c>
      <c r="H71" s="41" t="s">
        <v>123</v>
      </c>
      <c r="I71" s="22" t="s">
        <v>582</v>
      </c>
      <c r="J71" s="22" t="s">
        <v>583</v>
      </c>
      <c r="M71" s="22" t="s">
        <v>343</v>
      </c>
      <c r="N71" s="22" t="s">
        <v>752</v>
      </c>
      <c r="O71" s="22" t="s">
        <v>152</v>
      </c>
      <c r="Q71" s="41" t="s">
        <v>342</v>
      </c>
      <c r="R71" s="41" t="s">
        <v>153</v>
      </c>
      <c r="S71" s="41" t="s">
        <v>519</v>
      </c>
      <c r="T71" s="41" t="s">
        <v>517</v>
      </c>
      <c r="V71" s="41" t="s">
        <v>90</v>
      </c>
    </row>
    <row r="72" spans="1:23">
      <c r="A72" s="53">
        <v>39746</v>
      </c>
      <c r="B72" s="17">
        <v>2008</v>
      </c>
      <c r="C72" s="17">
        <f t="shared" si="9"/>
        <v>10</v>
      </c>
      <c r="D72" s="17" t="str">
        <f t="shared" si="8"/>
        <v>fall</v>
      </c>
      <c r="F72" s="33" t="s">
        <v>97</v>
      </c>
      <c r="G72" s="22">
        <v>1</v>
      </c>
      <c r="H72" s="41" t="str">
        <f>CONCATENATE(I72," ",J72)</f>
        <v>Junco hyemalis</v>
      </c>
      <c r="I72" s="22" t="s">
        <v>432</v>
      </c>
      <c r="J72" s="22" t="s">
        <v>433</v>
      </c>
      <c r="L72" s="22" t="s">
        <v>434</v>
      </c>
      <c r="M72" s="22" t="s">
        <v>232</v>
      </c>
      <c r="N72" s="22" t="s">
        <v>584</v>
      </c>
      <c r="Q72" s="41">
        <v>97097</v>
      </c>
      <c r="R72" s="41" t="s">
        <v>777</v>
      </c>
      <c r="S72" s="41" t="s">
        <v>585</v>
      </c>
      <c r="T72" s="41" t="s">
        <v>434</v>
      </c>
    </row>
    <row r="73" spans="1:23">
      <c r="A73" s="53">
        <v>39746</v>
      </c>
      <c r="B73" s="17">
        <v>2008</v>
      </c>
      <c r="C73" s="17">
        <f t="shared" si="9"/>
        <v>10</v>
      </c>
      <c r="D73" s="17" t="str">
        <f t="shared" si="8"/>
        <v>fall</v>
      </c>
      <c r="F73" s="33" t="s">
        <v>97</v>
      </c>
      <c r="G73" s="22">
        <v>1</v>
      </c>
      <c r="H73" s="41" t="str">
        <f>CONCATENATE(I73," ",J73)</f>
        <v>Calypte anna</v>
      </c>
      <c r="I73" s="22" t="s">
        <v>582</v>
      </c>
      <c r="J73" s="22" t="s">
        <v>583</v>
      </c>
      <c r="M73" s="22" t="s">
        <v>232</v>
      </c>
      <c r="N73" s="22" t="s">
        <v>232</v>
      </c>
      <c r="Q73" s="41">
        <v>97105</v>
      </c>
      <c r="R73" s="41" t="s">
        <v>776</v>
      </c>
      <c r="S73" s="41" t="s">
        <v>519</v>
      </c>
      <c r="T73" s="41" t="s">
        <v>517</v>
      </c>
      <c r="V73" s="41" t="s">
        <v>34</v>
      </c>
    </row>
    <row r="74" spans="1:23" s="22" customFormat="1">
      <c r="A74" s="54">
        <v>39755</v>
      </c>
      <c r="B74" s="17">
        <v>2008</v>
      </c>
      <c r="C74" s="17">
        <f t="shared" si="9"/>
        <v>11</v>
      </c>
      <c r="D74" s="17" t="str">
        <f t="shared" si="8"/>
        <v>fall</v>
      </c>
      <c r="E74" s="39"/>
      <c r="F74" s="22" t="s">
        <v>837</v>
      </c>
      <c r="G74" s="22">
        <v>1</v>
      </c>
      <c r="H74" s="22" t="str">
        <f>CONCATENATE(I74," ",J74)</f>
        <v>Calypte anna</v>
      </c>
      <c r="I74" s="22" t="s">
        <v>582</v>
      </c>
      <c r="J74" s="22" t="s">
        <v>583</v>
      </c>
      <c r="M74" s="22" t="s">
        <v>343</v>
      </c>
      <c r="N74" s="22" t="s">
        <v>543</v>
      </c>
    </row>
    <row r="75" spans="1:23">
      <c r="A75" s="53">
        <v>39756</v>
      </c>
      <c r="B75" s="17">
        <v>2008</v>
      </c>
      <c r="C75" s="17">
        <f t="shared" si="9"/>
        <v>11</v>
      </c>
      <c r="D75" s="17" t="str">
        <f t="shared" si="8"/>
        <v>fall</v>
      </c>
      <c r="F75" s="33" t="s">
        <v>97</v>
      </c>
      <c r="G75" s="22">
        <v>1</v>
      </c>
      <c r="H75" s="41" t="str">
        <f>CONCATENATE(I75," ",J75)</f>
        <v>Calypte anna</v>
      </c>
      <c r="I75" s="22" t="s">
        <v>582</v>
      </c>
      <c r="J75" s="22" t="s">
        <v>583</v>
      </c>
      <c r="K75" s="22" t="s">
        <v>323</v>
      </c>
      <c r="M75" s="22" t="s">
        <v>251</v>
      </c>
      <c r="N75" s="22" t="s">
        <v>451</v>
      </c>
      <c r="Q75" s="41">
        <v>96929</v>
      </c>
      <c r="R75" s="41" t="s">
        <v>778</v>
      </c>
      <c r="S75" s="41" t="s">
        <v>519</v>
      </c>
      <c r="T75" s="41" t="s">
        <v>517</v>
      </c>
    </row>
    <row r="76" spans="1:23" s="22" customFormat="1">
      <c r="A76" s="54">
        <v>39756</v>
      </c>
      <c r="B76" s="17">
        <v>2008</v>
      </c>
      <c r="C76" s="17">
        <f t="shared" si="9"/>
        <v>11</v>
      </c>
      <c r="D76" s="17" t="str">
        <f t="shared" si="8"/>
        <v>fall</v>
      </c>
      <c r="E76" s="39"/>
      <c r="F76" s="22" t="s">
        <v>837</v>
      </c>
      <c r="G76" s="22">
        <v>1</v>
      </c>
      <c r="H76" s="22" t="str">
        <f>CONCATENATE(I76," ",J76)</f>
        <v>Calypte anna</v>
      </c>
      <c r="I76" s="22" t="s">
        <v>582</v>
      </c>
      <c r="J76" s="22" t="s">
        <v>583</v>
      </c>
      <c r="M76" s="22" t="s">
        <v>220</v>
      </c>
      <c r="N76" s="22" t="s">
        <v>544</v>
      </c>
    </row>
    <row r="77" spans="1:23">
      <c r="A77" s="53">
        <v>39770</v>
      </c>
      <c r="B77" s="19">
        <v>2008</v>
      </c>
      <c r="C77" s="19">
        <f t="shared" si="9"/>
        <v>11</v>
      </c>
      <c r="D77" s="19" t="str">
        <f t="shared" si="8"/>
        <v>fall</v>
      </c>
      <c r="F77" s="33" t="s">
        <v>97</v>
      </c>
      <c r="G77" s="22">
        <v>1</v>
      </c>
      <c r="H77" s="41" t="s">
        <v>1</v>
      </c>
      <c r="I77" s="22" t="s">
        <v>547</v>
      </c>
      <c r="J77" s="22" t="s">
        <v>725</v>
      </c>
      <c r="M77" s="22" t="s">
        <v>251</v>
      </c>
      <c r="N77" s="22" t="s">
        <v>58</v>
      </c>
      <c r="Q77" s="41" t="s">
        <v>342</v>
      </c>
      <c r="R77" s="41" t="s">
        <v>59</v>
      </c>
      <c r="S77" s="41" t="s">
        <v>519</v>
      </c>
      <c r="T77" s="41" t="s">
        <v>585</v>
      </c>
      <c r="V77" s="41" t="s">
        <v>840</v>
      </c>
    </row>
    <row r="78" spans="1:23" s="33" customFormat="1">
      <c r="A78" s="54">
        <v>39772</v>
      </c>
      <c r="B78" s="17">
        <v>2008</v>
      </c>
      <c r="C78" s="17">
        <f t="shared" si="9"/>
        <v>11</v>
      </c>
      <c r="D78" s="17" t="str">
        <f t="shared" si="8"/>
        <v>fall</v>
      </c>
      <c r="E78" s="22"/>
      <c r="F78" s="22"/>
      <c r="G78" s="22"/>
      <c r="H78" s="22" t="str">
        <f>CONCATENATE(I78," ",J78)</f>
        <v xml:space="preserve"> </v>
      </c>
      <c r="I78" s="22"/>
      <c r="J78" s="22"/>
      <c r="K78" s="22"/>
      <c r="L78" s="22"/>
      <c r="M78" s="22" t="s">
        <v>232</v>
      </c>
      <c r="N78" s="22" t="s">
        <v>570</v>
      </c>
      <c r="O78" s="22"/>
      <c r="P78" s="22"/>
      <c r="Q78" s="22"/>
      <c r="R78" s="22"/>
      <c r="S78" s="22"/>
      <c r="T78" s="22"/>
      <c r="U78" s="22"/>
      <c r="V78" s="22"/>
      <c r="W78" s="22"/>
    </row>
    <row r="79" spans="1:23">
      <c r="A79" s="53">
        <v>39773</v>
      </c>
      <c r="B79" s="17">
        <v>2008</v>
      </c>
      <c r="C79" s="17">
        <f t="shared" si="9"/>
        <v>11</v>
      </c>
      <c r="D79" s="17" t="str">
        <f t="shared" si="8"/>
        <v>fall</v>
      </c>
      <c r="F79" s="33" t="s">
        <v>97</v>
      </c>
      <c r="G79" s="22">
        <v>1</v>
      </c>
      <c r="H79" s="41" t="str">
        <f>CONCATENATE(I79," ",J79)</f>
        <v>Calypte anna</v>
      </c>
      <c r="I79" s="22" t="s">
        <v>582</v>
      </c>
      <c r="J79" s="22" t="s">
        <v>583</v>
      </c>
      <c r="K79" s="22" t="s">
        <v>323</v>
      </c>
      <c r="M79" s="22" t="s">
        <v>232</v>
      </c>
      <c r="N79" s="22" t="s">
        <v>584</v>
      </c>
      <c r="Q79" s="41">
        <v>96926</v>
      </c>
      <c r="R79" s="41" t="s">
        <v>779</v>
      </c>
      <c r="S79" s="41" t="s">
        <v>519</v>
      </c>
      <c r="T79" s="41" t="s">
        <v>517</v>
      </c>
    </row>
    <row r="80" spans="1:23">
      <c r="A80" s="53">
        <v>39817</v>
      </c>
      <c r="B80" s="17">
        <v>2009</v>
      </c>
      <c r="C80" s="17">
        <f t="shared" si="9"/>
        <v>1</v>
      </c>
      <c r="D80" s="17" t="str">
        <f t="shared" si="8"/>
        <v>winter</v>
      </c>
      <c r="E80" s="27"/>
      <c r="F80" s="33" t="s">
        <v>97</v>
      </c>
      <c r="G80" s="22">
        <v>1</v>
      </c>
      <c r="H80" s="41" t="str">
        <f>CONCATENATE(I80," ",J80)</f>
        <v>Calypte anna</v>
      </c>
      <c r="I80" s="22" t="s">
        <v>582</v>
      </c>
      <c r="J80" s="22" t="s">
        <v>583</v>
      </c>
      <c r="M80" s="33" t="s">
        <v>220</v>
      </c>
      <c r="N80" s="33"/>
      <c r="O80" s="33" t="s">
        <v>746</v>
      </c>
      <c r="Q80" s="41">
        <v>97128</v>
      </c>
      <c r="R80" s="41" t="s">
        <v>780</v>
      </c>
      <c r="S80" s="41" t="s">
        <v>519</v>
      </c>
      <c r="T80" s="41" t="s">
        <v>517</v>
      </c>
    </row>
    <row r="81" spans="1:22">
      <c r="A81" s="53">
        <v>39817</v>
      </c>
      <c r="B81" s="17">
        <v>2009</v>
      </c>
      <c r="C81" s="17">
        <f t="shared" si="9"/>
        <v>1</v>
      </c>
      <c r="D81" s="17" t="str">
        <f t="shared" si="8"/>
        <v>winter</v>
      </c>
      <c r="E81" s="27"/>
      <c r="F81" s="33" t="s">
        <v>97</v>
      </c>
      <c r="G81" s="22">
        <v>1</v>
      </c>
      <c r="H81" s="41" t="str">
        <f>CONCATENATE(I81," ",J81)</f>
        <v>Calypte anna</v>
      </c>
      <c r="I81" s="22" t="s">
        <v>582</v>
      </c>
      <c r="J81" s="22" t="s">
        <v>583</v>
      </c>
      <c r="M81" s="33" t="s">
        <v>220</v>
      </c>
      <c r="N81" s="33"/>
      <c r="O81" s="33" t="s">
        <v>746</v>
      </c>
      <c r="Q81" s="41">
        <v>96914</v>
      </c>
      <c r="R81" s="41" t="s">
        <v>781</v>
      </c>
      <c r="S81" s="41" t="s">
        <v>519</v>
      </c>
      <c r="T81" s="41" t="s">
        <v>517</v>
      </c>
    </row>
    <row r="82" spans="1:22">
      <c r="A82" s="53">
        <v>39820</v>
      </c>
      <c r="B82" s="17">
        <v>2009</v>
      </c>
      <c r="C82" s="17">
        <f t="shared" si="9"/>
        <v>1</v>
      </c>
      <c r="D82" s="17" t="str">
        <f t="shared" si="8"/>
        <v>winter</v>
      </c>
      <c r="E82" s="27"/>
      <c r="F82" s="33" t="s">
        <v>97</v>
      </c>
      <c r="G82" s="22">
        <v>1</v>
      </c>
      <c r="H82" s="41" t="str">
        <f>CONCATENATE(I82," ",J82)</f>
        <v>Calypte anna</v>
      </c>
      <c r="I82" s="22" t="s">
        <v>582</v>
      </c>
      <c r="J82" s="22" t="s">
        <v>583</v>
      </c>
      <c r="K82" s="22" t="s">
        <v>519</v>
      </c>
      <c r="L82" s="22" t="s">
        <v>520</v>
      </c>
      <c r="M82" s="22" t="s">
        <v>343</v>
      </c>
      <c r="N82" s="22" t="s">
        <v>752</v>
      </c>
      <c r="O82" s="22" t="s">
        <v>521</v>
      </c>
      <c r="Q82" s="41">
        <v>97126</v>
      </c>
      <c r="R82" s="41" t="s">
        <v>782</v>
      </c>
      <c r="S82" s="41" t="s">
        <v>519</v>
      </c>
      <c r="T82" s="41" t="s">
        <v>517</v>
      </c>
    </row>
    <row r="83" spans="1:22">
      <c r="A83" s="53">
        <v>39829</v>
      </c>
      <c r="B83" s="17">
        <v>2009</v>
      </c>
      <c r="C83" s="17">
        <v>1</v>
      </c>
      <c r="D83" s="17" t="s">
        <v>248</v>
      </c>
      <c r="E83" s="27"/>
      <c r="F83" s="22" t="s">
        <v>97</v>
      </c>
      <c r="G83" s="22">
        <v>1</v>
      </c>
      <c r="H83" s="41" t="s">
        <v>123</v>
      </c>
      <c r="I83" s="22" t="s">
        <v>582</v>
      </c>
      <c r="J83" s="22" t="s">
        <v>583</v>
      </c>
      <c r="K83" s="22" t="s">
        <v>232</v>
      </c>
      <c r="L83" s="22" t="s">
        <v>584</v>
      </c>
      <c r="M83" s="22" t="s">
        <v>232</v>
      </c>
      <c r="N83" s="22" t="s">
        <v>584</v>
      </c>
      <c r="O83" s="22" t="s">
        <v>388</v>
      </c>
      <c r="Q83" s="41" t="s">
        <v>342</v>
      </c>
      <c r="R83" s="41" t="s">
        <v>968</v>
      </c>
      <c r="S83" s="41" t="s">
        <v>519</v>
      </c>
      <c r="T83" s="41" t="s">
        <v>517</v>
      </c>
      <c r="V83" s="41" t="s">
        <v>833</v>
      </c>
    </row>
    <row r="84" spans="1:22">
      <c r="A84" s="53">
        <v>39829</v>
      </c>
      <c r="B84" s="17">
        <v>2009</v>
      </c>
      <c r="C84" s="17">
        <f t="shared" ref="C84:C147" si="10">MONTH(A84)</f>
        <v>1</v>
      </c>
      <c r="D84" s="17" t="str">
        <f t="shared" ref="D84:D147" si="11">IF(C84&lt;3,"winter",IF(C84&lt;6,"spring",IF(C84&lt;9,"summer",IF(C84&lt;12,"fall","winter"))))</f>
        <v>winter</v>
      </c>
      <c r="E84" s="27"/>
      <c r="F84" s="22" t="s">
        <v>97</v>
      </c>
      <c r="G84" s="22">
        <v>1</v>
      </c>
      <c r="H84" s="41" t="str">
        <f t="shared" ref="H84:H115" si="12">CONCATENATE(I84," ",J84)</f>
        <v>Calypte anna</v>
      </c>
      <c r="I84" s="22" t="s">
        <v>582</v>
      </c>
      <c r="J84" s="22" t="s">
        <v>583</v>
      </c>
      <c r="K84" s="22" t="s">
        <v>519</v>
      </c>
      <c r="L84" s="22" t="s">
        <v>520</v>
      </c>
      <c r="M84" s="22" t="s">
        <v>232</v>
      </c>
      <c r="N84" s="22" t="s">
        <v>584</v>
      </c>
      <c r="O84" s="22" t="s">
        <v>388</v>
      </c>
      <c r="Q84" s="41" t="s">
        <v>342</v>
      </c>
      <c r="R84" s="41" t="s">
        <v>969</v>
      </c>
      <c r="S84" s="41" t="s">
        <v>519</v>
      </c>
      <c r="T84" s="41" t="s">
        <v>517</v>
      </c>
      <c r="V84" s="41" t="s">
        <v>970</v>
      </c>
    </row>
    <row r="85" spans="1:22">
      <c r="A85" s="53">
        <v>39843</v>
      </c>
      <c r="B85" s="17">
        <v>2009</v>
      </c>
      <c r="C85" s="17">
        <f t="shared" si="10"/>
        <v>1</v>
      </c>
      <c r="D85" s="17" t="str">
        <f t="shared" si="11"/>
        <v>winter</v>
      </c>
      <c r="E85" s="27"/>
      <c r="F85" s="33" t="s">
        <v>97</v>
      </c>
      <c r="G85" s="22">
        <v>1</v>
      </c>
      <c r="H85" s="41" t="str">
        <f t="shared" si="12"/>
        <v>Calypte anna</v>
      </c>
      <c r="I85" s="22" t="s">
        <v>582</v>
      </c>
      <c r="J85" s="22" t="s">
        <v>583</v>
      </c>
      <c r="K85" s="22" t="s">
        <v>519</v>
      </c>
      <c r="L85" s="22" t="s">
        <v>520</v>
      </c>
      <c r="M85" s="22" t="s">
        <v>343</v>
      </c>
      <c r="N85" s="22" t="s">
        <v>435</v>
      </c>
      <c r="O85" s="22" t="s">
        <v>389</v>
      </c>
      <c r="Q85" s="41">
        <v>96915</v>
      </c>
      <c r="R85" s="41" t="s">
        <v>783</v>
      </c>
      <c r="S85" s="41" t="s">
        <v>519</v>
      </c>
      <c r="T85" s="41" t="s">
        <v>517</v>
      </c>
    </row>
    <row r="86" spans="1:22">
      <c r="A86" s="53">
        <v>39843</v>
      </c>
      <c r="B86" s="17">
        <v>2009</v>
      </c>
      <c r="C86" s="17">
        <f t="shared" si="10"/>
        <v>1</v>
      </c>
      <c r="D86" s="17" t="str">
        <f t="shared" si="11"/>
        <v>winter</v>
      </c>
      <c r="E86" s="27"/>
      <c r="F86" s="33" t="s">
        <v>97</v>
      </c>
      <c r="G86" s="22">
        <v>1</v>
      </c>
      <c r="H86" s="41" t="str">
        <f t="shared" si="12"/>
        <v>Calypte anna</v>
      </c>
      <c r="I86" s="22" t="s">
        <v>582</v>
      </c>
      <c r="J86" s="22" t="s">
        <v>583</v>
      </c>
      <c r="K86" s="22" t="s">
        <v>519</v>
      </c>
      <c r="L86" s="22" t="s">
        <v>520</v>
      </c>
      <c r="M86" s="22" t="s">
        <v>343</v>
      </c>
      <c r="N86" s="22" t="s">
        <v>435</v>
      </c>
      <c r="O86" s="22" t="s">
        <v>389</v>
      </c>
      <c r="Q86" s="41">
        <v>96916</v>
      </c>
      <c r="R86" s="41" t="s">
        <v>784</v>
      </c>
      <c r="S86" s="41" t="s">
        <v>519</v>
      </c>
      <c r="T86" s="41" t="s">
        <v>517</v>
      </c>
    </row>
    <row r="87" spans="1:22">
      <c r="A87" s="53">
        <v>39867</v>
      </c>
      <c r="B87" s="17">
        <v>2009</v>
      </c>
      <c r="C87" s="17">
        <f t="shared" si="10"/>
        <v>2</v>
      </c>
      <c r="D87" s="17" t="str">
        <f t="shared" si="11"/>
        <v>winter</v>
      </c>
      <c r="E87" s="27"/>
      <c r="F87" s="33" t="s">
        <v>97</v>
      </c>
      <c r="G87" s="22">
        <v>1</v>
      </c>
      <c r="H87" s="41" t="str">
        <f t="shared" si="12"/>
        <v>Calypte anna</v>
      </c>
      <c r="I87" s="22" t="s">
        <v>582</v>
      </c>
      <c r="J87" s="22" t="s">
        <v>583</v>
      </c>
      <c r="K87" s="22" t="s">
        <v>325</v>
      </c>
      <c r="L87" s="22" t="s">
        <v>390</v>
      </c>
      <c r="M87" s="22" t="s">
        <v>343</v>
      </c>
      <c r="N87" s="22" t="s">
        <v>752</v>
      </c>
      <c r="O87" s="22" t="s">
        <v>391</v>
      </c>
      <c r="Q87" s="41">
        <v>97132</v>
      </c>
      <c r="R87" s="41" t="s">
        <v>785</v>
      </c>
      <c r="S87" s="41" t="s">
        <v>678</v>
      </c>
      <c r="T87" s="41" t="s">
        <v>517</v>
      </c>
    </row>
    <row r="88" spans="1:22">
      <c r="A88" s="53">
        <v>39874</v>
      </c>
      <c r="B88" s="17">
        <v>2009</v>
      </c>
      <c r="C88" s="17">
        <f t="shared" si="10"/>
        <v>3</v>
      </c>
      <c r="D88" s="17" t="str">
        <f t="shared" si="11"/>
        <v>spring</v>
      </c>
      <c r="E88" s="27"/>
      <c r="F88" s="33" t="s">
        <v>97</v>
      </c>
      <c r="G88" s="22">
        <v>1</v>
      </c>
      <c r="H88" s="41" t="str">
        <f t="shared" si="12"/>
        <v>Calypte anna</v>
      </c>
      <c r="I88" s="22" t="s">
        <v>582</v>
      </c>
      <c r="J88" s="22" t="s">
        <v>583</v>
      </c>
      <c r="K88" s="22" t="s">
        <v>519</v>
      </c>
      <c r="L88" s="22" t="s">
        <v>520</v>
      </c>
      <c r="M88" s="22" t="s">
        <v>343</v>
      </c>
      <c r="N88" s="22" t="s">
        <v>435</v>
      </c>
      <c r="O88" s="22" t="s">
        <v>392</v>
      </c>
      <c r="Q88" s="41">
        <v>97000</v>
      </c>
      <c r="R88" s="41" t="s">
        <v>786</v>
      </c>
      <c r="S88" s="41" t="s">
        <v>519</v>
      </c>
      <c r="T88" s="41" t="s">
        <v>517</v>
      </c>
    </row>
    <row r="89" spans="1:22" s="22" customFormat="1">
      <c r="A89" s="54">
        <v>39875</v>
      </c>
      <c r="B89" s="17">
        <v>2009</v>
      </c>
      <c r="C89" s="17">
        <f t="shared" si="10"/>
        <v>3</v>
      </c>
      <c r="D89" s="17" t="str">
        <f t="shared" si="11"/>
        <v>spring</v>
      </c>
      <c r="E89" s="37">
        <v>830</v>
      </c>
      <c r="F89" s="37"/>
      <c r="G89" s="22">
        <v>0</v>
      </c>
      <c r="H89" s="22" t="str">
        <f t="shared" si="12"/>
        <v xml:space="preserve"> </v>
      </c>
    </row>
    <row r="90" spans="1:22" s="22" customFormat="1">
      <c r="A90" s="54">
        <v>39883</v>
      </c>
      <c r="B90" s="17">
        <v>2009</v>
      </c>
      <c r="C90" s="17">
        <f t="shared" si="10"/>
        <v>3</v>
      </c>
      <c r="D90" s="17" t="str">
        <f t="shared" si="11"/>
        <v>spring</v>
      </c>
      <c r="E90" s="37">
        <v>820</v>
      </c>
      <c r="F90" s="37"/>
      <c r="G90" s="22">
        <v>0</v>
      </c>
      <c r="H90" s="22" t="str">
        <f t="shared" si="12"/>
        <v xml:space="preserve"> </v>
      </c>
    </row>
    <row r="91" spans="1:22" s="22" customFormat="1">
      <c r="A91" s="54">
        <v>39884</v>
      </c>
      <c r="B91" s="17">
        <v>2009</v>
      </c>
      <c r="C91" s="17">
        <f t="shared" si="10"/>
        <v>3</v>
      </c>
      <c r="D91" s="17" t="str">
        <f t="shared" si="11"/>
        <v>spring</v>
      </c>
      <c r="E91" s="37">
        <v>735</v>
      </c>
      <c r="F91" s="37"/>
      <c r="G91" s="22">
        <v>0</v>
      </c>
      <c r="H91" s="22" t="str">
        <f t="shared" si="12"/>
        <v xml:space="preserve"> </v>
      </c>
    </row>
    <row r="92" spans="1:22" s="22" customFormat="1">
      <c r="A92" s="54">
        <v>39885</v>
      </c>
      <c r="B92" s="17">
        <v>2009</v>
      </c>
      <c r="C92" s="17">
        <f t="shared" si="10"/>
        <v>3</v>
      </c>
      <c r="D92" s="17" t="str">
        <f t="shared" si="11"/>
        <v>spring</v>
      </c>
      <c r="E92" s="37">
        <v>930</v>
      </c>
      <c r="F92" s="37"/>
      <c r="G92" s="22">
        <v>0</v>
      </c>
      <c r="H92" s="22" t="str">
        <f t="shared" si="12"/>
        <v xml:space="preserve"> </v>
      </c>
      <c r="O92" s="22" t="s">
        <v>393</v>
      </c>
    </row>
    <row r="93" spans="1:22" s="22" customFormat="1">
      <c r="A93" s="54">
        <v>39886</v>
      </c>
      <c r="B93" s="17">
        <v>2009</v>
      </c>
      <c r="C93" s="17">
        <f t="shared" si="10"/>
        <v>3</v>
      </c>
      <c r="D93" s="17" t="str">
        <f t="shared" si="11"/>
        <v>spring</v>
      </c>
      <c r="E93" s="37">
        <v>915</v>
      </c>
      <c r="F93" s="37"/>
      <c r="G93" s="22">
        <v>0</v>
      </c>
      <c r="H93" s="22" t="str">
        <f t="shared" si="12"/>
        <v xml:space="preserve"> </v>
      </c>
      <c r="O93" s="22" t="s">
        <v>393</v>
      </c>
    </row>
    <row r="94" spans="1:22" s="22" customFormat="1">
      <c r="A94" s="54">
        <v>39887</v>
      </c>
      <c r="B94" s="17">
        <v>2009</v>
      </c>
      <c r="C94" s="17">
        <f t="shared" si="10"/>
        <v>3</v>
      </c>
      <c r="D94" s="17" t="str">
        <f t="shared" si="11"/>
        <v>spring</v>
      </c>
      <c r="E94" s="37">
        <v>900</v>
      </c>
      <c r="F94" s="37"/>
      <c r="G94" s="22">
        <v>0</v>
      </c>
      <c r="H94" s="22" t="str">
        <f t="shared" si="12"/>
        <v xml:space="preserve"> </v>
      </c>
      <c r="O94" s="22" t="s">
        <v>393</v>
      </c>
    </row>
    <row r="95" spans="1:22" s="22" customFormat="1">
      <c r="A95" s="54">
        <v>39888</v>
      </c>
      <c r="B95" s="17">
        <v>2009</v>
      </c>
      <c r="C95" s="17">
        <f t="shared" si="10"/>
        <v>3</v>
      </c>
      <c r="D95" s="17" t="str">
        <f t="shared" si="11"/>
        <v>spring</v>
      </c>
      <c r="E95" s="37">
        <v>930</v>
      </c>
      <c r="F95" s="37"/>
      <c r="G95" s="22">
        <v>0</v>
      </c>
      <c r="H95" s="22" t="str">
        <f t="shared" si="12"/>
        <v xml:space="preserve"> </v>
      </c>
      <c r="O95" s="22" t="s">
        <v>394</v>
      </c>
    </row>
    <row r="96" spans="1:22" s="22" customFormat="1">
      <c r="A96" s="54">
        <v>39889</v>
      </c>
      <c r="B96" s="17">
        <v>2009</v>
      </c>
      <c r="C96" s="17">
        <f t="shared" si="10"/>
        <v>3</v>
      </c>
      <c r="D96" s="17" t="str">
        <f t="shared" si="11"/>
        <v>spring</v>
      </c>
      <c r="E96" s="37">
        <v>930</v>
      </c>
      <c r="F96" s="37"/>
      <c r="G96" s="22">
        <v>0</v>
      </c>
      <c r="H96" s="22" t="str">
        <f t="shared" si="12"/>
        <v xml:space="preserve"> </v>
      </c>
      <c r="O96" s="22" t="s">
        <v>394</v>
      </c>
    </row>
    <row r="97" spans="1:22" s="22" customFormat="1">
      <c r="A97" s="54">
        <v>39890</v>
      </c>
      <c r="B97" s="17">
        <v>2009</v>
      </c>
      <c r="C97" s="17">
        <f t="shared" si="10"/>
        <v>3</v>
      </c>
      <c r="D97" s="17" t="str">
        <f t="shared" si="11"/>
        <v>spring</v>
      </c>
      <c r="E97" s="37">
        <v>840</v>
      </c>
      <c r="F97" s="37"/>
      <c r="G97" s="22">
        <v>0</v>
      </c>
      <c r="H97" s="22" t="str">
        <f t="shared" si="12"/>
        <v xml:space="preserve"> </v>
      </c>
      <c r="O97" s="22" t="s">
        <v>393</v>
      </c>
    </row>
    <row r="98" spans="1:22" s="22" customFormat="1">
      <c r="A98" s="54">
        <v>39891</v>
      </c>
      <c r="B98" s="17">
        <v>2009</v>
      </c>
      <c r="C98" s="17">
        <f t="shared" si="10"/>
        <v>3</v>
      </c>
      <c r="D98" s="17" t="str">
        <f t="shared" si="11"/>
        <v>spring</v>
      </c>
      <c r="E98" s="37">
        <v>840</v>
      </c>
      <c r="F98" s="37"/>
      <c r="G98" s="22">
        <v>0</v>
      </c>
      <c r="H98" s="22" t="str">
        <f t="shared" si="12"/>
        <v xml:space="preserve"> </v>
      </c>
      <c r="O98" s="22" t="s">
        <v>393</v>
      </c>
    </row>
    <row r="99" spans="1:22" s="22" customFormat="1">
      <c r="A99" s="54">
        <v>39892</v>
      </c>
      <c r="B99" s="17">
        <v>2009</v>
      </c>
      <c r="C99" s="17">
        <f t="shared" si="10"/>
        <v>3</v>
      </c>
      <c r="D99" s="17" t="str">
        <f t="shared" si="11"/>
        <v>spring</v>
      </c>
      <c r="E99" s="37">
        <v>920</v>
      </c>
      <c r="F99" s="37"/>
      <c r="G99" s="22">
        <v>0</v>
      </c>
      <c r="H99" s="22" t="str">
        <f t="shared" si="12"/>
        <v xml:space="preserve"> </v>
      </c>
      <c r="O99" s="22" t="s">
        <v>393</v>
      </c>
    </row>
    <row r="100" spans="1:22" s="22" customFormat="1">
      <c r="A100" s="54">
        <v>39893</v>
      </c>
      <c r="B100" s="17">
        <v>2009</v>
      </c>
      <c r="C100" s="17">
        <f t="shared" si="10"/>
        <v>3</v>
      </c>
      <c r="D100" s="17" t="str">
        <f t="shared" si="11"/>
        <v>spring</v>
      </c>
      <c r="E100" s="37">
        <v>910</v>
      </c>
      <c r="F100" s="37"/>
      <c r="G100" s="22">
        <v>0</v>
      </c>
      <c r="H100" s="22" t="str">
        <f t="shared" si="12"/>
        <v xml:space="preserve"> </v>
      </c>
      <c r="O100" s="22" t="s">
        <v>393</v>
      </c>
    </row>
    <row r="101" spans="1:22" s="22" customFormat="1">
      <c r="A101" s="54">
        <v>39894</v>
      </c>
      <c r="B101" s="17">
        <v>2009</v>
      </c>
      <c r="C101" s="17">
        <f t="shared" si="10"/>
        <v>3</v>
      </c>
      <c r="D101" s="17" t="str">
        <f t="shared" si="11"/>
        <v>spring</v>
      </c>
      <c r="E101" s="37">
        <v>920</v>
      </c>
      <c r="F101" s="37"/>
      <c r="G101" s="22">
        <v>0</v>
      </c>
      <c r="H101" s="22" t="str">
        <f t="shared" si="12"/>
        <v xml:space="preserve"> </v>
      </c>
      <c r="O101" s="22" t="s">
        <v>393</v>
      </c>
    </row>
    <row r="102" spans="1:22" s="22" customFormat="1">
      <c r="A102" s="54">
        <v>39896</v>
      </c>
      <c r="B102" s="17">
        <v>2009</v>
      </c>
      <c r="C102" s="17">
        <f t="shared" si="10"/>
        <v>3</v>
      </c>
      <c r="D102" s="17" t="str">
        <f t="shared" si="11"/>
        <v>spring</v>
      </c>
      <c r="E102" s="37">
        <v>820</v>
      </c>
      <c r="F102" s="37"/>
      <c r="G102" s="22">
        <v>0</v>
      </c>
      <c r="H102" s="22" t="str">
        <f t="shared" si="12"/>
        <v xml:space="preserve"> </v>
      </c>
      <c r="O102" s="22" t="s">
        <v>386</v>
      </c>
    </row>
    <row r="103" spans="1:22" s="22" customFormat="1">
      <c r="A103" s="54">
        <v>39896</v>
      </c>
      <c r="B103" s="17">
        <v>2009</v>
      </c>
      <c r="C103" s="17">
        <f t="shared" si="10"/>
        <v>3</v>
      </c>
      <c r="D103" s="17" t="str">
        <f t="shared" si="11"/>
        <v>spring</v>
      </c>
      <c r="E103" s="37">
        <v>930</v>
      </c>
      <c r="F103" s="37"/>
      <c r="G103" s="22">
        <v>0</v>
      </c>
      <c r="H103" s="22" t="str">
        <f t="shared" si="12"/>
        <v xml:space="preserve"> </v>
      </c>
      <c r="O103" s="22" t="s">
        <v>677</v>
      </c>
    </row>
    <row r="104" spans="1:22" s="22" customFormat="1">
      <c r="A104" s="54">
        <v>39897</v>
      </c>
      <c r="B104" s="17">
        <v>2009</v>
      </c>
      <c r="C104" s="17">
        <f t="shared" si="10"/>
        <v>3</v>
      </c>
      <c r="D104" s="17" t="str">
        <f t="shared" si="11"/>
        <v>spring</v>
      </c>
      <c r="E104" s="37">
        <v>830</v>
      </c>
      <c r="F104" s="37"/>
      <c r="G104" s="22">
        <v>0</v>
      </c>
      <c r="H104" s="22" t="str">
        <f t="shared" si="12"/>
        <v xml:space="preserve"> </v>
      </c>
      <c r="O104" s="22" t="s">
        <v>393</v>
      </c>
    </row>
    <row r="105" spans="1:22">
      <c r="A105" s="53">
        <v>39898</v>
      </c>
      <c r="B105" s="17">
        <v>2009</v>
      </c>
      <c r="C105" s="17">
        <f t="shared" si="10"/>
        <v>3</v>
      </c>
      <c r="D105" s="17" t="str">
        <f t="shared" si="11"/>
        <v>spring</v>
      </c>
      <c r="E105" s="27">
        <v>950</v>
      </c>
      <c r="F105" s="33" t="s">
        <v>97</v>
      </c>
      <c r="G105" s="22">
        <v>1</v>
      </c>
      <c r="H105" s="41" t="str">
        <f t="shared" si="12"/>
        <v>Junco hyemalis</v>
      </c>
      <c r="I105" s="22" t="s">
        <v>432</v>
      </c>
      <c r="J105" s="22" t="s">
        <v>433</v>
      </c>
      <c r="K105" s="22" t="s">
        <v>678</v>
      </c>
      <c r="L105" s="22" t="s">
        <v>520</v>
      </c>
      <c r="M105" s="22" t="s">
        <v>133</v>
      </c>
      <c r="N105" s="22" t="s">
        <v>529</v>
      </c>
      <c r="O105" s="22" t="s">
        <v>745</v>
      </c>
      <c r="R105" s="41" t="s">
        <v>842</v>
      </c>
      <c r="S105" s="41" t="s">
        <v>678</v>
      </c>
      <c r="T105" s="41" t="s">
        <v>517</v>
      </c>
      <c r="V105" s="41" t="s">
        <v>843</v>
      </c>
    </row>
    <row r="106" spans="1:22" s="22" customFormat="1">
      <c r="A106" s="54">
        <v>39898</v>
      </c>
      <c r="B106" s="17">
        <v>2009</v>
      </c>
      <c r="C106" s="17">
        <f t="shared" si="10"/>
        <v>3</v>
      </c>
      <c r="D106" s="17" t="str">
        <f t="shared" si="11"/>
        <v>spring</v>
      </c>
      <c r="E106" s="37">
        <v>925</v>
      </c>
      <c r="F106" s="37"/>
      <c r="G106" s="22">
        <v>0</v>
      </c>
      <c r="H106" s="22" t="str">
        <f t="shared" si="12"/>
        <v xml:space="preserve"> </v>
      </c>
      <c r="O106" s="22" t="s">
        <v>393</v>
      </c>
    </row>
    <row r="107" spans="1:22" s="22" customFormat="1">
      <c r="A107" s="54">
        <v>39900</v>
      </c>
      <c r="B107" s="17">
        <v>2009</v>
      </c>
      <c r="C107" s="17">
        <f t="shared" si="10"/>
        <v>3</v>
      </c>
      <c r="D107" s="17" t="str">
        <f t="shared" si="11"/>
        <v>spring</v>
      </c>
      <c r="E107" s="37">
        <v>930</v>
      </c>
      <c r="F107" s="37"/>
      <c r="G107" s="22">
        <v>0</v>
      </c>
      <c r="H107" s="22" t="str">
        <f t="shared" si="12"/>
        <v xml:space="preserve"> </v>
      </c>
      <c r="O107" s="22" t="s">
        <v>393</v>
      </c>
    </row>
    <row r="108" spans="1:22" s="22" customFormat="1">
      <c r="A108" s="54">
        <v>39901</v>
      </c>
      <c r="B108" s="17">
        <v>2009</v>
      </c>
      <c r="C108" s="17">
        <f t="shared" si="10"/>
        <v>3</v>
      </c>
      <c r="D108" s="17" t="str">
        <f t="shared" si="11"/>
        <v>spring</v>
      </c>
      <c r="E108" s="37">
        <v>830</v>
      </c>
      <c r="F108" s="37"/>
      <c r="G108" s="22">
        <v>0</v>
      </c>
      <c r="H108" s="22" t="str">
        <f t="shared" si="12"/>
        <v xml:space="preserve"> </v>
      </c>
      <c r="O108" s="22" t="s">
        <v>393</v>
      </c>
    </row>
    <row r="109" spans="1:22" s="22" customFormat="1">
      <c r="A109" s="54">
        <v>39902</v>
      </c>
      <c r="B109" s="17">
        <v>2009</v>
      </c>
      <c r="C109" s="17">
        <f t="shared" si="10"/>
        <v>3</v>
      </c>
      <c r="D109" s="17" t="str">
        <f t="shared" si="11"/>
        <v>spring</v>
      </c>
      <c r="E109" s="37">
        <v>915</v>
      </c>
      <c r="F109" s="37"/>
      <c r="G109" s="22">
        <v>0</v>
      </c>
      <c r="H109" s="22" t="str">
        <f t="shared" si="12"/>
        <v xml:space="preserve"> </v>
      </c>
      <c r="O109" s="22" t="s">
        <v>746</v>
      </c>
    </row>
    <row r="110" spans="1:22" s="22" customFormat="1">
      <c r="A110" s="54">
        <v>39903</v>
      </c>
      <c r="B110" s="17">
        <v>2009</v>
      </c>
      <c r="C110" s="17">
        <f t="shared" si="10"/>
        <v>3</v>
      </c>
      <c r="D110" s="17" t="str">
        <f t="shared" si="11"/>
        <v>spring</v>
      </c>
      <c r="E110" s="37">
        <v>830</v>
      </c>
      <c r="F110" s="37"/>
      <c r="G110" s="22">
        <v>0</v>
      </c>
      <c r="H110" s="22" t="str">
        <f t="shared" si="12"/>
        <v xml:space="preserve"> </v>
      </c>
      <c r="O110" s="22" t="s">
        <v>746</v>
      </c>
    </row>
    <row r="111" spans="1:22">
      <c r="A111" s="53">
        <v>39904</v>
      </c>
      <c r="B111" s="17">
        <v>2009</v>
      </c>
      <c r="C111" s="17">
        <f t="shared" si="10"/>
        <v>4</v>
      </c>
      <c r="D111" s="17" t="str">
        <f t="shared" si="11"/>
        <v>spring</v>
      </c>
      <c r="E111" s="27">
        <v>1400</v>
      </c>
      <c r="F111" s="33" t="s">
        <v>97</v>
      </c>
      <c r="G111" s="22">
        <v>1</v>
      </c>
      <c r="H111" s="41" t="str">
        <f t="shared" si="12"/>
        <v>Calypte anna</v>
      </c>
      <c r="I111" s="22" t="s">
        <v>582</v>
      </c>
      <c r="J111" s="22" t="s">
        <v>583</v>
      </c>
      <c r="K111" s="22" t="s">
        <v>519</v>
      </c>
      <c r="L111" s="22" t="s">
        <v>520</v>
      </c>
      <c r="M111" s="22" t="s">
        <v>343</v>
      </c>
      <c r="N111" s="22" t="s">
        <v>435</v>
      </c>
      <c r="O111" s="22" t="s">
        <v>237</v>
      </c>
      <c r="Q111" s="41">
        <v>96995</v>
      </c>
      <c r="R111" s="41" t="s">
        <v>788</v>
      </c>
      <c r="S111" s="41" t="s">
        <v>519</v>
      </c>
      <c r="T111" s="41" t="s">
        <v>517</v>
      </c>
      <c r="V111" s="41" t="s">
        <v>33</v>
      </c>
    </row>
    <row r="112" spans="1:22">
      <c r="A112" s="53">
        <v>39904</v>
      </c>
      <c r="B112" s="17">
        <v>2009</v>
      </c>
      <c r="C112" s="17">
        <f t="shared" si="10"/>
        <v>4</v>
      </c>
      <c r="D112" s="17" t="str">
        <f t="shared" si="11"/>
        <v>spring</v>
      </c>
      <c r="E112" s="27">
        <v>1400</v>
      </c>
      <c r="F112" s="33" t="s">
        <v>97</v>
      </c>
      <c r="G112" s="22">
        <v>1</v>
      </c>
      <c r="H112" s="41" t="str">
        <f t="shared" si="12"/>
        <v>Calypte anna</v>
      </c>
      <c r="I112" s="22" t="s">
        <v>582</v>
      </c>
      <c r="J112" s="22" t="s">
        <v>583</v>
      </c>
      <c r="K112" s="22" t="s">
        <v>519</v>
      </c>
      <c r="L112" s="22" t="s">
        <v>520</v>
      </c>
      <c r="M112" s="22" t="s">
        <v>343</v>
      </c>
      <c r="N112" s="22" t="s">
        <v>435</v>
      </c>
      <c r="O112" s="22" t="s">
        <v>237</v>
      </c>
      <c r="Q112" s="41">
        <v>96996</v>
      </c>
      <c r="R112" s="41" t="s">
        <v>787</v>
      </c>
      <c r="S112" s="41" t="s">
        <v>519</v>
      </c>
      <c r="T112" s="41" t="s">
        <v>517</v>
      </c>
      <c r="V112" s="41" t="s">
        <v>33</v>
      </c>
    </row>
    <row r="113" spans="1:22" s="22" customFormat="1">
      <c r="A113" s="54">
        <v>39904</v>
      </c>
      <c r="B113" s="17">
        <v>2009</v>
      </c>
      <c r="C113" s="17">
        <f t="shared" si="10"/>
        <v>4</v>
      </c>
      <c r="D113" s="17" t="str">
        <f t="shared" si="11"/>
        <v>spring</v>
      </c>
      <c r="E113" s="37">
        <v>840</v>
      </c>
      <c r="F113" s="37"/>
      <c r="G113" s="22">
        <v>0</v>
      </c>
      <c r="H113" s="22" t="str">
        <f t="shared" si="12"/>
        <v xml:space="preserve"> </v>
      </c>
      <c r="O113" s="22" t="s">
        <v>393</v>
      </c>
    </row>
    <row r="114" spans="1:22" s="22" customFormat="1">
      <c r="A114" s="54">
        <v>39905</v>
      </c>
      <c r="B114" s="17">
        <v>2009</v>
      </c>
      <c r="C114" s="17">
        <f t="shared" si="10"/>
        <v>4</v>
      </c>
      <c r="D114" s="17" t="str">
        <f t="shared" si="11"/>
        <v>spring</v>
      </c>
      <c r="E114" s="37">
        <v>940</v>
      </c>
      <c r="F114" s="37"/>
      <c r="G114" s="22">
        <v>0</v>
      </c>
      <c r="H114" s="22" t="str">
        <f t="shared" si="12"/>
        <v xml:space="preserve"> </v>
      </c>
      <c r="O114" s="22" t="s">
        <v>393</v>
      </c>
    </row>
    <row r="115" spans="1:22" s="22" customFormat="1">
      <c r="A115" s="54">
        <v>39906</v>
      </c>
      <c r="B115" s="17">
        <v>2009</v>
      </c>
      <c r="C115" s="17">
        <f t="shared" si="10"/>
        <v>4</v>
      </c>
      <c r="D115" s="17" t="str">
        <f t="shared" si="11"/>
        <v>spring</v>
      </c>
      <c r="E115" s="37">
        <v>850</v>
      </c>
      <c r="F115" s="37"/>
      <c r="G115" s="22">
        <v>0</v>
      </c>
      <c r="H115" s="22" t="str">
        <f t="shared" si="12"/>
        <v xml:space="preserve"> </v>
      </c>
      <c r="O115" s="22" t="s">
        <v>393</v>
      </c>
    </row>
    <row r="116" spans="1:22" s="22" customFormat="1">
      <c r="A116" s="54">
        <v>39907</v>
      </c>
      <c r="B116" s="17">
        <v>2009</v>
      </c>
      <c r="C116" s="17">
        <f t="shared" si="10"/>
        <v>4</v>
      </c>
      <c r="D116" s="17" t="str">
        <f t="shared" si="11"/>
        <v>spring</v>
      </c>
      <c r="E116" s="37">
        <v>815</v>
      </c>
      <c r="F116" s="37"/>
      <c r="G116" s="22">
        <v>0</v>
      </c>
      <c r="H116" s="22" t="str">
        <f t="shared" ref="H116:H135" si="13">CONCATENATE(I116," ",J116)</f>
        <v xml:space="preserve"> </v>
      </c>
      <c r="O116" s="22" t="s">
        <v>746</v>
      </c>
    </row>
    <row r="117" spans="1:22">
      <c r="A117" s="53">
        <v>39908</v>
      </c>
      <c r="B117" s="17">
        <v>2009</v>
      </c>
      <c r="C117" s="17">
        <f t="shared" si="10"/>
        <v>4</v>
      </c>
      <c r="D117" s="17" t="str">
        <f t="shared" si="11"/>
        <v>spring</v>
      </c>
      <c r="E117" s="27">
        <v>1818</v>
      </c>
      <c r="F117" s="33" t="s">
        <v>97</v>
      </c>
      <c r="G117" s="22">
        <v>1</v>
      </c>
      <c r="H117" s="41" t="str">
        <f t="shared" si="13"/>
        <v>Selasphorus rufus</v>
      </c>
      <c r="I117" s="22" t="s">
        <v>437</v>
      </c>
      <c r="J117" s="22" t="s">
        <v>546</v>
      </c>
      <c r="K117" s="22" t="s">
        <v>678</v>
      </c>
      <c r="M117" s="22" t="s">
        <v>232</v>
      </c>
      <c r="N117" s="22" t="s">
        <v>747</v>
      </c>
      <c r="O117" s="22" t="s">
        <v>748</v>
      </c>
      <c r="P117" s="41" t="s">
        <v>749</v>
      </c>
      <c r="Q117" s="41">
        <v>96924</v>
      </c>
      <c r="R117" s="41" t="s">
        <v>789</v>
      </c>
      <c r="S117" s="41" t="s">
        <v>678</v>
      </c>
      <c r="T117" s="41" t="s">
        <v>517</v>
      </c>
      <c r="V117" s="41" t="s">
        <v>35</v>
      </c>
    </row>
    <row r="118" spans="1:22" s="22" customFormat="1">
      <c r="A118" s="54">
        <v>39908</v>
      </c>
      <c r="B118" s="17">
        <v>2009</v>
      </c>
      <c r="C118" s="17">
        <f t="shared" si="10"/>
        <v>4</v>
      </c>
      <c r="D118" s="17" t="str">
        <f t="shared" si="11"/>
        <v>spring</v>
      </c>
      <c r="E118" s="37">
        <v>900</v>
      </c>
      <c r="F118" s="37"/>
      <c r="G118" s="22">
        <v>0</v>
      </c>
      <c r="H118" s="22" t="str">
        <f t="shared" si="13"/>
        <v xml:space="preserve"> </v>
      </c>
      <c r="O118" s="22" t="s">
        <v>393</v>
      </c>
    </row>
    <row r="119" spans="1:22">
      <c r="A119" s="53">
        <v>39909</v>
      </c>
      <c r="B119" s="17">
        <v>2009</v>
      </c>
      <c r="C119" s="17">
        <f t="shared" si="10"/>
        <v>4</v>
      </c>
      <c r="D119" s="17" t="str">
        <f t="shared" si="11"/>
        <v>spring</v>
      </c>
      <c r="E119" s="27">
        <v>700</v>
      </c>
      <c r="F119" s="33" t="s">
        <v>97</v>
      </c>
      <c r="G119" s="22">
        <v>1</v>
      </c>
      <c r="H119" s="41" t="str">
        <f t="shared" si="13"/>
        <v>Selasphorus sasin</v>
      </c>
      <c r="I119" s="22" t="s">
        <v>437</v>
      </c>
      <c r="J119" s="22" t="s">
        <v>575</v>
      </c>
      <c r="K119" s="22" t="s">
        <v>519</v>
      </c>
      <c r="L119" s="22" t="s">
        <v>520</v>
      </c>
      <c r="M119" s="22" t="s">
        <v>133</v>
      </c>
      <c r="N119" s="22" t="s">
        <v>750</v>
      </c>
      <c r="O119" s="22" t="s">
        <v>751</v>
      </c>
      <c r="Q119" s="41">
        <v>96922</v>
      </c>
      <c r="R119" s="41" t="s">
        <v>790</v>
      </c>
      <c r="S119" s="41" t="s">
        <v>519</v>
      </c>
      <c r="T119" s="41" t="s">
        <v>517</v>
      </c>
    </row>
    <row r="120" spans="1:22" s="22" customFormat="1">
      <c r="A120" s="54">
        <v>39909</v>
      </c>
      <c r="B120" s="17">
        <v>2009</v>
      </c>
      <c r="C120" s="17">
        <f t="shared" si="10"/>
        <v>4</v>
      </c>
      <c r="D120" s="17" t="str">
        <f t="shared" si="11"/>
        <v>spring</v>
      </c>
      <c r="E120" s="37">
        <v>900</v>
      </c>
      <c r="F120" s="37"/>
      <c r="G120" s="22">
        <v>0</v>
      </c>
      <c r="H120" s="22" t="str">
        <f t="shared" si="13"/>
        <v xml:space="preserve"> </v>
      </c>
      <c r="O120" s="22" t="s">
        <v>746</v>
      </c>
    </row>
    <row r="121" spans="1:22" s="22" customFormat="1">
      <c r="A121" s="54">
        <v>39910</v>
      </c>
      <c r="B121" s="17">
        <v>2009</v>
      </c>
      <c r="C121" s="17">
        <f t="shared" si="10"/>
        <v>4</v>
      </c>
      <c r="D121" s="17" t="str">
        <f t="shared" si="11"/>
        <v>spring</v>
      </c>
      <c r="E121" s="37">
        <v>830</v>
      </c>
      <c r="F121" s="37"/>
      <c r="G121" s="22">
        <v>0</v>
      </c>
      <c r="H121" s="22" t="str">
        <f t="shared" si="13"/>
        <v xml:space="preserve"> </v>
      </c>
      <c r="O121" s="22" t="s">
        <v>746</v>
      </c>
    </row>
    <row r="122" spans="1:22" s="22" customFormat="1">
      <c r="A122" s="54">
        <v>39911</v>
      </c>
      <c r="B122" s="17">
        <v>2009</v>
      </c>
      <c r="C122" s="17">
        <f t="shared" si="10"/>
        <v>4</v>
      </c>
      <c r="D122" s="17" t="str">
        <f t="shared" si="11"/>
        <v>spring</v>
      </c>
      <c r="E122" s="37">
        <v>840</v>
      </c>
      <c r="F122" s="37"/>
      <c r="G122" s="22">
        <v>0</v>
      </c>
      <c r="H122" s="22" t="str">
        <f t="shared" si="13"/>
        <v xml:space="preserve"> </v>
      </c>
      <c r="O122" s="22" t="s">
        <v>393</v>
      </c>
    </row>
    <row r="123" spans="1:22" s="22" customFormat="1">
      <c r="A123" s="54">
        <v>39912</v>
      </c>
      <c r="B123" s="17">
        <v>2009</v>
      </c>
      <c r="C123" s="17">
        <f t="shared" si="10"/>
        <v>4</v>
      </c>
      <c r="D123" s="17" t="str">
        <f t="shared" si="11"/>
        <v>spring</v>
      </c>
      <c r="E123" s="37">
        <v>850</v>
      </c>
      <c r="F123" s="37"/>
      <c r="G123" s="22">
        <v>0</v>
      </c>
      <c r="H123" s="22" t="str">
        <f t="shared" si="13"/>
        <v xml:space="preserve"> </v>
      </c>
      <c r="O123" s="22" t="s">
        <v>393</v>
      </c>
    </row>
    <row r="124" spans="1:22" s="22" customFormat="1">
      <c r="A124" s="54">
        <v>39915</v>
      </c>
      <c r="B124" s="17">
        <v>2009</v>
      </c>
      <c r="C124" s="17">
        <f t="shared" si="10"/>
        <v>4</v>
      </c>
      <c r="D124" s="17" t="str">
        <f t="shared" si="11"/>
        <v>spring</v>
      </c>
      <c r="E124" s="37">
        <v>930</v>
      </c>
      <c r="F124" s="37"/>
      <c r="G124" s="22">
        <v>0</v>
      </c>
      <c r="H124" s="22" t="str">
        <f t="shared" si="13"/>
        <v xml:space="preserve"> </v>
      </c>
      <c r="O124" s="22" t="s">
        <v>393</v>
      </c>
    </row>
    <row r="125" spans="1:22" s="22" customFormat="1">
      <c r="A125" s="54">
        <v>39916</v>
      </c>
      <c r="B125" s="17">
        <v>2009</v>
      </c>
      <c r="C125" s="17">
        <f t="shared" si="10"/>
        <v>4</v>
      </c>
      <c r="D125" s="17" t="str">
        <f t="shared" si="11"/>
        <v>spring</v>
      </c>
      <c r="E125" s="37">
        <v>915</v>
      </c>
      <c r="F125" s="37"/>
      <c r="G125" s="22">
        <v>0</v>
      </c>
      <c r="H125" s="22" t="str">
        <f t="shared" si="13"/>
        <v xml:space="preserve"> </v>
      </c>
      <c r="O125" s="22" t="s">
        <v>746</v>
      </c>
    </row>
    <row r="126" spans="1:22" s="22" customFormat="1">
      <c r="A126" s="54">
        <v>39916</v>
      </c>
      <c r="B126" s="17">
        <v>2009</v>
      </c>
      <c r="C126" s="17">
        <f t="shared" si="10"/>
        <v>4</v>
      </c>
      <c r="D126" s="17" t="str">
        <f t="shared" si="11"/>
        <v>spring</v>
      </c>
      <c r="E126" s="40">
        <v>1430</v>
      </c>
      <c r="F126" s="37" t="s">
        <v>837</v>
      </c>
      <c r="G126" s="22">
        <v>1</v>
      </c>
      <c r="H126" s="22" t="str">
        <f t="shared" si="13"/>
        <v>Selasphorus sasin</v>
      </c>
      <c r="I126" s="22" t="s">
        <v>437</v>
      </c>
      <c r="J126" s="22" t="s">
        <v>575</v>
      </c>
      <c r="K126" s="22" t="s">
        <v>678</v>
      </c>
      <c r="L126" s="22" t="s">
        <v>520</v>
      </c>
      <c r="M126" s="22" t="s">
        <v>343</v>
      </c>
      <c r="N126" s="22" t="s">
        <v>752</v>
      </c>
      <c r="O126" s="22" t="s">
        <v>518</v>
      </c>
      <c r="V126" s="22" t="s">
        <v>396</v>
      </c>
    </row>
    <row r="127" spans="1:22" s="22" customFormat="1">
      <c r="A127" s="54">
        <v>39917</v>
      </c>
      <c r="B127" s="17">
        <v>2009</v>
      </c>
      <c r="C127" s="17">
        <f t="shared" si="10"/>
        <v>4</v>
      </c>
      <c r="D127" s="17" t="str">
        <f t="shared" si="11"/>
        <v>spring</v>
      </c>
      <c r="E127" s="37">
        <v>815</v>
      </c>
      <c r="F127" s="37"/>
      <c r="G127" s="22">
        <v>0</v>
      </c>
      <c r="H127" s="22" t="str">
        <f t="shared" si="13"/>
        <v xml:space="preserve"> </v>
      </c>
      <c r="O127" s="22" t="s">
        <v>746</v>
      </c>
    </row>
    <row r="128" spans="1:22" s="22" customFormat="1">
      <c r="A128" s="54">
        <v>39918</v>
      </c>
      <c r="B128" s="17">
        <v>2009</v>
      </c>
      <c r="C128" s="17">
        <f t="shared" si="10"/>
        <v>4</v>
      </c>
      <c r="D128" s="17" t="str">
        <f t="shared" si="11"/>
        <v>spring</v>
      </c>
      <c r="E128" s="37">
        <v>835</v>
      </c>
      <c r="F128" s="37"/>
      <c r="G128" s="22">
        <v>0</v>
      </c>
      <c r="H128" s="22" t="str">
        <f t="shared" si="13"/>
        <v xml:space="preserve"> </v>
      </c>
      <c r="O128" s="22" t="s">
        <v>393</v>
      </c>
    </row>
    <row r="129" spans="1:22" s="22" customFormat="1">
      <c r="A129" s="54">
        <v>39918</v>
      </c>
      <c r="B129" s="17">
        <v>2009</v>
      </c>
      <c r="C129" s="17">
        <f t="shared" si="10"/>
        <v>4</v>
      </c>
      <c r="D129" s="17" t="str">
        <f t="shared" si="11"/>
        <v>spring</v>
      </c>
      <c r="E129" s="40">
        <v>1530</v>
      </c>
      <c r="F129" s="33" t="s">
        <v>837</v>
      </c>
      <c r="G129" s="22">
        <v>1</v>
      </c>
      <c r="H129" s="22" t="str">
        <f t="shared" si="13"/>
        <v>Calypte anna</v>
      </c>
      <c r="I129" s="22" t="s">
        <v>582</v>
      </c>
      <c r="J129" s="22" t="s">
        <v>583</v>
      </c>
      <c r="M129" s="22" t="s">
        <v>232</v>
      </c>
      <c r="N129" s="22" t="s">
        <v>747</v>
      </c>
      <c r="O129" s="22" t="s">
        <v>406</v>
      </c>
      <c r="V129" s="22" t="s">
        <v>407</v>
      </c>
    </row>
    <row r="130" spans="1:22">
      <c r="A130" s="53">
        <v>39919</v>
      </c>
      <c r="B130" s="17">
        <v>2009</v>
      </c>
      <c r="C130" s="17">
        <f t="shared" si="10"/>
        <v>4</v>
      </c>
      <c r="D130" s="17" t="str">
        <f t="shared" si="11"/>
        <v>spring</v>
      </c>
      <c r="E130" s="27">
        <v>1740</v>
      </c>
      <c r="F130" s="33" t="s">
        <v>97</v>
      </c>
      <c r="G130" s="22">
        <v>1</v>
      </c>
      <c r="H130" s="41" t="str">
        <f t="shared" si="13"/>
        <v>Calypte anna</v>
      </c>
      <c r="I130" s="22" t="s">
        <v>582</v>
      </c>
      <c r="J130" s="22" t="s">
        <v>583</v>
      </c>
      <c r="K130" s="22" t="s">
        <v>585</v>
      </c>
      <c r="L130" s="22" t="s">
        <v>408</v>
      </c>
      <c r="M130" s="22" t="s">
        <v>251</v>
      </c>
      <c r="N130" s="22" t="s">
        <v>395</v>
      </c>
      <c r="O130" s="22" t="s">
        <v>505</v>
      </c>
      <c r="Q130" s="41">
        <v>97127</v>
      </c>
      <c r="R130" s="41" t="s">
        <v>791</v>
      </c>
      <c r="S130" s="41" t="s">
        <v>678</v>
      </c>
      <c r="T130" s="41" t="s">
        <v>517</v>
      </c>
      <c r="V130" s="41" t="s">
        <v>33</v>
      </c>
    </row>
    <row r="131" spans="1:22" s="22" customFormat="1">
      <c r="A131" s="54">
        <v>39919</v>
      </c>
      <c r="B131" s="17">
        <v>2009</v>
      </c>
      <c r="C131" s="17">
        <f t="shared" si="10"/>
        <v>4</v>
      </c>
      <c r="D131" s="17" t="str">
        <f t="shared" si="11"/>
        <v>spring</v>
      </c>
      <c r="E131" s="37">
        <v>900</v>
      </c>
      <c r="F131" s="37"/>
      <c r="G131" s="22">
        <v>0</v>
      </c>
      <c r="H131" s="22" t="str">
        <f t="shared" si="13"/>
        <v xml:space="preserve"> </v>
      </c>
      <c r="O131" s="22" t="s">
        <v>393</v>
      </c>
    </row>
    <row r="132" spans="1:22" s="22" customFormat="1">
      <c r="A132" s="54">
        <v>39920</v>
      </c>
      <c r="B132" s="17">
        <v>2009</v>
      </c>
      <c r="C132" s="17">
        <f t="shared" si="10"/>
        <v>4</v>
      </c>
      <c r="D132" s="17" t="str">
        <f t="shared" si="11"/>
        <v>spring</v>
      </c>
      <c r="E132" s="37">
        <v>745</v>
      </c>
      <c r="F132" s="37"/>
      <c r="G132" s="22">
        <v>0</v>
      </c>
      <c r="H132" s="22" t="str">
        <f t="shared" si="13"/>
        <v xml:space="preserve"> </v>
      </c>
      <c r="O132" s="22" t="s">
        <v>746</v>
      </c>
    </row>
    <row r="133" spans="1:22" s="22" customFormat="1">
      <c r="A133" s="54">
        <v>39921</v>
      </c>
      <c r="B133" s="17">
        <v>2009</v>
      </c>
      <c r="C133" s="17">
        <f t="shared" si="10"/>
        <v>4</v>
      </c>
      <c r="D133" s="17" t="str">
        <f t="shared" si="11"/>
        <v>spring</v>
      </c>
      <c r="E133" s="37">
        <v>645</v>
      </c>
      <c r="F133" s="37"/>
      <c r="G133" s="22">
        <v>0</v>
      </c>
      <c r="H133" s="22" t="str">
        <f t="shared" si="13"/>
        <v xml:space="preserve"> </v>
      </c>
      <c r="O133" s="22" t="s">
        <v>746</v>
      </c>
    </row>
    <row r="134" spans="1:22">
      <c r="A134" s="53">
        <v>39922</v>
      </c>
      <c r="B134" s="17">
        <v>2009</v>
      </c>
      <c r="C134" s="17">
        <f t="shared" si="10"/>
        <v>4</v>
      </c>
      <c r="D134" s="17" t="str">
        <f t="shared" si="11"/>
        <v>spring</v>
      </c>
      <c r="E134" s="27">
        <v>1340</v>
      </c>
      <c r="F134" s="33" t="s">
        <v>97</v>
      </c>
      <c r="G134" s="22">
        <v>1</v>
      </c>
      <c r="H134" s="41" t="str">
        <f t="shared" si="13"/>
        <v>Calypte anna</v>
      </c>
      <c r="I134" s="22" t="s">
        <v>582</v>
      </c>
      <c r="J134" s="22" t="s">
        <v>583</v>
      </c>
      <c r="K134" s="22" t="s">
        <v>678</v>
      </c>
      <c r="L134" s="22" t="s">
        <v>520</v>
      </c>
      <c r="M134" s="22" t="s">
        <v>343</v>
      </c>
      <c r="N134" s="22" t="s">
        <v>506</v>
      </c>
      <c r="O134" s="22" t="s">
        <v>507</v>
      </c>
      <c r="Q134" s="41" t="s">
        <v>342</v>
      </c>
      <c r="R134" s="41" t="s">
        <v>792</v>
      </c>
      <c r="S134" s="41" t="s">
        <v>519</v>
      </c>
      <c r="T134" s="41" t="s">
        <v>585</v>
      </c>
      <c r="V134" s="41" t="s">
        <v>508</v>
      </c>
    </row>
    <row r="135" spans="1:22" s="22" customFormat="1">
      <c r="A135" s="54">
        <v>39922</v>
      </c>
      <c r="B135" s="17">
        <v>2009</v>
      </c>
      <c r="C135" s="17">
        <f t="shared" si="10"/>
        <v>4</v>
      </c>
      <c r="D135" s="17" t="str">
        <f t="shared" si="11"/>
        <v>spring</v>
      </c>
      <c r="E135" s="37">
        <v>1015</v>
      </c>
      <c r="F135" s="37"/>
      <c r="G135" s="22">
        <v>0</v>
      </c>
      <c r="H135" s="22" t="str">
        <f t="shared" si="13"/>
        <v xml:space="preserve"> </v>
      </c>
      <c r="O135" s="22" t="s">
        <v>393</v>
      </c>
    </row>
    <row r="136" spans="1:22" s="45" customFormat="1">
      <c r="A136" s="56">
        <v>39922</v>
      </c>
      <c r="B136" s="30">
        <v>2009</v>
      </c>
      <c r="C136" s="30">
        <f t="shared" si="10"/>
        <v>4</v>
      </c>
      <c r="D136" s="30" t="str">
        <f t="shared" si="11"/>
        <v>spring</v>
      </c>
      <c r="E136" s="31" t="s">
        <v>509</v>
      </c>
      <c r="F136" s="38" t="s">
        <v>97</v>
      </c>
      <c r="G136" s="32">
        <v>1</v>
      </c>
      <c r="H136" s="22" t="str">
        <f>CONCATENATE(I136," ",J136)</f>
        <v xml:space="preserve">Unknown </v>
      </c>
      <c r="I136" s="22" t="s">
        <v>182</v>
      </c>
      <c r="J136" s="32"/>
      <c r="K136" s="32"/>
      <c r="L136" s="32"/>
      <c r="M136" s="32" t="s">
        <v>133</v>
      </c>
      <c r="N136" s="32" t="s">
        <v>750</v>
      </c>
      <c r="O136" s="32" t="s">
        <v>510</v>
      </c>
      <c r="V136" s="45" t="s">
        <v>369</v>
      </c>
    </row>
    <row r="137" spans="1:22" s="22" customFormat="1">
      <c r="A137" s="54">
        <v>39923</v>
      </c>
      <c r="B137" s="17">
        <v>2009</v>
      </c>
      <c r="C137" s="17">
        <f t="shared" si="10"/>
        <v>4</v>
      </c>
      <c r="D137" s="17" t="str">
        <f t="shared" si="11"/>
        <v>spring</v>
      </c>
      <c r="E137" s="37">
        <v>815</v>
      </c>
      <c r="F137" s="37"/>
      <c r="G137" s="22">
        <v>0</v>
      </c>
      <c r="H137" s="22" t="str">
        <f>CONCATENATE(I137," ",J137)</f>
        <v xml:space="preserve"> </v>
      </c>
      <c r="O137" s="22" t="s">
        <v>746</v>
      </c>
    </row>
    <row r="138" spans="1:22" s="22" customFormat="1">
      <c r="A138" s="54">
        <v>39924</v>
      </c>
      <c r="B138" s="17">
        <v>2009</v>
      </c>
      <c r="C138" s="17">
        <f t="shared" si="10"/>
        <v>4</v>
      </c>
      <c r="D138" s="17" t="str">
        <f t="shared" si="11"/>
        <v>spring</v>
      </c>
      <c r="E138" s="37">
        <v>715</v>
      </c>
      <c r="F138" s="37"/>
      <c r="G138" s="22">
        <v>0</v>
      </c>
      <c r="H138" s="22" t="str">
        <f>CONCATENATE(I138," ",J138)</f>
        <v xml:space="preserve"> </v>
      </c>
      <c r="O138" s="22" t="s">
        <v>746</v>
      </c>
    </row>
    <row r="139" spans="1:22" s="22" customFormat="1">
      <c r="A139" s="54">
        <v>39924</v>
      </c>
      <c r="B139" s="17">
        <v>2009</v>
      </c>
      <c r="C139" s="17">
        <f t="shared" si="10"/>
        <v>4</v>
      </c>
      <c r="D139" s="17" t="str">
        <f t="shared" si="11"/>
        <v>spring</v>
      </c>
      <c r="E139" s="40">
        <v>1400</v>
      </c>
      <c r="F139" s="33" t="s">
        <v>837</v>
      </c>
      <c r="G139" s="22">
        <v>1</v>
      </c>
      <c r="I139" s="22" t="s">
        <v>383</v>
      </c>
      <c r="M139" s="22" t="s">
        <v>133</v>
      </c>
      <c r="N139" s="22" t="s">
        <v>529</v>
      </c>
      <c r="O139" s="22" t="s">
        <v>384</v>
      </c>
    </row>
    <row r="140" spans="1:22" s="22" customFormat="1">
      <c r="A140" s="54">
        <v>39925</v>
      </c>
      <c r="B140" s="17">
        <v>2009</v>
      </c>
      <c r="C140" s="17">
        <f t="shared" si="10"/>
        <v>4</v>
      </c>
      <c r="D140" s="17" t="str">
        <f t="shared" si="11"/>
        <v>spring</v>
      </c>
      <c r="E140" s="37">
        <v>730</v>
      </c>
      <c r="F140" s="37"/>
      <c r="G140" s="22">
        <v>0</v>
      </c>
      <c r="H140" s="22" t="str">
        <f t="shared" ref="H140:H171" si="14">CONCATENATE(I140," ",J140)</f>
        <v xml:space="preserve"> </v>
      </c>
      <c r="O140" s="22" t="s">
        <v>746</v>
      </c>
    </row>
    <row r="141" spans="1:22" s="22" customFormat="1">
      <c r="A141" s="54">
        <v>39926</v>
      </c>
      <c r="B141" s="17">
        <v>2009</v>
      </c>
      <c r="C141" s="17">
        <f t="shared" si="10"/>
        <v>4</v>
      </c>
      <c r="D141" s="17" t="str">
        <f t="shared" si="11"/>
        <v>spring</v>
      </c>
      <c r="E141" s="37">
        <v>730</v>
      </c>
      <c r="F141" s="37"/>
      <c r="G141" s="22">
        <v>0</v>
      </c>
      <c r="H141" s="22" t="str">
        <f t="shared" si="14"/>
        <v xml:space="preserve"> </v>
      </c>
      <c r="O141" s="22" t="s">
        <v>746</v>
      </c>
    </row>
    <row r="142" spans="1:22" s="22" customFormat="1">
      <c r="A142" s="54">
        <v>39928</v>
      </c>
      <c r="B142" s="17">
        <v>2009</v>
      </c>
      <c r="C142" s="17">
        <f t="shared" si="10"/>
        <v>4</v>
      </c>
      <c r="D142" s="17" t="str">
        <f t="shared" si="11"/>
        <v>spring</v>
      </c>
      <c r="E142" s="37">
        <v>915</v>
      </c>
      <c r="F142" s="37"/>
      <c r="G142" s="22">
        <v>0</v>
      </c>
      <c r="H142" s="22" t="str">
        <f t="shared" si="14"/>
        <v xml:space="preserve"> </v>
      </c>
      <c r="O142" s="22" t="s">
        <v>393</v>
      </c>
    </row>
    <row r="143" spans="1:22" s="22" customFormat="1">
      <c r="A143" s="54">
        <v>39929</v>
      </c>
      <c r="B143" s="17">
        <v>2009</v>
      </c>
      <c r="C143" s="17">
        <f t="shared" si="10"/>
        <v>4</v>
      </c>
      <c r="D143" s="17" t="str">
        <f t="shared" si="11"/>
        <v>spring</v>
      </c>
      <c r="E143" s="37">
        <v>940</v>
      </c>
      <c r="F143" s="37"/>
      <c r="G143" s="22">
        <v>0</v>
      </c>
      <c r="H143" s="22" t="str">
        <f t="shared" si="14"/>
        <v xml:space="preserve"> </v>
      </c>
      <c r="O143" s="22" t="s">
        <v>393</v>
      </c>
    </row>
    <row r="144" spans="1:22" s="22" customFormat="1">
      <c r="A144" s="54">
        <v>39930</v>
      </c>
      <c r="B144" s="17">
        <v>2009</v>
      </c>
      <c r="C144" s="17">
        <f t="shared" si="10"/>
        <v>4</v>
      </c>
      <c r="D144" s="17" t="str">
        <f t="shared" si="11"/>
        <v>spring</v>
      </c>
      <c r="E144" s="37">
        <v>730</v>
      </c>
      <c r="F144" s="37"/>
      <c r="G144" s="22">
        <v>0</v>
      </c>
      <c r="H144" s="22" t="str">
        <f t="shared" si="14"/>
        <v xml:space="preserve"> </v>
      </c>
      <c r="O144" s="22" t="s">
        <v>746</v>
      </c>
    </row>
    <row r="145" spans="1:22">
      <c r="A145" s="53">
        <v>39931</v>
      </c>
      <c r="B145" s="17">
        <v>2009</v>
      </c>
      <c r="C145" s="17">
        <f t="shared" si="10"/>
        <v>4</v>
      </c>
      <c r="D145" s="17" t="str">
        <f t="shared" si="11"/>
        <v>spring</v>
      </c>
      <c r="E145" s="27">
        <v>1200</v>
      </c>
      <c r="F145" s="33" t="s">
        <v>97</v>
      </c>
      <c r="G145" s="22">
        <v>1</v>
      </c>
      <c r="H145" s="41" t="str">
        <f t="shared" si="14"/>
        <v>Calypte anna</v>
      </c>
      <c r="I145" s="22" t="s">
        <v>582</v>
      </c>
      <c r="J145" s="22" t="s">
        <v>583</v>
      </c>
      <c r="K145" s="22" t="s">
        <v>678</v>
      </c>
      <c r="L145" s="22" t="s">
        <v>585</v>
      </c>
      <c r="M145" s="22" t="s">
        <v>232</v>
      </c>
      <c r="N145" s="22" t="s">
        <v>747</v>
      </c>
      <c r="O145" s="22" t="s">
        <v>284</v>
      </c>
      <c r="Q145" s="41">
        <v>96999</v>
      </c>
      <c r="R145" s="41" t="s">
        <v>793</v>
      </c>
      <c r="S145" s="41" t="s">
        <v>678</v>
      </c>
      <c r="T145" s="41" t="s">
        <v>434</v>
      </c>
      <c r="V145" s="41" t="s">
        <v>33</v>
      </c>
    </row>
    <row r="146" spans="1:22" s="22" customFormat="1">
      <c r="A146" s="54">
        <v>39931</v>
      </c>
      <c r="B146" s="17">
        <v>2009</v>
      </c>
      <c r="C146" s="17">
        <f t="shared" si="10"/>
        <v>4</v>
      </c>
      <c r="D146" s="17" t="str">
        <f t="shared" si="11"/>
        <v>spring</v>
      </c>
      <c r="E146" s="37">
        <v>745</v>
      </c>
      <c r="F146" s="37"/>
      <c r="G146" s="22">
        <v>0</v>
      </c>
      <c r="H146" s="22" t="str">
        <f t="shared" si="14"/>
        <v xml:space="preserve"> </v>
      </c>
      <c r="O146" s="22" t="s">
        <v>746</v>
      </c>
    </row>
    <row r="147" spans="1:22">
      <c r="A147" s="53">
        <v>39932</v>
      </c>
      <c r="B147" s="17">
        <v>2009</v>
      </c>
      <c r="C147" s="17">
        <f t="shared" si="10"/>
        <v>4</v>
      </c>
      <c r="D147" s="17" t="str">
        <f t="shared" si="11"/>
        <v>spring</v>
      </c>
      <c r="E147" s="27">
        <v>1200</v>
      </c>
      <c r="F147" s="33" t="s">
        <v>97</v>
      </c>
      <c r="G147" s="22">
        <v>1</v>
      </c>
      <c r="H147" s="41" t="str">
        <f t="shared" si="14"/>
        <v>Calypte anna</v>
      </c>
      <c r="I147" s="22" t="s">
        <v>582</v>
      </c>
      <c r="J147" s="22" t="s">
        <v>583</v>
      </c>
      <c r="K147" s="22" t="s">
        <v>385</v>
      </c>
      <c r="L147" s="22" t="s">
        <v>283</v>
      </c>
      <c r="M147" s="22" t="s">
        <v>232</v>
      </c>
      <c r="N147" s="22" t="s">
        <v>747</v>
      </c>
      <c r="O147" s="22" t="s">
        <v>284</v>
      </c>
      <c r="Q147" s="41">
        <v>97001</v>
      </c>
      <c r="R147" s="41" t="s">
        <v>794</v>
      </c>
      <c r="S147" s="41" t="s">
        <v>519</v>
      </c>
      <c r="T147" s="41" t="s">
        <v>517</v>
      </c>
      <c r="V147" s="41" t="s">
        <v>33</v>
      </c>
    </row>
    <row r="148" spans="1:22" s="22" customFormat="1">
      <c r="A148" s="54">
        <v>39932</v>
      </c>
      <c r="B148" s="17">
        <v>2009</v>
      </c>
      <c r="C148" s="17">
        <f t="shared" ref="C148:C211" si="15">MONTH(A148)</f>
        <v>4</v>
      </c>
      <c r="D148" s="17" t="str">
        <f t="shared" ref="D148:D211" si="16">IF(C148&lt;3,"winter",IF(C148&lt;6,"spring",IF(C148&lt;9,"summer",IF(C148&lt;12,"fall","winter"))))</f>
        <v>spring</v>
      </c>
      <c r="E148" s="37">
        <v>745</v>
      </c>
      <c r="F148" s="37"/>
      <c r="G148" s="22">
        <v>0</v>
      </c>
      <c r="H148" s="22" t="str">
        <f t="shared" si="14"/>
        <v xml:space="preserve"> </v>
      </c>
      <c r="O148" s="22" t="s">
        <v>746</v>
      </c>
    </row>
    <row r="149" spans="1:22" s="22" customFormat="1">
      <c r="A149" s="54">
        <v>39932</v>
      </c>
      <c r="B149" s="17">
        <v>2009</v>
      </c>
      <c r="C149" s="17">
        <f t="shared" si="15"/>
        <v>4</v>
      </c>
      <c r="D149" s="17" t="str">
        <f t="shared" si="16"/>
        <v>spring</v>
      </c>
      <c r="E149" s="37">
        <v>845</v>
      </c>
      <c r="F149" s="37"/>
      <c r="G149" s="22">
        <v>0</v>
      </c>
      <c r="H149" s="22" t="str">
        <f t="shared" si="14"/>
        <v xml:space="preserve"> </v>
      </c>
      <c r="O149" s="22" t="s">
        <v>393</v>
      </c>
    </row>
    <row r="150" spans="1:22" s="22" customFormat="1">
      <c r="A150" s="54">
        <v>39933</v>
      </c>
      <c r="B150" s="17">
        <v>2009</v>
      </c>
      <c r="C150" s="17">
        <f t="shared" si="15"/>
        <v>4</v>
      </c>
      <c r="D150" s="17" t="str">
        <f t="shared" si="16"/>
        <v>spring</v>
      </c>
      <c r="E150" s="37">
        <v>900</v>
      </c>
      <c r="F150" s="37"/>
      <c r="G150" s="22">
        <v>0</v>
      </c>
      <c r="H150" s="22" t="str">
        <f t="shared" si="14"/>
        <v xml:space="preserve"> </v>
      </c>
      <c r="O150" s="22" t="s">
        <v>393</v>
      </c>
    </row>
    <row r="151" spans="1:22" s="22" customFormat="1">
      <c r="A151" s="54">
        <v>39935</v>
      </c>
      <c r="B151" s="17">
        <v>2009</v>
      </c>
      <c r="C151" s="17">
        <f t="shared" si="15"/>
        <v>5</v>
      </c>
      <c r="D151" s="17" t="str">
        <f t="shared" si="16"/>
        <v>spring</v>
      </c>
      <c r="E151" s="37">
        <v>915</v>
      </c>
      <c r="F151" s="37"/>
      <c r="G151" s="22">
        <v>0</v>
      </c>
      <c r="H151" s="22" t="str">
        <f t="shared" si="14"/>
        <v xml:space="preserve"> </v>
      </c>
      <c r="O151" s="22" t="s">
        <v>393</v>
      </c>
    </row>
    <row r="152" spans="1:22" s="22" customFormat="1">
      <c r="A152" s="54">
        <v>39936</v>
      </c>
      <c r="B152" s="17">
        <v>2009</v>
      </c>
      <c r="C152" s="17">
        <f t="shared" si="15"/>
        <v>5</v>
      </c>
      <c r="D152" s="17" t="str">
        <f t="shared" si="16"/>
        <v>spring</v>
      </c>
      <c r="E152" s="37">
        <v>940</v>
      </c>
      <c r="F152" s="37"/>
      <c r="G152" s="22">
        <v>0</v>
      </c>
      <c r="H152" s="22" t="str">
        <f t="shared" si="14"/>
        <v xml:space="preserve"> </v>
      </c>
      <c r="O152" s="22" t="s">
        <v>393</v>
      </c>
    </row>
    <row r="153" spans="1:22" s="22" customFormat="1">
      <c r="A153" s="54">
        <v>39937</v>
      </c>
      <c r="B153" s="17">
        <v>2009</v>
      </c>
      <c r="C153" s="17">
        <f t="shared" si="15"/>
        <v>5</v>
      </c>
      <c r="D153" s="17" t="str">
        <f t="shared" si="16"/>
        <v>spring</v>
      </c>
      <c r="E153" s="37">
        <v>845</v>
      </c>
      <c r="F153" s="37"/>
      <c r="G153" s="22">
        <v>0</v>
      </c>
      <c r="H153" s="22" t="str">
        <f t="shared" si="14"/>
        <v xml:space="preserve"> </v>
      </c>
      <c r="O153" s="22" t="s">
        <v>746</v>
      </c>
    </row>
    <row r="154" spans="1:22" s="22" customFormat="1">
      <c r="A154" s="54">
        <v>39938</v>
      </c>
      <c r="B154" s="17">
        <v>2009</v>
      </c>
      <c r="C154" s="17">
        <f t="shared" si="15"/>
        <v>5</v>
      </c>
      <c r="D154" s="17" t="str">
        <f t="shared" si="16"/>
        <v>spring</v>
      </c>
      <c r="E154" s="37">
        <v>745</v>
      </c>
      <c r="F154" s="37"/>
      <c r="G154" s="22">
        <v>0</v>
      </c>
      <c r="H154" s="22" t="str">
        <f t="shared" si="14"/>
        <v xml:space="preserve"> </v>
      </c>
      <c r="O154" s="22" t="s">
        <v>746</v>
      </c>
    </row>
    <row r="155" spans="1:22">
      <c r="A155" s="53">
        <v>39939</v>
      </c>
      <c r="B155" s="17">
        <v>2009</v>
      </c>
      <c r="C155" s="17">
        <f t="shared" si="15"/>
        <v>5</v>
      </c>
      <c r="D155" s="17" t="str">
        <f t="shared" si="16"/>
        <v>spring</v>
      </c>
      <c r="E155" s="27">
        <v>1030</v>
      </c>
      <c r="F155" s="33" t="s">
        <v>97</v>
      </c>
      <c r="G155" s="22">
        <v>1</v>
      </c>
      <c r="H155" s="41" t="str">
        <f t="shared" si="14"/>
        <v>Cardellina pusilla</v>
      </c>
      <c r="I155" s="22" t="s">
        <v>212</v>
      </c>
      <c r="J155" s="22" t="s">
        <v>285</v>
      </c>
      <c r="K155" s="22" t="s">
        <v>519</v>
      </c>
      <c r="L155" s="22" t="s">
        <v>286</v>
      </c>
      <c r="M155" s="22" t="s">
        <v>171</v>
      </c>
      <c r="N155" s="22" t="s">
        <v>395</v>
      </c>
      <c r="O155" s="22" t="s">
        <v>287</v>
      </c>
      <c r="Q155" s="41" t="s">
        <v>342</v>
      </c>
      <c r="R155" s="41" t="s">
        <v>795</v>
      </c>
      <c r="S155" s="41" t="s">
        <v>519</v>
      </c>
      <c r="T155" s="41" t="s">
        <v>517</v>
      </c>
    </row>
    <row r="156" spans="1:22">
      <c r="A156" s="53">
        <v>39939</v>
      </c>
      <c r="B156" s="17">
        <v>2009</v>
      </c>
      <c r="C156" s="17">
        <f t="shared" si="15"/>
        <v>5</v>
      </c>
      <c r="D156" s="17" t="str">
        <f t="shared" si="16"/>
        <v>spring</v>
      </c>
      <c r="E156" s="27">
        <v>1115</v>
      </c>
      <c r="F156" s="33" t="s">
        <v>97</v>
      </c>
      <c r="G156" s="22">
        <v>1</v>
      </c>
      <c r="H156" s="41" t="str">
        <f t="shared" si="14"/>
        <v>Calypte anna</v>
      </c>
      <c r="I156" s="22" t="s">
        <v>582</v>
      </c>
      <c r="J156" s="22" t="s">
        <v>583</v>
      </c>
      <c r="K156" s="22" t="s">
        <v>519</v>
      </c>
      <c r="L156" s="22" t="s">
        <v>434</v>
      </c>
      <c r="M156" s="22" t="s">
        <v>232</v>
      </c>
      <c r="N156" s="22" t="s">
        <v>584</v>
      </c>
      <c r="O156" s="22" t="s">
        <v>288</v>
      </c>
      <c r="Q156" s="41">
        <v>96994</v>
      </c>
      <c r="R156" s="41" t="s">
        <v>796</v>
      </c>
      <c r="S156" s="41" t="s">
        <v>519</v>
      </c>
      <c r="T156" s="41" t="s">
        <v>434</v>
      </c>
      <c r="V156" s="41" t="s">
        <v>33</v>
      </c>
    </row>
    <row r="157" spans="1:22" s="22" customFormat="1">
      <c r="A157" s="54">
        <v>39939</v>
      </c>
      <c r="B157" s="17">
        <v>2009</v>
      </c>
      <c r="C157" s="17">
        <f t="shared" si="15"/>
        <v>5</v>
      </c>
      <c r="D157" s="17" t="str">
        <f t="shared" si="16"/>
        <v>spring</v>
      </c>
      <c r="E157" s="37">
        <v>745</v>
      </c>
      <c r="F157" s="37"/>
      <c r="G157" s="22">
        <v>0</v>
      </c>
      <c r="H157" s="22" t="str">
        <f t="shared" si="14"/>
        <v xml:space="preserve"> </v>
      </c>
      <c r="O157" s="22" t="s">
        <v>746</v>
      </c>
    </row>
    <row r="158" spans="1:22" s="22" customFormat="1">
      <c r="A158" s="54">
        <v>39940</v>
      </c>
      <c r="B158" s="17">
        <v>2009</v>
      </c>
      <c r="C158" s="17">
        <f t="shared" si="15"/>
        <v>5</v>
      </c>
      <c r="D158" s="17" t="str">
        <f t="shared" si="16"/>
        <v>spring</v>
      </c>
      <c r="E158" s="37">
        <v>930</v>
      </c>
      <c r="F158" s="37"/>
      <c r="G158" s="22">
        <v>0</v>
      </c>
      <c r="H158" s="22" t="str">
        <f t="shared" si="14"/>
        <v xml:space="preserve"> </v>
      </c>
      <c r="O158" s="22" t="s">
        <v>393</v>
      </c>
    </row>
    <row r="159" spans="1:22" s="22" customFormat="1">
      <c r="A159" s="54">
        <v>39941</v>
      </c>
      <c r="B159" s="17">
        <v>2009</v>
      </c>
      <c r="C159" s="17">
        <f t="shared" si="15"/>
        <v>5</v>
      </c>
      <c r="D159" s="17" t="str">
        <f t="shared" si="16"/>
        <v>spring</v>
      </c>
      <c r="E159" s="37">
        <v>800</v>
      </c>
      <c r="F159" s="37"/>
      <c r="G159" s="22">
        <v>0</v>
      </c>
      <c r="H159" s="22" t="str">
        <f t="shared" si="14"/>
        <v xml:space="preserve"> </v>
      </c>
      <c r="O159" s="22" t="s">
        <v>746</v>
      </c>
    </row>
    <row r="160" spans="1:22">
      <c r="A160" s="53">
        <v>39942</v>
      </c>
      <c r="B160" s="17">
        <v>2009</v>
      </c>
      <c r="C160" s="17">
        <f t="shared" si="15"/>
        <v>5</v>
      </c>
      <c r="D160" s="17" t="str">
        <f t="shared" si="16"/>
        <v>spring</v>
      </c>
      <c r="E160" s="27">
        <v>1700</v>
      </c>
      <c r="F160" s="33" t="s">
        <v>97</v>
      </c>
      <c r="G160" s="22">
        <v>1</v>
      </c>
      <c r="H160" s="41" t="str">
        <f t="shared" si="14"/>
        <v>Calypte anna</v>
      </c>
      <c r="I160" s="22" t="s">
        <v>582</v>
      </c>
      <c r="J160" s="22" t="s">
        <v>583</v>
      </c>
      <c r="K160" s="22" t="s">
        <v>678</v>
      </c>
      <c r="M160" s="22" t="s">
        <v>343</v>
      </c>
      <c r="N160" s="22" t="s">
        <v>752</v>
      </c>
      <c r="O160" s="22" t="s">
        <v>406</v>
      </c>
      <c r="Q160" s="41">
        <v>96624</v>
      </c>
      <c r="R160" s="41" t="s">
        <v>797</v>
      </c>
      <c r="S160" s="41" t="s">
        <v>519</v>
      </c>
      <c r="T160" s="41" t="s">
        <v>434</v>
      </c>
      <c r="U160" s="41" t="s">
        <v>365</v>
      </c>
      <c r="V160" s="41" t="s">
        <v>289</v>
      </c>
    </row>
    <row r="161" spans="1:22" s="22" customFormat="1">
      <c r="A161" s="54">
        <v>39942</v>
      </c>
      <c r="B161" s="17">
        <v>2009</v>
      </c>
      <c r="C161" s="17">
        <f t="shared" si="15"/>
        <v>5</v>
      </c>
      <c r="D161" s="17" t="str">
        <f t="shared" si="16"/>
        <v>spring</v>
      </c>
      <c r="E161" s="37">
        <v>935</v>
      </c>
      <c r="F161" s="37"/>
      <c r="G161" s="22">
        <v>0</v>
      </c>
      <c r="H161" s="22" t="str">
        <f t="shared" si="14"/>
        <v xml:space="preserve"> </v>
      </c>
      <c r="O161" s="22" t="s">
        <v>393</v>
      </c>
    </row>
    <row r="162" spans="1:22" s="22" customFormat="1">
      <c r="A162" s="54">
        <v>39943</v>
      </c>
      <c r="B162" s="17">
        <v>2009</v>
      </c>
      <c r="C162" s="17">
        <f t="shared" si="15"/>
        <v>5</v>
      </c>
      <c r="D162" s="17" t="str">
        <f t="shared" si="16"/>
        <v>spring</v>
      </c>
      <c r="E162" s="37">
        <v>1115</v>
      </c>
      <c r="F162" s="37"/>
      <c r="G162" s="22">
        <v>0</v>
      </c>
      <c r="H162" s="22" t="str">
        <f t="shared" si="14"/>
        <v xml:space="preserve"> </v>
      </c>
      <c r="O162" s="22" t="s">
        <v>393</v>
      </c>
    </row>
    <row r="163" spans="1:22" s="22" customFormat="1">
      <c r="A163" s="54">
        <v>39943</v>
      </c>
      <c r="B163" s="17">
        <v>2009</v>
      </c>
      <c r="C163" s="17">
        <f t="shared" si="15"/>
        <v>5</v>
      </c>
      <c r="D163" s="17" t="str">
        <f t="shared" si="16"/>
        <v>spring</v>
      </c>
      <c r="E163" s="40">
        <v>1530</v>
      </c>
      <c r="F163" s="37" t="s">
        <v>837</v>
      </c>
      <c r="G163" s="22">
        <v>1</v>
      </c>
      <c r="H163" s="22" t="str">
        <f t="shared" si="14"/>
        <v>Selasphorus sasin</v>
      </c>
      <c r="I163" s="22" t="s">
        <v>437</v>
      </c>
      <c r="J163" s="22" t="s">
        <v>575</v>
      </c>
      <c r="K163" s="22" t="s">
        <v>678</v>
      </c>
      <c r="L163" s="22" t="s">
        <v>286</v>
      </c>
      <c r="M163" s="22" t="s">
        <v>133</v>
      </c>
      <c r="N163" s="22" t="s">
        <v>750</v>
      </c>
      <c r="O163" s="22" t="s">
        <v>679</v>
      </c>
      <c r="V163" s="22" t="s">
        <v>294</v>
      </c>
    </row>
    <row r="164" spans="1:22">
      <c r="A164" s="53">
        <v>39944</v>
      </c>
      <c r="B164" s="17">
        <v>2009</v>
      </c>
      <c r="C164" s="17">
        <f t="shared" si="15"/>
        <v>5</v>
      </c>
      <c r="D164" s="17" t="str">
        <f t="shared" si="16"/>
        <v>spring</v>
      </c>
      <c r="E164" s="27">
        <v>1745</v>
      </c>
      <c r="F164" s="33" t="s">
        <v>97</v>
      </c>
      <c r="G164" s="22">
        <v>1</v>
      </c>
      <c r="H164" s="41" t="str">
        <f t="shared" si="14"/>
        <v>Junco hyemalis</v>
      </c>
      <c r="I164" s="22" t="s">
        <v>432</v>
      </c>
      <c r="J164" s="22" t="s">
        <v>433</v>
      </c>
      <c r="K164" s="22" t="s">
        <v>585</v>
      </c>
      <c r="L164" s="22" t="s">
        <v>434</v>
      </c>
      <c r="M164" s="22" t="s">
        <v>171</v>
      </c>
      <c r="N164" s="22" t="s">
        <v>681</v>
      </c>
      <c r="O164" s="22" t="s">
        <v>746</v>
      </c>
      <c r="P164" s="41" t="s">
        <v>680</v>
      </c>
      <c r="Q164" s="41" t="s">
        <v>342</v>
      </c>
      <c r="R164" s="41" t="s">
        <v>798</v>
      </c>
      <c r="S164" s="41" t="s">
        <v>519</v>
      </c>
      <c r="T164" s="41" t="s">
        <v>434</v>
      </c>
      <c r="U164" s="41" t="s">
        <v>430</v>
      </c>
    </row>
    <row r="165" spans="1:22" s="22" customFormat="1">
      <c r="A165" s="54">
        <v>39944</v>
      </c>
      <c r="B165" s="17">
        <v>2009</v>
      </c>
      <c r="C165" s="17">
        <f t="shared" si="15"/>
        <v>5</v>
      </c>
      <c r="D165" s="17" t="str">
        <f t="shared" si="16"/>
        <v>spring</v>
      </c>
      <c r="E165" s="37">
        <v>745</v>
      </c>
      <c r="F165" s="37"/>
      <c r="G165" s="22">
        <v>0</v>
      </c>
      <c r="H165" s="22" t="str">
        <f t="shared" si="14"/>
        <v xml:space="preserve"> </v>
      </c>
      <c r="O165" s="22" t="s">
        <v>746</v>
      </c>
    </row>
    <row r="166" spans="1:22" s="22" customFormat="1">
      <c r="A166" s="54">
        <v>39945</v>
      </c>
      <c r="B166" s="17">
        <v>2009</v>
      </c>
      <c r="C166" s="17">
        <f t="shared" si="15"/>
        <v>5</v>
      </c>
      <c r="D166" s="17" t="str">
        <f t="shared" si="16"/>
        <v>spring</v>
      </c>
      <c r="E166" s="37">
        <v>730</v>
      </c>
      <c r="F166" s="37"/>
      <c r="G166" s="22">
        <v>0</v>
      </c>
      <c r="H166" s="22" t="str">
        <f t="shared" si="14"/>
        <v xml:space="preserve"> </v>
      </c>
      <c r="O166" s="22" t="s">
        <v>746</v>
      </c>
    </row>
    <row r="167" spans="1:22" s="22" customFormat="1">
      <c r="A167" s="54">
        <v>39946</v>
      </c>
      <c r="B167" s="17">
        <v>2009</v>
      </c>
      <c r="C167" s="17">
        <f t="shared" si="15"/>
        <v>5</v>
      </c>
      <c r="D167" s="17" t="str">
        <f t="shared" si="16"/>
        <v>spring</v>
      </c>
      <c r="E167" s="37">
        <v>745</v>
      </c>
      <c r="F167" s="37"/>
      <c r="G167" s="22">
        <v>0</v>
      </c>
      <c r="H167" s="22" t="str">
        <f t="shared" si="14"/>
        <v xml:space="preserve"> </v>
      </c>
      <c r="O167" s="22" t="s">
        <v>746</v>
      </c>
    </row>
    <row r="168" spans="1:22" s="22" customFormat="1">
      <c r="A168" s="54">
        <v>39946</v>
      </c>
      <c r="B168" s="17">
        <v>2009</v>
      </c>
      <c r="C168" s="17">
        <f t="shared" si="15"/>
        <v>5</v>
      </c>
      <c r="D168" s="17" t="str">
        <f t="shared" si="16"/>
        <v>spring</v>
      </c>
      <c r="E168" s="37">
        <v>845</v>
      </c>
      <c r="F168" s="37"/>
      <c r="G168" s="22">
        <v>0</v>
      </c>
      <c r="H168" s="22" t="str">
        <f t="shared" si="14"/>
        <v xml:space="preserve"> </v>
      </c>
      <c r="O168" s="22" t="s">
        <v>393</v>
      </c>
    </row>
    <row r="169" spans="1:22" s="22" customFormat="1">
      <c r="A169" s="54">
        <v>39947</v>
      </c>
      <c r="B169" s="17">
        <v>2009</v>
      </c>
      <c r="C169" s="17">
        <f t="shared" si="15"/>
        <v>5</v>
      </c>
      <c r="D169" s="17" t="str">
        <f t="shared" si="16"/>
        <v>spring</v>
      </c>
      <c r="E169" s="37">
        <v>920</v>
      </c>
      <c r="F169" s="37"/>
      <c r="G169" s="22">
        <v>0</v>
      </c>
      <c r="H169" s="22" t="str">
        <f t="shared" si="14"/>
        <v xml:space="preserve"> </v>
      </c>
      <c r="O169" s="22" t="s">
        <v>393</v>
      </c>
    </row>
    <row r="170" spans="1:22" s="22" customFormat="1">
      <c r="A170" s="54">
        <v>39948</v>
      </c>
      <c r="B170" s="17">
        <v>2009</v>
      </c>
      <c r="C170" s="17">
        <f t="shared" si="15"/>
        <v>5</v>
      </c>
      <c r="D170" s="17" t="str">
        <f t="shared" si="16"/>
        <v>spring</v>
      </c>
      <c r="E170" s="37">
        <v>800</v>
      </c>
      <c r="F170" s="37"/>
      <c r="G170" s="22">
        <v>0</v>
      </c>
      <c r="H170" s="22" t="str">
        <f t="shared" si="14"/>
        <v xml:space="preserve"> </v>
      </c>
      <c r="O170" s="22" t="s">
        <v>746</v>
      </c>
    </row>
    <row r="171" spans="1:22" s="22" customFormat="1">
      <c r="A171" s="54">
        <v>39949</v>
      </c>
      <c r="B171" s="17">
        <v>2009</v>
      </c>
      <c r="C171" s="17">
        <f t="shared" si="15"/>
        <v>5</v>
      </c>
      <c r="D171" s="17" t="str">
        <f t="shared" si="16"/>
        <v>spring</v>
      </c>
      <c r="E171" s="37">
        <v>840</v>
      </c>
      <c r="F171" s="37"/>
      <c r="G171" s="22">
        <v>0</v>
      </c>
      <c r="H171" s="22" t="str">
        <f t="shared" si="14"/>
        <v xml:space="preserve"> </v>
      </c>
      <c r="O171" s="22" t="s">
        <v>393</v>
      </c>
    </row>
    <row r="172" spans="1:22" s="22" customFormat="1">
      <c r="A172" s="54">
        <v>39950</v>
      </c>
      <c r="B172" s="17">
        <v>2009</v>
      </c>
      <c r="C172" s="17">
        <f t="shared" si="15"/>
        <v>5</v>
      </c>
      <c r="D172" s="17" t="str">
        <f t="shared" si="16"/>
        <v>spring</v>
      </c>
      <c r="E172" s="37">
        <v>715</v>
      </c>
      <c r="F172" s="37"/>
      <c r="G172" s="22">
        <v>0</v>
      </c>
      <c r="H172" s="22" t="str">
        <f t="shared" ref="H172:H203" si="17">CONCATENATE(I172," ",J172)</f>
        <v xml:space="preserve"> </v>
      </c>
      <c r="O172" s="22" t="s">
        <v>393</v>
      </c>
    </row>
    <row r="173" spans="1:22" s="22" customFormat="1">
      <c r="A173" s="54">
        <v>39951</v>
      </c>
      <c r="B173" s="17">
        <v>2009</v>
      </c>
      <c r="C173" s="17">
        <f t="shared" si="15"/>
        <v>5</v>
      </c>
      <c r="D173" s="17" t="str">
        <f t="shared" si="16"/>
        <v>spring</v>
      </c>
      <c r="E173" s="37">
        <v>815</v>
      </c>
      <c r="F173" s="37"/>
      <c r="G173" s="22">
        <v>0</v>
      </c>
      <c r="H173" s="22" t="str">
        <f t="shared" si="17"/>
        <v xml:space="preserve"> </v>
      </c>
      <c r="O173" s="22" t="s">
        <v>746</v>
      </c>
    </row>
    <row r="174" spans="1:22" s="22" customFormat="1">
      <c r="A174" s="54">
        <v>39951</v>
      </c>
      <c r="B174" s="17">
        <v>2009</v>
      </c>
      <c r="C174" s="17">
        <f t="shared" si="15"/>
        <v>5</v>
      </c>
      <c r="D174" s="17" t="str">
        <f t="shared" si="16"/>
        <v>spring</v>
      </c>
      <c r="E174" s="37">
        <v>845</v>
      </c>
      <c r="F174" s="37"/>
      <c r="G174" s="22">
        <v>0</v>
      </c>
      <c r="H174" s="22" t="str">
        <f t="shared" si="17"/>
        <v xml:space="preserve"> </v>
      </c>
      <c r="O174" s="22" t="s">
        <v>746</v>
      </c>
    </row>
    <row r="175" spans="1:22" s="22" customFormat="1">
      <c r="A175" s="54">
        <v>39953</v>
      </c>
      <c r="B175" s="17">
        <v>2009</v>
      </c>
      <c r="C175" s="17">
        <f t="shared" si="15"/>
        <v>5</v>
      </c>
      <c r="D175" s="17" t="str">
        <f t="shared" si="16"/>
        <v>spring</v>
      </c>
      <c r="E175" s="37">
        <v>845</v>
      </c>
      <c r="F175" s="37"/>
      <c r="G175" s="22">
        <v>0</v>
      </c>
      <c r="H175" s="22" t="str">
        <f t="shared" si="17"/>
        <v xml:space="preserve"> </v>
      </c>
      <c r="O175" s="22" t="s">
        <v>393</v>
      </c>
    </row>
    <row r="176" spans="1:22" s="22" customFormat="1">
      <c r="A176" s="54">
        <v>39954</v>
      </c>
      <c r="B176" s="17">
        <v>2009</v>
      </c>
      <c r="C176" s="17">
        <f t="shared" si="15"/>
        <v>5</v>
      </c>
      <c r="D176" s="17" t="str">
        <f t="shared" si="16"/>
        <v>spring</v>
      </c>
      <c r="E176" s="37">
        <v>645</v>
      </c>
      <c r="F176" s="37"/>
      <c r="G176" s="22">
        <v>0</v>
      </c>
      <c r="H176" s="22" t="str">
        <f t="shared" si="17"/>
        <v xml:space="preserve"> </v>
      </c>
      <c r="O176" s="22" t="s">
        <v>746</v>
      </c>
      <c r="V176" s="22" t="s">
        <v>646</v>
      </c>
    </row>
    <row r="177" spans="1:22" s="22" customFormat="1">
      <c r="A177" s="54">
        <v>39954</v>
      </c>
      <c r="B177" s="17">
        <v>2009</v>
      </c>
      <c r="C177" s="17">
        <f t="shared" si="15"/>
        <v>5</v>
      </c>
      <c r="D177" s="17" t="str">
        <f t="shared" si="16"/>
        <v>spring</v>
      </c>
      <c r="E177" s="37">
        <v>845</v>
      </c>
      <c r="F177" s="37"/>
      <c r="G177" s="22">
        <v>0</v>
      </c>
      <c r="H177" s="22" t="str">
        <f t="shared" si="17"/>
        <v xml:space="preserve"> </v>
      </c>
      <c r="O177" s="22" t="s">
        <v>393</v>
      </c>
    </row>
    <row r="178" spans="1:22" s="22" customFormat="1">
      <c r="A178" s="54">
        <v>39956</v>
      </c>
      <c r="B178" s="17">
        <v>2009</v>
      </c>
      <c r="C178" s="17">
        <f t="shared" si="15"/>
        <v>5</v>
      </c>
      <c r="D178" s="17" t="str">
        <f t="shared" si="16"/>
        <v>spring</v>
      </c>
      <c r="E178" s="37">
        <v>845</v>
      </c>
      <c r="F178" s="37"/>
      <c r="G178" s="22">
        <v>0</v>
      </c>
      <c r="H178" s="22" t="str">
        <f t="shared" si="17"/>
        <v xml:space="preserve"> </v>
      </c>
      <c r="O178" s="22" t="s">
        <v>393</v>
      </c>
    </row>
    <row r="179" spans="1:22" s="22" customFormat="1">
      <c r="A179" s="54">
        <v>39957</v>
      </c>
      <c r="B179" s="17">
        <v>2009</v>
      </c>
      <c r="C179" s="17">
        <f t="shared" si="15"/>
        <v>5</v>
      </c>
      <c r="D179" s="17" t="str">
        <f t="shared" si="16"/>
        <v>spring</v>
      </c>
      <c r="E179" s="37">
        <v>930</v>
      </c>
      <c r="F179" s="37"/>
      <c r="G179" s="22">
        <v>0</v>
      </c>
      <c r="H179" s="22" t="str">
        <f t="shared" si="17"/>
        <v xml:space="preserve"> </v>
      </c>
      <c r="O179" s="22" t="s">
        <v>393</v>
      </c>
    </row>
    <row r="180" spans="1:22">
      <c r="A180" s="53">
        <v>39958</v>
      </c>
      <c r="B180" s="17">
        <v>2009</v>
      </c>
      <c r="C180" s="17">
        <f t="shared" si="15"/>
        <v>5</v>
      </c>
      <c r="D180" s="17" t="str">
        <f t="shared" si="16"/>
        <v>spring</v>
      </c>
      <c r="E180" s="27">
        <v>1000</v>
      </c>
      <c r="F180" s="33" t="s">
        <v>97</v>
      </c>
      <c r="G180" s="22">
        <v>1</v>
      </c>
      <c r="H180" s="41" t="str">
        <f t="shared" si="17"/>
        <v>Calypte anna</v>
      </c>
      <c r="I180" s="22" t="s">
        <v>582</v>
      </c>
      <c r="J180" s="22" t="s">
        <v>583</v>
      </c>
      <c r="K180" s="22" t="s">
        <v>585</v>
      </c>
      <c r="L180" s="22" t="s">
        <v>434</v>
      </c>
      <c r="M180" s="22" t="s">
        <v>133</v>
      </c>
      <c r="N180" s="22" t="s">
        <v>750</v>
      </c>
      <c r="O180" s="22" t="s">
        <v>647</v>
      </c>
      <c r="Q180" s="41" t="s">
        <v>342</v>
      </c>
      <c r="R180" s="41" t="s">
        <v>799</v>
      </c>
      <c r="S180" s="41" t="s">
        <v>678</v>
      </c>
      <c r="T180" s="41" t="s">
        <v>585</v>
      </c>
    </row>
    <row r="181" spans="1:22" s="22" customFormat="1">
      <c r="A181" s="54">
        <v>39958</v>
      </c>
      <c r="B181" s="17">
        <v>2009</v>
      </c>
      <c r="C181" s="17">
        <f t="shared" si="15"/>
        <v>5</v>
      </c>
      <c r="D181" s="17" t="str">
        <f t="shared" si="16"/>
        <v>spring</v>
      </c>
      <c r="E181" s="37">
        <v>730</v>
      </c>
      <c r="F181" s="37"/>
      <c r="G181" s="22">
        <v>0</v>
      </c>
      <c r="H181" s="22" t="str">
        <f t="shared" si="17"/>
        <v xml:space="preserve"> </v>
      </c>
      <c r="O181" s="22" t="s">
        <v>746</v>
      </c>
    </row>
    <row r="182" spans="1:22" s="22" customFormat="1">
      <c r="A182" s="54">
        <v>39958</v>
      </c>
      <c r="B182" s="17">
        <v>2009</v>
      </c>
      <c r="C182" s="17">
        <f t="shared" si="15"/>
        <v>5</v>
      </c>
      <c r="D182" s="17" t="str">
        <f t="shared" si="16"/>
        <v>spring</v>
      </c>
      <c r="E182" s="40">
        <v>1000</v>
      </c>
      <c r="F182" s="37" t="s">
        <v>837</v>
      </c>
      <c r="G182" s="22">
        <v>1</v>
      </c>
      <c r="H182" s="22" t="str">
        <f t="shared" si="17"/>
        <v>Calypte anna</v>
      </c>
      <c r="I182" s="22" t="s">
        <v>582</v>
      </c>
      <c r="J182" s="22" t="s">
        <v>583</v>
      </c>
      <c r="M182" s="22" t="s">
        <v>133</v>
      </c>
      <c r="N182" s="22" t="s">
        <v>750</v>
      </c>
      <c r="O182" s="22" t="s">
        <v>648</v>
      </c>
    </row>
    <row r="183" spans="1:22" s="22" customFormat="1">
      <c r="A183" s="54">
        <v>39959</v>
      </c>
      <c r="B183" s="17">
        <v>2009</v>
      </c>
      <c r="C183" s="17">
        <f t="shared" si="15"/>
        <v>5</v>
      </c>
      <c r="D183" s="17" t="str">
        <f t="shared" si="16"/>
        <v>spring</v>
      </c>
      <c r="E183" s="37">
        <v>815</v>
      </c>
      <c r="F183" s="37"/>
      <c r="G183" s="22">
        <v>0</v>
      </c>
      <c r="H183" s="22" t="str">
        <f t="shared" si="17"/>
        <v xml:space="preserve"> </v>
      </c>
      <c r="O183" s="22" t="s">
        <v>746</v>
      </c>
    </row>
    <row r="184" spans="1:22">
      <c r="A184" s="53">
        <v>39960</v>
      </c>
      <c r="B184" s="17">
        <v>2009</v>
      </c>
      <c r="C184" s="17">
        <f t="shared" si="15"/>
        <v>5</v>
      </c>
      <c r="D184" s="17" t="str">
        <f t="shared" si="16"/>
        <v>spring</v>
      </c>
      <c r="E184" s="27">
        <v>1000</v>
      </c>
      <c r="F184" s="33" t="s">
        <v>97</v>
      </c>
      <c r="G184" s="22">
        <v>1</v>
      </c>
      <c r="H184" s="41" t="str">
        <f t="shared" si="17"/>
        <v>Melospiza melodia</v>
      </c>
      <c r="I184" s="22" t="s">
        <v>326</v>
      </c>
      <c r="J184" s="22" t="s">
        <v>327</v>
      </c>
      <c r="K184" s="22" t="s">
        <v>585</v>
      </c>
      <c r="L184" s="22" t="s">
        <v>434</v>
      </c>
      <c r="M184" s="22" t="s">
        <v>343</v>
      </c>
      <c r="N184" s="22" t="s">
        <v>752</v>
      </c>
      <c r="O184" s="22" t="s">
        <v>510</v>
      </c>
      <c r="P184" s="41" t="s">
        <v>680</v>
      </c>
      <c r="Q184" s="41" t="s">
        <v>342</v>
      </c>
      <c r="R184" s="41" t="s">
        <v>800</v>
      </c>
      <c r="S184" s="41" t="s">
        <v>519</v>
      </c>
      <c r="T184" s="41" t="s">
        <v>434</v>
      </c>
      <c r="U184" s="41" t="s">
        <v>430</v>
      </c>
    </row>
    <row r="185" spans="1:22" s="22" customFormat="1">
      <c r="A185" s="54">
        <v>39960</v>
      </c>
      <c r="B185" s="17">
        <v>2009</v>
      </c>
      <c r="C185" s="17">
        <f t="shared" si="15"/>
        <v>5</v>
      </c>
      <c r="D185" s="17" t="str">
        <f t="shared" si="16"/>
        <v>spring</v>
      </c>
      <c r="E185" s="37">
        <v>815</v>
      </c>
      <c r="F185" s="37"/>
      <c r="G185" s="22">
        <v>0</v>
      </c>
      <c r="H185" s="22" t="str">
        <f t="shared" si="17"/>
        <v xml:space="preserve"> </v>
      </c>
      <c r="O185" s="22" t="s">
        <v>746</v>
      </c>
    </row>
    <row r="186" spans="1:22" s="22" customFormat="1">
      <c r="A186" s="54">
        <v>39961</v>
      </c>
      <c r="B186" s="17">
        <v>2009</v>
      </c>
      <c r="C186" s="17">
        <f t="shared" si="15"/>
        <v>5</v>
      </c>
      <c r="D186" s="17" t="str">
        <f t="shared" si="16"/>
        <v>spring</v>
      </c>
      <c r="E186" s="37">
        <v>845</v>
      </c>
      <c r="F186" s="37"/>
      <c r="G186" s="22">
        <v>0</v>
      </c>
      <c r="H186" s="22" t="str">
        <f t="shared" si="17"/>
        <v xml:space="preserve"> </v>
      </c>
      <c r="O186" s="22" t="s">
        <v>393</v>
      </c>
    </row>
    <row r="187" spans="1:22" s="22" customFormat="1">
      <c r="A187" s="54">
        <v>39963</v>
      </c>
      <c r="B187" s="17">
        <v>2009</v>
      </c>
      <c r="C187" s="17">
        <f t="shared" si="15"/>
        <v>5</v>
      </c>
      <c r="D187" s="17" t="str">
        <f t="shared" si="16"/>
        <v>spring</v>
      </c>
      <c r="E187" s="37">
        <v>900</v>
      </c>
      <c r="F187" s="37"/>
      <c r="G187" s="22">
        <v>0</v>
      </c>
      <c r="H187" s="22" t="str">
        <f t="shared" si="17"/>
        <v xml:space="preserve"> </v>
      </c>
      <c r="O187" s="22" t="s">
        <v>393</v>
      </c>
    </row>
    <row r="188" spans="1:22" s="22" customFormat="1">
      <c r="A188" s="54">
        <v>39964</v>
      </c>
      <c r="B188" s="17">
        <v>2009</v>
      </c>
      <c r="C188" s="17">
        <f t="shared" si="15"/>
        <v>5</v>
      </c>
      <c r="D188" s="17" t="str">
        <f t="shared" si="16"/>
        <v>spring</v>
      </c>
      <c r="E188" s="37">
        <v>900</v>
      </c>
      <c r="F188" s="37"/>
      <c r="G188" s="22">
        <v>0</v>
      </c>
      <c r="H188" s="22" t="str">
        <f t="shared" si="17"/>
        <v xml:space="preserve"> </v>
      </c>
      <c r="O188" s="22" t="s">
        <v>393</v>
      </c>
    </row>
    <row r="189" spans="1:22" s="22" customFormat="1">
      <c r="A189" s="54">
        <v>39966</v>
      </c>
      <c r="B189" s="17">
        <v>2009</v>
      </c>
      <c r="C189" s="17">
        <f t="shared" si="15"/>
        <v>6</v>
      </c>
      <c r="D189" s="17" t="str">
        <f t="shared" si="16"/>
        <v>summer</v>
      </c>
      <c r="E189" s="37">
        <v>815</v>
      </c>
      <c r="F189" s="37"/>
      <c r="G189" s="22">
        <v>0</v>
      </c>
      <c r="H189" s="22" t="str">
        <f t="shared" si="17"/>
        <v xml:space="preserve"> </v>
      </c>
      <c r="O189" s="22" t="s">
        <v>746</v>
      </c>
    </row>
    <row r="190" spans="1:22">
      <c r="A190" s="53">
        <v>39967</v>
      </c>
      <c r="B190" s="17">
        <v>2009</v>
      </c>
      <c r="C190" s="17">
        <f t="shared" si="15"/>
        <v>6</v>
      </c>
      <c r="D190" s="17" t="str">
        <f t="shared" si="16"/>
        <v>summer</v>
      </c>
      <c r="E190" s="27">
        <v>1030</v>
      </c>
      <c r="F190" s="33" t="s">
        <v>97</v>
      </c>
      <c r="G190" s="22">
        <v>1</v>
      </c>
      <c r="H190" s="41" t="str">
        <f t="shared" si="17"/>
        <v>Selasphorus sasin</v>
      </c>
      <c r="I190" s="22" t="s">
        <v>437</v>
      </c>
      <c r="J190" s="22" t="s">
        <v>575</v>
      </c>
      <c r="K190" s="22" t="s">
        <v>325</v>
      </c>
      <c r="L190" s="22" t="s">
        <v>404</v>
      </c>
      <c r="M190" s="22" t="s">
        <v>343</v>
      </c>
      <c r="N190" s="22" t="s">
        <v>752</v>
      </c>
      <c r="O190" s="22" t="s">
        <v>649</v>
      </c>
      <c r="Q190" s="41">
        <v>96992</v>
      </c>
      <c r="R190" s="41" t="s">
        <v>801</v>
      </c>
      <c r="S190" s="41" t="s">
        <v>519</v>
      </c>
      <c r="T190" s="41" t="s">
        <v>36</v>
      </c>
      <c r="V190" s="41" t="s">
        <v>33</v>
      </c>
    </row>
    <row r="191" spans="1:22" s="22" customFormat="1">
      <c r="A191" s="54">
        <v>39967</v>
      </c>
      <c r="B191" s="17">
        <v>2009</v>
      </c>
      <c r="C191" s="17">
        <f t="shared" si="15"/>
        <v>6</v>
      </c>
      <c r="D191" s="17" t="str">
        <f t="shared" si="16"/>
        <v>summer</v>
      </c>
      <c r="E191" s="37">
        <v>815</v>
      </c>
      <c r="F191" s="37"/>
      <c r="G191" s="22">
        <v>0</v>
      </c>
      <c r="H191" s="22" t="str">
        <f t="shared" si="17"/>
        <v xml:space="preserve"> </v>
      </c>
      <c r="O191" s="22" t="s">
        <v>746</v>
      </c>
    </row>
    <row r="192" spans="1:22" s="22" customFormat="1">
      <c r="A192" s="54">
        <v>39967</v>
      </c>
      <c r="B192" s="17">
        <v>2009</v>
      </c>
      <c r="C192" s="17">
        <f t="shared" si="15"/>
        <v>6</v>
      </c>
      <c r="D192" s="17" t="str">
        <f t="shared" si="16"/>
        <v>summer</v>
      </c>
      <c r="E192" s="37">
        <v>840</v>
      </c>
      <c r="F192" s="37"/>
      <c r="G192" s="22">
        <v>0</v>
      </c>
      <c r="H192" s="22" t="str">
        <f t="shared" si="17"/>
        <v xml:space="preserve"> </v>
      </c>
      <c r="O192" s="22" t="s">
        <v>393</v>
      </c>
    </row>
    <row r="193" spans="1:22">
      <c r="A193" s="53">
        <v>39968</v>
      </c>
      <c r="B193" s="17">
        <v>2009</v>
      </c>
      <c r="C193" s="17">
        <f t="shared" si="15"/>
        <v>6</v>
      </c>
      <c r="D193" s="17" t="str">
        <f t="shared" si="16"/>
        <v>summer</v>
      </c>
      <c r="E193" s="27">
        <v>1600</v>
      </c>
      <c r="F193" s="33" t="s">
        <v>97</v>
      </c>
      <c r="G193" s="22">
        <v>1</v>
      </c>
      <c r="H193" s="41" t="str">
        <f t="shared" si="17"/>
        <v>Selasphorus sasin</v>
      </c>
      <c r="I193" s="22" t="s">
        <v>437</v>
      </c>
      <c r="J193" s="22" t="s">
        <v>575</v>
      </c>
      <c r="K193" s="22" t="s">
        <v>293</v>
      </c>
      <c r="L193" s="22" t="s">
        <v>404</v>
      </c>
      <c r="M193" s="22" t="s">
        <v>343</v>
      </c>
      <c r="N193" s="22" t="s">
        <v>459</v>
      </c>
      <c r="O193" s="22" t="s">
        <v>406</v>
      </c>
      <c r="Q193" s="41">
        <v>97003</v>
      </c>
      <c r="R193" s="41" t="s">
        <v>802</v>
      </c>
      <c r="S193" s="41" t="s">
        <v>519</v>
      </c>
      <c r="T193" s="41" t="s">
        <v>434</v>
      </c>
      <c r="V193" s="41" t="s">
        <v>33</v>
      </c>
    </row>
    <row r="194" spans="1:22" s="22" customFormat="1">
      <c r="A194" s="54">
        <v>39968</v>
      </c>
      <c r="B194" s="17">
        <v>2009</v>
      </c>
      <c r="C194" s="17">
        <f t="shared" si="15"/>
        <v>6</v>
      </c>
      <c r="D194" s="17" t="str">
        <f t="shared" si="16"/>
        <v>summer</v>
      </c>
      <c r="E194" s="37">
        <v>800</v>
      </c>
      <c r="F194" s="37"/>
      <c r="G194" s="22">
        <v>0</v>
      </c>
      <c r="H194" s="22" t="str">
        <f t="shared" si="17"/>
        <v xml:space="preserve"> </v>
      </c>
      <c r="O194" s="22" t="s">
        <v>746</v>
      </c>
    </row>
    <row r="195" spans="1:22" s="22" customFormat="1">
      <c r="A195" s="54">
        <v>39969</v>
      </c>
      <c r="B195" s="17">
        <v>2009</v>
      </c>
      <c r="C195" s="17">
        <f t="shared" si="15"/>
        <v>6</v>
      </c>
      <c r="D195" s="17" t="str">
        <f t="shared" si="16"/>
        <v>summer</v>
      </c>
      <c r="E195" s="37">
        <v>815</v>
      </c>
      <c r="F195" s="37"/>
      <c r="G195" s="22">
        <v>0</v>
      </c>
      <c r="H195" s="22" t="str">
        <f t="shared" si="17"/>
        <v xml:space="preserve"> </v>
      </c>
      <c r="O195" s="22" t="s">
        <v>746</v>
      </c>
    </row>
    <row r="196" spans="1:22" s="22" customFormat="1">
      <c r="A196" s="54">
        <v>39970</v>
      </c>
      <c r="B196" s="17">
        <v>2009</v>
      </c>
      <c r="C196" s="17">
        <f t="shared" si="15"/>
        <v>6</v>
      </c>
      <c r="D196" s="17" t="str">
        <f t="shared" si="16"/>
        <v>summer</v>
      </c>
      <c r="E196" s="37">
        <v>910</v>
      </c>
      <c r="F196" s="37"/>
      <c r="G196" s="22">
        <v>0</v>
      </c>
      <c r="H196" s="22" t="str">
        <f t="shared" si="17"/>
        <v xml:space="preserve"> </v>
      </c>
      <c r="O196" s="22" t="s">
        <v>393</v>
      </c>
    </row>
    <row r="197" spans="1:22" s="22" customFormat="1">
      <c r="A197" s="54">
        <v>39971</v>
      </c>
      <c r="B197" s="17">
        <v>2009</v>
      </c>
      <c r="C197" s="17">
        <f t="shared" si="15"/>
        <v>6</v>
      </c>
      <c r="D197" s="17" t="str">
        <f t="shared" si="16"/>
        <v>summer</v>
      </c>
      <c r="E197" s="37">
        <v>900</v>
      </c>
      <c r="F197" s="37"/>
      <c r="G197" s="22">
        <v>0</v>
      </c>
      <c r="H197" s="22" t="str">
        <f t="shared" si="17"/>
        <v xml:space="preserve"> </v>
      </c>
      <c r="O197" s="22" t="s">
        <v>393</v>
      </c>
    </row>
    <row r="198" spans="1:22" s="22" customFormat="1">
      <c r="A198" s="54">
        <v>39972</v>
      </c>
      <c r="B198" s="17">
        <v>2009</v>
      </c>
      <c r="C198" s="17">
        <f t="shared" si="15"/>
        <v>6</v>
      </c>
      <c r="D198" s="17" t="str">
        <f t="shared" si="16"/>
        <v>summer</v>
      </c>
      <c r="E198" s="37">
        <v>800</v>
      </c>
      <c r="F198" s="37"/>
      <c r="G198" s="22">
        <v>0</v>
      </c>
      <c r="H198" s="22" t="str">
        <f t="shared" si="17"/>
        <v xml:space="preserve"> </v>
      </c>
      <c r="O198" s="22" t="s">
        <v>746</v>
      </c>
    </row>
    <row r="199" spans="1:22" s="22" customFormat="1">
      <c r="A199" s="54">
        <v>39973</v>
      </c>
      <c r="B199" s="17">
        <v>2009</v>
      </c>
      <c r="C199" s="17">
        <f t="shared" si="15"/>
        <v>6</v>
      </c>
      <c r="D199" s="17" t="str">
        <f t="shared" si="16"/>
        <v>summer</v>
      </c>
      <c r="E199" s="37">
        <v>800</v>
      </c>
      <c r="F199" s="37"/>
      <c r="G199" s="22">
        <v>0</v>
      </c>
      <c r="H199" s="22" t="str">
        <f t="shared" si="17"/>
        <v xml:space="preserve"> </v>
      </c>
      <c r="O199" s="22" t="s">
        <v>746</v>
      </c>
    </row>
    <row r="200" spans="1:22" s="22" customFormat="1">
      <c r="A200" s="54">
        <v>39974</v>
      </c>
      <c r="B200" s="17">
        <v>2009</v>
      </c>
      <c r="C200" s="17">
        <f t="shared" si="15"/>
        <v>6</v>
      </c>
      <c r="D200" s="17" t="str">
        <f t="shared" si="16"/>
        <v>summer</v>
      </c>
      <c r="E200" s="37">
        <v>800</v>
      </c>
      <c r="F200" s="37"/>
      <c r="G200" s="22">
        <v>0</v>
      </c>
      <c r="H200" s="22" t="str">
        <f t="shared" si="17"/>
        <v xml:space="preserve"> </v>
      </c>
      <c r="O200" s="22" t="s">
        <v>746</v>
      </c>
    </row>
    <row r="201" spans="1:22" s="22" customFormat="1">
      <c r="A201" s="54">
        <v>39974</v>
      </c>
      <c r="B201" s="17">
        <v>2009</v>
      </c>
      <c r="C201" s="17">
        <f t="shared" si="15"/>
        <v>6</v>
      </c>
      <c r="D201" s="17" t="str">
        <f t="shared" si="16"/>
        <v>summer</v>
      </c>
      <c r="E201" s="37">
        <v>840</v>
      </c>
      <c r="F201" s="37"/>
      <c r="G201" s="22">
        <v>0</v>
      </c>
      <c r="H201" s="22" t="str">
        <f t="shared" si="17"/>
        <v xml:space="preserve"> </v>
      </c>
      <c r="O201" s="22" t="s">
        <v>393</v>
      </c>
    </row>
    <row r="202" spans="1:22">
      <c r="A202" s="53">
        <v>39975</v>
      </c>
      <c r="B202" s="17">
        <v>2009</v>
      </c>
      <c r="C202" s="17">
        <f t="shared" si="15"/>
        <v>6</v>
      </c>
      <c r="D202" s="17" t="str">
        <f t="shared" si="16"/>
        <v>summer</v>
      </c>
      <c r="E202" s="27">
        <v>1600</v>
      </c>
      <c r="F202" s="33" t="s">
        <v>97</v>
      </c>
      <c r="G202" s="22">
        <v>1</v>
      </c>
      <c r="H202" s="41" t="str">
        <f t="shared" si="17"/>
        <v>Calypte anna</v>
      </c>
      <c r="I202" s="22" t="s">
        <v>582</v>
      </c>
      <c r="J202" s="22" t="s">
        <v>583</v>
      </c>
      <c r="K202" s="22" t="s">
        <v>325</v>
      </c>
      <c r="L202" s="22" t="s">
        <v>434</v>
      </c>
      <c r="M202" s="22" t="s">
        <v>343</v>
      </c>
      <c r="N202" s="22" t="s">
        <v>752</v>
      </c>
      <c r="O202" s="22" t="s">
        <v>643</v>
      </c>
      <c r="Q202" s="41">
        <v>96623</v>
      </c>
      <c r="R202" s="41" t="s">
        <v>804</v>
      </c>
      <c r="S202" s="41" t="s">
        <v>678</v>
      </c>
      <c r="T202" s="41" t="s">
        <v>434</v>
      </c>
      <c r="U202" s="41" t="s">
        <v>364</v>
      </c>
    </row>
    <row r="203" spans="1:22">
      <c r="A203" s="53">
        <v>39975</v>
      </c>
      <c r="B203" s="17">
        <v>2009</v>
      </c>
      <c r="C203" s="17">
        <f t="shared" si="15"/>
        <v>6</v>
      </c>
      <c r="D203" s="17" t="str">
        <f t="shared" si="16"/>
        <v>summer</v>
      </c>
      <c r="E203" s="27">
        <v>1300</v>
      </c>
      <c r="F203" s="33" t="s">
        <v>97</v>
      </c>
      <c r="G203" s="22">
        <v>1</v>
      </c>
      <c r="H203" s="41" t="str">
        <f t="shared" si="17"/>
        <v>Calypte anna</v>
      </c>
      <c r="I203" s="22" t="s">
        <v>582</v>
      </c>
      <c r="J203" s="22" t="s">
        <v>583</v>
      </c>
      <c r="K203" s="22" t="s">
        <v>325</v>
      </c>
      <c r="L203" s="22" t="s">
        <v>434</v>
      </c>
      <c r="M203" s="22" t="s">
        <v>343</v>
      </c>
      <c r="N203" s="22" t="s">
        <v>752</v>
      </c>
      <c r="O203" s="22" t="s">
        <v>642</v>
      </c>
      <c r="Q203" s="41">
        <v>96993</v>
      </c>
      <c r="R203" s="41" t="s">
        <v>803</v>
      </c>
      <c r="S203" s="41" t="s">
        <v>678</v>
      </c>
      <c r="T203" s="41" t="s">
        <v>434</v>
      </c>
      <c r="V203" s="41" t="s">
        <v>33</v>
      </c>
    </row>
    <row r="204" spans="1:22" s="22" customFormat="1">
      <c r="A204" s="54">
        <v>39975</v>
      </c>
      <c r="B204" s="17">
        <v>2009</v>
      </c>
      <c r="C204" s="17">
        <f t="shared" si="15"/>
        <v>6</v>
      </c>
      <c r="D204" s="17" t="str">
        <f t="shared" si="16"/>
        <v>summer</v>
      </c>
      <c r="E204" s="37">
        <v>630</v>
      </c>
      <c r="F204" s="37"/>
      <c r="G204" s="22">
        <v>0</v>
      </c>
      <c r="H204" s="22" t="str">
        <f t="shared" ref="H204:H235" si="18">CONCATENATE(I204," ",J204)</f>
        <v xml:space="preserve"> </v>
      </c>
      <c r="O204" s="22" t="s">
        <v>746</v>
      </c>
    </row>
    <row r="205" spans="1:22" s="22" customFormat="1">
      <c r="A205" s="54">
        <v>39975</v>
      </c>
      <c r="B205" s="17">
        <v>2009</v>
      </c>
      <c r="C205" s="17">
        <f t="shared" si="15"/>
        <v>6</v>
      </c>
      <c r="D205" s="17" t="str">
        <f t="shared" si="16"/>
        <v>summer</v>
      </c>
      <c r="E205" s="37">
        <v>835</v>
      </c>
      <c r="F205" s="37"/>
      <c r="G205" s="22">
        <v>0</v>
      </c>
      <c r="H205" s="22" t="str">
        <f t="shared" si="18"/>
        <v xml:space="preserve"> </v>
      </c>
      <c r="O205" s="22" t="s">
        <v>393</v>
      </c>
    </row>
    <row r="206" spans="1:22" s="22" customFormat="1">
      <c r="A206" s="54">
        <v>39976</v>
      </c>
      <c r="B206" s="17">
        <v>2009</v>
      </c>
      <c r="C206" s="17">
        <f t="shared" si="15"/>
        <v>6</v>
      </c>
      <c r="D206" s="17" t="str">
        <f t="shared" si="16"/>
        <v>summer</v>
      </c>
      <c r="E206" s="37">
        <v>715</v>
      </c>
      <c r="F206" s="37"/>
      <c r="G206" s="22">
        <v>0</v>
      </c>
      <c r="H206" s="22" t="str">
        <f t="shared" si="18"/>
        <v xml:space="preserve"> </v>
      </c>
      <c r="O206" s="22" t="s">
        <v>746</v>
      </c>
    </row>
    <row r="207" spans="1:22" s="22" customFormat="1">
      <c r="A207" s="54">
        <v>39977</v>
      </c>
      <c r="B207" s="17">
        <v>2009</v>
      </c>
      <c r="C207" s="17">
        <f t="shared" si="15"/>
        <v>6</v>
      </c>
      <c r="D207" s="17" t="str">
        <f t="shared" si="16"/>
        <v>summer</v>
      </c>
      <c r="E207" s="37">
        <v>845</v>
      </c>
      <c r="F207" s="37"/>
      <c r="G207" s="22">
        <v>0</v>
      </c>
      <c r="H207" s="22" t="str">
        <f t="shared" si="18"/>
        <v xml:space="preserve"> </v>
      </c>
      <c r="O207" s="22" t="s">
        <v>393</v>
      </c>
    </row>
    <row r="208" spans="1:22" s="22" customFormat="1">
      <c r="A208" s="54">
        <v>39977</v>
      </c>
      <c r="B208" s="17">
        <v>2009</v>
      </c>
      <c r="C208" s="17">
        <f t="shared" si="15"/>
        <v>6</v>
      </c>
      <c r="D208" s="17" t="str">
        <f t="shared" si="16"/>
        <v>summer</v>
      </c>
      <c r="E208" s="40">
        <v>915</v>
      </c>
      <c r="F208" s="37" t="s">
        <v>837</v>
      </c>
      <c r="G208" s="22">
        <v>1</v>
      </c>
      <c r="H208" s="22" t="str">
        <f t="shared" si="18"/>
        <v>Calypte anna</v>
      </c>
      <c r="I208" s="22" t="s">
        <v>582</v>
      </c>
      <c r="J208" s="22" t="s">
        <v>583</v>
      </c>
      <c r="K208" s="22" t="s">
        <v>678</v>
      </c>
      <c r="L208" s="22" t="s">
        <v>404</v>
      </c>
      <c r="M208" s="22" t="s">
        <v>133</v>
      </c>
      <c r="N208" s="22" t="s">
        <v>750</v>
      </c>
      <c r="O208" s="22" t="s">
        <v>393</v>
      </c>
      <c r="V208" s="22" t="s">
        <v>644</v>
      </c>
    </row>
    <row r="209" spans="1:22" s="22" customFormat="1">
      <c r="A209" s="54">
        <v>39978</v>
      </c>
      <c r="B209" s="17">
        <v>2009</v>
      </c>
      <c r="C209" s="17">
        <f t="shared" si="15"/>
        <v>6</v>
      </c>
      <c r="D209" s="17" t="str">
        <f t="shared" si="16"/>
        <v>summer</v>
      </c>
      <c r="E209" s="37">
        <v>845</v>
      </c>
      <c r="F209" s="37"/>
      <c r="G209" s="22">
        <v>0</v>
      </c>
      <c r="H209" s="22" t="str">
        <f t="shared" si="18"/>
        <v xml:space="preserve"> </v>
      </c>
      <c r="O209" s="22" t="s">
        <v>393</v>
      </c>
    </row>
    <row r="210" spans="1:22" s="22" customFormat="1">
      <c r="A210" s="54">
        <v>39979</v>
      </c>
      <c r="B210" s="17">
        <v>2009</v>
      </c>
      <c r="C210" s="17">
        <f t="shared" si="15"/>
        <v>6</v>
      </c>
      <c r="D210" s="17" t="str">
        <f t="shared" si="16"/>
        <v>summer</v>
      </c>
      <c r="E210" s="37">
        <v>915</v>
      </c>
      <c r="F210" s="37"/>
      <c r="G210" s="22">
        <v>0</v>
      </c>
      <c r="H210" s="22" t="str">
        <f t="shared" si="18"/>
        <v xml:space="preserve"> </v>
      </c>
      <c r="O210" s="22" t="s">
        <v>746</v>
      </c>
    </row>
    <row r="211" spans="1:22" s="22" customFormat="1">
      <c r="A211" s="54">
        <v>39980</v>
      </c>
      <c r="B211" s="17">
        <v>2009</v>
      </c>
      <c r="C211" s="17">
        <f t="shared" si="15"/>
        <v>6</v>
      </c>
      <c r="D211" s="17" t="str">
        <f t="shared" si="16"/>
        <v>summer</v>
      </c>
      <c r="E211" s="37">
        <v>715</v>
      </c>
      <c r="F211" s="37"/>
      <c r="G211" s="22">
        <v>0</v>
      </c>
      <c r="H211" s="22" t="str">
        <f t="shared" si="18"/>
        <v xml:space="preserve"> </v>
      </c>
      <c r="O211" s="22" t="s">
        <v>746</v>
      </c>
    </row>
    <row r="212" spans="1:22" s="22" customFormat="1">
      <c r="A212" s="54">
        <v>39981</v>
      </c>
      <c r="B212" s="17">
        <v>2009</v>
      </c>
      <c r="C212" s="17">
        <f t="shared" ref="C212:C275" si="19">MONTH(A212)</f>
        <v>6</v>
      </c>
      <c r="D212" s="17" t="str">
        <f t="shared" ref="D212:D275" si="20">IF(C212&lt;3,"winter",IF(C212&lt;6,"spring",IF(C212&lt;9,"summer",IF(C212&lt;12,"fall","winter"))))</f>
        <v>summer</v>
      </c>
      <c r="E212" s="37">
        <v>715</v>
      </c>
      <c r="F212" s="37"/>
      <c r="G212" s="22">
        <v>0</v>
      </c>
      <c r="H212" s="22" t="str">
        <f t="shared" si="18"/>
        <v xml:space="preserve"> </v>
      </c>
      <c r="O212" s="22" t="s">
        <v>746</v>
      </c>
    </row>
    <row r="213" spans="1:22" s="22" customFormat="1">
      <c r="A213" s="54">
        <v>39982</v>
      </c>
      <c r="B213" s="17">
        <v>2009</v>
      </c>
      <c r="C213" s="17">
        <f t="shared" si="19"/>
        <v>6</v>
      </c>
      <c r="D213" s="17" t="str">
        <f t="shared" si="20"/>
        <v>summer</v>
      </c>
      <c r="E213" s="37">
        <v>715</v>
      </c>
      <c r="F213" s="37"/>
      <c r="G213" s="22">
        <v>0</v>
      </c>
      <c r="H213" s="22" t="str">
        <f t="shared" si="18"/>
        <v xml:space="preserve"> </v>
      </c>
      <c r="O213" s="22" t="s">
        <v>746</v>
      </c>
    </row>
    <row r="214" spans="1:22">
      <c r="A214" s="53">
        <v>39983</v>
      </c>
      <c r="B214" s="17">
        <v>2009</v>
      </c>
      <c r="C214" s="17">
        <f t="shared" si="19"/>
        <v>6</v>
      </c>
      <c r="D214" s="17" t="str">
        <f t="shared" si="20"/>
        <v>summer</v>
      </c>
      <c r="E214" s="27">
        <v>1620</v>
      </c>
      <c r="F214" s="33" t="s">
        <v>97</v>
      </c>
      <c r="G214" s="22">
        <v>1</v>
      </c>
      <c r="H214" s="41" t="str">
        <f t="shared" si="18"/>
        <v>Euphagus cyanocephalus</v>
      </c>
      <c r="I214" s="22" t="s">
        <v>731</v>
      </c>
      <c r="J214" s="22" t="s">
        <v>732</v>
      </c>
      <c r="M214" s="22" t="s">
        <v>343</v>
      </c>
      <c r="N214" s="22" t="s">
        <v>752</v>
      </c>
      <c r="O214" s="22" t="s">
        <v>645</v>
      </c>
      <c r="Q214" s="41" t="s">
        <v>342</v>
      </c>
      <c r="R214" s="41" t="s">
        <v>92</v>
      </c>
      <c r="S214" s="41" t="s">
        <v>678</v>
      </c>
      <c r="T214" s="41" t="s">
        <v>585</v>
      </c>
    </row>
    <row r="215" spans="1:22" s="22" customFormat="1">
      <c r="A215" s="54">
        <v>39983</v>
      </c>
      <c r="B215" s="17">
        <v>2009</v>
      </c>
      <c r="C215" s="17">
        <f t="shared" si="19"/>
        <v>6</v>
      </c>
      <c r="D215" s="17" t="str">
        <f t="shared" si="20"/>
        <v>summer</v>
      </c>
      <c r="E215" s="37">
        <v>715</v>
      </c>
      <c r="F215" s="37"/>
      <c r="G215" s="22">
        <v>0</v>
      </c>
      <c r="H215" s="22" t="str">
        <f t="shared" si="18"/>
        <v xml:space="preserve"> </v>
      </c>
      <c r="O215" s="22" t="s">
        <v>746</v>
      </c>
    </row>
    <row r="216" spans="1:22" s="22" customFormat="1">
      <c r="A216" s="54">
        <v>39985</v>
      </c>
      <c r="B216" s="17">
        <v>2009</v>
      </c>
      <c r="C216" s="17">
        <f t="shared" si="19"/>
        <v>6</v>
      </c>
      <c r="D216" s="17" t="str">
        <f t="shared" si="20"/>
        <v>summer</v>
      </c>
      <c r="E216" s="37">
        <v>855</v>
      </c>
      <c r="F216" s="37"/>
      <c r="G216" s="22">
        <v>0</v>
      </c>
      <c r="H216" s="22" t="str">
        <f t="shared" si="18"/>
        <v xml:space="preserve"> </v>
      </c>
      <c r="O216" s="22" t="s">
        <v>393</v>
      </c>
    </row>
    <row r="217" spans="1:22">
      <c r="A217" s="53">
        <v>39986</v>
      </c>
      <c r="B217" s="17">
        <v>2009</v>
      </c>
      <c r="C217" s="17">
        <f t="shared" si="19"/>
        <v>6</v>
      </c>
      <c r="D217" s="17" t="str">
        <f t="shared" si="20"/>
        <v>summer</v>
      </c>
      <c r="E217" s="27">
        <v>1130</v>
      </c>
      <c r="F217" s="33" t="s">
        <v>97</v>
      </c>
      <c r="G217" s="22">
        <v>1</v>
      </c>
      <c r="H217" s="41" t="str">
        <f t="shared" si="18"/>
        <v>Calypte anna</v>
      </c>
      <c r="I217" s="22" t="s">
        <v>582</v>
      </c>
      <c r="J217" s="22" t="s">
        <v>583</v>
      </c>
      <c r="K217" s="22" t="s">
        <v>519</v>
      </c>
      <c r="L217" s="22" t="s">
        <v>404</v>
      </c>
      <c r="M217" s="22" t="s">
        <v>133</v>
      </c>
      <c r="N217" s="22" t="s">
        <v>750</v>
      </c>
      <c r="O217" s="22" t="s">
        <v>831</v>
      </c>
      <c r="Q217" s="41">
        <v>97002</v>
      </c>
      <c r="R217" s="41" t="s">
        <v>805</v>
      </c>
      <c r="S217" s="41" t="s">
        <v>519</v>
      </c>
      <c r="T217" s="41" t="s">
        <v>434</v>
      </c>
      <c r="V217" s="41" t="s">
        <v>33</v>
      </c>
    </row>
    <row r="218" spans="1:22" s="22" customFormat="1">
      <c r="A218" s="54">
        <v>39986</v>
      </c>
      <c r="B218" s="17">
        <v>2009</v>
      </c>
      <c r="C218" s="17">
        <f t="shared" si="19"/>
        <v>6</v>
      </c>
      <c r="D218" s="17" t="str">
        <f t="shared" si="20"/>
        <v>summer</v>
      </c>
      <c r="E218" s="37">
        <v>745</v>
      </c>
      <c r="F218" s="37"/>
      <c r="G218" s="22">
        <v>0</v>
      </c>
      <c r="H218" s="22" t="str">
        <f t="shared" si="18"/>
        <v xml:space="preserve"> </v>
      </c>
      <c r="O218" s="22" t="s">
        <v>746</v>
      </c>
    </row>
    <row r="219" spans="1:22" s="22" customFormat="1">
      <c r="A219" s="54">
        <v>39987</v>
      </c>
      <c r="B219" s="17">
        <v>2009</v>
      </c>
      <c r="C219" s="17">
        <f t="shared" si="19"/>
        <v>6</v>
      </c>
      <c r="D219" s="17" t="str">
        <f t="shared" si="20"/>
        <v>summer</v>
      </c>
      <c r="E219" s="37">
        <v>815</v>
      </c>
      <c r="F219" s="37"/>
      <c r="G219" s="22">
        <v>0</v>
      </c>
      <c r="H219" s="22" t="str">
        <f t="shared" si="18"/>
        <v xml:space="preserve"> </v>
      </c>
      <c r="O219" s="22" t="s">
        <v>746</v>
      </c>
    </row>
    <row r="220" spans="1:22" s="22" customFormat="1">
      <c r="A220" s="54">
        <v>39988</v>
      </c>
      <c r="B220" s="17">
        <v>2009</v>
      </c>
      <c r="C220" s="17">
        <f t="shared" si="19"/>
        <v>6</v>
      </c>
      <c r="D220" s="17" t="str">
        <f t="shared" si="20"/>
        <v>summer</v>
      </c>
      <c r="E220" s="37">
        <v>900</v>
      </c>
      <c r="F220" s="37"/>
      <c r="G220" s="22">
        <v>0</v>
      </c>
      <c r="H220" s="22" t="str">
        <f t="shared" si="18"/>
        <v xml:space="preserve"> </v>
      </c>
      <c r="O220" s="22" t="s">
        <v>393</v>
      </c>
    </row>
    <row r="221" spans="1:22" s="22" customFormat="1">
      <c r="A221" s="54">
        <v>39988</v>
      </c>
      <c r="B221" s="17">
        <v>2009</v>
      </c>
      <c r="C221" s="17">
        <f t="shared" si="19"/>
        <v>6</v>
      </c>
      <c r="D221" s="17" t="str">
        <f t="shared" si="20"/>
        <v>summer</v>
      </c>
      <c r="E221" s="40">
        <v>1030</v>
      </c>
      <c r="F221" s="37" t="s">
        <v>837</v>
      </c>
      <c r="G221" s="22">
        <v>1</v>
      </c>
      <c r="H221" s="22" t="str">
        <f t="shared" si="18"/>
        <v>Euphagus cyanocephalus</v>
      </c>
      <c r="I221" s="22" t="s">
        <v>731</v>
      </c>
      <c r="J221" s="22" t="s">
        <v>732</v>
      </c>
      <c r="M221" s="22" t="s">
        <v>133</v>
      </c>
      <c r="N221" s="22" t="s">
        <v>529</v>
      </c>
      <c r="O221" s="22" t="s">
        <v>832</v>
      </c>
    </row>
    <row r="222" spans="1:22">
      <c r="A222" s="53">
        <v>39989</v>
      </c>
      <c r="B222" s="17">
        <v>2009</v>
      </c>
      <c r="C222" s="17">
        <f t="shared" si="19"/>
        <v>6</v>
      </c>
      <c r="D222" s="17" t="str">
        <f t="shared" si="20"/>
        <v>summer</v>
      </c>
      <c r="E222" s="27">
        <v>1400</v>
      </c>
      <c r="F222" s="33" t="s">
        <v>97</v>
      </c>
      <c r="G222" s="22">
        <v>1</v>
      </c>
      <c r="H222" s="41" t="str">
        <f t="shared" si="18"/>
        <v>Sturnus vulgaris</v>
      </c>
      <c r="I222" s="22" t="s">
        <v>675</v>
      </c>
      <c r="J222" s="22" t="s">
        <v>676</v>
      </c>
      <c r="K222" s="22" t="s">
        <v>585</v>
      </c>
      <c r="L222" s="22" t="s">
        <v>434</v>
      </c>
      <c r="M222" s="22" t="s">
        <v>232</v>
      </c>
      <c r="N222" s="22" t="s">
        <v>747</v>
      </c>
      <c r="O222" s="22" t="s">
        <v>647</v>
      </c>
      <c r="Q222" s="41">
        <v>97131</v>
      </c>
      <c r="R222" s="41" t="s">
        <v>806</v>
      </c>
      <c r="S222" s="41" t="s">
        <v>678</v>
      </c>
      <c r="T222" s="41" t="s">
        <v>434</v>
      </c>
    </row>
    <row r="223" spans="1:22" s="22" customFormat="1">
      <c r="A223" s="54">
        <v>39989</v>
      </c>
      <c r="B223" s="17">
        <v>2009</v>
      </c>
      <c r="C223" s="17">
        <f t="shared" si="19"/>
        <v>6</v>
      </c>
      <c r="D223" s="17" t="str">
        <f t="shared" si="20"/>
        <v>summer</v>
      </c>
      <c r="E223" s="37">
        <v>850</v>
      </c>
      <c r="F223" s="37"/>
      <c r="G223" s="22">
        <v>0</v>
      </c>
      <c r="H223" s="22" t="str">
        <f t="shared" si="18"/>
        <v xml:space="preserve"> </v>
      </c>
      <c r="O223" s="22" t="s">
        <v>393</v>
      </c>
    </row>
    <row r="224" spans="1:22" s="22" customFormat="1">
      <c r="A224" s="54">
        <v>39990</v>
      </c>
      <c r="B224" s="17">
        <v>2009</v>
      </c>
      <c r="C224" s="17">
        <f t="shared" si="19"/>
        <v>6</v>
      </c>
      <c r="D224" s="17" t="str">
        <f t="shared" si="20"/>
        <v>summer</v>
      </c>
      <c r="E224" s="37">
        <v>640</v>
      </c>
      <c r="F224" s="37"/>
      <c r="G224" s="22">
        <v>0</v>
      </c>
      <c r="H224" s="22" t="str">
        <f t="shared" si="18"/>
        <v xml:space="preserve"> </v>
      </c>
      <c r="O224" s="22" t="s">
        <v>746</v>
      </c>
    </row>
    <row r="225" spans="1:22" s="22" customFormat="1">
      <c r="A225" s="54">
        <v>39990</v>
      </c>
      <c r="B225" s="17">
        <v>2009</v>
      </c>
      <c r="C225" s="17">
        <f t="shared" si="19"/>
        <v>6</v>
      </c>
      <c r="D225" s="17" t="str">
        <f t="shared" si="20"/>
        <v>summer</v>
      </c>
      <c r="E225" s="37">
        <v>915</v>
      </c>
      <c r="F225" s="37"/>
      <c r="G225" s="22">
        <v>0</v>
      </c>
      <c r="H225" s="22" t="str">
        <f t="shared" si="18"/>
        <v xml:space="preserve"> </v>
      </c>
      <c r="O225" s="22" t="s">
        <v>393</v>
      </c>
    </row>
    <row r="226" spans="1:22" s="22" customFormat="1">
      <c r="A226" s="54">
        <v>39991</v>
      </c>
      <c r="B226" s="17">
        <v>2009</v>
      </c>
      <c r="C226" s="17">
        <f t="shared" si="19"/>
        <v>6</v>
      </c>
      <c r="D226" s="17" t="str">
        <f t="shared" si="20"/>
        <v>summer</v>
      </c>
      <c r="E226" s="37">
        <v>830</v>
      </c>
      <c r="F226" s="37"/>
      <c r="G226" s="22">
        <v>0</v>
      </c>
      <c r="H226" s="22" t="str">
        <f t="shared" si="18"/>
        <v xml:space="preserve"> </v>
      </c>
      <c r="O226" s="22" t="s">
        <v>393</v>
      </c>
    </row>
    <row r="227" spans="1:22" s="22" customFormat="1">
      <c r="A227" s="54">
        <v>39991</v>
      </c>
      <c r="B227" s="17">
        <v>2009</v>
      </c>
      <c r="C227" s="17">
        <f t="shared" si="19"/>
        <v>6</v>
      </c>
      <c r="D227" s="17" t="str">
        <f t="shared" si="20"/>
        <v>summer</v>
      </c>
      <c r="E227" s="40">
        <v>1020</v>
      </c>
      <c r="F227" s="37" t="s">
        <v>837</v>
      </c>
      <c r="G227" s="22">
        <v>1</v>
      </c>
      <c r="H227" s="22" t="str">
        <f t="shared" si="18"/>
        <v>Euphagus cyanocephalus</v>
      </c>
      <c r="I227" s="22" t="s">
        <v>731</v>
      </c>
      <c r="J227" s="22" t="s">
        <v>732</v>
      </c>
      <c r="K227" s="22" t="s">
        <v>678</v>
      </c>
      <c r="M227" s="22" t="s">
        <v>133</v>
      </c>
      <c r="N227" s="22" t="s">
        <v>529</v>
      </c>
      <c r="O227" s="22" t="s">
        <v>405</v>
      </c>
      <c r="V227" s="22" t="s">
        <v>644</v>
      </c>
    </row>
    <row r="228" spans="1:22" s="22" customFormat="1">
      <c r="A228" s="54">
        <v>39992</v>
      </c>
      <c r="B228" s="17">
        <v>2009</v>
      </c>
      <c r="C228" s="17">
        <f t="shared" si="19"/>
        <v>6</v>
      </c>
      <c r="D228" s="17" t="str">
        <f t="shared" si="20"/>
        <v>summer</v>
      </c>
      <c r="E228" s="37">
        <v>855</v>
      </c>
      <c r="F228" s="37"/>
      <c r="G228" s="22">
        <v>0</v>
      </c>
      <c r="H228" s="22" t="str">
        <f t="shared" si="18"/>
        <v xml:space="preserve"> </v>
      </c>
      <c r="O228" s="22" t="s">
        <v>393</v>
      </c>
    </row>
    <row r="229" spans="1:22" s="22" customFormat="1">
      <c r="A229" s="54">
        <v>39993</v>
      </c>
      <c r="B229" s="17">
        <v>2009</v>
      </c>
      <c r="C229" s="17">
        <f t="shared" si="19"/>
        <v>6</v>
      </c>
      <c r="D229" s="17" t="str">
        <f t="shared" si="20"/>
        <v>summer</v>
      </c>
      <c r="E229" s="37">
        <v>815</v>
      </c>
      <c r="F229" s="37"/>
      <c r="G229" s="22">
        <v>0</v>
      </c>
      <c r="H229" s="22" t="str">
        <f t="shared" si="18"/>
        <v xml:space="preserve"> </v>
      </c>
      <c r="O229" s="22" t="s">
        <v>746</v>
      </c>
    </row>
    <row r="230" spans="1:22" s="22" customFormat="1">
      <c r="A230" s="54">
        <v>39994</v>
      </c>
      <c r="B230" s="17">
        <v>2009</v>
      </c>
      <c r="C230" s="17">
        <f t="shared" si="19"/>
        <v>6</v>
      </c>
      <c r="D230" s="17" t="str">
        <f t="shared" si="20"/>
        <v>summer</v>
      </c>
      <c r="E230" s="37">
        <v>815</v>
      </c>
      <c r="F230" s="37"/>
      <c r="G230" s="22">
        <v>0</v>
      </c>
      <c r="H230" s="22" t="str">
        <f t="shared" si="18"/>
        <v xml:space="preserve"> </v>
      </c>
      <c r="O230" s="22" t="s">
        <v>746</v>
      </c>
    </row>
    <row r="231" spans="1:22" s="22" customFormat="1">
      <c r="A231" s="54">
        <v>39995</v>
      </c>
      <c r="B231" s="17">
        <v>2009</v>
      </c>
      <c r="C231" s="17">
        <f t="shared" si="19"/>
        <v>7</v>
      </c>
      <c r="D231" s="17" t="str">
        <f t="shared" si="20"/>
        <v>summer</v>
      </c>
      <c r="E231" s="37">
        <v>730</v>
      </c>
      <c r="F231" s="37"/>
      <c r="G231" s="22">
        <v>0</v>
      </c>
      <c r="H231" s="22" t="str">
        <f t="shared" si="18"/>
        <v xml:space="preserve"> </v>
      </c>
      <c r="O231" s="22" t="s">
        <v>746</v>
      </c>
    </row>
    <row r="232" spans="1:22" s="22" customFormat="1">
      <c r="A232" s="54">
        <v>39995</v>
      </c>
      <c r="B232" s="17">
        <v>2009</v>
      </c>
      <c r="C232" s="17">
        <f t="shared" si="19"/>
        <v>7</v>
      </c>
      <c r="D232" s="17" t="str">
        <f t="shared" si="20"/>
        <v>summer</v>
      </c>
      <c r="E232" s="37">
        <v>840</v>
      </c>
      <c r="F232" s="37"/>
      <c r="G232" s="22">
        <v>0</v>
      </c>
      <c r="H232" s="22" t="str">
        <f t="shared" si="18"/>
        <v xml:space="preserve"> </v>
      </c>
      <c r="O232" s="22" t="s">
        <v>393</v>
      </c>
    </row>
    <row r="233" spans="1:22" s="22" customFormat="1">
      <c r="A233" s="54">
        <v>39996</v>
      </c>
      <c r="B233" s="17">
        <v>2009</v>
      </c>
      <c r="C233" s="17">
        <f t="shared" si="19"/>
        <v>7</v>
      </c>
      <c r="D233" s="17" t="str">
        <f t="shared" si="20"/>
        <v>summer</v>
      </c>
      <c r="E233" s="37">
        <v>845</v>
      </c>
      <c r="F233" s="37"/>
      <c r="G233" s="22">
        <v>0</v>
      </c>
      <c r="H233" s="22" t="str">
        <f t="shared" si="18"/>
        <v xml:space="preserve"> </v>
      </c>
      <c r="O233" s="22" t="s">
        <v>746</v>
      </c>
    </row>
    <row r="234" spans="1:22">
      <c r="A234" s="53">
        <v>39998</v>
      </c>
      <c r="B234" s="17">
        <v>2009</v>
      </c>
      <c r="C234" s="17">
        <f t="shared" si="19"/>
        <v>7</v>
      </c>
      <c r="D234" s="17" t="str">
        <f t="shared" si="20"/>
        <v>summer</v>
      </c>
      <c r="E234" s="27">
        <v>1320</v>
      </c>
      <c r="F234" s="33" t="s">
        <v>97</v>
      </c>
      <c r="G234" s="22">
        <v>1</v>
      </c>
      <c r="H234" s="41" t="str">
        <f t="shared" si="18"/>
        <v>Euphagus cyanocephalus</v>
      </c>
      <c r="I234" s="22" t="s">
        <v>731</v>
      </c>
      <c r="J234" s="22" t="s">
        <v>732</v>
      </c>
      <c r="K234" s="22" t="s">
        <v>678</v>
      </c>
      <c r="L234" s="22" t="s">
        <v>434</v>
      </c>
      <c r="M234" s="22" t="s">
        <v>171</v>
      </c>
      <c r="N234" s="22" t="s">
        <v>681</v>
      </c>
      <c r="O234" s="22" t="s">
        <v>393</v>
      </c>
      <c r="Q234" s="41" t="s">
        <v>342</v>
      </c>
      <c r="R234" s="41" t="s">
        <v>925</v>
      </c>
      <c r="S234" s="41" t="s">
        <v>519</v>
      </c>
      <c r="T234" s="41" t="s">
        <v>434</v>
      </c>
    </row>
    <row r="235" spans="1:22">
      <c r="A235" s="53">
        <v>39998</v>
      </c>
      <c r="B235" s="17">
        <v>2009</v>
      </c>
      <c r="C235" s="17">
        <f t="shared" si="19"/>
        <v>7</v>
      </c>
      <c r="D235" s="17" t="str">
        <f t="shared" si="20"/>
        <v>summer</v>
      </c>
      <c r="E235" s="27"/>
      <c r="F235" s="33" t="s">
        <v>97</v>
      </c>
      <c r="G235" s="22">
        <v>1</v>
      </c>
      <c r="H235" s="41" t="str">
        <f t="shared" si="18"/>
        <v>Euphagus cyanocephalus</v>
      </c>
      <c r="I235" s="22" t="s">
        <v>731</v>
      </c>
      <c r="J235" s="22" t="s">
        <v>732</v>
      </c>
      <c r="K235" s="22" t="s">
        <v>678</v>
      </c>
      <c r="L235" s="22" t="s">
        <v>286</v>
      </c>
      <c r="M235" s="22" t="s">
        <v>232</v>
      </c>
      <c r="N235" s="22" t="s">
        <v>747</v>
      </c>
      <c r="O235" s="22" t="s">
        <v>554</v>
      </c>
      <c r="Q235" s="41" t="s">
        <v>342</v>
      </c>
      <c r="R235" s="41" t="s">
        <v>29</v>
      </c>
      <c r="S235" s="41" t="s">
        <v>585</v>
      </c>
      <c r="T235" s="41" t="s">
        <v>585</v>
      </c>
    </row>
    <row r="236" spans="1:22" s="22" customFormat="1">
      <c r="A236" s="54">
        <v>39998</v>
      </c>
      <c r="B236" s="17">
        <v>2009</v>
      </c>
      <c r="C236" s="17">
        <f t="shared" si="19"/>
        <v>7</v>
      </c>
      <c r="D236" s="17" t="str">
        <f t="shared" si="20"/>
        <v>summer</v>
      </c>
      <c r="E236" s="37">
        <v>900</v>
      </c>
      <c r="F236" s="37"/>
      <c r="G236" s="22">
        <v>0</v>
      </c>
      <c r="H236" s="22" t="str">
        <f t="shared" ref="H236:H267" si="21">CONCATENATE(I236," ",J236)</f>
        <v xml:space="preserve"> </v>
      </c>
      <c r="O236" s="22" t="s">
        <v>393</v>
      </c>
    </row>
    <row r="237" spans="1:22" s="22" customFormat="1">
      <c r="A237" s="54">
        <v>39999</v>
      </c>
      <c r="B237" s="17">
        <v>2009</v>
      </c>
      <c r="C237" s="17">
        <f t="shared" si="19"/>
        <v>7</v>
      </c>
      <c r="D237" s="17" t="str">
        <f t="shared" si="20"/>
        <v>summer</v>
      </c>
      <c r="E237" s="37">
        <v>845</v>
      </c>
      <c r="F237" s="37"/>
      <c r="G237" s="22">
        <v>0</v>
      </c>
      <c r="H237" s="22" t="str">
        <f t="shared" si="21"/>
        <v xml:space="preserve"> </v>
      </c>
      <c r="O237" s="22" t="s">
        <v>393</v>
      </c>
    </row>
    <row r="238" spans="1:22">
      <c r="A238" s="53">
        <v>40000</v>
      </c>
      <c r="B238" s="17">
        <v>2009</v>
      </c>
      <c r="C238" s="17">
        <f t="shared" si="19"/>
        <v>7</v>
      </c>
      <c r="D238" s="17" t="str">
        <f t="shared" si="20"/>
        <v>summer</v>
      </c>
      <c r="E238" s="27"/>
      <c r="F238" s="33" t="s">
        <v>97</v>
      </c>
      <c r="G238" s="22">
        <v>1</v>
      </c>
      <c r="H238" s="41" t="str">
        <f t="shared" si="21"/>
        <v>Euphagus cyanocephalus</v>
      </c>
      <c r="I238" s="22" t="s">
        <v>731</v>
      </c>
      <c r="J238" s="22" t="s">
        <v>732</v>
      </c>
      <c r="K238" s="22" t="s">
        <v>678</v>
      </c>
      <c r="L238" s="22" t="s">
        <v>286</v>
      </c>
      <c r="M238" s="22" t="s">
        <v>343</v>
      </c>
      <c r="N238" s="22" t="s">
        <v>752</v>
      </c>
      <c r="O238" s="22" t="s">
        <v>406</v>
      </c>
      <c r="Q238" s="41" t="s">
        <v>342</v>
      </c>
      <c r="R238" s="41" t="s">
        <v>807</v>
      </c>
      <c r="S238" s="41" t="s">
        <v>519</v>
      </c>
      <c r="T238" s="41" t="s">
        <v>434</v>
      </c>
    </row>
    <row r="239" spans="1:22">
      <c r="A239" s="53">
        <v>40000</v>
      </c>
      <c r="B239" s="17">
        <v>2009</v>
      </c>
      <c r="C239" s="17">
        <f t="shared" si="19"/>
        <v>7</v>
      </c>
      <c r="D239" s="17" t="str">
        <f t="shared" si="20"/>
        <v>summer</v>
      </c>
      <c r="E239" s="27">
        <v>1400</v>
      </c>
      <c r="F239" s="33" t="s">
        <v>97</v>
      </c>
      <c r="G239" s="22">
        <v>1</v>
      </c>
      <c r="H239" s="41" t="str">
        <f t="shared" si="21"/>
        <v>Euphagus cyanocephalus</v>
      </c>
      <c r="I239" s="22" t="s">
        <v>731</v>
      </c>
      <c r="J239" s="22" t="s">
        <v>732</v>
      </c>
      <c r="K239" s="22" t="s">
        <v>585</v>
      </c>
      <c r="L239" s="22" t="s">
        <v>408</v>
      </c>
      <c r="M239" s="22" t="s">
        <v>232</v>
      </c>
      <c r="N239" s="22" t="s">
        <v>747</v>
      </c>
      <c r="O239" s="22" t="s">
        <v>642</v>
      </c>
      <c r="Q239" s="41" t="s">
        <v>342</v>
      </c>
      <c r="R239" s="41" t="s">
        <v>130</v>
      </c>
      <c r="S239" s="41" t="s">
        <v>678</v>
      </c>
      <c r="T239" s="41" t="s">
        <v>434</v>
      </c>
    </row>
    <row r="240" spans="1:22">
      <c r="A240" s="53">
        <v>40002</v>
      </c>
      <c r="B240" s="17">
        <v>2009</v>
      </c>
      <c r="C240" s="17">
        <f t="shared" si="19"/>
        <v>7</v>
      </c>
      <c r="D240" s="17" t="str">
        <f t="shared" si="20"/>
        <v>summer</v>
      </c>
      <c r="E240" s="27">
        <v>845</v>
      </c>
      <c r="F240" s="33" t="s">
        <v>97</v>
      </c>
      <c r="G240" s="22">
        <v>1</v>
      </c>
      <c r="H240" s="41" t="str">
        <f t="shared" si="21"/>
        <v>Junco hyemalis</v>
      </c>
      <c r="I240" s="22" t="s">
        <v>432</v>
      </c>
      <c r="J240" s="22" t="s">
        <v>433</v>
      </c>
      <c r="K240" s="22" t="s">
        <v>585</v>
      </c>
      <c r="L240" s="22" t="s">
        <v>408</v>
      </c>
      <c r="M240" s="22" t="s">
        <v>232</v>
      </c>
      <c r="N240" s="22" t="s">
        <v>584</v>
      </c>
      <c r="O240" s="22" t="s">
        <v>393</v>
      </c>
      <c r="P240" s="41" t="s">
        <v>671</v>
      </c>
      <c r="Q240" s="41" t="s">
        <v>342</v>
      </c>
      <c r="R240" s="41" t="s">
        <v>187</v>
      </c>
      <c r="S240" s="41" t="s">
        <v>678</v>
      </c>
      <c r="T240" s="41" t="s">
        <v>434</v>
      </c>
    </row>
    <row r="241" spans="1:22" s="22" customFormat="1">
      <c r="A241" s="54">
        <v>40003</v>
      </c>
      <c r="B241" s="17">
        <v>2009</v>
      </c>
      <c r="C241" s="17">
        <f t="shared" si="19"/>
        <v>7</v>
      </c>
      <c r="D241" s="17" t="str">
        <f t="shared" si="20"/>
        <v>summer</v>
      </c>
      <c r="E241" s="37">
        <v>905</v>
      </c>
      <c r="F241" s="37"/>
      <c r="G241" s="22">
        <v>0</v>
      </c>
      <c r="H241" s="22" t="str">
        <f t="shared" si="21"/>
        <v xml:space="preserve"> </v>
      </c>
      <c r="O241" s="22" t="s">
        <v>393</v>
      </c>
    </row>
    <row r="242" spans="1:22" s="22" customFormat="1">
      <c r="A242" s="54">
        <v>40005</v>
      </c>
      <c r="B242" s="17">
        <v>2009</v>
      </c>
      <c r="C242" s="17">
        <f t="shared" si="19"/>
        <v>7</v>
      </c>
      <c r="D242" s="17" t="str">
        <f t="shared" si="20"/>
        <v>summer</v>
      </c>
      <c r="E242" s="37">
        <v>850</v>
      </c>
      <c r="F242" s="37"/>
      <c r="G242" s="22">
        <v>0</v>
      </c>
      <c r="H242" s="22" t="str">
        <f t="shared" si="21"/>
        <v xml:space="preserve"> </v>
      </c>
      <c r="O242" s="22" t="s">
        <v>393</v>
      </c>
    </row>
    <row r="243" spans="1:22" s="22" customFormat="1">
      <c r="A243" s="54">
        <v>40006</v>
      </c>
      <c r="B243" s="17">
        <v>2009</v>
      </c>
      <c r="C243" s="17">
        <f t="shared" si="19"/>
        <v>7</v>
      </c>
      <c r="D243" s="17" t="str">
        <f t="shared" si="20"/>
        <v>summer</v>
      </c>
      <c r="E243" s="37">
        <v>850</v>
      </c>
      <c r="F243" s="37"/>
      <c r="G243" s="22">
        <v>0</v>
      </c>
      <c r="H243" s="22" t="str">
        <f t="shared" si="21"/>
        <v xml:space="preserve"> </v>
      </c>
      <c r="O243" s="22" t="s">
        <v>393</v>
      </c>
    </row>
    <row r="244" spans="1:22" s="22" customFormat="1">
      <c r="A244" s="54">
        <v>40009</v>
      </c>
      <c r="B244" s="17">
        <v>2009</v>
      </c>
      <c r="C244" s="17">
        <f t="shared" si="19"/>
        <v>7</v>
      </c>
      <c r="D244" s="17" t="str">
        <f t="shared" si="20"/>
        <v>summer</v>
      </c>
      <c r="E244" s="37">
        <v>845</v>
      </c>
      <c r="F244" s="37"/>
      <c r="G244" s="22">
        <v>0</v>
      </c>
      <c r="H244" s="22" t="str">
        <f t="shared" si="21"/>
        <v xml:space="preserve"> </v>
      </c>
      <c r="O244" s="22" t="s">
        <v>393</v>
      </c>
    </row>
    <row r="245" spans="1:22" s="22" customFormat="1">
      <c r="A245" s="54">
        <v>40010</v>
      </c>
      <c r="B245" s="17">
        <v>2009</v>
      </c>
      <c r="C245" s="17">
        <f t="shared" si="19"/>
        <v>7</v>
      </c>
      <c r="D245" s="17" t="str">
        <f t="shared" si="20"/>
        <v>summer</v>
      </c>
      <c r="E245" s="37">
        <v>910</v>
      </c>
      <c r="F245" s="37"/>
      <c r="G245" s="22">
        <v>0</v>
      </c>
      <c r="H245" s="22" t="str">
        <f t="shared" si="21"/>
        <v xml:space="preserve"> </v>
      </c>
      <c r="O245" s="22" t="s">
        <v>393</v>
      </c>
    </row>
    <row r="246" spans="1:22">
      <c r="A246" s="53">
        <v>40011</v>
      </c>
      <c r="B246" s="17">
        <v>2009</v>
      </c>
      <c r="C246" s="17">
        <f t="shared" si="19"/>
        <v>7</v>
      </c>
      <c r="D246" s="17" t="str">
        <f t="shared" si="20"/>
        <v>summer</v>
      </c>
      <c r="E246" s="27">
        <v>1130</v>
      </c>
      <c r="F246" s="33" t="s">
        <v>97</v>
      </c>
      <c r="G246" s="22">
        <v>1</v>
      </c>
      <c r="H246" s="41" t="str">
        <f t="shared" si="21"/>
        <v>Calypte anna</v>
      </c>
      <c r="I246" s="22" t="s">
        <v>582</v>
      </c>
      <c r="J246" s="22" t="s">
        <v>583</v>
      </c>
      <c r="K246" s="22" t="s">
        <v>678</v>
      </c>
      <c r="L246" s="22" t="s">
        <v>286</v>
      </c>
      <c r="M246" s="22" t="s">
        <v>133</v>
      </c>
      <c r="N246" s="22" t="s">
        <v>529</v>
      </c>
      <c r="O246" s="22" t="s">
        <v>405</v>
      </c>
      <c r="P246" s="41" t="s">
        <v>672</v>
      </c>
      <c r="Q246" s="41">
        <v>97101</v>
      </c>
      <c r="R246" s="41" t="s">
        <v>808</v>
      </c>
      <c r="S246" s="41" t="s">
        <v>519</v>
      </c>
      <c r="T246" s="41" t="s">
        <v>434</v>
      </c>
      <c r="V246" s="41" t="s">
        <v>33</v>
      </c>
    </row>
    <row r="247" spans="1:22" s="22" customFormat="1">
      <c r="A247" s="54">
        <v>40012</v>
      </c>
      <c r="B247" s="17">
        <v>2009</v>
      </c>
      <c r="C247" s="17">
        <f t="shared" si="19"/>
        <v>7</v>
      </c>
      <c r="D247" s="17" t="str">
        <f t="shared" si="20"/>
        <v>summer</v>
      </c>
      <c r="E247" s="37">
        <v>845</v>
      </c>
      <c r="F247" s="37"/>
      <c r="G247" s="22">
        <v>0</v>
      </c>
      <c r="H247" s="22" t="str">
        <f t="shared" si="21"/>
        <v xml:space="preserve"> </v>
      </c>
      <c r="O247" s="22" t="s">
        <v>393</v>
      </c>
    </row>
    <row r="248" spans="1:22">
      <c r="A248" s="53">
        <v>40013</v>
      </c>
      <c r="B248" s="17">
        <v>2009</v>
      </c>
      <c r="C248" s="17">
        <f t="shared" si="19"/>
        <v>7</v>
      </c>
      <c r="D248" s="17" t="str">
        <f t="shared" si="20"/>
        <v>summer</v>
      </c>
      <c r="E248" s="27" t="s">
        <v>673</v>
      </c>
      <c r="F248" s="33" t="s">
        <v>97</v>
      </c>
      <c r="G248" s="22">
        <v>1</v>
      </c>
      <c r="H248" s="41" t="str">
        <f t="shared" si="21"/>
        <v>Calypte anna</v>
      </c>
      <c r="I248" s="22" t="s">
        <v>582</v>
      </c>
      <c r="J248" s="22" t="s">
        <v>583</v>
      </c>
      <c r="K248" s="22" t="s">
        <v>678</v>
      </c>
      <c r="L248" s="22" t="s">
        <v>286</v>
      </c>
      <c r="M248" s="22" t="s">
        <v>232</v>
      </c>
      <c r="N248" s="22" t="s">
        <v>584</v>
      </c>
      <c r="O248" s="22" t="s">
        <v>179</v>
      </c>
      <c r="P248" s="41" t="s">
        <v>674</v>
      </c>
      <c r="Q248" s="41">
        <v>97102</v>
      </c>
      <c r="R248" s="41" t="s">
        <v>238</v>
      </c>
      <c r="S248" s="41" t="s">
        <v>678</v>
      </c>
      <c r="T248" s="41" t="s">
        <v>517</v>
      </c>
      <c r="V248" s="41" t="s">
        <v>37</v>
      </c>
    </row>
    <row r="249" spans="1:22">
      <c r="A249" s="53">
        <v>40013</v>
      </c>
      <c r="B249" s="17">
        <v>2009</v>
      </c>
      <c r="C249" s="17">
        <f t="shared" si="19"/>
        <v>7</v>
      </c>
      <c r="D249" s="17" t="str">
        <f t="shared" si="20"/>
        <v>summer</v>
      </c>
      <c r="E249" s="27" t="s">
        <v>576</v>
      </c>
      <c r="F249" s="33" t="s">
        <v>97</v>
      </c>
      <c r="G249" s="22">
        <v>1</v>
      </c>
      <c r="H249" s="41" t="str">
        <f t="shared" si="21"/>
        <v>Calypte anna</v>
      </c>
      <c r="I249" s="22" t="s">
        <v>582</v>
      </c>
      <c r="J249" s="22" t="s">
        <v>583</v>
      </c>
      <c r="K249" s="22" t="s">
        <v>519</v>
      </c>
      <c r="L249" s="22" t="s">
        <v>434</v>
      </c>
      <c r="M249" s="22" t="s">
        <v>343</v>
      </c>
      <c r="N249" s="22" t="s">
        <v>752</v>
      </c>
      <c r="O249" s="22" t="s">
        <v>577</v>
      </c>
      <c r="Q249" s="41">
        <v>96998</v>
      </c>
      <c r="R249" s="41" t="s">
        <v>809</v>
      </c>
      <c r="S249" s="41" t="s">
        <v>519</v>
      </c>
      <c r="T249" s="41" t="s">
        <v>434</v>
      </c>
      <c r="V249" s="41" t="s">
        <v>33</v>
      </c>
    </row>
    <row r="250" spans="1:22" s="22" customFormat="1">
      <c r="A250" s="54">
        <v>40013</v>
      </c>
      <c r="B250" s="17">
        <v>2009</v>
      </c>
      <c r="C250" s="17">
        <f t="shared" si="19"/>
        <v>7</v>
      </c>
      <c r="D250" s="17" t="str">
        <f t="shared" si="20"/>
        <v>summer</v>
      </c>
      <c r="E250" s="37">
        <v>850</v>
      </c>
      <c r="F250" s="37"/>
      <c r="G250" s="22">
        <v>0</v>
      </c>
      <c r="H250" s="22" t="str">
        <f t="shared" si="21"/>
        <v xml:space="preserve"> </v>
      </c>
      <c r="O250" s="22" t="s">
        <v>393</v>
      </c>
    </row>
    <row r="251" spans="1:22" s="22" customFormat="1">
      <c r="A251" s="54">
        <v>40014</v>
      </c>
      <c r="B251" s="17">
        <v>2009</v>
      </c>
      <c r="C251" s="17">
        <f t="shared" si="19"/>
        <v>7</v>
      </c>
      <c r="D251" s="17" t="str">
        <f t="shared" si="20"/>
        <v>summer</v>
      </c>
      <c r="E251" s="37">
        <v>920</v>
      </c>
      <c r="F251" s="37"/>
      <c r="G251" s="22">
        <v>0</v>
      </c>
      <c r="H251" s="22" t="str">
        <f t="shared" si="21"/>
        <v xml:space="preserve"> </v>
      </c>
      <c r="O251" s="22" t="s">
        <v>394</v>
      </c>
    </row>
    <row r="252" spans="1:22" s="22" customFormat="1">
      <c r="A252" s="54">
        <v>40015</v>
      </c>
      <c r="B252" s="17">
        <v>2009</v>
      </c>
      <c r="C252" s="17">
        <f t="shared" si="19"/>
        <v>7</v>
      </c>
      <c r="D252" s="17" t="str">
        <f t="shared" si="20"/>
        <v>summer</v>
      </c>
      <c r="E252" s="37">
        <v>855</v>
      </c>
      <c r="F252" s="37"/>
      <c r="G252" s="22">
        <v>0</v>
      </c>
      <c r="H252" s="22" t="str">
        <f t="shared" si="21"/>
        <v xml:space="preserve"> </v>
      </c>
      <c r="O252" s="22" t="s">
        <v>394</v>
      </c>
    </row>
    <row r="253" spans="1:22" s="22" customFormat="1">
      <c r="A253" s="54">
        <v>40015</v>
      </c>
      <c r="B253" s="17">
        <v>2009</v>
      </c>
      <c r="C253" s="17">
        <f t="shared" si="19"/>
        <v>7</v>
      </c>
      <c r="D253" s="17" t="str">
        <f t="shared" si="20"/>
        <v>summer</v>
      </c>
      <c r="E253" s="40">
        <v>2000</v>
      </c>
      <c r="F253" s="37" t="s">
        <v>837</v>
      </c>
      <c r="G253" s="22">
        <v>1</v>
      </c>
      <c r="H253" s="22" t="str">
        <f t="shared" si="21"/>
        <v>Zenaida macroura</v>
      </c>
      <c r="I253" s="22" t="s">
        <v>578</v>
      </c>
      <c r="J253" s="22" t="s">
        <v>444</v>
      </c>
      <c r="K253" s="22" t="s">
        <v>585</v>
      </c>
      <c r="L253" s="22" t="s">
        <v>434</v>
      </c>
      <c r="M253" s="22" t="s">
        <v>251</v>
      </c>
      <c r="N253" s="22" t="s">
        <v>445</v>
      </c>
      <c r="O253" s="22" t="s">
        <v>394</v>
      </c>
      <c r="P253" s="22" t="s">
        <v>446</v>
      </c>
    </row>
    <row r="254" spans="1:22" s="22" customFormat="1">
      <c r="A254" s="54">
        <v>40016</v>
      </c>
      <c r="B254" s="17">
        <v>2009</v>
      </c>
      <c r="C254" s="17">
        <f t="shared" si="19"/>
        <v>7</v>
      </c>
      <c r="D254" s="17" t="str">
        <f t="shared" si="20"/>
        <v>summer</v>
      </c>
      <c r="E254" s="37">
        <v>905</v>
      </c>
      <c r="F254" s="37"/>
      <c r="G254" s="22">
        <v>0</v>
      </c>
      <c r="H254" s="22" t="str">
        <f t="shared" si="21"/>
        <v xml:space="preserve"> </v>
      </c>
      <c r="O254" s="22" t="s">
        <v>394</v>
      </c>
    </row>
    <row r="255" spans="1:22" s="22" customFormat="1">
      <c r="A255" s="54">
        <v>40017</v>
      </c>
      <c r="B255" s="17">
        <v>2009</v>
      </c>
      <c r="C255" s="17">
        <f t="shared" si="19"/>
        <v>7</v>
      </c>
      <c r="D255" s="17" t="str">
        <f t="shared" si="20"/>
        <v>summer</v>
      </c>
      <c r="E255" s="37">
        <v>920</v>
      </c>
      <c r="F255" s="37"/>
      <c r="G255" s="22">
        <v>0</v>
      </c>
      <c r="H255" s="22" t="str">
        <f t="shared" si="21"/>
        <v xml:space="preserve"> </v>
      </c>
      <c r="O255" s="22" t="s">
        <v>393</v>
      </c>
    </row>
    <row r="256" spans="1:22">
      <c r="A256" s="53">
        <v>40019</v>
      </c>
      <c r="B256" s="17">
        <v>2009</v>
      </c>
      <c r="C256" s="17">
        <f t="shared" si="19"/>
        <v>7</v>
      </c>
      <c r="D256" s="17" t="str">
        <f t="shared" si="20"/>
        <v>summer</v>
      </c>
      <c r="E256" s="27">
        <v>900</v>
      </c>
      <c r="F256" s="33" t="s">
        <v>97</v>
      </c>
      <c r="G256" s="22">
        <v>1</v>
      </c>
      <c r="H256" s="41" t="str">
        <f t="shared" si="21"/>
        <v>Calypte anna</v>
      </c>
      <c r="I256" s="22" t="s">
        <v>582</v>
      </c>
      <c r="J256" s="22" t="s">
        <v>583</v>
      </c>
      <c r="K256" s="22" t="s">
        <v>678</v>
      </c>
      <c r="L256" s="22" t="s">
        <v>434</v>
      </c>
      <c r="M256" s="22" t="s">
        <v>343</v>
      </c>
      <c r="N256" s="22" t="s">
        <v>752</v>
      </c>
      <c r="O256" s="22" t="s">
        <v>393</v>
      </c>
      <c r="Q256" s="41">
        <v>96997</v>
      </c>
      <c r="R256" s="41" t="s">
        <v>810</v>
      </c>
      <c r="S256" s="41" t="s">
        <v>519</v>
      </c>
      <c r="T256" s="41" t="s">
        <v>434</v>
      </c>
      <c r="V256" s="41" t="s">
        <v>33</v>
      </c>
    </row>
    <row r="257" spans="1:22" s="22" customFormat="1">
      <c r="A257" s="54">
        <v>40020</v>
      </c>
      <c r="B257" s="17">
        <v>2009</v>
      </c>
      <c r="C257" s="17">
        <f t="shared" si="19"/>
        <v>7</v>
      </c>
      <c r="D257" s="17" t="str">
        <f t="shared" si="20"/>
        <v>summer</v>
      </c>
      <c r="E257" s="37">
        <v>900</v>
      </c>
      <c r="F257" s="37"/>
      <c r="G257" s="22">
        <v>0</v>
      </c>
      <c r="H257" s="22" t="str">
        <f t="shared" si="21"/>
        <v xml:space="preserve"> </v>
      </c>
      <c r="O257" s="22" t="s">
        <v>393</v>
      </c>
    </row>
    <row r="258" spans="1:22" s="22" customFormat="1">
      <c r="A258" s="54">
        <v>40021</v>
      </c>
      <c r="B258" s="17">
        <v>2009</v>
      </c>
      <c r="C258" s="17">
        <f t="shared" si="19"/>
        <v>7</v>
      </c>
      <c r="D258" s="17" t="str">
        <f t="shared" si="20"/>
        <v>summer</v>
      </c>
      <c r="E258" s="37">
        <v>715</v>
      </c>
      <c r="F258" s="37"/>
      <c r="G258" s="22">
        <v>0</v>
      </c>
      <c r="H258" s="22" t="str">
        <f t="shared" si="21"/>
        <v xml:space="preserve"> </v>
      </c>
      <c r="O258" s="22" t="s">
        <v>746</v>
      </c>
    </row>
    <row r="259" spans="1:22" s="22" customFormat="1">
      <c r="A259" s="54">
        <v>40022</v>
      </c>
      <c r="B259" s="17">
        <v>2009</v>
      </c>
      <c r="C259" s="17">
        <f t="shared" si="19"/>
        <v>7</v>
      </c>
      <c r="D259" s="17" t="str">
        <f t="shared" si="20"/>
        <v>summer</v>
      </c>
      <c r="E259" s="37">
        <v>730</v>
      </c>
      <c r="F259" s="37"/>
      <c r="G259" s="22">
        <v>0</v>
      </c>
      <c r="H259" s="22" t="str">
        <f t="shared" si="21"/>
        <v xml:space="preserve"> </v>
      </c>
      <c r="O259" s="22" t="s">
        <v>746</v>
      </c>
    </row>
    <row r="260" spans="1:22" s="22" customFormat="1">
      <c r="A260" s="54">
        <v>40023</v>
      </c>
      <c r="B260" s="17">
        <v>2009</v>
      </c>
      <c r="C260" s="17">
        <f t="shared" si="19"/>
        <v>7</v>
      </c>
      <c r="D260" s="17" t="str">
        <f t="shared" si="20"/>
        <v>summer</v>
      </c>
      <c r="E260" s="37">
        <v>630</v>
      </c>
      <c r="F260" s="37"/>
      <c r="G260" s="22">
        <v>0</v>
      </c>
      <c r="H260" s="22" t="str">
        <f t="shared" si="21"/>
        <v xml:space="preserve"> </v>
      </c>
      <c r="O260" s="22" t="s">
        <v>746</v>
      </c>
    </row>
    <row r="261" spans="1:22" s="22" customFormat="1">
      <c r="A261" s="54">
        <v>40023</v>
      </c>
      <c r="B261" s="17">
        <v>2009</v>
      </c>
      <c r="C261" s="17">
        <f t="shared" si="19"/>
        <v>7</v>
      </c>
      <c r="D261" s="17" t="str">
        <f t="shared" si="20"/>
        <v>summer</v>
      </c>
      <c r="E261" s="37">
        <v>855</v>
      </c>
      <c r="F261" s="37"/>
      <c r="G261" s="22">
        <v>0</v>
      </c>
      <c r="H261" s="22" t="str">
        <f t="shared" si="21"/>
        <v xml:space="preserve"> </v>
      </c>
      <c r="O261" s="22" t="s">
        <v>393</v>
      </c>
    </row>
    <row r="262" spans="1:22" s="22" customFormat="1">
      <c r="A262" s="54">
        <v>40024</v>
      </c>
      <c r="B262" s="17">
        <v>2009</v>
      </c>
      <c r="C262" s="17">
        <f t="shared" si="19"/>
        <v>7</v>
      </c>
      <c r="D262" s="17" t="str">
        <f t="shared" si="20"/>
        <v>summer</v>
      </c>
      <c r="E262" s="37">
        <v>615</v>
      </c>
      <c r="F262" s="37"/>
      <c r="G262" s="22">
        <v>0</v>
      </c>
      <c r="H262" s="22" t="str">
        <f t="shared" si="21"/>
        <v xml:space="preserve"> </v>
      </c>
      <c r="O262" s="22" t="s">
        <v>746</v>
      </c>
    </row>
    <row r="263" spans="1:22" s="22" customFormat="1">
      <c r="A263" s="54">
        <v>40024</v>
      </c>
      <c r="B263" s="17">
        <v>2009</v>
      </c>
      <c r="C263" s="17">
        <f t="shared" si="19"/>
        <v>7</v>
      </c>
      <c r="D263" s="17" t="str">
        <f t="shared" si="20"/>
        <v>summer</v>
      </c>
      <c r="E263" s="37">
        <v>850</v>
      </c>
      <c r="F263" s="37"/>
      <c r="G263" s="22">
        <v>0</v>
      </c>
      <c r="H263" s="22" t="str">
        <f t="shared" si="21"/>
        <v xml:space="preserve"> </v>
      </c>
      <c r="O263" s="22" t="s">
        <v>393</v>
      </c>
    </row>
    <row r="264" spans="1:22" s="22" customFormat="1">
      <c r="A264" s="54">
        <v>40025</v>
      </c>
      <c r="B264" s="17">
        <v>2009</v>
      </c>
      <c r="C264" s="17">
        <f t="shared" si="19"/>
        <v>7</v>
      </c>
      <c r="D264" s="17" t="str">
        <f t="shared" si="20"/>
        <v>summer</v>
      </c>
      <c r="E264" s="37">
        <v>715</v>
      </c>
      <c r="F264" s="37"/>
      <c r="G264" s="22">
        <v>0</v>
      </c>
      <c r="H264" s="22" t="str">
        <f t="shared" si="21"/>
        <v xml:space="preserve"> </v>
      </c>
      <c r="O264" s="22" t="s">
        <v>746</v>
      </c>
    </row>
    <row r="265" spans="1:22" s="22" customFormat="1">
      <c r="A265" s="54">
        <v>40026</v>
      </c>
      <c r="B265" s="17">
        <v>2009</v>
      </c>
      <c r="C265" s="17">
        <f t="shared" si="19"/>
        <v>8</v>
      </c>
      <c r="D265" s="17" t="str">
        <f t="shared" si="20"/>
        <v>summer</v>
      </c>
      <c r="E265" s="37">
        <v>900</v>
      </c>
      <c r="F265" s="37"/>
      <c r="G265" s="22">
        <v>0</v>
      </c>
      <c r="H265" s="22" t="str">
        <f t="shared" si="21"/>
        <v xml:space="preserve"> </v>
      </c>
      <c r="O265" s="22" t="s">
        <v>393</v>
      </c>
    </row>
    <row r="266" spans="1:22" s="22" customFormat="1">
      <c r="A266" s="54">
        <v>40027</v>
      </c>
      <c r="B266" s="17">
        <v>2009</v>
      </c>
      <c r="C266" s="17">
        <f t="shared" si="19"/>
        <v>8</v>
      </c>
      <c r="D266" s="17" t="str">
        <f t="shared" si="20"/>
        <v>summer</v>
      </c>
      <c r="E266" s="37">
        <v>910</v>
      </c>
      <c r="F266" s="37"/>
      <c r="G266" s="22">
        <v>0</v>
      </c>
      <c r="H266" s="22" t="str">
        <f t="shared" si="21"/>
        <v xml:space="preserve"> </v>
      </c>
      <c r="O266" s="22" t="s">
        <v>393</v>
      </c>
    </row>
    <row r="267" spans="1:22" s="22" customFormat="1">
      <c r="A267" s="54">
        <v>40028</v>
      </c>
      <c r="B267" s="17">
        <v>2009</v>
      </c>
      <c r="C267" s="17">
        <f t="shared" si="19"/>
        <v>8</v>
      </c>
      <c r="D267" s="17" t="str">
        <f t="shared" si="20"/>
        <v>summer</v>
      </c>
      <c r="E267" s="37">
        <v>815</v>
      </c>
      <c r="F267" s="37"/>
      <c r="G267" s="22">
        <v>0</v>
      </c>
      <c r="H267" s="22" t="str">
        <f t="shared" si="21"/>
        <v xml:space="preserve"> </v>
      </c>
      <c r="O267" s="22" t="s">
        <v>746</v>
      </c>
    </row>
    <row r="268" spans="1:22" s="22" customFormat="1">
      <c r="A268" s="54">
        <v>40029</v>
      </c>
      <c r="B268" s="17">
        <v>2009</v>
      </c>
      <c r="C268" s="17">
        <f t="shared" si="19"/>
        <v>8</v>
      </c>
      <c r="D268" s="17" t="str">
        <f t="shared" si="20"/>
        <v>summer</v>
      </c>
      <c r="E268" s="37">
        <v>840</v>
      </c>
      <c r="F268" s="37"/>
      <c r="G268" s="22">
        <v>0</v>
      </c>
      <c r="H268" s="22" t="str">
        <f t="shared" ref="H268:H299" si="22">CONCATENATE(I268," ",J268)</f>
        <v xml:space="preserve"> </v>
      </c>
      <c r="O268" s="22" t="s">
        <v>746</v>
      </c>
    </row>
    <row r="269" spans="1:22">
      <c r="A269" s="53">
        <v>40030</v>
      </c>
      <c r="B269" s="17">
        <v>2009</v>
      </c>
      <c r="C269" s="17">
        <f t="shared" si="19"/>
        <v>8</v>
      </c>
      <c r="D269" s="17" t="str">
        <f t="shared" si="20"/>
        <v>summer</v>
      </c>
      <c r="E269" s="27">
        <v>830</v>
      </c>
      <c r="F269" s="33" t="s">
        <v>97</v>
      </c>
      <c r="G269" s="22">
        <v>1</v>
      </c>
      <c r="H269" s="41" t="str">
        <f t="shared" si="22"/>
        <v>Calypte anna</v>
      </c>
      <c r="I269" s="22" t="s">
        <v>582</v>
      </c>
      <c r="J269" s="22" t="s">
        <v>583</v>
      </c>
      <c r="K269" s="22" t="s">
        <v>519</v>
      </c>
      <c r="L269" s="22" t="s">
        <v>434</v>
      </c>
      <c r="M269" s="22" t="s">
        <v>343</v>
      </c>
      <c r="N269" s="22" t="s">
        <v>752</v>
      </c>
      <c r="O269" s="22" t="s">
        <v>746</v>
      </c>
      <c r="Q269" s="41">
        <v>96913</v>
      </c>
      <c r="R269" s="41" t="s">
        <v>811</v>
      </c>
      <c r="S269" s="41" t="s">
        <v>519</v>
      </c>
      <c r="T269" s="41" t="s">
        <v>434</v>
      </c>
      <c r="V269" s="41" t="s">
        <v>33</v>
      </c>
    </row>
    <row r="270" spans="1:22">
      <c r="A270" s="53">
        <v>40031</v>
      </c>
      <c r="B270" s="17">
        <v>2009</v>
      </c>
      <c r="C270" s="17">
        <f t="shared" si="19"/>
        <v>8</v>
      </c>
      <c r="D270" s="17" t="str">
        <f t="shared" si="20"/>
        <v>summer</v>
      </c>
      <c r="E270" s="27"/>
      <c r="F270" s="33" t="s">
        <v>97</v>
      </c>
      <c r="G270" s="22">
        <v>1</v>
      </c>
      <c r="H270" s="41" t="str">
        <f t="shared" si="22"/>
        <v>Selasphorus sasin</v>
      </c>
      <c r="I270" s="22" t="s">
        <v>437</v>
      </c>
      <c r="J270" s="22" t="s">
        <v>575</v>
      </c>
      <c r="K270" s="22" t="s">
        <v>585</v>
      </c>
      <c r="L270" s="22" t="s">
        <v>434</v>
      </c>
      <c r="M270" s="22" t="s">
        <v>343</v>
      </c>
      <c r="N270" s="22" t="s">
        <v>752</v>
      </c>
      <c r="O270" s="22" t="s">
        <v>450</v>
      </c>
      <c r="P270" s="41" t="s">
        <v>555</v>
      </c>
      <c r="Q270" s="41">
        <v>96923</v>
      </c>
      <c r="R270" s="41" t="s">
        <v>813</v>
      </c>
      <c r="S270" s="41" t="s">
        <v>519</v>
      </c>
      <c r="T270" s="41" t="s">
        <v>434</v>
      </c>
      <c r="U270" s="41" t="s">
        <v>431</v>
      </c>
      <c r="V270" s="41" t="s">
        <v>33</v>
      </c>
    </row>
    <row r="271" spans="1:22">
      <c r="A271" s="53">
        <v>40031</v>
      </c>
      <c r="B271" s="17">
        <v>2009</v>
      </c>
      <c r="C271" s="17">
        <f t="shared" si="19"/>
        <v>8</v>
      </c>
      <c r="D271" s="17" t="str">
        <f t="shared" si="20"/>
        <v>summer</v>
      </c>
      <c r="E271" s="27" t="s">
        <v>447</v>
      </c>
      <c r="F271" s="33" t="s">
        <v>97</v>
      </c>
      <c r="G271" s="22">
        <v>1</v>
      </c>
      <c r="H271" s="41" t="str">
        <f t="shared" si="22"/>
        <v>Vireo gilvus</v>
      </c>
      <c r="I271" s="22" t="s">
        <v>448</v>
      </c>
      <c r="J271" s="22" t="s">
        <v>449</v>
      </c>
      <c r="K271" s="22" t="s">
        <v>585</v>
      </c>
      <c r="L271" s="22" t="s">
        <v>434</v>
      </c>
      <c r="M271" s="22" t="s">
        <v>343</v>
      </c>
      <c r="N271" s="22" t="s">
        <v>752</v>
      </c>
      <c r="O271" s="22" t="s">
        <v>450</v>
      </c>
      <c r="P271" s="41" t="s">
        <v>555</v>
      </c>
      <c r="Q271" s="41">
        <v>96911</v>
      </c>
      <c r="R271" s="41" t="s">
        <v>812</v>
      </c>
      <c r="S271" s="41" t="s">
        <v>519</v>
      </c>
      <c r="T271" s="41" t="s">
        <v>434</v>
      </c>
    </row>
    <row r="272" spans="1:22" s="22" customFormat="1">
      <c r="A272" s="54">
        <v>40031</v>
      </c>
      <c r="B272" s="17">
        <v>2009</v>
      </c>
      <c r="C272" s="17">
        <f t="shared" si="19"/>
        <v>8</v>
      </c>
      <c r="D272" s="17" t="str">
        <f t="shared" si="20"/>
        <v>summer</v>
      </c>
      <c r="E272" s="37">
        <v>815</v>
      </c>
      <c r="F272" s="37"/>
      <c r="G272" s="22">
        <v>0</v>
      </c>
      <c r="H272" s="22" t="str">
        <f t="shared" si="22"/>
        <v xml:space="preserve"> </v>
      </c>
      <c r="O272" s="22" t="s">
        <v>746</v>
      </c>
    </row>
    <row r="273" spans="1:23" s="22" customFormat="1">
      <c r="A273" s="54">
        <v>40033</v>
      </c>
      <c r="B273" s="17">
        <v>2009</v>
      </c>
      <c r="C273" s="17">
        <f t="shared" si="19"/>
        <v>8</v>
      </c>
      <c r="D273" s="17" t="str">
        <f t="shared" si="20"/>
        <v>summer</v>
      </c>
      <c r="E273" s="37">
        <v>800</v>
      </c>
      <c r="F273" s="37"/>
      <c r="G273" s="22">
        <v>0</v>
      </c>
      <c r="H273" s="22" t="str">
        <f t="shared" si="22"/>
        <v xml:space="preserve"> </v>
      </c>
      <c r="O273" s="22" t="s">
        <v>393</v>
      </c>
    </row>
    <row r="274" spans="1:23" s="22" customFormat="1">
      <c r="A274" s="54">
        <v>40034</v>
      </c>
      <c r="B274" s="17">
        <v>2009</v>
      </c>
      <c r="C274" s="17">
        <f t="shared" si="19"/>
        <v>8</v>
      </c>
      <c r="D274" s="17" t="str">
        <f t="shared" si="20"/>
        <v>summer</v>
      </c>
      <c r="E274" s="37">
        <v>915</v>
      </c>
      <c r="F274" s="37"/>
      <c r="G274" s="22">
        <v>0</v>
      </c>
      <c r="H274" s="22" t="str">
        <f t="shared" si="22"/>
        <v xml:space="preserve"> </v>
      </c>
      <c r="O274" s="22" t="s">
        <v>393</v>
      </c>
    </row>
    <row r="275" spans="1:23">
      <c r="A275" s="53">
        <v>40035</v>
      </c>
      <c r="B275" s="17">
        <v>2009</v>
      </c>
      <c r="C275" s="17">
        <f t="shared" si="19"/>
        <v>8</v>
      </c>
      <c r="D275" s="17" t="str">
        <f t="shared" si="20"/>
        <v>summer</v>
      </c>
      <c r="E275" s="27">
        <v>1600</v>
      </c>
      <c r="F275" s="33" t="s">
        <v>97</v>
      </c>
      <c r="G275" s="22">
        <v>1</v>
      </c>
      <c r="H275" s="41" t="str">
        <f t="shared" si="22"/>
        <v>Calypte anna</v>
      </c>
      <c r="I275" s="22" t="s">
        <v>582</v>
      </c>
      <c r="J275" s="22" t="s">
        <v>583</v>
      </c>
      <c r="K275" s="22" t="s">
        <v>519</v>
      </c>
      <c r="L275" s="22" t="s">
        <v>434</v>
      </c>
      <c r="M275" s="22" t="s">
        <v>343</v>
      </c>
      <c r="N275" s="22" t="s">
        <v>752</v>
      </c>
      <c r="O275" s="22" t="s">
        <v>556</v>
      </c>
      <c r="P275" s="41" t="s">
        <v>557</v>
      </c>
      <c r="Q275" s="41">
        <v>96917</v>
      </c>
      <c r="R275" s="41" t="s">
        <v>814</v>
      </c>
      <c r="S275" s="41" t="s">
        <v>519</v>
      </c>
      <c r="T275" s="41" t="s">
        <v>434</v>
      </c>
    </row>
    <row r="276" spans="1:23" s="22" customFormat="1">
      <c r="A276" s="54">
        <v>40035</v>
      </c>
      <c r="B276" s="17">
        <v>2009</v>
      </c>
      <c r="C276" s="17">
        <f t="shared" ref="C276:C342" si="23">MONTH(A276)</f>
        <v>8</v>
      </c>
      <c r="D276" s="17" t="str">
        <f t="shared" ref="D276:D339" si="24">IF(C276&lt;3,"winter",IF(C276&lt;6,"spring",IF(C276&lt;9,"summer",IF(C276&lt;12,"fall","winter"))))</f>
        <v>summer</v>
      </c>
      <c r="E276" s="37">
        <v>830</v>
      </c>
      <c r="F276" s="37"/>
      <c r="G276" s="22">
        <v>0</v>
      </c>
      <c r="H276" s="22" t="str">
        <f t="shared" si="22"/>
        <v xml:space="preserve"> </v>
      </c>
      <c r="O276" s="22" t="s">
        <v>746</v>
      </c>
    </row>
    <row r="277" spans="1:23" s="22" customFormat="1">
      <c r="A277" s="54">
        <v>40036</v>
      </c>
      <c r="B277" s="17">
        <v>2009</v>
      </c>
      <c r="C277" s="17">
        <f t="shared" si="23"/>
        <v>8</v>
      </c>
      <c r="D277" s="17" t="str">
        <f t="shared" si="24"/>
        <v>summer</v>
      </c>
      <c r="E277" s="37">
        <v>730</v>
      </c>
      <c r="F277" s="37"/>
      <c r="G277" s="22">
        <v>0</v>
      </c>
      <c r="H277" s="22" t="str">
        <f t="shared" si="22"/>
        <v xml:space="preserve"> </v>
      </c>
      <c r="O277" s="22" t="s">
        <v>746</v>
      </c>
    </row>
    <row r="278" spans="1:23" s="22" customFormat="1">
      <c r="A278" s="54">
        <v>40037</v>
      </c>
      <c r="B278" s="17">
        <v>2009</v>
      </c>
      <c r="C278" s="17">
        <f t="shared" si="23"/>
        <v>8</v>
      </c>
      <c r="D278" s="17" t="str">
        <f t="shared" si="24"/>
        <v>summer</v>
      </c>
      <c r="E278" s="37">
        <v>815</v>
      </c>
      <c r="F278" s="37"/>
      <c r="G278" s="22">
        <v>0</v>
      </c>
      <c r="H278" s="22" t="str">
        <f t="shared" si="22"/>
        <v xml:space="preserve"> </v>
      </c>
      <c r="O278" s="22" t="s">
        <v>746</v>
      </c>
    </row>
    <row r="279" spans="1:23" s="22" customFormat="1">
      <c r="A279" s="54">
        <v>40038</v>
      </c>
      <c r="B279" s="17">
        <v>2009</v>
      </c>
      <c r="C279" s="17">
        <f t="shared" si="23"/>
        <v>8</v>
      </c>
      <c r="D279" s="17" t="str">
        <f t="shared" si="24"/>
        <v>summer</v>
      </c>
      <c r="E279" s="37">
        <v>800</v>
      </c>
      <c r="F279" s="37"/>
      <c r="G279" s="22">
        <v>0</v>
      </c>
      <c r="H279" s="22" t="str">
        <f t="shared" si="22"/>
        <v xml:space="preserve"> </v>
      </c>
      <c r="O279" s="22" t="s">
        <v>746</v>
      </c>
    </row>
    <row r="280" spans="1:23">
      <c r="A280" s="53">
        <v>40039</v>
      </c>
      <c r="B280" s="17">
        <v>2009</v>
      </c>
      <c r="C280" s="17">
        <f t="shared" si="23"/>
        <v>8</v>
      </c>
      <c r="D280" s="17" t="str">
        <f t="shared" si="24"/>
        <v>summer</v>
      </c>
      <c r="E280" s="40"/>
      <c r="F280" s="37" t="s">
        <v>122</v>
      </c>
      <c r="G280" s="22">
        <v>1</v>
      </c>
      <c r="H280" s="41" t="str">
        <f t="shared" si="22"/>
        <v>Calypte anna</v>
      </c>
      <c r="I280" s="22" t="s">
        <v>582</v>
      </c>
      <c r="J280" s="22" t="s">
        <v>583</v>
      </c>
      <c r="M280" s="22" t="s">
        <v>220</v>
      </c>
      <c r="O280" s="22" t="s">
        <v>132</v>
      </c>
      <c r="Q280" s="41" t="s">
        <v>342</v>
      </c>
      <c r="R280" s="41" t="s">
        <v>363</v>
      </c>
      <c r="S280" s="41" t="s">
        <v>519</v>
      </c>
      <c r="T280" s="41" t="s">
        <v>434</v>
      </c>
      <c r="U280" s="41" t="s">
        <v>370</v>
      </c>
    </row>
    <row r="281" spans="1:23" s="22" customFormat="1">
      <c r="A281" s="54">
        <v>40039</v>
      </c>
      <c r="B281" s="17">
        <v>2009</v>
      </c>
      <c r="C281" s="17">
        <f t="shared" si="23"/>
        <v>8</v>
      </c>
      <c r="D281" s="17" t="str">
        <f t="shared" si="24"/>
        <v>summer</v>
      </c>
      <c r="E281" s="37">
        <v>730</v>
      </c>
      <c r="F281" s="37"/>
      <c r="G281" s="22">
        <v>0</v>
      </c>
      <c r="H281" s="22" t="str">
        <f t="shared" si="22"/>
        <v xml:space="preserve"> </v>
      </c>
      <c r="O281" s="22" t="s">
        <v>746</v>
      </c>
    </row>
    <row r="282" spans="1:23" s="22" customFormat="1">
      <c r="A282" s="54">
        <v>40040</v>
      </c>
      <c r="B282" s="17">
        <v>2009</v>
      </c>
      <c r="C282" s="17">
        <f t="shared" si="23"/>
        <v>8</v>
      </c>
      <c r="D282" s="17" t="str">
        <f t="shared" si="24"/>
        <v>summer</v>
      </c>
      <c r="E282" s="37">
        <v>745</v>
      </c>
      <c r="F282" s="37"/>
      <c r="G282" s="22">
        <v>0</v>
      </c>
      <c r="H282" s="22" t="str">
        <f t="shared" si="22"/>
        <v xml:space="preserve"> </v>
      </c>
      <c r="O282" s="22" t="s">
        <v>393</v>
      </c>
    </row>
    <row r="283" spans="1:23">
      <c r="A283" s="53">
        <v>40041</v>
      </c>
      <c r="B283" s="17">
        <v>2009</v>
      </c>
      <c r="C283" s="17">
        <f t="shared" si="23"/>
        <v>8</v>
      </c>
      <c r="D283" s="17" t="str">
        <f t="shared" si="24"/>
        <v>summer</v>
      </c>
      <c r="E283" s="27">
        <v>1300</v>
      </c>
      <c r="F283" s="33" t="s">
        <v>97</v>
      </c>
      <c r="G283" s="22">
        <v>1</v>
      </c>
      <c r="H283" s="41" t="str">
        <f t="shared" si="22"/>
        <v>Calypte anna</v>
      </c>
      <c r="I283" s="22" t="s">
        <v>582</v>
      </c>
      <c r="J283" s="22" t="s">
        <v>583</v>
      </c>
      <c r="K283" s="22" t="s">
        <v>678</v>
      </c>
      <c r="L283" s="22" t="s">
        <v>434</v>
      </c>
      <c r="M283" s="22" t="s">
        <v>343</v>
      </c>
      <c r="N283" s="22" t="s">
        <v>752</v>
      </c>
      <c r="O283" s="22" t="s">
        <v>450</v>
      </c>
      <c r="Q283" s="41">
        <v>97133</v>
      </c>
      <c r="R283" s="41" t="s">
        <v>815</v>
      </c>
      <c r="S283" s="41" t="s">
        <v>678</v>
      </c>
      <c r="T283" s="41" t="s">
        <v>434</v>
      </c>
    </row>
    <row r="284" spans="1:23" s="22" customFormat="1">
      <c r="A284" s="54">
        <v>40041</v>
      </c>
      <c r="B284" s="17">
        <v>2009</v>
      </c>
      <c r="C284" s="17">
        <f t="shared" si="23"/>
        <v>8</v>
      </c>
      <c r="D284" s="17" t="str">
        <f t="shared" si="24"/>
        <v>summer</v>
      </c>
      <c r="E284" s="37">
        <v>900</v>
      </c>
      <c r="F284" s="37"/>
      <c r="G284" s="22">
        <v>0</v>
      </c>
      <c r="H284" s="22" t="str">
        <f t="shared" si="22"/>
        <v xml:space="preserve"> </v>
      </c>
      <c r="O284" s="22" t="s">
        <v>393</v>
      </c>
    </row>
    <row r="285" spans="1:23" s="22" customFormat="1">
      <c r="A285" s="54">
        <v>40042</v>
      </c>
      <c r="B285" s="17">
        <v>2009</v>
      </c>
      <c r="C285" s="17">
        <f t="shared" si="23"/>
        <v>8</v>
      </c>
      <c r="D285" s="17" t="str">
        <f t="shared" si="24"/>
        <v>summer</v>
      </c>
      <c r="E285" s="37">
        <v>800</v>
      </c>
      <c r="F285" s="37"/>
      <c r="G285" s="22">
        <v>0</v>
      </c>
      <c r="H285" s="22" t="str">
        <f t="shared" si="22"/>
        <v xml:space="preserve"> </v>
      </c>
      <c r="O285" s="22" t="s">
        <v>746</v>
      </c>
    </row>
    <row r="286" spans="1:23" s="22" customFormat="1">
      <c r="A286" s="54">
        <v>40043</v>
      </c>
      <c r="B286" s="17">
        <v>2009</v>
      </c>
      <c r="C286" s="17">
        <f t="shared" si="23"/>
        <v>8</v>
      </c>
      <c r="D286" s="17" t="str">
        <f t="shared" si="24"/>
        <v>summer</v>
      </c>
      <c r="E286" s="37">
        <v>800</v>
      </c>
      <c r="F286" s="37"/>
      <c r="G286" s="22">
        <v>0</v>
      </c>
      <c r="H286" s="22" t="str">
        <f t="shared" si="22"/>
        <v xml:space="preserve"> </v>
      </c>
      <c r="O286" s="22" t="s">
        <v>746</v>
      </c>
    </row>
    <row r="287" spans="1:23" s="22" customFormat="1">
      <c r="A287" s="54">
        <v>40044</v>
      </c>
      <c r="B287" s="17">
        <v>2009</v>
      </c>
      <c r="C287" s="17">
        <f t="shared" si="23"/>
        <v>8</v>
      </c>
      <c r="D287" s="17" t="str">
        <f t="shared" si="24"/>
        <v>summer</v>
      </c>
      <c r="E287" s="37">
        <v>815</v>
      </c>
      <c r="F287" s="37"/>
      <c r="G287" s="22">
        <v>0</v>
      </c>
      <c r="H287" s="22" t="str">
        <f t="shared" si="22"/>
        <v xml:space="preserve"> </v>
      </c>
      <c r="O287" s="22" t="s">
        <v>746</v>
      </c>
    </row>
    <row r="288" spans="1:23" s="20" customFormat="1">
      <c r="A288" s="54">
        <v>40045</v>
      </c>
      <c r="B288" s="17">
        <v>2009</v>
      </c>
      <c r="C288" s="17">
        <f t="shared" si="23"/>
        <v>8</v>
      </c>
      <c r="D288" s="17" t="str">
        <f t="shared" si="24"/>
        <v>summer</v>
      </c>
      <c r="E288" s="37">
        <v>750</v>
      </c>
      <c r="F288" s="37"/>
      <c r="G288" s="22">
        <v>0</v>
      </c>
      <c r="H288" s="22" t="str">
        <f t="shared" si="22"/>
        <v xml:space="preserve"> </v>
      </c>
      <c r="I288" s="22"/>
      <c r="J288" s="22"/>
      <c r="K288" s="22"/>
      <c r="L288" s="22"/>
      <c r="M288" s="22"/>
      <c r="N288" s="22"/>
      <c r="O288" s="22" t="s">
        <v>393</v>
      </c>
      <c r="P288" s="22"/>
      <c r="Q288" s="22"/>
      <c r="R288" s="22"/>
      <c r="S288" s="22"/>
      <c r="T288" s="22"/>
      <c r="U288" s="22"/>
      <c r="V288" s="22"/>
      <c r="W288" s="22"/>
    </row>
    <row r="289" spans="1:23" s="22" customFormat="1">
      <c r="A289" s="54">
        <v>40046</v>
      </c>
      <c r="B289" s="17">
        <v>2009</v>
      </c>
      <c r="C289" s="17">
        <f t="shared" si="23"/>
        <v>8</v>
      </c>
      <c r="D289" s="17" t="str">
        <f t="shared" si="24"/>
        <v>summer</v>
      </c>
      <c r="E289" s="37">
        <v>815</v>
      </c>
      <c r="F289" s="37"/>
      <c r="G289" s="22">
        <v>0</v>
      </c>
      <c r="H289" s="22" t="str">
        <f t="shared" si="22"/>
        <v xml:space="preserve"> </v>
      </c>
      <c r="O289" s="22" t="s">
        <v>746</v>
      </c>
    </row>
    <row r="290" spans="1:23" s="22" customFormat="1">
      <c r="A290" s="54">
        <v>40046</v>
      </c>
      <c r="B290" s="17">
        <v>2009</v>
      </c>
      <c r="C290" s="17">
        <f t="shared" si="23"/>
        <v>8</v>
      </c>
      <c r="D290" s="17" t="str">
        <f t="shared" si="24"/>
        <v>summer</v>
      </c>
      <c r="E290" s="40">
        <v>1100</v>
      </c>
      <c r="F290" s="37" t="s">
        <v>837</v>
      </c>
      <c r="G290" s="22">
        <v>1</v>
      </c>
      <c r="H290" s="22" t="str">
        <f t="shared" si="22"/>
        <v>Calypte anna</v>
      </c>
      <c r="I290" s="22" t="s">
        <v>582</v>
      </c>
      <c r="J290" s="22" t="s">
        <v>583</v>
      </c>
      <c r="K290" s="22" t="s">
        <v>585</v>
      </c>
      <c r="L290" s="22" t="s">
        <v>585</v>
      </c>
      <c r="M290" s="22" t="s">
        <v>133</v>
      </c>
      <c r="N290" s="22" t="s">
        <v>750</v>
      </c>
      <c r="O290" s="22" t="s">
        <v>558</v>
      </c>
      <c r="P290" s="22" t="s">
        <v>579</v>
      </c>
    </row>
    <row r="291" spans="1:23" s="22" customFormat="1">
      <c r="A291" s="54">
        <v>40047</v>
      </c>
      <c r="B291" s="17">
        <v>2009</v>
      </c>
      <c r="C291" s="17">
        <f t="shared" si="23"/>
        <v>8</v>
      </c>
      <c r="D291" s="17" t="str">
        <f t="shared" si="24"/>
        <v>summer</v>
      </c>
      <c r="E291" s="37">
        <v>750</v>
      </c>
      <c r="F291" s="37"/>
      <c r="G291" s="22">
        <v>0</v>
      </c>
      <c r="H291" s="22" t="str">
        <f t="shared" si="22"/>
        <v xml:space="preserve"> </v>
      </c>
      <c r="O291" s="22" t="s">
        <v>393</v>
      </c>
      <c r="W291" s="20"/>
    </row>
    <row r="292" spans="1:23">
      <c r="A292" s="53">
        <v>40048</v>
      </c>
      <c r="B292" s="17">
        <v>2009</v>
      </c>
      <c r="C292" s="17">
        <f t="shared" si="23"/>
        <v>8</v>
      </c>
      <c r="D292" s="17" t="str">
        <f t="shared" si="24"/>
        <v>summer</v>
      </c>
      <c r="E292" s="27">
        <v>1400</v>
      </c>
      <c r="F292" s="33" t="s">
        <v>97</v>
      </c>
      <c r="G292" s="22">
        <v>1</v>
      </c>
      <c r="H292" s="41" t="str">
        <f t="shared" si="22"/>
        <v>Calypte anna</v>
      </c>
      <c r="I292" s="22" t="s">
        <v>582</v>
      </c>
      <c r="J292" s="22" t="s">
        <v>583</v>
      </c>
      <c r="K292" s="22" t="s">
        <v>519</v>
      </c>
      <c r="L292" s="22" t="s">
        <v>434</v>
      </c>
      <c r="M292" s="22" t="s">
        <v>343</v>
      </c>
      <c r="N292" s="22" t="s">
        <v>752</v>
      </c>
      <c r="O292" s="22" t="s">
        <v>393</v>
      </c>
      <c r="Q292" s="41" t="s">
        <v>342</v>
      </c>
      <c r="R292" s="41" t="s">
        <v>272</v>
      </c>
      <c r="S292" s="41" t="s">
        <v>519</v>
      </c>
      <c r="T292" s="41" t="s">
        <v>585</v>
      </c>
    </row>
    <row r="293" spans="1:23" s="22" customFormat="1">
      <c r="A293" s="54">
        <v>40048</v>
      </c>
      <c r="B293" s="17">
        <v>2009</v>
      </c>
      <c r="C293" s="17">
        <f t="shared" si="23"/>
        <v>8</v>
      </c>
      <c r="D293" s="17" t="str">
        <f t="shared" si="24"/>
        <v>summer</v>
      </c>
      <c r="E293" s="37">
        <v>850</v>
      </c>
      <c r="F293" s="37"/>
      <c r="G293" s="22">
        <v>0</v>
      </c>
      <c r="H293" s="22" t="str">
        <f t="shared" si="22"/>
        <v xml:space="preserve"> </v>
      </c>
      <c r="O293" s="22" t="s">
        <v>393</v>
      </c>
    </row>
    <row r="294" spans="1:23" s="22" customFormat="1">
      <c r="A294" s="54">
        <v>40049</v>
      </c>
      <c r="B294" s="17">
        <v>2009</v>
      </c>
      <c r="C294" s="17">
        <f t="shared" si="23"/>
        <v>8</v>
      </c>
      <c r="D294" s="17" t="str">
        <f t="shared" si="24"/>
        <v>summer</v>
      </c>
      <c r="E294" s="37">
        <v>815</v>
      </c>
      <c r="F294" s="37"/>
      <c r="G294" s="22">
        <v>0</v>
      </c>
      <c r="H294" s="22" t="str">
        <f t="shared" si="22"/>
        <v xml:space="preserve"> </v>
      </c>
      <c r="O294" s="22" t="s">
        <v>746</v>
      </c>
    </row>
    <row r="295" spans="1:23">
      <c r="A295" s="53">
        <v>40050</v>
      </c>
      <c r="B295" s="17">
        <v>2009</v>
      </c>
      <c r="C295" s="17">
        <f t="shared" si="23"/>
        <v>8</v>
      </c>
      <c r="D295" s="17" t="str">
        <f t="shared" si="24"/>
        <v>summer</v>
      </c>
      <c r="E295" s="27">
        <v>1600</v>
      </c>
      <c r="F295" s="33" t="s">
        <v>97</v>
      </c>
      <c r="G295" s="22">
        <v>1</v>
      </c>
      <c r="H295" s="41" t="str">
        <f t="shared" si="22"/>
        <v>Euphagus cyanocephalus</v>
      </c>
      <c r="I295" s="22" t="s">
        <v>731</v>
      </c>
      <c r="J295" s="22" t="s">
        <v>732</v>
      </c>
      <c r="K295" s="22" t="s">
        <v>678</v>
      </c>
      <c r="L295" s="22" t="s">
        <v>434</v>
      </c>
      <c r="M295" s="22" t="s">
        <v>232</v>
      </c>
      <c r="N295" s="22" t="s">
        <v>747</v>
      </c>
      <c r="O295" s="22" t="s">
        <v>581</v>
      </c>
      <c r="Q295" s="41" t="s">
        <v>342</v>
      </c>
      <c r="R295" s="41" t="s">
        <v>131</v>
      </c>
      <c r="S295" s="41" t="s">
        <v>678</v>
      </c>
      <c r="T295" s="41" t="s">
        <v>434</v>
      </c>
    </row>
    <row r="296" spans="1:23">
      <c r="A296" s="53">
        <v>40050</v>
      </c>
      <c r="B296" s="17">
        <v>2009</v>
      </c>
      <c r="C296" s="17">
        <f t="shared" si="23"/>
        <v>8</v>
      </c>
      <c r="D296" s="17" t="str">
        <f t="shared" si="24"/>
        <v>summer</v>
      </c>
      <c r="E296" s="27">
        <v>1700</v>
      </c>
      <c r="F296" s="33" t="s">
        <v>97</v>
      </c>
      <c r="G296" s="22">
        <v>1</v>
      </c>
      <c r="H296" s="41" t="str">
        <f t="shared" si="22"/>
        <v>Calypte anna</v>
      </c>
      <c r="I296" s="22" t="s">
        <v>582</v>
      </c>
      <c r="J296" s="22" t="s">
        <v>583</v>
      </c>
      <c r="K296" s="22" t="s">
        <v>519</v>
      </c>
      <c r="L296" s="22" t="s">
        <v>434</v>
      </c>
      <c r="M296" s="22" t="s">
        <v>343</v>
      </c>
      <c r="N296" s="22" t="s">
        <v>752</v>
      </c>
      <c r="O296" s="22" t="s">
        <v>406</v>
      </c>
      <c r="Q296" s="41">
        <v>96918</v>
      </c>
      <c r="R296" s="41" t="s">
        <v>816</v>
      </c>
      <c r="S296" s="41" t="s">
        <v>678</v>
      </c>
      <c r="T296" s="41" t="s">
        <v>38</v>
      </c>
      <c r="V296" s="41" t="s">
        <v>39</v>
      </c>
    </row>
    <row r="297" spans="1:23" s="22" customFormat="1">
      <c r="A297" s="54">
        <v>40050</v>
      </c>
      <c r="B297" s="17">
        <v>2009</v>
      </c>
      <c r="C297" s="17">
        <f t="shared" si="23"/>
        <v>8</v>
      </c>
      <c r="D297" s="17" t="str">
        <f t="shared" si="24"/>
        <v>summer</v>
      </c>
      <c r="E297" s="37">
        <v>800</v>
      </c>
      <c r="F297" s="37"/>
      <c r="G297" s="22">
        <v>0</v>
      </c>
      <c r="H297" s="22" t="str">
        <f t="shared" si="22"/>
        <v xml:space="preserve"> </v>
      </c>
      <c r="O297" s="22" t="s">
        <v>746</v>
      </c>
    </row>
    <row r="298" spans="1:23" s="22" customFormat="1">
      <c r="A298" s="54">
        <v>40051</v>
      </c>
      <c r="B298" s="17">
        <v>2009</v>
      </c>
      <c r="C298" s="17">
        <f t="shared" si="23"/>
        <v>8</v>
      </c>
      <c r="D298" s="17" t="str">
        <f t="shared" si="24"/>
        <v>summer</v>
      </c>
      <c r="E298" s="37">
        <v>800</v>
      </c>
      <c r="F298" s="37"/>
      <c r="G298" s="22">
        <v>0</v>
      </c>
      <c r="H298" s="22" t="str">
        <f t="shared" si="22"/>
        <v xml:space="preserve"> </v>
      </c>
      <c r="O298" s="22" t="s">
        <v>746</v>
      </c>
    </row>
    <row r="299" spans="1:23" s="22" customFormat="1">
      <c r="A299" s="54">
        <v>40051</v>
      </c>
      <c r="B299" s="17">
        <v>2009</v>
      </c>
      <c r="C299" s="17">
        <f t="shared" si="23"/>
        <v>8</v>
      </c>
      <c r="D299" s="17" t="str">
        <f t="shared" si="24"/>
        <v>summer</v>
      </c>
      <c r="E299" s="37">
        <v>900</v>
      </c>
      <c r="F299" s="37"/>
      <c r="G299" s="22">
        <v>0</v>
      </c>
      <c r="H299" s="22" t="str">
        <f t="shared" si="22"/>
        <v xml:space="preserve"> </v>
      </c>
      <c r="O299" s="22" t="s">
        <v>393</v>
      </c>
    </row>
    <row r="300" spans="1:23">
      <c r="A300" s="53">
        <v>40054</v>
      </c>
      <c r="B300" s="17">
        <v>2009</v>
      </c>
      <c r="C300" s="17">
        <f t="shared" si="23"/>
        <v>8</v>
      </c>
      <c r="D300" s="17" t="str">
        <f t="shared" si="24"/>
        <v>summer</v>
      </c>
      <c r="E300" s="27">
        <v>1600</v>
      </c>
      <c r="F300" s="33" t="s">
        <v>97</v>
      </c>
      <c r="G300" s="22">
        <v>1</v>
      </c>
      <c r="H300" s="41" t="str">
        <f t="shared" ref="H300:H304" si="25">CONCATENATE(I300," ",J300)</f>
        <v>Calypte anna</v>
      </c>
      <c r="I300" s="22" t="s">
        <v>582</v>
      </c>
      <c r="J300" s="22" t="s">
        <v>583</v>
      </c>
      <c r="K300" s="22" t="s">
        <v>678</v>
      </c>
      <c r="L300" s="22" t="s">
        <v>434</v>
      </c>
      <c r="M300" s="22" t="s">
        <v>343</v>
      </c>
      <c r="N300" s="22" t="s">
        <v>752</v>
      </c>
      <c r="O300" s="22" t="s">
        <v>580</v>
      </c>
      <c r="P300" s="41" t="s">
        <v>236</v>
      </c>
      <c r="Q300" s="41">
        <v>96921</v>
      </c>
      <c r="R300" s="41" t="s">
        <v>235</v>
      </c>
      <c r="S300" s="41" t="s">
        <v>519</v>
      </c>
      <c r="T300" s="41" t="s">
        <v>434</v>
      </c>
    </row>
    <row r="301" spans="1:23" s="22" customFormat="1">
      <c r="A301" s="54">
        <v>40054</v>
      </c>
      <c r="B301" s="17">
        <v>2009</v>
      </c>
      <c r="C301" s="17">
        <f t="shared" si="23"/>
        <v>8</v>
      </c>
      <c r="D301" s="17" t="str">
        <f t="shared" si="24"/>
        <v>summer</v>
      </c>
      <c r="E301" s="37">
        <v>750</v>
      </c>
      <c r="F301" s="37"/>
      <c r="G301" s="22">
        <v>0</v>
      </c>
      <c r="H301" s="22" t="str">
        <f t="shared" si="25"/>
        <v xml:space="preserve"> </v>
      </c>
      <c r="O301" s="22" t="s">
        <v>393</v>
      </c>
    </row>
    <row r="302" spans="1:23" s="22" customFormat="1">
      <c r="A302" s="54">
        <v>40054</v>
      </c>
      <c r="B302" s="17">
        <v>2009</v>
      </c>
      <c r="C302" s="17">
        <f t="shared" si="23"/>
        <v>8</v>
      </c>
      <c r="D302" s="17" t="str">
        <f t="shared" si="24"/>
        <v>summer</v>
      </c>
      <c r="E302" s="40">
        <v>1700</v>
      </c>
      <c r="F302" s="37" t="s">
        <v>837</v>
      </c>
      <c r="G302" s="22">
        <v>1</v>
      </c>
      <c r="H302" s="22" t="str">
        <f t="shared" si="25"/>
        <v>Calypte anna</v>
      </c>
      <c r="I302" s="22" t="s">
        <v>582</v>
      </c>
      <c r="J302" s="22" t="s">
        <v>583</v>
      </c>
      <c r="K302" s="22" t="s">
        <v>519</v>
      </c>
      <c r="L302" s="22" t="s">
        <v>434</v>
      </c>
      <c r="M302" s="22" t="s">
        <v>343</v>
      </c>
      <c r="N302" s="22" t="s">
        <v>752</v>
      </c>
      <c r="O302" s="22" t="s">
        <v>406</v>
      </c>
      <c r="V302" s="22" t="s">
        <v>455</v>
      </c>
    </row>
    <row r="303" spans="1:23" s="22" customFormat="1">
      <c r="A303" s="54">
        <v>40055</v>
      </c>
      <c r="B303" s="17">
        <v>2009</v>
      </c>
      <c r="C303" s="17">
        <f t="shared" si="23"/>
        <v>8</v>
      </c>
      <c r="D303" s="17" t="str">
        <f t="shared" si="24"/>
        <v>summer</v>
      </c>
      <c r="E303" s="37">
        <v>850</v>
      </c>
      <c r="F303" s="37"/>
      <c r="G303" s="22">
        <v>0</v>
      </c>
      <c r="H303" s="22" t="str">
        <f t="shared" si="25"/>
        <v xml:space="preserve"> </v>
      </c>
      <c r="O303" s="22" t="s">
        <v>393</v>
      </c>
    </row>
    <row r="304" spans="1:23" s="22" customFormat="1">
      <c r="A304" s="54">
        <v>40056</v>
      </c>
      <c r="B304" s="17">
        <v>2009</v>
      </c>
      <c r="C304" s="17">
        <f t="shared" si="23"/>
        <v>8</v>
      </c>
      <c r="D304" s="17" t="str">
        <f t="shared" si="24"/>
        <v>summer</v>
      </c>
      <c r="E304" s="37">
        <v>815</v>
      </c>
      <c r="F304" s="37"/>
      <c r="G304" s="22">
        <v>0</v>
      </c>
      <c r="H304" s="22" t="str">
        <f t="shared" si="25"/>
        <v xml:space="preserve"> </v>
      </c>
      <c r="O304" s="22" t="s">
        <v>746</v>
      </c>
    </row>
    <row r="305" spans="1:22">
      <c r="A305" s="53">
        <v>40057</v>
      </c>
      <c r="B305" s="17">
        <v>2009</v>
      </c>
      <c r="C305" s="17">
        <f t="shared" si="23"/>
        <v>9</v>
      </c>
      <c r="D305" s="17" t="str">
        <f t="shared" si="24"/>
        <v>fall</v>
      </c>
      <c r="E305" s="27">
        <v>800</v>
      </c>
      <c r="F305" s="37" t="s">
        <v>122</v>
      </c>
      <c r="G305" s="22">
        <v>1</v>
      </c>
      <c r="H305" s="41" t="s">
        <v>123</v>
      </c>
      <c r="I305" s="22" t="s">
        <v>582</v>
      </c>
      <c r="J305" s="22" t="s">
        <v>583</v>
      </c>
      <c r="K305" s="22" t="s">
        <v>519</v>
      </c>
      <c r="L305" s="22" t="s">
        <v>585</v>
      </c>
      <c r="M305" s="22" t="s">
        <v>232</v>
      </c>
      <c r="N305" s="22" t="s">
        <v>747</v>
      </c>
      <c r="O305" s="22" t="s">
        <v>554</v>
      </c>
      <c r="Q305" s="41">
        <v>96919</v>
      </c>
      <c r="R305" s="41" t="s">
        <v>233</v>
      </c>
      <c r="S305" s="41" t="s">
        <v>519</v>
      </c>
      <c r="T305" s="41" t="s">
        <v>434</v>
      </c>
      <c r="V305" s="41" t="s">
        <v>40</v>
      </c>
    </row>
    <row r="306" spans="1:22">
      <c r="A306" s="53">
        <v>40058</v>
      </c>
      <c r="B306" s="17">
        <v>2009</v>
      </c>
      <c r="C306" s="17">
        <f t="shared" si="23"/>
        <v>9</v>
      </c>
      <c r="D306" s="17" t="str">
        <f t="shared" si="24"/>
        <v>fall</v>
      </c>
      <c r="E306" s="27">
        <v>1030</v>
      </c>
      <c r="F306" s="33" t="s">
        <v>97</v>
      </c>
      <c r="G306" s="22">
        <v>1</v>
      </c>
      <c r="H306" s="41" t="str">
        <f t="shared" ref="H306:H352" si="26">CONCATENATE(I306," ",J306)</f>
        <v>Carduelis psaltria</v>
      </c>
      <c r="I306" s="22" t="s">
        <v>456</v>
      </c>
      <c r="J306" s="22" t="s">
        <v>9</v>
      </c>
      <c r="L306" s="22" t="s">
        <v>434</v>
      </c>
      <c r="M306" s="22" t="s">
        <v>171</v>
      </c>
      <c r="N306" s="22" t="s">
        <v>457</v>
      </c>
      <c r="O306" s="22" t="s">
        <v>458</v>
      </c>
      <c r="Q306" s="41">
        <v>96912</v>
      </c>
      <c r="R306" s="41" t="s">
        <v>817</v>
      </c>
      <c r="S306" s="41" t="s">
        <v>678</v>
      </c>
      <c r="T306" s="41" t="s">
        <v>434</v>
      </c>
      <c r="V306" s="41" t="s">
        <v>234</v>
      </c>
    </row>
    <row r="307" spans="1:22" s="22" customFormat="1">
      <c r="A307" s="54">
        <v>40058</v>
      </c>
      <c r="B307" s="17">
        <v>2009</v>
      </c>
      <c r="C307" s="17">
        <f t="shared" si="23"/>
        <v>9</v>
      </c>
      <c r="D307" s="17" t="str">
        <f t="shared" si="24"/>
        <v>fall</v>
      </c>
      <c r="E307" s="37">
        <v>900</v>
      </c>
      <c r="F307" s="37"/>
      <c r="G307" s="22">
        <v>0</v>
      </c>
      <c r="H307" s="22" t="str">
        <f t="shared" si="26"/>
        <v xml:space="preserve"> </v>
      </c>
      <c r="O307" s="22" t="s">
        <v>393</v>
      </c>
    </row>
    <row r="308" spans="1:22" s="22" customFormat="1">
      <c r="A308" s="54">
        <v>40059</v>
      </c>
      <c r="B308" s="17">
        <v>2009</v>
      </c>
      <c r="C308" s="17">
        <f t="shared" si="23"/>
        <v>9</v>
      </c>
      <c r="D308" s="17" t="str">
        <f t="shared" si="24"/>
        <v>fall</v>
      </c>
      <c r="E308" s="40">
        <v>900</v>
      </c>
      <c r="F308" s="37" t="s">
        <v>837</v>
      </c>
      <c r="G308" s="22">
        <v>1</v>
      </c>
      <c r="H308" s="22" t="str">
        <f t="shared" si="26"/>
        <v>Calypte anna</v>
      </c>
      <c r="I308" s="22" t="s">
        <v>582</v>
      </c>
      <c r="J308" s="22" t="s">
        <v>583</v>
      </c>
      <c r="K308" s="22" t="s">
        <v>678</v>
      </c>
      <c r="L308" s="22" t="s">
        <v>286</v>
      </c>
      <c r="M308" s="22" t="s">
        <v>133</v>
      </c>
      <c r="N308" s="22" t="s">
        <v>529</v>
      </c>
      <c r="O308" s="22" t="s">
        <v>393</v>
      </c>
      <c r="V308" s="22" t="s">
        <v>202</v>
      </c>
    </row>
    <row r="309" spans="1:22">
      <c r="A309" s="53">
        <v>40061</v>
      </c>
      <c r="B309" s="17">
        <v>2009</v>
      </c>
      <c r="C309" s="17">
        <f t="shared" si="23"/>
        <v>9</v>
      </c>
      <c r="D309" s="17" t="str">
        <f t="shared" si="24"/>
        <v>fall</v>
      </c>
      <c r="E309" s="27" t="s">
        <v>203</v>
      </c>
      <c r="F309" s="33" t="s">
        <v>97</v>
      </c>
      <c r="G309" s="22">
        <v>1</v>
      </c>
      <c r="H309" s="41" t="str">
        <f t="shared" si="26"/>
        <v>Zenaida macroura</v>
      </c>
      <c r="I309" s="22" t="s">
        <v>578</v>
      </c>
      <c r="J309" s="22" t="s">
        <v>444</v>
      </c>
      <c r="K309" s="22" t="s">
        <v>585</v>
      </c>
      <c r="L309" s="22" t="s">
        <v>585</v>
      </c>
      <c r="M309" s="22" t="s">
        <v>220</v>
      </c>
      <c r="N309" s="22" t="s">
        <v>403</v>
      </c>
      <c r="O309" s="22" t="s">
        <v>403</v>
      </c>
      <c r="P309" s="41" t="s">
        <v>204</v>
      </c>
      <c r="Q309" s="41">
        <v>96925</v>
      </c>
      <c r="R309" s="41" t="s">
        <v>818</v>
      </c>
      <c r="S309" s="41" t="s">
        <v>519</v>
      </c>
      <c r="T309" s="41" t="s">
        <v>585</v>
      </c>
      <c r="U309" s="41" t="s">
        <v>819</v>
      </c>
      <c r="V309" s="41" t="s">
        <v>205</v>
      </c>
    </row>
    <row r="310" spans="1:22" s="22" customFormat="1">
      <c r="A310" s="54">
        <v>40061</v>
      </c>
      <c r="B310" s="17">
        <v>2009</v>
      </c>
      <c r="C310" s="17">
        <f t="shared" si="23"/>
        <v>9</v>
      </c>
      <c r="D310" s="17" t="str">
        <f t="shared" si="24"/>
        <v>fall</v>
      </c>
      <c r="E310" s="37">
        <v>830</v>
      </c>
      <c r="F310" s="37"/>
      <c r="G310" s="22">
        <v>0</v>
      </c>
      <c r="H310" s="22" t="str">
        <f t="shared" si="26"/>
        <v xml:space="preserve"> </v>
      </c>
      <c r="O310" s="22" t="s">
        <v>393</v>
      </c>
    </row>
    <row r="311" spans="1:22" s="22" customFormat="1">
      <c r="A311" s="54">
        <v>40063</v>
      </c>
      <c r="B311" s="17">
        <v>2009</v>
      </c>
      <c r="C311" s="17">
        <f t="shared" si="23"/>
        <v>9</v>
      </c>
      <c r="D311" s="17" t="str">
        <f t="shared" si="24"/>
        <v>fall</v>
      </c>
      <c r="E311" s="37">
        <v>830</v>
      </c>
      <c r="F311" s="37"/>
      <c r="G311" s="22">
        <v>0</v>
      </c>
      <c r="H311" s="22" t="str">
        <f t="shared" si="26"/>
        <v xml:space="preserve"> </v>
      </c>
      <c r="O311" s="22" t="s">
        <v>746</v>
      </c>
    </row>
    <row r="312" spans="1:22" s="22" customFormat="1">
      <c r="A312" s="54">
        <v>40064</v>
      </c>
      <c r="B312" s="17">
        <v>2009</v>
      </c>
      <c r="C312" s="17">
        <f t="shared" si="23"/>
        <v>9</v>
      </c>
      <c r="D312" s="17" t="str">
        <f t="shared" si="24"/>
        <v>fall</v>
      </c>
      <c r="E312" s="37">
        <v>745</v>
      </c>
      <c r="F312" s="37"/>
      <c r="G312" s="22">
        <v>0</v>
      </c>
      <c r="H312" s="22" t="str">
        <f t="shared" si="26"/>
        <v xml:space="preserve"> </v>
      </c>
      <c r="O312" s="22" t="s">
        <v>746</v>
      </c>
    </row>
    <row r="313" spans="1:22" s="22" customFormat="1">
      <c r="A313" s="54">
        <v>40065</v>
      </c>
      <c r="B313" s="17">
        <v>2009</v>
      </c>
      <c r="C313" s="17">
        <f t="shared" si="23"/>
        <v>9</v>
      </c>
      <c r="D313" s="17" t="str">
        <f t="shared" si="24"/>
        <v>fall</v>
      </c>
      <c r="E313" s="37">
        <v>900</v>
      </c>
      <c r="F313" s="37"/>
      <c r="G313" s="22">
        <v>0</v>
      </c>
      <c r="H313" s="22" t="str">
        <f t="shared" si="26"/>
        <v xml:space="preserve"> </v>
      </c>
      <c r="O313" s="22" t="s">
        <v>393</v>
      </c>
    </row>
    <row r="314" spans="1:22" s="22" customFormat="1">
      <c r="A314" s="54">
        <v>40066</v>
      </c>
      <c r="B314" s="17">
        <v>2009</v>
      </c>
      <c r="C314" s="17">
        <f t="shared" si="23"/>
        <v>9</v>
      </c>
      <c r="D314" s="17" t="str">
        <f t="shared" si="24"/>
        <v>fall</v>
      </c>
      <c r="E314" s="37">
        <v>815</v>
      </c>
      <c r="F314" s="37"/>
      <c r="G314" s="22">
        <v>0</v>
      </c>
      <c r="H314" s="22" t="str">
        <f t="shared" si="26"/>
        <v xml:space="preserve"> </v>
      </c>
      <c r="O314" s="22" t="s">
        <v>746</v>
      </c>
    </row>
    <row r="315" spans="1:22">
      <c r="A315" s="53">
        <v>40067</v>
      </c>
      <c r="B315" s="17">
        <v>2009</v>
      </c>
      <c r="C315" s="17">
        <f t="shared" si="23"/>
        <v>9</v>
      </c>
      <c r="D315" s="17" t="str">
        <f t="shared" si="24"/>
        <v>fall</v>
      </c>
      <c r="E315" s="27">
        <v>1130</v>
      </c>
      <c r="F315" s="33" t="s">
        <v>97</v>
      </c>
      <c r="G315" s="22">
        <v>1</v>
      </c>
      <c r="H315" s="41" t="str">
        <f t="shared" si="26"/>
        <v>Calypte anna</v>
      </c>
      <c r="I315" s="22" t="s">
        <v>582</v>
      </c>
      <c r="J315" s="22" t="s">
        <v>583</v>
      </c>
      <c r="K315" s="22" t="s">
        <v>519</v>
      </c>
      <c r="L315" s="22" t="s">
        <v>434</v>
      </c>
      <c r="M315" s="22" t="s">
        <v>133</v>
      </c>
      <c r="N315" s="22" t="s">
        <v>529</v>
      </c>
      <c r="O315" s="22" t="s">
        <v>207</v>
      </c>
      <c r="P315" s="41" t="s">
        <v>208</v>
      </c>
      <c r="Q315" s="41">
        <v>96920</v>
      </c>
      <c r="R315" s="41" t="s">
        <v>820</v>
      </c>
      <c r="S315" s="41" t="s">
        <v>519</v>
      </c>
      <c r="T315" s="41" t="s">
        <v>434</v>
      </c>
    </row>
    <row r="316" spans="1:22" s="22" customFormat="1">
      <c r="A316" s="54">
        <v>40067</v>
      </c>
      <c r="B316" s="17">
        <v>2009</v>
      </c>
      <c r="C316" s="17">
        <f t="shared" si="23"/>
        <v>9</v>
      </c>
      <c r="D316" s="17" t="str">
        <f t="shared" si="24"/>
        <v>fall</v>
      </c>
      <c r="E316" s="37">
        <v>730</v>
      </c>
      <c r="F316" s="37"/>
      <c r="G316" s="22">
        <v>0</v>
      </c>
      <c r="H316" s="22" t="str">
        <f t="shared" si="26"/>
        <v xml:space="preserve"> </v>
      </c>
      <c r="O316" s="22" t="s">
        <v>746</v>
      </c>
    </row>
    <row r="317" spans="1:22" s="22" customFormat="1">
      <c r="A317" s="54">
        <v>40068</v>
      </c>
      <c r="B317" s="17">
        <v>2009</v>
      </c>
      <c r="C317" s="17">
        <f t="shared" si="23"/>
        <v>9</v>
      </c>
      <c r="D317" s="17" t="str">
        <f t="shared" si="24"/>
        <v>fall</v>
      </c>
      <c r="E317" s="37">
        <v>750</v>
      </c>
      <c r="F317" s="37"/>
      <c r="G317" s="22">
        <v>0</v>
      </c>
      <c r="H317" s="22" t="str">
        <f t="shared" si="26"/>
        <v xml:space="preserve"> </v>
      </c>
      <c r="O317" s="22" t="s">
        <v>393</v>
      </c>
    </row>
    <row r="318" spans="1:22" s="22" customFormat="1">
      <c r="A318" s="54">
        <v>40069</v>
      </c>
      <c r="B318" s="17">
        <v>2009</v>
      </c>
      <c r="C318" s="17">
        <f t="shared" si="23"/>
        <v>9</v>
      </c>
      <c r="D318" s="17" t="str">
        <f t="shared" si="24"/>
        <v>fall</v>
      </c>
      <c r="E318" s="37">
        <v>715</v>
      </c>
      <c r="F318" s="37"/>
      <c r="G318" s="22">
        <v>0</v>
      </c>
      <c r="H318" s="22" t="str">
        <f t="shared" si="26"/>
        <v xml:space="preserve"> </v>
      </c>
      <c r="O318" s="22" t="s">
        <v>746</v>
      </c>
    </row>
    <row r="319" spans="1:22" s="22" customFormat="1">
      <c r="A319" s="54">
        <v>40070</v>
      </c>
      <c r="B319" s="17">
        <v>2009</v>
      </c>
      <c r="C319" s="17">
        <f t="shared" si="23"/>
        <v>9</v>
      </c>
      <c r="D319" s="17" t="str">
        <f t="shared" si="24"/>
        <v>fall</v>
      </c>
      <c r="E319" s="37">
        <v>800</v>
      </c>
      <c r="F319" s="37"/>
      <c r="G319" s="22">
        <v>0</v>
      </c>
      <c r="H319" s="22" t="str">
        <f t="shared" si="26"/>
        <v xml:space="preserve"> </v>
      </c>
      <c r="O319" s="22" t="s">
        <v>746</v>
      </c>
    </row>
    <row r="320" spans="1:22" s="22" customFormat="1">
      <c r="A320" s="54">
        <v>40071</v>
      </c>
      <c r="B320" s="17">
        <v>2009</v>
      </c>
      <c r="C320" s="17">
        <f t="shared" si="23"/>
        <v>9</v>
      </c>
      <c r="D320" s="17" t="str">
        <f t="shared" si="24"/>
        <v>fall</v>
      </c>
      <c r="E320" s="37">
        <v>800</v>
      </c>
      <c r="F320" s="37"/>
      <c r="G320" s="22">
        <v>0</v>
      </c>
      <c r="H320" s="22" t="str">
        <f t="shared" si="26"/>
        <v xml:space="preserve"> </v>
      </c>
      <c r="O320" s="22" t="s">
        <v>746</v>
      </c>
    </row>
    <row r="321" spans="1:22" s="22" customFormat="1">
      <c r="A321" s="54">
        <v>40072</v>
      </c>
      <c r="B321" s="17">
        <v>2009</v>
      </c>
      <c r="C321" s="17">
        <f t="shared" si="23"/>
        <v>9</v>
      </c>
      <c r="D321" s="17" t="str">
        <f t="shared" si="24"/>
        <v>fall</v>
      </c>
      <c r="E321" s="37">
        <v>900</v>
      </c>
      <c r="F321" s="37"/>
      <c r="G321" s="22">
        <v>0</v>
      </c>
      <c r="H321" s="22" t="str">
        <f t="shared" si="26"/>
        <v xml:space="preserve"> </v>
      </c>
      <c r="O321" s="22" t="s">
        <v>393</v>
      </c>
    </row>
    <row r="322" spans="1:22" s="22" customFormat="1">
      <c r="A322" s="54">
        <v>40073</v>
      </c>
      <c r="B322" s="17">
        <v>2009</v>
      </c>
      <c r="C322" s="17">
        <f t="shared" si="23"/>
        <v>9</v>
      </c>
      <c r="D322" s="17" t="str">
        <f t="shared" si="24"/>
        <v>fall</v>
      </c>
      <c r="E322" s="37">
        <v>745</v>
      </c>
      <c r="F322" s="37"/>
      <c r="G322" s="22">
        <v>0</v>
      </c>
      <c r="H322" s="22" t="str">
        <f t="shared" si="26"/>
        <v xml:space="preserve"> </v>
      </c>
      <c r="O322" s="22" t="s">
        <v>746</v>
      </c>
    </row>
    <row r="323" spans="1:22" s="22" customFormat="1">
      <c r="A323" s="54">
        <v>40074</v>
      </c>
      <c r="B323" s="17">
        <v>2009</v>
      </c>
      <c r="C323" s="17">
        <f t="shared" si="23"/>
        <v>9</v>
      </c>
      <c r="D323" s="17" t="str">
        <f t="shared" si="24"/>
        <v>fall</v>
      </c>
      <c r="E323" s="37">
        <v>830</v>
      </c>
      <c r="F323" s="37"/>
      <c r="G323" s="22">
        <v>0</v>
      </c>
      <c r="H323" s="22" t="str">
        <f t="shared" si="26"/>
        <v xml:space="preserve"> </v>
      </c>
      <c r="O323" s="22" t="s">
        <v>746</v>
      </c>
    </row>
    <row r="324" spans="1:22" s="22" customFormat="1">
      <c r="A324" s="54">
        <v>40077</v>
      </c>
      <c r="B324" s="17">
        <v>2009</v>
      </c>
      <c r="C324" s="17">
        <f t="shared" si="23"/>
        <v>9</v>
      </c>
      <c r="D324" s="17" t="str">
        <f t="shared" si="24"/>
        <v>fall</v>
      </c>
      <c r="E324" s="37">
        <v>715</v>
      </c>
      <c r="F324" s="37"/>
      <c r="G324" s="22">
        <v>0</v>
      </c>
      <c r="H324" s="22" t="str">
        <f t="shared" si="26"/>
        <v xml:space="preserve"> </v>
      </c>
      <c r="O324" s="22" t="s">
        <v>746</v>
      </c>
    </row>
    <row r="325" spans="1:22" s="22" customFormat="1">
      <c r="A325" s="54">
        <v>40077</v>
      </c>
      <c r="B325" s="17">
        <v>2009</v>
      </c>
      <c r="C325" s="17">
        <f t="shared" si="23"/>
        <v>9</v>
      </c>
      <c r="D325" s="17" t="str">
        <f t="shared" si="24"/>
        <v>fall</v>
      </c>
      <c r="E325" s="37">
        <v>910</v>
      </c>
      <c r="F325" s="37"/>
      <c r="G325" s="22">
        <v>0</v>
      </c>
      <c r="H325" s="22" t="str">
        <f t="shared" si="26"/>
        <v xml:space="preserve"> </v>
      </c>
      <c r="O325" s="22" t="s">
        <v>393</v>
      </c>
    </row>
    <row r="326" spans="1:22" s="22" customFormat="1">
      <c r="A326" s="54">
        <v>40078</v>
      </c>
      <c r="B326" s="17">
        <v>2009</v>
      </c>
      <c r="C326" s="17">
        <f t="shared" si="23"/>
        <v>9</v>
      </c>
      <c r="D326" s="17" t="str">
        <f t="shared" si="24"/>
        <v>fall</v>
      </c>
      <c r="E326" s="37">
        <v>845</v>
      </c>
      <c r="F326" s="37"/>
      <c r="G326" s="22">
        <v>0</v>
      </c>
      <c r="H326" s="22" t="str">
        <f t="shared" si="26"/>
        <v xml:space="preserve"> </v>
      </c>
      <c r="O326" s="22" t="s">
        <v>746</v>
      </c>
      <c r="V326" s="22" t="s">
        <v>350</v>
      </c>
    </row>
    <row r="327" spans="1:22" s="22" customFormat="1">
      <c r="A327" s="54">
        <v>40079</v>
      </c>
      <c r="B327" s="17">
        <v>2009</v>
      </c>
      <c r="C327" s="17">
        <f t="shared" si="23"/>
        <v>9</v>
      </c>
      <c r="D327" s="17" t="str">
        <f t="shared" si="24"/>
        <v>fall</v>
      </c>
      <c r="E327" s="37">
        <v>850</v>
      </c>
      <c r="F327" s="37"/>
      <c r="G327" s="22">
        <v>0</v>
      </c>
      <c r="H327" s="22" t="str">
        <f t="shared" si="26"/>
        <v xml:space="preserve"> </v>
      </c>
      <c r="O327" s="22" t="s">
        <v>393</v>
      </c>
      <c r="V327" s="22" t="s">
        <v>350</v>
      </c>
    </row>
    <row r="328" spans="1:22" s="22" customFormat="1">
      <c r="A328" s="54">
        <v>40080</v>
      </c>
      <c r="B328" s="17">
        <v>2009</v>
      </c>
      <c r="C328" s="17">
        <f t="shared" si="23"/>
        <v>9</v>
      </c>
      <c r="D328" s="17" t="str">
        <f t="shared" si="24"/>
        <v>fall</v>
      </c>
      <c r="E328" s="37">
        <v>800</v>
      </c>
      <c r="F328" s="37"/>
      <c r="G328" s="22">
        <v>0</v>
      </c>
      <c r="H328" s="22" t="str">
        <f t="shared" si="26"/>
        <v xml:space="preserve"> </v>
      </c>
      <c r="O328" s="22" t="s">
        <v>746</v>
      </c>
    </row>
    <row r="329" spans="1:22" s="22" customFormat="1">
      <c r="A329" s="54">
        <v>40081</v>
      </c>
      <c r="B329" s="17">
        <v>2009</v>
      </c>
      <c r="C329" s="17">
        <f t="shared" si="23"/>
        <v>9</v>
      </c>
      <c r="D329" s="17" t="str">
        <f t="shared" si="24"/>
        <v>fall</v>
      </c>
      <c r="E329" s="37">
        <v>815</v>
      </c>
      <c r="F329" s="37"/>
      <c r="G329" s="22">
        <v>0</v>
      </c>
      <c r="H329" s="22" t="str">
        <f t="shared" si="26"/>
        <v xml:space="preserve"> </v>
      </c>
      <c r="O329" s="22" t="s">
        <v>746</v>
      </c>
    </row>
    <row r="330" spans="1:22">
      <c r="A330" s="53">
        <v>40082</v>
      </c>
      <c r="B330" s="17">
        <v>2009</v>
      </c>
      <c r="C330" s="17">
        <f t="shared" si="23"/>
        <v>9</v>
      </c>
      <c r="D330" s="17" t="str">
        <f t="shared" si="24"/>
        <v>fall</v>
      </c>
      <c r="E330" s="27">
        <v>1530</v>
      </c>
      <c r="F330" s="33" t="s">
        <v>97</v>
      </c>
      <c r="G330" s="22">
        <v>1</v>
      </c>
      <c r="H330" s="41" t="str">
        <f t="shared" si="26"/>
        <v>Calypte anna</v>
      </c>
      <c r="I330" s="22" t="s">
        <v>582</v>
      </c>
      <c r="J330" s="22" t="s">
        <v>583</v>
      </c>
      <c r="K330" s="22" t="s">
        <v>519</v>
      </c>
      <c r="L330" s="22" t="s">
        <v>434</v>
      </c>
      <c r="M330" s="22" t="s">
        <v>251</v>
      </c>
      <c r="N330" s="22" t="s">
        <v>445</v>
      </c>
      <c r="O330" s="22" t="s">
        <v>207</v>
      </c>
      <c r="Q330" s="41" t="s">
        <v>342</v>
      </c>
      <c r="R330" s="41" t="s">
        <v>271</v>
      </c>
      <c r="S330" s="41" t="s">
        <v>519</v>
      </c>
      <c r="T330" s="41" t="s">
        <v>585</v>
      </c>
      <c r="V330" s="41" t="s">
        <v>350</v>
      </c>
    </row>
    <row r="331" spans="1:22" s="22" customFormat="1">
      <c r="A331" s="54">
        <v>40082</v>
      </c>
      <c r="B331" s="17">
        <v>2009</v>
      </c>
      <c r="C331" s="17">
        <f t="shared" si="23"/>
        <v>9</v>
      </c>
      <c r="D331" s="17" t="str">
        <f t="shared" si="24"/>
        <v>fall</v>
      </c>
      <c r="E331" s="37">
        <v>900</v>
      </c>
      <c r="F331" s="37"/>
      <c r="G331" s="22">
        <v>0</v>
      </c>
      <c r="H331" s="22" t="str">
        <f t="shared" si="26"/>
        <v xml:space="preserve"> </v>
      </c>
      <c r="O331" s="22" t="s">
        <v>393</v>
      </c>
      <c r="V331" s="22" t="s">
        <v>350</v>
      </c>
    </row>
    <row r="332" spans="1:22" s="22" customFormat="1">
      <c r="A332" s="54">
        <v>40083</v>
      </c>
      <c r="B332" s="17">
        <v>2009</v>
      </c>
      <c r="C332" s="17">
        <f t="shared" si="23"/>
        <v>9</v>
      </c>
      <c r="D332" s="17" t="str">
        <f t="shared" si="24"/>
        <v>fall</v>
      </c>
      <c r="E332" s="37">
        <v>830</v>
      </c>
      <c r="F332" s="37"/>
      <c r="G332" s="22">
        <v>0</v>
      </c>
      <c r="H332" s="22" t="str">
        <f t="shared" si="26"/>
        <v xml:space="preserve"> </v>
      </c>
      <c r="O332" s="22" t="s">
        <v>393</v>
      </c>
      <c r="V332" s="22" t="s">
        <v>350</v>
      </c>
    </row>
    <row r="333" spans="1:22" s="22" customFormat="1">
      <c r="A333" s="54">
        <v>40084</v>
      </c>
      <c r="B333" s="17">
        <v>2009</v>
      </c>
      <c r="C333" s="17">
        <f t="shared" si="23"/>
        <v>9</v>
      </c>
      <c r="D333" s="17" t="str">
        <f t="shared" si="24"/>
        <v>fall</v>
      </c>
      <c r="E333" s="37">
        <v>615</v>
      </c>
      <c r="F333" s="37"/>
      <c r="G333" s="22">
        <v>0</v>
      </c>
      <c r="H333" s="22" t="str">
        <f t="shared" si="26"/>
        <v xml:space="preserve"> </v>
      </c>
      <c r="O333" s="22" t="s">
        <v>746</v>
      </c>
    </row>
    <row r="334" spans="1:22" s="22" customFormat="1">
      <c r="A334" s="54">
        <v>40085</v>
      </c>
      <c r="B334" s="17">
        <v>2009</v>
      </c>
      <c r="C334" s="17">
        <f t="shared" si="23"/>
        <v>9</v>
      </c>
      <c r="D334" s="17" t="str">
        <f t="shared" si="24"/>
        <v>fall</v>
      </c>
      <c r="E334" s="37">
        <v>845</v>
      </c>
      <c r="F334" s="37"/>
      <c r="G334" s="22">
        <v>0</v>
      </c>
      <c r="H334" s="22" t="str">
        <f t="shared" si="26"/>
        <v xml:space="preserve"> </v>
      </c>
      <c r="O334" s="22" t="s">
        <v>746</v>
      </c>
    </row>
    <row r="335" spans="1:22" s="22" customFormat="1">
      <c r="A335" s="54">
        <v>40086</v>
      </c>
      <c r="B335" s="17">
        <v>2009</v>
      </c>
      <c r="C335" s="17">
        <f t="shared" si="23"/>
        <v>9</v>
      </c>
      <c r="D335" s="17" t="str">
        <f t="shared" si="24"/>
        <v>fall</v>
      </c>
      <c r="E335" s="37">
        <v>730</v>
      </c>
      <c r="F335" s="37"/>
      <c r="G335" s="22">
        <v>0</v>
      </c>
      <c r="H335" s="22" t="str">
        <f t="shared" si="26"/>
        <v xml:space="preserve"> </v>
      </c>
      <c r="O335" s="22" t="s">
        <v>746</v>
      </c>
    </row>
    <row r="336" spans="1:22" s="22" customFormat="1">
      <c r="A336" s="54">
        <v>40087</v>
      </c>
      <c r="B336" s="17">
        <v>2009</v>
      </c>
      <c r="C336" s="17">
        <f t="shared" si="23"/>
        <v>10</v>
      </c>
      <c r="D336" s="17" t="str">
        <f t="shared" si="24"/>
        <v>fall</v>
      </c>
      <c r="E336" s="37">
        <v>700</v>
      </c>
      <c r="F336" s="37"/>
      <c r="G336" s="22">
        <v>0</v>
      </c>
      <c r="H336" s="22" t="str">
        <f t="shared" si="26"/>
        <v xml:space="preserve"> </v>
      </c>
      <c r="O336" s="22" t="s">
        <v>746</v>
      </c>
    </row>
    <row r="337" spans="1:22">
      <c r="A337" s="53">
        <v>40089</v>
      </c>
      <c r="B337" s="17">
        <v>2009</v>
      </c>
      <c r="C337" s="17">
        <f t="shared" si="23"/>
        <v>10</v>
      </c>
      <c r="D337" s="17" t="str">
        <f t="shared" si="24"/>
        <v>fall</v>
      </c>
      <c r="E337" s="27">
        <v>1500</v>
      </c>
      <c r="F337" s="33" t="s">
        <v>97</v>
      </c>
      <c r="G337" s="22">
        <v>1</v>
      </c>
      <c r="H337" s="41" t="str">
        <f t="shared" si="26"/>
        <v>Melospiza lincolnii</v>
      </c>
      <c r="I337" s="22" t="s">
        <v>326</v>
      </c>
      <c r="J337" s="22" t="s">
        <v>351</v>
      </c>
      <c r="K337" s="22" t="s">
        <v>585</v>
      </c>
      <c r="L337" s="22" t="s">
        <v>585</v>
      </c>
      <c r="M337" s="22" t="s">
        <v>343</v>
      </c>
      <c r="N337" s="22" t="s">
        <v>752</v>
      </c>
      <c r="O337" s="22" t="s">
        <v>352</v>
      </c>
      <c r="Q337" s="41">
        <v>97134</v>
      </c>
      <c r="R337" s="41" t="s">
        <v>821</v>
      </c>
      <c r="S337" s="41" t="s">
        <v>519</v>
      </c>
      <c r="T337" s="41" t="s">
        <v>434</v>
      </c>
      <c r="V337" s="41" t="s">
        <v>559</v>
      </c>
    </row>
    <row r="338" spans="1:22" s="22" customFormat="1">
      <c r="A338" s="54">
        <v>40091</v>
      </c>
      <c r="B338" s="17">
        <v>2009</v>
      </c>
      <c r="C338" s="17">
        <f t="shared" si="23"/>
        <v>10</v>
      </c>
      <c r="D338" s="17" t="str">
        <f t="shared" si="24"/>
        <v>fall</v>
      </c>
      <c r="E338" s="37">
        <v>800</v>
      </c>
      <c r="F338" s="37"/>
      <c r="G338" s="22">
        <v>0</v>
      </c>
      <c r="H338" s="22" t="str">
        <f t="shared" si="26"/>
        <v xml:space="preserve"> </v>
      </c>
      <c r="O338" s="22" t="s">
        <v>746</v>
      </c>
      <c r="V338" s="22" t="s">
        <v>560</v>
      </c>
    </row>
    <row r="339" spans="1:22" s="22" customFormat="1">
      <c r="A339" s="54">
        <v>40092</v>
      </c>
      <c r="B339" s="17">
        <v>2009</v>
      </c>
      <c r="C339" s="17">
        <f t="shared" si="23"/>
        <v>10</v>
      </c>
      <c r="D339" s="17" t="str">
        <f t="shared" si="24"/>
        <v>fall</v>
      </c>
      <c r="E339" s="40">
        <v>830</v>
      </c>
      <c r="F339" s="37" t="s">
        <v>837</v>
      </c>
      <c r="G339" s="22">
        <v>1</v>
      </c>
      <c r="H339" s="22" t="str">
        <f t="shared" si="26"/>
        <v>Melospiza lincolnii</v>
      </c>
      <c r="I339" s="22" t="s">
        <v>326</v>
      </c>
      <c r="J339" s="22" t="s">
        <v>351</v>
      </c>
      <c r="K339" s="22" t="s">
        <v>585</v>
      </c>
      <c r="L339" s="22" t="s">
        <v>585</v>
      </c>
      <c r="M339" s="22" t="s">
        <v>232</v>
      </c>
      <c r="N339" s="22" t="s">
        <v>747</v>
      </c>
      <c r="O339" s="22" t="s">
        <v>746</v>
      </c>
      <c r="V339" s="22" t="s">
        <v>561</v>
      </c>
    </row>
    <row r="340" spans="1:22" s="22" customFormat="1">
      <c r="A340" s="54">
        <v>40093</v>
      </c>
      <c r="B340" s="17">
        <v>2009</v>
      </c>
      <c r="C340" s="17">
        <f t="shared" si="23"/>
        <v>10</v>
      </c>
      <c r="D340" s="17" t="str">
        <f t="shared" ref="D340:D342" si="27">IF(C340&lt;3,"winter",IF(C340&lt;6,"spring",IF(C340&lt;9,"summer",IF(C340&lt;12,"fall","winter"))))</f>
        <v>fall</v>
      </c>
      <c r="E340" s="37">
        <v>730</v>
      </c>
      <c r="F340" s="37"/>
      <c r="G340" s="22">
        <v>0</v>
      </c>
      <c r="H340" s="22" t="str">
        <f t="shared" si="26"/>
        <v xml:space="preserve"> </v>
      </c>
      <c r="O340" s="22" t="s">
        <v>746</v>
      </c>
    </row>
    <row r="341" spans="1:22" s="22" customFormat="1">
      <c r="A341" s="54">
        <v>40094</v>
      </c>
      <c r="B341" s="17">
        <v>2009</v>
      </c>
      <c r="C341" s="17">
        <f t="shared" si="23"/>
        <v>10</v>
      </c>
      <c r="D341" s="17" t="str">
        <f t="shared" si="27"/>
        <v>fall</v>
      </c>
      <c r="E341" s="37">
        <v>830</v>
      </c>
      <c r="F341" s="37"/>
      <c r="G341" s="22">
        <v>0</v>
      </c>
      <c r="H341" s="22" t="str">
        <f t="shared" si="26"/>
        <v xml:space="preserve"> </v>
      </c>
      <c r="O341" s="22" t="s">
        <v>746</v>
      </c>
    </row>
    <row r="342" spans="1:22" s="22" customFormat="1">
      <c r="A342" s="54">
        <v>40095</v>
      </c>
      <c r="B342" s="17">
        <v>2009</v>
      </c>
      <c r="C342" s="17">
        <f t="shared" si="23"/>
        <v>10</v>
      </c>
      <c r="D342" s="17" t="str">
        <f t="shared" si="27"/>
        <v>fall</v>
      </c>
      <c r="E342" s="37">
        <v>815</v>
      </c>
      <c r="F342" s="37"/>
      <c r="G342" s="22">
        <v>0</v>
      </c>
      <c r="H342" s="22" t="str">
        <f t="shared" si="26"/>
        <v xml:space="preserve"> </v>
      </c>
      <c r="O342" s="22" t="s">
        <v>746</v>
      </c>
    </row>
    <row r="343" spans="1:22">
      <c r="A343" s="53">
        <v>40096</v>
      </c>
      <c r="B343" s="17">
        <v>2009</v>
      </c>
      <c r="C343" s="22">
        <v>10</v>
      </c>
      <c r="D343" s="22" t="s">
        <v>307</v>
      </c>
      <c r="F343" s="22" t="s">
        <v>97</v>
      </c>
      <c r="G343" s="22">
        <v>1</v>
      </c>
      <c r="H343" s="41" t="str">
        <f t="shared" si="26"/>
        <v>Setophaga coronata</v>
      </c>
      <c r="I343" s="22" t="s">
        <v>183</v>
      </c>
      <c r="J343" s="22" t="s">
        <v>587</v>
      </c>
      <c r="M343" s="22" t="s">
        <v>220</v>
      </c>
      <c r="O343" s="22" t="s">
        <v>216</v>
      </c>
      <c r="Q343" s="41" t="s">
        <v>342</v>
      </c>
      <c r="R343" s="41" t="s">
        <v>504</v>
      </c>
      <c r="S343" s="41" t="s">
        <v>519</v>
      </c>
      <c r="T343" s="41" t="s">
        <v>585</v>
      </c>
    </row>
    <row r="344" spans="1:22" s="22" customFormat="1">
      <c r="A344" s="54">
        <v>40097</v>
      </c>
      <c r="B344" s="17">
        <v>2009</v>
      </c>
      <c r="C344" s="17">
        <f t="shared" ref="C344:C375" si="28">MONTH(A344)</f>
        <v>10</v>
      </c>
      <c r="D344" s="17" t="str">
        <f t="shared" ref="D344:D375" si="29">IF(C344&lt;3,"winter",IF(C344&lt;6,"spring",IF(C344&lt;9,"summer",IF(C344&lt;12,"fall","winter"))))</f>
        <v>fall</v>
      </c>
      <c r="E344" s="37"/>
      <c r="F344" s="37"/>
      <c r="G344" s="22">
        <v>0</v>
      </c>
      <c r="H344" s="22" t="str">
        <f t="shared" si="26"/>
        <v xml:space="preserve"> </v>
      </c>
    </row>
    <row r="345" spans="1:22" s="22" customFormat="1">
      <c r="A345" s="54">
        <v>40098</v>
      </c>
      <c r="B345" s="17">
        <v>2009</v>
      </c>
      <c r="C345" s="17">
        <f t="shared" si="28"/>
        <v>10</v>
      </c>
      <c r="D345" s="17" t="str">
        <f t="shared" si="29"/>
        <v>fall</v>
      </c>
      <c r="E345" s="37"/>
      <c r="F345" s="37"/>
      <c r="G345" s="22">
        <v>0</v>
      </c>
      <c r="H345" s="22" t="str">
        <f t="shared" si="26"/>
        <v xml:space="preserve"> </v>
      </c>
    </row>
    <row r="346" spans="1:22">
      <c r="A346" s="53">
        <v>40099</v>
      </c>
      <c r="B346" s="17">
        <v>2009</v>
      </c>
      <c r="C346" s="17">
        <f t="shared" si="28"/>
        <v>10</v>
      </c>
      <c r="D346" s="17" t="str">
        <f t="shared" si="29"/>
        <v>fall</v>
      </c>
      <c r="E346" s="27" t="s">
        <v>562</v>
      </c>
      <c r="F346" s="33" t="s">
        <v>97</v>
      </c>
      <c r="G346" s="22">
        <v>1</v>
      </c>
      <c r="H346" s="41" t="str">
        <f t="shared" si="26"/>
        <v>Selasphorus sasin</v>
      </c>
      <c r="I346" s="22" t="s">
        <v>437</v>
      </c>
      <c r="J346" s="22" t="s">
        <v>575</v>
      </c>
      <c r="K346" s="22" t="s">
        <v>585</v>
      </c>
      <c r="L346" s="22" t="s">
        <v>585</v>
      </c>
      <c r="M346" s="22" t="s">
        <v>343</v>
      </c>
      <c r="N346" s="22" t="s">
        <v>461</v>
      </c>
      <c r="O346" s="22" t="s">
        <v>462</v>
      </c>
      <c r="Q346" s="41">
        <v>96622</v>
      </c>
      <c r="R346" s="41" t="s">
        <v>822</v>
      </c>
      <c r="S346" s="41" t="s">
        <v>519</v>
      </c>
      <c r="T346" s="41" t="s">
        <v>434</v>
      </c>
      <c r="U346" s="41" t="s">
        <v>224</v>
      </c>
    </row>
    <row r="347" spans="1:22" s="22" customFormat="1">
      <c r="A347" s="54">
        <v>40099</v>
      </c>
      <c r="B347" s="17">
        <v>2009</v>
      </c>
      <c r="C347" s="17">
        <f t="shared" si="28"/>
        <v>10</v>
      </c>
      <c r="D347" s="17" t="str">
        <f t="shared" si="29"/>
        <v>fall</v>
      </c>
      <c r="E347" s="37">
        <v>855</v>
      </c>
      <c r="F347" s="37"/>
      <c r="G347" s="22">
        <v>0</v>
      </c>
      <c r="H347" s="22" t="str">
        <f t="shared" si="26"/>
        <v xml:space="preserve"> </v>
      </c>
      <c r="O347" s="22" t="s">
        <v>394</v>
      </c>
    </row>
    <row r="348" spans="1:22" s="44" customFormat="1">
      <c r="A348" s="55">
        <v>40100</v>
      </c>
      <c r="B348" s="24">
        <v>2009</v>
      </c>
      <c r="C348" s="24">
        <f t="shared" si="28"/>
        <v>10</v>
      </c>
      <c r="D348" s="24" t="str">
        <f t="shared" si="29"/>
        <v>fall</v>
      </c>
      <c r="E348" s="28" t="s">
        <v>463</v>
      </c>
      <c r="F348" s="36" t="s">
        <v>97</v>
      </c>
      <c r="G348" s="26">
        <v>1</v>
      </c>
      <c r="H348" s="44" t="str">
        <f t="shared" si="26"/>
        <v>Setophaga coronata</v>
      </c>
      <c r="I348" s="26" t="s">
        <v>183</v>
      </c>
      <c r="J348" s="26" t="s">
        <v>587</v>
      </c>
      <c r="K348" s="26" t="s">
        <v>678</v>
      </c>
      <c r="L348" s="26" t="s">
        <v>206</v>
      </c>
      <c r="M348" s="26" t="s">
        <v>343</v>
      </c>
      <c r="N348" s="26" t="s">
        <v>464</v>
      </c>
      <c r="O348" s="26" t="s">
        <v>216</v>
      </c>
    </row>
    <row r="349" spans="1:22">
      <c r="A349" s="53">
        <v>40105</v>
      </c>
      <c r="B349" s="17">
        <v>2009</v>
      </c>
      <c r="C349" s="17">
        <f t="shared" si="28"/>
        <v>10</v>
      </c>
      <c r="D349" s="17" t="str">
        <f t="shared" si="29"/>
        <v>fall</v>
      </c>
      <c r="E349" s="27"/>
      <c r="F349" s="33" t="s">
        <v>97</v>
      </c>
      <c r="G349" s="22">
        <v>1</v>
      </c>
      <c r="H349" s="41" t="str">
        <f t="shared" si="26"/>
        <v>Melospiza melodia</v>
      </c>
      <c r="I349" s="22" t="s">
        <v>326</v>
      </c>
      <c r="J349" s="22" t="s">
        <v>327</v>
      </c>
      <c r="K349" s="22" t="s">
        <v>585</v>
      </c>
      <c r="L349" s="22" t="s">
        <v>585</v>
      </c>
      <c r="M349" s="22" t="s">
        <v>232</v>
      </c>
      <c r="N349" s="22" t="s">
        <v>747</v>
      </c>
      <c r="O349" s="22" t="s">
        <v>218</v>
      </c>
      <c r="Q349" s="41" t="s">
        <v>342</v>
      </c>
      <c r="R349" s="41" t="s">
        <v>299</v>
      </c>
      <c r="S349" s="41" t="s">
        <v>519</v>
      </c>
      <c r="T349" s="41" t="s">
        <v>585</v>
      </c>
    </row>
    <row r="350" spans="1:22" s="22" customFormat="1">
      <c r="A350" s="54">
        <v>40105</v>
      </c>
      <c r="B350" s="17">
        <v>2009</v>
      </c>
      <c r="C350" s="17">
        <f t="shared" si="28"/>
        <v>10</v>
      </c>
      <c r="D350" s="17" t="str">
        <f t="shared" si="29"/>
        <v>fall</v>
      </c>
      <c r="E350" s="37">
        <v>745</v>
      </c>
      <c r="F350" s="37"/>
      <c r="G350" s="22">
        <v>0</v>
      </c>
      <c r="H350" s="22" t="str">
        <f t="shared" si="26"/>
        <v xml:space="preserve"> </v>
      </c>
      <c r="O350" s="22" t="s">
        <v>746</v>
      </c>
      <c r="V350" s="22" t="s">
        <v>217</v>
      </c>
    </row>
    <row r="351" spans="1:22" s="22" customFormat="1">
      <c r="A351" s="54">
        <v>40106</v>
      </c>
      <c r="B351" s="17">
        <v>2009</v>
      </c>
      <c r="C351" s="17">
        <f t="shared" si="28"/>
        <v>10</v>
      </c>
      <c r="D351" s="17" t="str">
        <f t="shared" si="29"/>
        <v>fall</v>
      </c>
      <c r="E351" s="37">
        <v>815</v>
      </c>
      <c r="F351" s="37"/>
      <c r="G351" s="22">
        <v>0</v>
      </c>
      <c r="H351" s="22" t="str">
        <f t="shared" si="26"/>
        <v xml:space="preserve"> </v>
      </c>
      <c r="O351" s="22" t="s">
        <v>746</v>
      </c>
    </row>
    <row r="352" spans="1:22" s="22" customFormat="1">
      <c r="A352" s="54">
        <v>40107</v>
      </c>
      <c r="B352" s="17">
        <v>2009</v>
      </c>
      <c r="C352" s="17">
        <f t="shared" si="28"/>
        <v>10</v>
      </c>
      <c r="D352" s="17" t="str">
        <f t="shared" si="29"/>
        <v>fall</v>
      </c>
      <c r="E352" s="37">
        <v>800</v>
      </c>
      <c r="F352" s="37"/>
      <c r="G352" s="22">
        <v>0</v>
      </c>
      <c r="H352" s="22" t="str">
        <f t="shared" si="26"/>
        <v xml:space="preserve"> </v>
      </c>
      <c r="O352" s="22" t="s">
        <v>746</v>
      </c>
    </row>
    <row r="353" spans="1:22" s="22" customFormat="1">
      <c r="A353" s="54">
        <v>40107</v>
      </c>
      <c r="B353" s="17">
        <v>2009</v>
      </c>
      <c r="C353" s="17">
        <f t="shared" si="28"/>
        <v>10</v>
      </c>
      <c r="D353" s="17" t="str">
        <f t="shared" si="29"/>
        <v>fall</v>
      </c>
      <c r="E353" s="37">
        <v>1030</v>
      </c>
      <c r="F353" s="37" t="s">
        <v>837</v>
      </c>
      <c r="G353" s="22">
        <v>1</v>
      </c>
      <c r="H353" s="22" t="s">
        <v>741</v>
      </c>
      <c r="M353" s="22" t="s">
        <v>220</v>
      </c>
      <c r="O353" s="22" t="s">
        <v>564</v>
      </c>
      <c r="V353" s="22" t="s">
        <v>563</v>
      </c>
    </row>
    <row r="354" spans="1:22">
      <c r="A354" s="53">
        <v>40108</v>
      </c>
      <c r="B354" s="17">
        <v>2009</v>
      </c>
      <c r="C354" s="17">
        <f t="shared" si="28"/>
        <v>10</v>
      </c>
      <c r="D354" s="17" t="str">
        <f t="shared" si="29"/>
        <v>fall</v>
      </c>
      <c r="E354" s="27">
        <v>1323</v>
      </c>
      <c r="F354" s="33" t="s">
        <v>97</v>
      </c>
      <c r="G354" s="22">
        <v>1</v>
      </c>
      <c r="H354" s="41" t="str">
        <f t="shared" ref="H354:H385" si="30">CONCATENATE(I354," ",J354)</f>
        <v>Calypte anna</v>
      </c>
      <c r="I354" s="22" t="s">
        <v>582</v>
      </c>
      <c r="J354" s="22" t="s">
        <v>583</v>
      </c>
      <c r="K354" s="22" t="s">
        <v>519</v>
      </c>
      <c r="L354" s="22" t="s">
        <v>434</v>
      </c>
      <c r="M354" s="22" t="s">
        <v>232</v>
      </c>
      <c r="N354" s="22" t="s">
        <v>747</v>
      </c>
      <c r="O354" s="22" t="s">
        <v>724</v>
      </c>
      <c r="Q354" s="41" t="s">
        <v>342</v>
      </c>
      <c r="R354" s="41" t="s">
        <v>823</v>
      </c>
      <c r="S354" s="41" t="s">
        <v>519</v>
      </c>
      <c r="T354" s="41" t="s">
        <v>434</v>
      </c>
    </row>
    <row r="355" spans="1:22">
      <c r="A355" s="53">
        <v>40108</v>
      </c>
      <c r="B355" s="17">
        <v>2009</v>
      </c>
      <c r="C355" s="17">
        <f t="shared" si="28"/>
        <v>10</v>
      </c>
      <c r="D355" s="17" t="str">
        <f t="shared" si="29"/>
        <v>fall</v>
      </c>
      <c r="E355" s="27">
        <v>900</v>
      </c>
      <c r="F355" s="33" t="s">
        <v>97</v>
      </c>
      <c r="G355" s="22">
        <v>1</v>
      </c>
      <c r="H355" s="41" t="str">
        <f t="shared" si="30"/>
        <v>Melospiza melodia</v>
      </c>
      <c r="I355" s="22" t="s">
        <v>326</v>
      </c>
      <c r="J355" s="22" t="s">
        <v>327</v>
      </c>
      <c r="K355" s="22" t="s">
        <v>585</v>
      </c>
      <c r="L355" s="22" t="s">
        <v>434</v>
      </c>
      <c r="M355" s="22" t="s">
        <v>343</v>
      </c>
      <c r="N355" s="22" t="s">
        <v>752</v>
      </c>
      <c r="O355" s="22" t="s">
        <v>746</v>
      </c>
      <c r="Q355" s="41" t="s">
        <v>342</v>
      </c>
      <c r="R355" s="41" t="s">
        <v>844</v>
      </c>
      <c r="S355" s="41" t="s">
        <v>519</v>
      </c>
      <c r="T355" s="41" t="s">
        <v>585</v>
      </c>
    </row>
    <row r="356" spans="1:22" s="22" customFormat="1">
      <c r="A356" s="54">
        <v>40109</v>
      </c>
      <c r="B356" s="17">
        <v>2009</v>
      </c>
      <c r="C356" s="17">
        <f t="shared" si="28"/>
        <v>10</v>
      </c>
      <c r="D356" s="17" t="str">
        <f t="shared" si="29"/>
        <v>fall</v>
      </c>
      <c r="E356" s="37">
        <v>800</v>
      </c>
      <c r="F356" s="37"/>
      <c r="G356" s="22">
        <v>0</v>
      </c>
      <c r="H356" s="22" t="str">
        <f t="shared" si="30"/>
        <v xml:space="preserve"> </v>
      </c>
      <c r="O356" s="22" t="s">
        <v>746</v>
      </c>
    </row>
    <row r="357" spans="1:22" s="22" customFormat="1">
      <c r="A357" s="54">
        <v>40112</v>
      </c>
      <c r="B357" s="17">
        <v>2009</v>
      </c>
      <c r="C357" s="17">
        <f t="shared" si="28"/>
        <v>10</v>
      </c>
      <c r="D357" s="17" t="str">
        <f t="shared" si="29"/>
        <v>fall</v>
      </c>
      <c r="E357" s="37">
        <v>800</v>
      </c>
      <c r="F357" s="37"/>
      <c r="G357" s="37">
        <v>0</v>
      </c>
      <c r="H357" s="22" t="str">
        <f t="shared" si="30"/>
        <v xml:space="preserve"> </v>
      </c>
      <c r="O357" s="22" t="s">
        <v>746</v>
      </c>
    </row>
    <row r="358" spans="1:22" s="22" customFormat="1">
      <c r="A358" s="54">
        <v>40113</v>
      </c>
      <c r="B358" s="17">
        <v>2009</v>
      </c>
      <c r="C358" s="17">
        <f t="shared" si="28"/>
        <v>10</v>
      </c>
      <c r="D358" s="17" t="str">
        <f t="shared" si="29"/>
        <v>fall</v>
      </c>
      <c r="E358" s="37">
        <v>815</v>
      </c>
      <c r="F358" s="37"/>
      <c r="G358" s="22">
        <v>0</v>
      </c>
      <c r="H358" s="22" t="str">
        <f t="shared" si="30"/>
        <v xml:space="preserve"> </v>
      </c>
      <c r="O358" s="22" t="s">
        <v>746</v>
      </c>
    </row>
    <row r="359" spans="1:22" s="22" customFormat="1">
      <c r="A359" s="54">
        <v>40114</v>
      </c>
      <c r="B359" s="17">
        <v>2009</v>
      </c>
      <c r="C359" s="17">
        <f t="shared" si="28"/>
        <v>10</v>
      </c>
      <c r="D359" s="17" t="str">
        <f t="shared" si="29"/>
        <v>fall</v>
      </c>
      <c r="E359" s="37">
        <v>915</v>
      </c>
      <c r="F359" s="37"/>
      <c r="G359" s="22">
        <v>0</v>
      </c>
      <c r="H359" s="22" t="str">
        <f t="shared" si="30"/>
        <v xml:space="preserve"> </v>
      </c>
      <c r="O359" s="22" t="s">
        <v>394</v>
      </c>
    </row>
    <row r="360" spans="1:22" s="22" customFormat="1">
      <c r="A360" s="54">
        <v>40115</v>
      </c>
      <c r="B360" s="17">
        <v>2009</v>
      </c>
      <c r="C360" s="17">
        <f t="shared" si="28"/>
        <v>10</v>
      </c>
      <c r="D360" s="17" t="str">
        <f t="shared" si="29"/>
        <v>fall</v>
      </c>
      <c r="E360" s="37">
        <v>1055</v>
      </c>
      <c r="F360" s="37"/>
      <c r="G360" s="22">
        <v>0</v>
      </c>
      <c r="H360" s="22" t="str">
        <f t="shared" si="30"/>
        <v xml:space="preserve"> </v>
      </c>
      <c r="O360" s="22" t="s">
        <v>394</v>
      </c>
    </row>
    <row r="361" spans="1:22">
      <c r="A361" s="53">
        <v>40120</v>
      </c>
      <c r="B361" s="17">
        <v>2009</v>
      </c>
      <c r="C361" s="17">
        <f t="shared" si="28"/>
        <v>11</v>
      </c>
      <c r="D361" s="17" t="str">
        <f t="shared" si="29"/>
        <v>fall</v>
      </c>
      <c r="E361" s="27"/>
      <c r="F361" s="33" t="s">
        <v>97</v>
      </c>
      <c r="G361" s="22">
        <v>1</v>
      </c>
      <c r="H361" s="41" t="str">
        <f t="shared" si="30"/>
        <v>Calypte anna</v>
      </c>
      <c r="I361" s="22" t="s">
        <v>582</v>
      </c>
      <c r="J361" s="22" t="s">
        <v>583</v>
      </c>
      <c r="K361" s="22" t="s">
        <v>519</v>
      </c>
      <c r="L361" s="22" t="s">
        <v>434</v>
      </c>
      <c r="M361" s="22" t="s">
        <v>232</v>
      </c>
      <c r="N361" s="22" t="s">
        <v>548</v>
      </c>
      <c r="O361" s="22" t="s">
        <v>550</v>
      </c>
      <c r="Q361" s="41" t="s">
        <v>342</v>
      </c>
      <c r="R361" s="41" t="s">
        <v>825</v>
      </c>
      <c r="S361" s="41" t="s">
        <v>519</v>
      </c>
      <c r="T361" s="41" t="s">
        <v>434</v>
      </c>
    </row>
    <row r="362" spans="1:22">
      <c r="A362" s="53">
        <v>40120</v>
      </c>
      <c r="B362" s="17">
        <v>2009</v>
      </c>
      <c r="C362" s="17">
        <f t="shared" si="28"/>
        <v>11</v>
      </c>
      <c r="D362" s="17" t="str">
        <f t="shared" si="29"/>
        <v>fall</v>
      </c>
      <c r="E362" s="27"/>
      <c r="F362" s="33" t="s">
        <v>97</v>
      </c>
      <c r="G362" s="22">
        <v>1</v>
      </c>
      <c r="H362" s="41" t="str">
        <f t="shared" si="30"/>
        <v>Catharus guttatus</v>
      </c>
      <c r="I362" s="22" t="s">
        <v>547</v>
      </c>
      <c r="J362" s="22" t="s">
        <v>725</v>
      </c>
      <c r="K362" s="22" t="s">
        <v>585</v>
      </c>
      <c r="L362" s="22" t="s">
        <v>585</v>
      </c>
      <c r="M362" s="22" t="s">
        <v>232</v>
      </c>
      <c r="N362" s="22" t="s">
        <v>548</v>
      </c>
      <c r="O362" s="22" t="s">
        <v>549</v>
      </c>
      <c r="Q362" s="41" t="s">
        <v>342</v>
      </c>
      <c r="R362" s="41" t="s">
        <v>824</v>
      </c>
      <c r="S362" s="41" t="s">
        <v>678</v>
      </c>
      <c r="T362" s="41" t="s">
        <v>585</v>
      </c>
    </row>
    <row r="363" spans="1:22" s="22" customFormat="1">
      <c r="A363" s="54">
        <v>40121</v>
      </c>
      <c r="B363" s="17">
        <v>2009</v>
      </c>
      <c r="C363" s="17">
        <f t="shared" si="28"/>
        <v>11</v>
      </c>
      <c r="D363" s="17" t="str">
        <f t="shared" si="29"/>
        <v>fall</v>
      </c>
      <c r="E363" s="37">
        <v>720</v>
      </c>
      <c r="F363" s="37"/>
      <c r="G363" s="22">
        <v>0</v>
      </c>
      <c r="H363" s="22" t="str">
        <f t="shared" si="30"/>
        <v xml:space="preserve"> </v>
      </c>
      <c r="O363" s="22" t="s">
        <v>746</v>
      </c>
      <c r="Q363" s="22" t="s">
        <v>597</v>
      </c>
    </row>
    <row r="364" spans="1:22" s="22" customFormat="1">
      <c r="A364" s="54">
        <v>40122</v>
      </c>
      <c r="B364" s="17">
        <v>2009</v>
      </c>
      <c r="C364" s="17">
        <f t="shared" si="28"/>
        <v>11</v>
      </c>
      <c r="D364" s="17" t="str">
        <f t="shared" si="29"/>
        <v>fall</v>
      </c>
      <c r="E364" s="37">
        <v>815</v>
      </c>
      <c r="F364" s="37"/>
      <c r="G364" s="22">
        <v>0</v>
      </c>
      <c r="H364" s="22" t="str">
        <f t="shared" si="30"/>
        <v xml:space="preserve"> </v>
      </c>
      <c r="O364" s="22" t="s">
        <v>746</v>
      </c>
    </row>
    <row r="365" spans="1:22" s="22" customFormat="1">
      <c r="A365" s="54">
        <v>40123</v>
      </c>
      <c r="B365" s="17">
        <v>2009</v>
      </c>
      <c r="C365" s="17">
        <f t="shared" si="28"/>
        <v>11</v>
      </c>
      <c r="D365" s="17" t="str">
        <f t="shared" si="29"/>
        <v>fall</v>
      </c>
      <c r="E365" s="37">
        <v>815</v>
      </c>
      <c r="F365" s="37"/>
      <c r="G365" s="22">
        <v>0</v>
      </c>
      <c r="H365" s="22" t="str">
        <f t="shared" si="30"/>
        <v xml:space="preserve"> </v>
      </c>
      <c r="O365" s="22" t="s">
        <v>746</v>
      </c>
    </row>
    <row r="366" spans="1:22">
      <c r="A366" s="53">
        <v>40125</v>
      </c>
      <c r="B366" s="17">
        <v>2009</v>
      </c>
      <c r="C366" s="17">
        <f t="shared" si="28"/>
        <v>11</v>
      </c>
      <c r="D366" s="17" t="str">
        <f t="shared" si="29"/>
        <v>fall</v>
      </c>
      <c r="E366" s="27"/>
      <c r="F366" s="33" t="s">
        <v>97</v>
      </c>
      <c r="G366" s="22">
        <v>1</v>
      </c>
      <c r="H366" s="41" t="str">
        <f t="shared" si="30"/>
        <v>Sayornis nigricans</v>
      </c>
      <c r="I366" s="22" t="s">
        <v>598</v>
      </c>
      <c r="J366" s="22" t="s">
        <v>599</v>
      </c>
      <c r="K366" s="22" t="s">
        <v>585</v>
      </c>
      <c r="L366" s="22" t="s">
        <v>585</v>
      </c>
      <c r="M366" s="22" t="s">
        <v>343</v>
      </c>
      <c r="N366" s="22" t="s">
        <v>752</v>
      </c>
      <c r="O366" s="22" t="s">
        <v>600</v>
      </c>
      <c r="Q366" s="41" t="s">
        <v>342</v>
      </c>
      <c r="R366" s="41" t="s">
        <v>826</v>
      </c>
      <c r="S366" s="41" t="s">
        <v>519</v>
      </c>
      <c r="T366" s="41" t="s">
        <v>585</v>
      </c>
      <c r="U366" s="41" t="s">
        <v>827</v>
      </c>
    </row>
    <row r="367" spans="1:22" s="22" customFormat="1">
      <c r="A367" s="54">
        <v>40126</v>
      </c>
      <c r="B367" s="17">
        <v>2009</v>
      </c>
      <c r="C367" s="17">
        <f t="shared" si="28"/>
        <v>11</v>
      </c>
      <c r="D367" s="17" t="str">
        <f t="shared" si="29"/>
        <v>fall</v>
      </c>
      <c r="E367" s="40">
        <v>730</v>
      </c>
      <c r="F367" s="22" t="s">
        <v>837</v>
      </c>
      <c r="G367" s="22">
        <v>1</v>
      </c>
      <c r="H367" s="22" t="str">
        <f t="shared" si="30"/>
        <v>Setophaga coronata</v>
      </c>
      <c r="I367" s="22" t="s">
        <v>183</v>
      </c>
      <c r="J367" s="22" t="s">
        <v>587</v>
      </c>
      <c r="K367" s="22" t="s">
        <v>585</v>
      </c>
      <c r="L367" s="22" t="s">
        <v>585</v>
      </c>
      <c r="M367" s="22" t="s">
        <v>232</v>
      </c>
      <c r="N367" s="22" t="s">
        <v>747</v>
      </c>
      <c r="O367" s="22" t="s">
        <v>746</v>
      </c>
      <c r="Q367" s="22" t="s">
        <v>470</v>
      </c>
    </row>
    <row r="368" spans="1:22">
      <c r="A368" s="53">
        <v>40127</v>
      </c>
      <c r="B368" s="17">
        <v>2009</v>
      </c>
      <c r="C368" s="17">
        <f t="shared" si="28"/>
        <v>11</v>
      </c>
      <c r="D368" s="17" t="str">
        <f t="shared" si="29"/>
        <v>fall</v>
      </c>
      <c r="E368" s="27">
        <v>800</v>
      </c>
      <c r="F368" s="33" t="s">
        <v>97</v>
      </c>
      <c r="G368" s="22">
        <v>1</v>
      </c>
      <c r="H368" s="41" t="str">
        <f t="shared" si="30"/>
        <v>Junco hyemalis</v>
      </c>
      <c r="I368" s="22" t="s">
        <v>432</v>
      </c>
      <c r="J368" s="22" t="s">
        <v>433</v>
      </c>
      <c r="K368" s="22" t="s">
        <v>585</v>
      </c>
      <c r="L368" s="22" t="s">
        <v>585</v>
      </c>
      <c r="M368" s="22" t="s">
        <v>232</v>
      </c>
      <c r="N368" s="22" t="s">
        <v>747</v>
      </c>
      <c r="O368" s="22" t="s">
        <v>746</v>
      </c>
      <c r="Q368" s="41" t="s">
        <v>342</v>
      </c>
      <c r="R368" s="41" t="s">
        <v>146</v>
      </c>
      <c r="S368" s="41" t="s">
        <v>678</v>
      </c>
      <c r="T368" s="41" t="s">
        <v>585</v>
      </c>
    </row>
    <row r="369" spans="1:22" s="22" customFormat="1">
      <c r="A369" s="54">
        <v>40129</v>
      </c>
      <c r="B369" s="17">
        <v>2009</v>
      </c>
      <c r="C369" s="17">
        <f t="shared" si="28"/>
        <v>11</v>
      </c>
      <c r="D369" s="17" t="str">
        <f t="shared" si="29"/>
        <v>fall</v>
      </c>
      <c r="E369" s="37">
        <v>815</v>
      </c>
      <c r="F369" s="37"/>
      <c r="G369" s="22">
        <v>0</v>
      </c>
      <c r="H369" s="22" t="str">
        <f t="shared" si="30"/>
        <v xml:space="preserve"> </v>
      </c>
      <c r="O369" s="22" t="s">
        <v>746</v>
      </c>
    </row>
    <row r="370" spans="1:22" s="22" customFormat="1">
      <c r="A370" s="54">
        <v>40130</v>
      </c>
      <c r="B370" s="17">
        <v>2009</v>
      </c>
      <c r="C370" s="17">
        <f t="shared" si="28"/>
        <v>11</v>
      </c>
      <c r="D370" s="17" t="str">
        <f t="shared" si="29"/>
        <v>fall</v>
      </c>
      <c r="E370" s="37">
        <v>915</v>
      </c>
      <c r="F370" s="37"/>
      <c r="G370" s="22">
        <v>0</v>
      </c>
      <c r="H370" s="22" t="str">
        <f t="shared" si="30"/>
        <v xml:space="preserve"> </v>
      </c>
      <c r="O370" s="22" t="s">
        <v>746</v>
      </c>
    </row>
    <row r="371" spans="1:22" s="22" customFormat="1">
      <c r="A371" s="54">
        <v>40133</v>
      </c>
      <c r="B371" s="17">
        <v>2009</v>
      </c>
      <c r="C371" s="17">
        <f t="shared" si="28"/>
        <v>11</v>
      </c>
      <c r="D371" s="17" t="str">
        <f t="shared" si="29"/>
        <v>fall</v>
      </c>
      <c r="E371" s="37">
        <v>800</v>
      </c>
      <c r="F371" s="37"/>
      <c r="G371" s="22">
        <v>0</v>
      </c>
      <c r="H371" s="22" t="str">
        <f t="shared" si="30"/>
        <v xml:space="preserve"> </v>
      </c>
      <c r="O371" s="22" t="s">
        <v>746</v>
      </c>
    </row>
    <row r="372" spans="1:22" s="22" customFormat="1">
      <c r="A372" s="54">
        <v>40134</v>
      </c>
      <c r="B372" s="17">
        <v>2009</v>
      </c>
      <c r="C372" s="17">
        <f t="shared" si="28"/>
        <v>11</v>
      </c>
      <c r="D372" s="17" t="str">
        <f t="shared" si="29"/>
        <v>fall</v>
      </c>
      <c r="E372" s="37">
        <v>730</v>
      </c>
      <c r="F372" s="37"/>
      <c r="G372" s="22">
        <v>0</v>
      </c>
      <c r="H372" s="22" t="str">
        <f t="shared" si="30"/>
        <v xml:space="preserve"> </v>
      </c>
      <c r="O372" s="22" t="s">
        <v>746</v>
      </c>
    </row>
    <row r="373" spans="1:22" s="22" customFormat="1">
      <c r="A373" s="54">
        <v>40135</v>
      </c>
      <c r="B373" s="17">
        <v>2009</v>
      </c>
      <c r="C373" s="17">
        <f t="shared" si="28"/>
        <v>11</v>
      </c>
      <c r="D373" s="17" t="str">
        <f t="shared" si="29"/>
        <v>fall</v>
      </c>
      <c r="E373" s="37">
        <v>730</v>
      </c>
      <c r="F373" s="37"/>
      <c r="G373" s="22">
        <v>0</v>
      </c>
      <c r="H373" s="22" t="str">
        <f t="shared" si="30"/>
        <v xml:space="preserve"> </v>
      </c>
      <c r="O373" s="22" t="s">
        <v>746</v>
      </c>
    </row>
    <row r="374" spans="1:22">
      <c r="A374" s="53">
        <v>40136</v>
      </c>
      <c r="B374" s="17">
        <v>2009</v>
      </c>
      <c r="C374" s="17">
        <f t="shared" si="28"/>
        <v>11</v>
      </c>
      <c r="D374" s="17" t="str">
        <f t="shared" si="29"/>
        <v>fall</v>
      </c>
      <c r="E374" s="27">
        <v>1350</v>
      </c>
      <c r="F374" s="33" t="s">
        <v>97</v>
      </c>
      <c r="G374" s="22">
        <v>1</v>
      </c>
      <c r="H374" s="41" t="str">
        <f t="shared" si="30"/>
        <v>Calypte anna</v>
      </c>
      <c r="I374" s="22" t="s">
        <v>582</v>
      </c>
      <c r="J374" s="22" t="s">
        <v>583</v>
      </c>
      <c r="K374" s="22" t="s">
        <v>519</v>
      </c>
      <c r="L374" s="22" t="s">
        <v>206</v>
      </c>
      <c r="M374" s="22" t="s">
        <v>133</v>
      </c>
      <c r="N374" s="22" t="s">
        <v>529</v>
      </c>
      <c r="O374" s="22" t="s">
        <v>503</v>
      </c>
      <c r="Q374" s="41" t="s">
        <v>342</v>
      </c>
      <c r="R374" s="41" t="s">
        <v>828</v>
      </c>
      <c r="S374" s="41" t="s">
        <v>519</v>
      </c>
      <c r="T374" s="41" t="s">
        <v>517</v>
      </c>
      <c r="V374" s="41" t="s">
        <v>605</v>
      </c>
    </row>
    <row r="375" spans="1:22">
      <c r="A375" s="53">
        <v>40136</v>
      </c>
      <c r="B375" s="17">
        <v>2009</v>
      </c>
      <c r="C375" s="17">
        <f t="shared" si="28"/>
        <v>11</v>
      </c>
      <c r="D375" s="17" t="str">
        <f t="shared" si="29"/>
        <v>fall</v>
      </c>
      <c r="E375" s="27">
        <v>1030</v>
      </c>
      <c r="F375" s="33" t="s">
        <v>97</v>
      </c>
      <c r="G375" s="22">
        <v>1</v>
      </c>
      <c r="H375" s="41" t="str">
        <f t="shared" si="30"/>
        <v>Calypte anna</v>
      </c>
      <c r="I375" s="22" t="s">
        <v>582</v>
      </c>
      <c r="J375" s="22" t="s">
        <v>583</v>
      </c>
      <c r="K375" s="22" t="s">
        <v>678</v>
      </c>
      <c r="L375" s="22" t="s">
        <v>434</v>
      </c>
      <c r="M375" s="22" t="s">
        <v>133</v>
      </c>
      <c r="N375" s="22" t="s">
        <v>529</v>
      </c>
      <c r="O375" s="22" t="s">
        <v>746</v>
      </c>
      <c r="Q375" s="41" t="s">
        <v>342</v>
      </c>
      <c r="R375" s="41" t="s">
        <v>269</v>
      </c>
      <c r="S375" s="41" t="s">
        <v>678</v>
      </c>
      <c r="T375" s="41" t="s">
        <v>585</v>
      </c>
    </row>
    <row r="376" spans="1:22" s="22" customFormat="1">
      <c r="A376" s="54">
        <v>40136</v>
      </c>
      <c r="B376" s="17">
        <v>2009</v>
      </c>
      <c r="C376" s="17">
        <f t="shared" ref="C376:C407" si="31">MONTH(A376)</f>
        <v>11</v>
      </c>
      <c r="D376" s="17" t="str">
        <f t="shared" ref="D376:D407" si="32">IF(C376&lt;3,"winter",IF(C376&lt;6,"spring",IF(C376&lt;9,"summer",IF(C376&lt;12,"fall","winter"))))</f>
        <v>fall</v>
      </c>
      <c r="E376" s="37">
        <v>830</v>
      </c>
      <c r="F376" s="37"/>
      <c r="G376" s="22">
        <v>0</v>
      </c>
      <c r="H376" s="22" t="str">
        <f t="shared" si="30"/>
        <v xml:space="preserve"> </v>
      </c>
      <c r="O376" s="22" t="s">
        <v>746</v>
      </c>
    </row>
    <row r="377" spans="1:22" s="22" customFormat="1">
      <c r="A377" s="54">
        <v>40137</v>
      </c>
      <c r="B377" s="17">
        <v>2009</v>
      </c>
      <c r="C377" s="17">
        <f t="shared" si="31"/>
        <v>11</v>
      </c>
      <c r="D377" s="17" t="str">
        <f t="shared" si="32"/>
        <v>fall</v>
      </c>
      <c r="E377" s="37">
        <v>800</v>
      </c>
      <c r="F377" s="37"/>
      <c r="G377" s="22">
        <v>0</v>
      </c>
      <c r="H377" s="22" t="str">
        <f t="shared" si="30"/>
        <v xml:space="preserve"> </v>
      </c>
      <c r="O377" s="22" t="s">
        <v>746</v>
      </c>
    </row>
    <row r="378" spans="1:22" s="22" customFormat="1">
      <c r="A378" s="54">
        <v>40137</v>
      </c>
      <c r="B378" s="17">
        <v>2009</v>
      </c>
      <c r="C378" s="17">
        <f t="shared" si="31"/>
        <v>11</v>
      </c>
      <c r="D378" s="17" t="str">
        <f t="shared" si="32"/>
        <v>fall</v>
      </c>
      <c r="E378" s="40">
        <v>1030</v>
      </c>
      <c r="F378" s="37" t="s">
        <v>837</v>
      </c>
      <c r="G378" s="22">
        <v>1</v>
      </c>
      <c r="H378" s="22" t="str">
        <f t="shared" si="30"/>
        <v>Euphagus cyanocephalus</v>
      </c>
      <c r="I378" s="22" t="s">
        <v>731</v>
      </c>
      <c r="J378" s="22" t="s">
        <v>732</v>
      </c>
      <c r="K378" s="22" t="s">
        <v>585</v>
      </c>
      <c r="L378" s="22" t="s">
        <v>585</v>
      </c>
      <c r="M378" s="22" t="s">
        <v>232</v>
      </c>
      <c r="N378" s="22" t="s">
        <v>584</v>
      </c>
      <c r="O378" s="22" t="s">
        <v>593</v>
      </c>
    </row>
    <row r="379" spans="1:22">
      <c r="A379" s="53">
        <v>40139</v>
      </c>
      <c r="B379" s="17">
        <v>2009</v>
      </c>
      <c r="C379" s="17">
        <f t="shared" si="31"/>
        <v>11</v>
      </c>
      <c r="D379" s="17" t="str">
        <f t="shared" si="32"/>
        <v>fall</v>
      </c>
      <c r="E379" s="27"/>
      <c r="F379" s="33" t="s">
        <v>97</v>
      </c>
      <c r="G379" s="22">
        <v>1</v>
      </c>
      <c r="H379" s="41" t="str">
        <f t="shared" si="30"/>
        <v>Catharus guttatus</v>
      </c>
      <c r="I379" s="22" t="s">
        <v>547</v>
      </c>
      <c r="J379" s="22" t="s">
        <v>725</v>
      </c>
      <c r="K379" s="22" t="s">
        <v>585</v>
      </c>
      <c r="L379" s="22" t="s">
        <v>585</v>
      </c>
      <c r="M379" s="22" t="s">
        <v>232</v>
      </c>
      <c r="N379" s="22" t="s">
        <v>584</v>
      </c>
      <c r="O379" s="22" t="s">
        <v>216</v>
      </c>
      <c r="Q379" s="41" t="s">
        <v>342</v>
      </c>
      <c r="R379" s="41" t="s">
        <v>89</v>
      </c>
      <c r="S379" s="41" t="s">
        <v>678</v>
      </c>
      <c r="T379" s="41" t="s">
        <v>434</v>
      </c>
      <c r="V379" s="41" t="s">
        <v>926</v>
      </c>
    </row>
    <row r="380" spans="1:22" s="22" customFormat="1">
      <c r="A380" s="54">
        <v>40140</v>
      </c>
      <c r="B380" s="17">
        <v>2009</v>
      </c>
      <c r="C380" s="17">
        <f t="shared" si="31"/>
        <v>11</v>
      </c>
      <c r="D380" s="17" t="str">
        <f t="shared" si="32"/>
        <v>fall</v>
      </c>
      <c r="E380" s="37">
        <v>815</v>
      </c>
      <c r="F380" s="37"/>
      <c r="G380" s="22">
        <v>0</v>
      </c>
      <c r="H380" s="22" t="str">
        <f t="shared" si="30"/>
        <v xml:space="preserve"> </v>
      </c>
      <c r="O380" s="22" t="s">
        <v>746</v>
      </c>
    </row>
    <row r="381" spans="1:22">
      <c r="A381" s="53">
        <v>40141</v>
      </c>
      <c r="B381" s="17">
        <v>2009</v>
      </c>
      <c r="C381" s="17">
        <f t="shared" si="31"/>
        <v>11</v>
      </c>
      <c r="D381" s="17" t="str">
        <f t="shared" si="32"/>
        <v>fall</v>
      </c>
      <c r="E381" s="27"/>
      <c r="F381" s="33" t="s">
        <v>97</v>
      </c>
      <c r="G381" s="22">
        <v>1</v>
      </c>
      <c r="H381" s="41" t="str">
        <f t="shared" si="30"/>
        <v>Catharus guttatus</v>
      </c>
      <c r="I381" s="22" t="s">
        <v>547</v>
      </c>
      <c r="J381" s="22" t="s">
        <v>725</v>
      </c>
      <c r="K381" s="22" t="s">
        <v>585</v>
      </c>
      <c r="L381" s="22" t="s">
        <v>585</v>
      </c>
      <c r="M381" s="22" t="s">
        <v>232</v>
      </c>
      <c r="N381" s="22" t="s">
        <v>747</v>
      </c>
      <c r="O381" s="22" t="s">
        <v>406</v>
      </c>
      <c r="Q381" s="41" t="s">
        <v>342</v>
      </c>
      <c r="R381" s="41" t="s">
        <v>270</v>
      </c>
      <c r="S381" s="41" t="s">
        <v>678</v>
      </c>
      <c r="T381" s="41" t="s">
        <v>585</v>
      </c>
    </row>
    <row r="382" spans="1:22" s="22" customFormat="1">
      <c r="A382" s="54">
        <v>40141</v>
      </c>
      <c r="B382" s="17">
        <v>2009</v>
      </c>
      <c r="C382" s="17">
        <f t="shared" si="31"/>
        <v>11</v>
      </c>
      <c r="D382" s="17" t="str">
        <f t="shared" si="32"/>
        <v>fall</v>
      </c>
      <c r="E382" s="37">
        <v>1115</v>
      </c>
      <c r="F382" s="37"/>
      <c r="G382" s="22">
        <v>0</v>
      </c>
      <c r="H382" s="22" t="str">
        <f t="shared" si="30"/>
        <v xml:space="preserve"> </v>
      </c>
      <c r="O382" s="22" t="s">
        <v>394</v>
      </c>
    </row>
    <row r="383" spans="1:22" s="22" customFormat="1">
      <c r="A383" s="54">
        <v>40142</v>
      </c>
      <c r="B383" s="17">
        <v>2009</v>
      </c>
      <c r="C383" s="17">
        <f t="shared" si="31"/>
        <v>11</v>
      </c>
      <c r="D383" s="17" t="str">
        <f t="shared" si="32"/>
        <v>fall</v>
      </c>
      <c r="E383" s="37">
        <v>745</v>
      </c>
      <c r="F383" s="37"/>
      <c r="G383" s="22">
        <v>0</v>
      </c>
      <c r="H383" s="22" t="str">
        <f t="shared" si="30"/>
        <v xml:space="preserve"> </v>
      </c>
      <c r="O383" s="22" t="s">
        <v>393</v>
      </c>
    </row>
    <row r="384" spans="1:22" s="22" customFormat="1">
      <c r="A384" s="54">
        <v>40144</v>
      </c>
      <c r="B384" s="17">
        <v>2009</v>
      </c>
      <c r="C384" s="17">
        <f t="shared" si="31"/>
        <v>11</v>
      </c>
      <c r="D384" s="17" t="str">
        <f t="shared" si="32"/>
        <v>fall</v>
      </c>
      <c r="E384" s="37">
        <v>715</v>
      </c>
      <c r="F384" s="37"/>
      <c r="G384" s="22">
        <v>0</v>
      </c>
      <c r="H384" s="22" t="str">
        <f t="shared" si="30"/>
        <v xml:space="preserve"> </v>
      </c>
      <c r="O384" s="22" t="s">
        <v>393</v>
      </c>
    </row>
    <row r="385" spans="1:22" s="22" customFormat="1">
      <c r="A385" s="54">
        <v>40145</v>
      </c>
      <c r="B385" s="17">
        <v>2009</v>
      </c>
      <c r="C385" s="17">
        <f t="shared" si="31"/>
        <v>11</v>
      </c>
      <c r="D385" s="17" t="str">
        <f t="shared" si="32"/>
        <v>fall</v>
      </c>
      <c r="E385" s="37">
        <v>800</v>
      </c>
      <c r="F385" s="37"/>
      <c r="G385" s="22">
        <v>0</v>
      </c>
      <c r="H385" s="22" t="str">
        <f t="shared" si="30"/>
        <v xml:space="preserve"> </v>
      </c>
      <c r="O385" s="22" t="s">
        <v>393</v>
      </c>
    </row>
    <row r="386" spans="1:22" s="22" customFormat="1">
      <c r="A386" s="54">
        <v>40147</v>
      </c>
      <c r="B386" s="17">
        <v>2009</v>
      </c>
      <c r="C386" s="17">
        <f t="shared" si="31"/>
        <v>11</v>
      </c>
      <c r="D386" s="17" t="str">
        <f t="shared" si="32"/>
        <v>fall</v>
      </c>
      <c r="E386" s="37">
        <v>800</v>
      </c>
      <c r="F386" s="37"/>
      <c r="G386" s="22">
        <v>0</v>
      </c>
      <c r="H386" s="22" t="str">
        <f t="shared" ref="H386:H417" si="33">CONCATENATE(I386," ",J386)</f>
        <v xml:space="preserve"> </v>
      </c>
      <c r="O386" s="22" t="s">
        <v>746</v>
      </c>
    </row>
    <row r="387" spans="1:22">
      <c r="A387" s="53">
        <v>40148</v>
      </c>
      <c r="B387" s="17">
        <v>2009</v>
      </c>
      <c r="C387" s="17">
        <f t="shared" si="31"/>
        <v>12</v>
      </c>
      <c r="D387" s="17" t="str">
        <f t="shared" si="32"/>
        <v>winter</v>
      </c>
      <c r="E387" s="27"/>
      <c r="F387" s="33" t="s">
        <v>97</v>
      </c>
      <c r="G387" s="22">
        <v>1</v>
      </c>
      <c r="H387" s="41" t="str">
        <f t="shared" si="33"/>
        <v>Calypte anna</v>
      </c>
      <c r="I387" s="22" t="s">
        <v>582</v>
      </c>
      <c r="J387" s="22" t="s">
        <v>583</v>
      </c>
      <c r="K387" s="22" t="s">
        <v>678</v>
      </c>
      <c r="L387" s="22" t="s">
        <v>434</v>
      </c>
      <c r="M387" s="22" t="s">
        <v>232</v>
      </c>
      <c r="N387" s="22" t="s">
        <v>747</v>
      </c>
      <c r="O387" s="22" t="s">
        <v>588</v>
      </c>
      <c r="Q387" s="41" t="s">
        <v>342</v>
      </c>
      <c r="R387" s="41" t="s">
        <v>148</v>
      </c>
      <c r="S387" s="41" t="s">
        <v>678</v>
      </c>
      <c r="T387" s="41" t="s">
        <v>585</v>
      </c>
    </row>
    <row r="388" spans="1:22">
      <c r="A388" s="53">
        <v>40149</v>
      </c>
      <c r="B388" s="17">
        <v>2009</v>
      </c>
      <c r="C388" s="17">
        <f t="shared" si="31"/>
        <v>12</v>
      </c>
      <c r="D388" s="17" t="str">
        <f t="shared" si="32"/>
        <v>winter</v>
      </c>
      <c r="E388" s="27"/>
      <c r="F388" s="33" t="s">
        <v>97</v>
      </c>
      <c r="G388" s="22">
        <v>1</v>
      </c>
      <c r="H388" s="41" t="str">
        <f t="shared" si="33"/>
        <v>Calypte anna</v>
      </c>
      <c r="I388" s="22" t="s">
        <v>582</v>
      </c>
      <c r="J388" s="22" t="s">
        <v>583</v>
      </c>
      <c r="K388" s="22" t="s">
        <v>519</v>
      </c>
      <c r="L388" s="22" t="s">
        <v>434</v>
      </c>
      <c r="M388" s="22" t="s">
        <v>343</v>
      </c>
      <c r="N388" s="22" t="s">
        <v>752</v>
      </c>
      <c r="O388" s="22" t="s">
        <v>216</v>
      </c>
      <c r="Q388" s="41" t="s">
        <v>342</v>
      </c>
      <c r="R388" s="41" t="s">
        <v>147</v>
      </c>
      <c r="S388" s="41" t="s">
        <v>519</v>
      </c>
      <c r="T388" s="41" t="s">
        <v>434</v>
      </c>
      <c r="V388" s="41" t="s">
        <v>924</v>
      </c>
    </row>
    <row r="389" spans="1:22" s="22" customFormat="1">
      <c r="A389" s="54">
        <v>40149</v>
      </c>
      <c r="B389" s="17">
        <v>2009</v>
      </c>
      <c r="C389" s="17">
        <f t="shared" si="31"/>
        <v>12</v>
      </c>
      <c r="D389" s="17" t="str">
        <f t="shared" si="32"/>
        <v>winter</v>
      </c>
      <c r="E389" s="37">
        <v>815</v>
      </c>
      <c r="F389" s="37"/>
      <c r="G389" s="22">
        <v>0</v>
      </c>
      <c r="H389" s="22" t="str">
        <f t="shared" si="33"/>
        <v xml:space="preserve"> </v>
      </c>
      <c r="O389" s="22" t="s">
        <v>393</v>
      </c>
    </row>
    <row r="390" spans="1:22" s="22" customFormat="1">
      <c r="A390" s="54">
        <v>40150</v>
      </c>
      <c r="B390" s="17">
        <v>2009</v>
      </c>
      <c r="C390" s="17">
        <f t="shared" si="31"/>
        <v>12</v>
      </c>
      <c r="D390" s="17" t="str">
        <f t="shared" si="32"/>
        <v>winter</v>
      </c>
      <c r="E390" s="37">
        <v>750</v>
      </c>
      <c r="F390" s="37"/>
      <c r="G390" s="22">
        <v>0</v>
      </c>
      <c r="H390" s="22" t="str">
        <f t="shared" si="33"/>
        <v xml:space="preserve"> </v>
      </c>
      <c r="O390" s="22" t="s">
        <v>393</v>
      </c>
    </row>
    <row r="391" spans="1:22" s="22" customFormat="1">
      <c r="A391" s="54">
        <v>40151</v>
      </c>
      <c r="B391" s="17">
        <v>2009</v>
      </c>
      <c r="C391" s="17">
        <f t="shared" si="31"/>
        <v>12</v>
      </c>
      <c r="D391" s="17" t="str">
        <f t="shared" si="32"/>
        <v>winter</v>
      </c>
      <c r="E391" s="37">
        <v>915</v>
      </c>
      <c r="F391" s="37"/>
      <c r="G391" s="22">
        <v>0</v>
      </c>
      <c r="H391" s="22" t="str">
        <f t="shared" si="33"/>
        <v xml:space="preserve"> </v>
      </c>
      <c r="O391" s="22" t="s">
        <v>746</v>
      </c>
    </row>
    <row r="392" spans="1:22" s="22" customFormat="1">
      <c r="A392" s="54">
        <v>40152</v>
      </c>
      <c r="B392" s="17">
        <v>2009</v>
      </c>
      <c r="C392" s="17">
        <f t="shared" si="31"/>
        <v>12</v>
      </c>
      <c r="D392" s="17" t="str">
        <f t="shared" si="32"/>
        <v>winter</v>
      </c>
      <c r="E392" s="37">
        <v>750</v>
      </c>
      <c r="F392" s="37"/>
      <c r="G392" s="22">
        <v>0</v>
      </c>
      <c r="H392" s="22" t="str">
        <f t="shared" si="33"/>
        <v xml:space="preserve"> </v>
      </c>
      <c r="O392" s="22" t="s">
        <v>393</v>
      </c>
    </row>
    <row r="393" spans="1:22" s="22" customFormat="1">
      <c r="A393" s="54">
        <v>40153</v>
      </c>
      <c r="B393" s="17">
        <v>2009</v>
      </c>
      <c r="C393" s="17">
        <f t="shared" si="31"/>
        <v>12</v>
      </c>
      <c r="D393" s="17" t="str">
        <f t="shared" si="32"/>
        <v>winter</v>
      </c>
      <c r="E393" s="37">
        <v>820</v>
      </c>
      <c r="F393" s="37"/>
      <c r="G393" s="22">
        <v>0</v>
      </c>
      <c r="H393" s="22" t="str">
        <f t="shared" si="33"/>
        <v xml:space="preserve"> </v>
      </c>
      <c r="O393" s="22" t="s">
        <v>393</v>
      </c>
    </row>
    <row r="394" spans="1:22">
      <c r="A394" s="53">
        <v>40154</v>
      </c>
      <c r="B394" s="17">
        <v>2009</v>
      </c>
      <c r="C394" s="17">
        <f t="shared" si="31"/>
        <v>12</v>
      </c>
      <c r="D394" s="17" t="str">
        <f t="shared" si="32"/>
        <v>winter</v>
      </c>
      <c r="E394" s="27"/>
      <c r="F394" s="33" t="s">
        <v>97</v>
      </c>
      <c r="G394" s="22">
        <v>1</v>
      </c>
      <c r="H394" s="41" t="str">
        <f t="shared" si="33"/>
        <v>Calypte anna</v>
      </c>
      <c r="I394" s="22" t="s">
        <v>582</v>
      </c>
      <c r="J394" s="22" t="s">
        <v>583</v>
      </c>
      <c r="K394" s="22" t="s">
        <v>519</v>
      </c>
      <c r="L394" s="22" t="s">
        <v>206</v>
      </c>
      <c r="M394" s="22" t="s">
        <v>232</v>
      </c>
      <c r="N394" s="22" t="s">
        <v>747</v>
      </c>
      <c r="O394" s="22" t="s">
        <v>594</v>
      </c>
      <c r="Q394" s="41" t="s">
        <v>342</v>
      </c>
      <c r="R394" s="41" t="s">
        <v>829</v>
      </c>
      <c r="S394" s="41" t="s">
        <v>519</v>
      </c>
      <c r="T394" s="41" t="s">
        <v>517</v>
      </c>
      <c r="V394" s="41" t="s">
        <v>589</v>
      </c>
    </row>
    <row r="395" spans="1:22" s="22" customFormat="1">
      <c r="A395" s="54">
        <v>40154</v>
      </c>
      <c r="B395" s="17">
        <v>2009</v>
      </c>
      <c r="C395" s="17">
        <f t="shared" si="31"/>
        <v>12</v>
      </c>
      <c r="D395" s="17" t="str">
        <f t="shared" si="32"/>
        <v>winter</v>
      </c>
      <c r="E395" s="37">
        <v>815</v>
      </c>
      <c r="F395" s="37"/>
      <c r="G395" s="22">
        <v>0</v>
      </c>
      <c r="H395" s="22" t="str">
        <f t="shared" si="33"/>
        <v xml:space="preserve"> </v>
      </c>
      <c r="O395" s="22" t="s">
        <v>746</v>
      </c>
    </row>
    <row r="396" spans="1:22">
      <c r="A396" s="53">
        <v>40155</v>
      </c>
      <c r="B396" s="17">
        <v>2009</v>
      </c>
      <c r="C396" s="17">
        <f t="shared" si="31"/>
        <v>12</v>
      </c>
      <c r="D396" s="17" t="str">
        <f t="shared" si="32"/>
        <v>winter</v>
      </c>
      <c r="E396" s="27"/>
      <c r="F396" s="33" t="s">
        <v>97</v>
      </c>
      <c r="G396" s="22">
        <v>1</v>
      </c>
      <c r="H396" s="41" t="str">
        <f t="shared" si="33"/>
        <v>Calypte anna</v>
      </c>
      <c r="I396" s="22" t="s">
        <v>582</v>
      </c>
      <c r="J396" s="22" t="s">
        <v>583</v>
      </c>
      <c r="K396" s="22" t="s">
        <v>678</v>
      </c>
      <c r="L396" s="22" t="s">
        <v>434</v>
      </c>
      <c r="M396" s="22" t="s">
        <v>343</v>
      </c>
      <c r="N396" s="22" t="s">
        <v>752</v>
      </c>
      <c r="O396" s="22" t="s">
        <v>713</v>
      </c>
      <c r="Q396" s="41" t="s">
        <v>342</v>
      </c>
      <c r="R396" s="41" t="s">
        <v>845</v>
      </c>
      <c r="S396" s="41" t="s">
        <v>678</v>
      </c>
      <c r="T396" s="41" t="s">
        <v>585</v>
      </c>
    </row>
    <row r="397" spans="1:22" s="22" customFormat="1">
      <c r="A397" s="54">
        <v>40155</v>
      </c>
      <c r="B397" s="17">
        <v>2009</v>
      </c>
      <c r="C397" s="17">
        <f t="shared" si="31"/>
        <v>12</v>
      </c>
      <c r="D397" s="17" t="str">
        <f t="shared" si="32"/>
        <v>winter</v>
      </c>
      <c r="E397" s="37">
        <v>815</v>
      </c>
      <c r="F397" s="37"/>
      <c r="G397" s="22">
        <v>0</v>
      </c>
      <c r="H397" s="22" t="str">
        <f t="shared" si="33"/>
        <v xml:space="preserve"> </v>
      </c>
      <c r="O397" s="22" t="s">
        <v>746</v>
      </c>
    </row>
    <row r="398" spans="1:22" s="22" customFormat="1">
      <c r="A398" s="54">
        <v>40156</v>
      </c>
      <c r="B398" s="17">
        <v>2009</v>
      </c>
      <c r="C398" s="17">
        <f t="shared" si="31"/>
        <v>12</v>
      </c>
      <c r="D398" s="17" t="str">
        <f t="shared" si="32"/>
        <v>winter</v>
      </c>
      <c r="E398" s="37">
        <v>830</v>
      </c>
      <c r="F398" s="37"/>
      <c r="G398" s="22">
        <v>0</v>
      </c>
      <c r="H398" s="22" t="str">
        <f t="shared" si="33"/>
        <v xml:space="preserve"> </v>
      </c>
      <c r="O398" s="22" t="s">
        <v>393</v>
      </c>
    </row>
    <row r="399" spans="1:22" s="22" customFormat="1">
      <c r="A399" s="54">
        <v>40157</v>
      </c>
      <c r="B399" s="17">
        <v>2009</v>
      </c>
      <c r="C399" s="17">
        <f t="shared" si="31"/>
        <v>12</v>
      </c>
      <c r="D399" s="17" t="str">
        <f t="shared" si="32"/>
        <v>winter</v>
      </c>
      <c r="E399" s="37">
        <v>815</v>
      </c>
      <c r="F399" s="37"/>
      <c r="G399" s="22">
        <v>0</v>
      </c>
      <c r="H399" s="22" t="str">
        <f t="shared" si="33"/>
        <v xml:space="preserve"> </v>
      </c>
      <c r="O399" s="22" t="s">
        <v>746</v>
      </c>
      <c r="Q399" s="22" t="s">
        <v>220</v>
      </c>
      <c r="R399" s="22" t="s">
        <v>11</v>
      </c>
      <c r="S399" s="22" t="s">
        <v>585</v>
      </c>
      <c r="T399" s="22" t="s">
        <v>585</v>
      </c>
    </row>
    <row r="400" spans="1:22" s="22" customFormat="1">
      <c r="A400" s="54">
        <v>40158</v>
      </c>
      <c r="B400" s="17">
        <v>2009</v>
      </c>
      <c r="C400" s="17">
        <f t="shared" si="31"/>
        <v>12</v>
      </c>
      <c r="D400" s="17" t="str">
        <f t="shared" si="32"/>
        <v>winter</v>
      </c>
      <c r="E400" s="37">
        <v>800</v>
      </c>
      <c r="F400" s="37"/>
      <c r="G400" s="22">
        <v>0</v>
      </c>
      <c r="H400" s="22" t="str">
        <f t="shared" si="33"/>
        <v xml:space="preserve"> </v>
      </c>
      <c r="O400" s="22" t="s">
        <v>746</v>
      </c>
    </row>
    <row r="401" spans="1:22" s="22" customFormat="1">
      <c r="A401" s="54">
        <v>40159</v>
      </c>
      <c r="B401" s="17">
        <v>2009</v>
      </c>
      <c r="C401" s="17">
        <f t="shared" si="31"/>
        <v>12</v>
      </c>
      <c r="D401" s="17" t="str">
        <f t="shared" si="32"/>
        <v>winter</v>
      </c>
      <c r="E401" s="37">
        <v>750</v>
      </c>
      <c r="F401" s="37"/>
      <c r="G401" s="22">
        <v>0</v>
      </c>
      <c r="H401" s="22" t="str">
        <f t="shared" si="33"/>
        <v xml:space="preserve"> </v>
      </c>
      <c r="O401" s="22" t="s">
        <v>393</v>
      </c>
    </row>
    <row r="402" spans="1:22" s="22" customFormat="1">
      <c r="A402" s="54">
        <v>40160</v>
      </c>
      <c r="B402" s="17">
        <v>2009</v>
      </c>
      <c r="C402" s="17">
        <f t="shared" si="31"/>
        <v>12</v>
      </c>
      <c r="D402" s="17" t="str">
        <f t="shared" si="32"/>
        <v>winter</v>
      </c>
      <c r="E402" s="37">
        <v>915</v>
      </c>
      <c r="F402" s="37"/>
      <c r="G402" s="22">
        <v>0</v>
      </c>
      <c r="H402" s="22" t="str">
        <f t="shared" si="33"/>
        <v xml:space="preserve"> </v>
      </c>
      <c r="O402" s="22" t="s">
        <v>746</v>
      </c>
    </row>
    <row r="403" spans="1:22" s="22" customFormat="1">
      <c r="A403" s="54">
        <v>40161</v>
      </c>
      <c r="B403" s="17">
        <v>2009</v>
      </c>
      <c r="C403" s="17">
        <f t="shared" si="31"/>
        <v>12</v>
      </c>
      <c r="D403" s="17" t="str">
        <f t="shared" si="32"/>
        <v>winter</v>
      </c>
      <c r="E403" s="37">
        <v>845</v>
      </c>
      <c r="F403" s="37"/>
      <c r="G403" s="22">
        <v>0</v>
      </c>
      <c r="H403" s="22" t="str">
        <f t="shared" si="33"/>
        <v xml:space="preserve"> </v>
      </c>
      <c r="O403" s="22" t="s">
        <v>746</v>
      </c>
    </row>
    <row r="404" spans="1:22" s="22" customFormat="1">
      <c r="A404" s="54">
        <v>40162</v>
      </c>
      <c r="B404" s="17">
        <v>2009</v>
      </c>
      <c r="C404" s="17">
        <f t="shared" si="31"/>
        <v>12</v>
      </c>
      <c r="D404" s="17" t="str">
        <f t="shared" si="32"/>
        <v>winter</v>
      </c>
      <c r="E404" s="37">
        <v>815</v>
      </c>
      <c r="F404" s="37"/>
      <c r="G404" s="22">
        <v>0</v>
      </c>
      <c r="H404" s="22" t="str">
        <f t="shared" si="33"/>
        <v xml:space="preserve"> </v>
      </c>
      <c r="O404" s="22" t="s">
        <v>746</v>
      </c>
    </row>
    <row r="405" spans="1:22" s="22" customFormat="1">
      <c r="A405" s="54">
        <v>40163</v>
      </c>
      <c r="B405" s="17">
        <v>2009</v>
      </c>
      <c r="C405" s="17">
        <f t="shared" si="31"/>
        <v>12</v>
      </c>
      <c r="D405" s="17" t="str">
        <f t="shared" si="32"/>
        <v>winter</v>
      </c>
      <c r="E405" s="37">
        <v>840</v>
      </c>
      <c r="F405" s="37"/>
      <c r="G405" s="22">
        <v>0</v>
      </c>
      <c r="H405" s="22" t="str">
        <f t="shared" si="33"/>
        <v xml:space="preserve"> </v>
      </c>
      <c r="O405" s="22" t="s">
        <v>393</v>
      </c>
    </row>
    <row r="406" spans="1:22" s="22" customFormat="1">
      <c r="A406" s="54">
        <v>40164</v>
      </c>
      <c r="B406" s="17">
        <v>2009</v>
      </c>
      <c r="C406" s="17">
        <f t="shared" si="31"/>
        <v>12</v>
      </c>
      <c r="D406" s="17" t="str">
        <f t="shared" si="32"/>
        <v>winter</v>
      </c>
      <c r="E406" s="37">
        <v>815</v>
      </c>
      <c r="F406" s="37"/>
      <c r="G406" s="22">
        <v>0</v>
      </c>
      <c r="H406" s="22" t="str">
        <f t="shared" si="33"/>
        <v xml:space="preserve"> </v>
      </c>
      <c r="O406" s="22" t="s">
        <v>746</v>
      </c>
    </row>
    <row r="407" spans="1:22" s="22" customFormat="1">
      <c r="A407" s="54">
        <v>40165</v>
      </c>
      <c r="B407" s="17">
        <v>2009</v>
      </c>
      <c r="C407" s="17">
        <f t="shared" si="31"/>
        <v>12</v>
      </c>
      <c r="D407" s="17" t="str">
        <f t="shared" si="32"/>
        <v>winter</v>
      </c>
      <c r="E407" s="37">
        <v>830</v>
      </c>
      <c r="F407" s="37"/>
      <c r="G407" s="22">
        <v>0</v>
      </c>
      <c r="H407" s="22" t="str">
        <f t="shared" si="33"/>
        <v xml:space="preserve"> </v>
      </c>
      <c r="O407" s="22" t="s">
        <v>746</v>
      </c>
    </row>
    <row r="408" spans="1:22">
      <c r="A408" s="53">
        <v>40166</v>
      </c>
      <c r="B408" s="17">
        <v>2009</v>
      </c>
      <c r="C408" s="17">
        <f t="shared" ref="C408:C443" si="34">MONTH(A408)</f>
        <v>12</v>
      </c>
      <c r="D408" s="17" t="str">
        <f t="shared" ref="D408:D439" si="35">IF(C408&lt;3,"winter",IF(C408&lt;6,"spring",IF(C408&lt;9,"summer",IF(C408&lt;12,"fall","winter"))))</f>
        <v>winter</v>
      </c>
      <c r="E408" s="27">
        <v>1045</v>
      </c>
      <c r="F408" s="33" t="s">
        <v>97</v>
      </c>
      <c r="G408" s="22">
        <v>1</v>
      </c>
      <c r="H408" s="41" t="str">
        <f t="shared" si="33"/>
        <v>Calypte anna</v>
      </c>
      <c r="I408" s="22" t="s">
        <v>582</v>
      </c>
      <c r="J408" s="22" t="s">
        <v>583</v>
      </c>
      <c r="K408" s="22" t="s">
        <v>519</v>
      </c>
      <c r="L408" s="22" t="s">
        <v>286</v>
      </c>
      <c r="M408" s="22" t="s">
        <v>133</v>
      </c>
      <c r="N408" s="22" t="s">
        <v>529</v>
      </c>
      <c r="O408" s="22" t="s">
        <v>393</v>
      </c>
      <c r="Q408" s="41" t="s">
        <v>342</v>
      </c>
      <c r="R408" s="41" t="s">
        <v>149</v>
      </c>
      <c r="S408" s="41" t="s">
        <v>519</v>
      </c>
      <c r="T408" s="41" t="s">
        <v>517</v>
      </c>
      <c r="V408" s="41" t="s">
        <v>923</v>
      </c>
    </row>
    <row r="409" spans="1:22" s="22" customFormat="1">
      <c r="A409" s="54">
        <v>40166</v>
      </c>
      <c r="B409" s="17">
        <v>2009</v>
      </c>
      <c r="C409" s="17">
        <f t="shared" si="34"/>
        <v>12</v>
      </c>
      <c r="D409" s="17" t="str">
        <f t="shared" si="35"/>
        <v>winter</v>
      </c>
      <c r="E409" s="37">
        <v>750</v>
      </c>
      <c r="F409" s="37"/>
      <c r="G409" s="22">
        <v>0</v>
      </c>
      <c r="H409" s="22" t="str">
        <f t="shared" si="33"/>
        <v xml:space="preserve"> </v>
      </c>
      <c r="O409" s="22" t="s">
        <v>393</v>
      </c>
    </row>
    <row r="410" spans="1:22" s="22" customFormat="1">
      <c r="A410" s="54">
        <v>40168</v>
      </c>
      <c r="B410" s="17">
        <v>2009</v>
      </c>
      <c r="C410" s="17">
        <f t="shared" si="34"/>
        <v>12</v>
      </c>
      <c r="D410" s="17" t="str">
        <f t="shared" si="35"/>
        <v>winter</v>
      </c>
      <c r="E410" s="37">
        <v>830</v>
      </c>
      <c r="F410" s="37"/>
      <c r="G410" s="22">
        <v>0</v>
      </c>
      <c r="H410" s="22" t="str">
        <f t="shared" si="33"/>
        <v xml:space="preserve"> </v>
      </c>
      <c r="O410" s="22" t="s">
        <v>746</v>
      </c>
    </row>
    <row r="411" spans="1:22" s="22" customFormat="1">
      <c r="A411" s="54">
        <v>40169</v>
      </c>
      <c r="B411" s="17">
        <v>2009</v>
      </c>
      <c r="C411" s="17">
        <f t="shared" si="34"/>
        <v>12</v>
      </c>
      <c r="D411" s="17" t="str">
        <f t="shared" si="35"/>
        <v>winter</v>
      </c>
      <c r="E411" s="37">
        <v>815</v>
      </c>
      <c r="F411" s="37"/>
      <c r="G411" s="22">
        <v>0</v>
      </c>
      <c r="H411" s="22" t="str">
        <f t="shared" si="33"/>
        <v xml:space="preserve"> </v>
      </c>
      <c r="O411" s="22" t="s">
        <v>746</v>
      </c>
    </row>
    <row r="412" spans="1:22" s="22" customFormat="1">
      <c r="A412" s="54">
        <v>40170</v>
      </c>
      <c r="B412" s="17">
        <v>2009</v>
      </c>
      <c r="C412" s="17">
        <f t="shared" si="34"/>
        <v>12</v>
      </c>
      <c r="D412" s="17" t="str">
        <f t="shared" si="35"/>
        <v>winter</v>
      </c>
      <c r="E412" s="37">
        <v>745</v>
      </c>
      <c r="F412" s="37"/>
      <c r="G412" s="22">
        <v>0</v>
      </c>
      <c r="H412" s="22" t="str">
        <f t="shared" si="33"/>
        <v xml:space="preserve"> </v>
      </c>
      <c r="O412" s="22" t="s">
        <v>393</v>
      </c>
    </row>
    <row r="413" spans="1:22" s="22" customFormat="1">
      <c r="A413" s="54">
        <v>40170</v>
      </c>
      <c r="B413" s="17">
        <v>2009</v>
      </c>
      <c r="C413" s="17">
        <f t="shared" si="34"/>
        <v>12</v>
      </c>
      <c r="D413" s="17" t="str">
        <f t="shared" si="35"/>
        <v>winter</v>
      </c>
      <c r="E413" s="37">
        <v>815</v>
      </c>
      <c r="F413" s="37"/>
      <c r="G413" s="22">
        <v>0</v>
      </c>
      <c r="H413" s="22" t="str">
        <f t="shared" si="33"/>
        <v xml:space="preserve"> </v>
      </c>
      <c r="O413" s="22" t="s">
        <v>746</v>
      </c>
    </row>
    <row r="414" spans="1:22" s="22" customFormat="1">
      <c r="A414" s="54">
        <v>40173</v>
      </c>
      <c r="B414" s="17">
        <v>2009</v>
      </c>
      <c r="C414" s="17">
        <f t="shared" si="34"/>
        <v>12</v>
      </c>
      <c r="D414" s="17" t="str">
        <f t="shared" si="35"/>
        <v>winter</v>
      </c>
      <c r="E414" s="37">
        <v>800</v>
      </c>
      <c r="F414" s="37"/>
      <c r="G414" s="22">
        <v>0</v>
      </c>
      <c r="H414" s="22" t="str">
        <f t="shared" si="33"/>
        <v xml:space="preserve"> </v>
      </c>
      <c r="O414" s="22" t="s">
        <v>393</v>
      </c>
    </row>
    <row r="415" spans="1:22" s="22" customFormat="1">
      <c r="A415" s="54">
        <v>40175</v>
      </c>
      <c r="B415" s="17">
        <v>2009</v>
      </c>
      <c r="C415" s="17">
        <f t="shared" si="34"/>
        <v>12</v>
      </c>
      <c r="D415" s="17" t="str">
        <f t="shared" si="35"/>
        <v>winter</v>
      </c>
      <c r="E415" s="37">
        <v>830</v>
      </c>
      <c r="F415" s="37"/>
      <c r="G415" s="22">
        <v>0</v>
      </c>
      <c r="H415" s="22" t="str">
        <f t="shared" si="33"/>
        <v xml:space="preserve"> </v>
      </c>
      <c r="O415" s="22" t="s">
        <v>746</v>
      </c>
    </row>
    <row r="416" spans="1:22" s="22" customFormat="1">
      <c r="A416" s="54">
        <v>40176</v>
      </c>
      <c r="B416" s="17">
        <v>2009</v>
      </c>
      <c r="C416" s="17">
        <f t="shared" si="34"/>
        <v>12</v>
      </c>
      <c r="D416" s="17" t="str">
        <f t="shared" si="35"/>
        <v>winter</v>
      </c>
      <c r="E416" s="37">
        <v>815</v>
      </c>
      <c r="F416" s="37"/>
      <c r="G416" s="22">
        <v>0</v>
      </c>
      <c r="H416" s="22" t="str">
        <f t="shared" si="33"/>
        <v xml:space="preserve"> </v>
      </c>
      <c r="O416" s="22" t="s">
        <v>746</v>
      </c>
    </row>
    <row r="417" spans="1:16" s="22" customFormat="1">
      <c r="A417" s="54">
        <v>40179</v>
      </c>
      <c r="B417" s="17">
        <v>2010</v>
      </c>
      <c r="C417" s="17">
        <f t="shared" si="34"/>
        <v>1</v>
      </c>
      <c r="D417" s="17" t="str">
        <f t="shared" si="35"/>
        <v>winter</v>
      </c>
      <c r="E417" s="37">
        <v>915</v>
      </c>
      <c r="F417" s="37"/>
      <c r="G417" s="17">
        <v>0</v>
      </c>
      <c r="H417" s="22" t="str">
        <f t="shared" si="33"/>
        <v xml:space="preserve"> </v>
      </c>
      <c r="O417" s="22" t="s">
        <v>393</v>
      </c>
    </row>
    <row r="418" spans="1:16" s="22" customFormat="1">
      <c r="A418" s="54">
        <v>40180</v>
      </c>
      <c r="B418" s="17">
        <v>2010</v>
      </c>
      <c r="C418" s="17">
        <f t="shared" si="34"/>
        <v>1</v>
      </c>
      <c r="D418" s="17" t="str">
        <f t="shared" si="35"/>
        <v>winter</v>
      </c>
      <c r="E418" s="37">
        <v>915</v>
      </c>
      <c r="F418" s="37"/>
      <c r="G418" s="17">
        <v>0</v>
      </c>
      <c r="H418" s="22" t="str">
        <f t="shared" ref="H418:H443" si="36">CONCATENATE(I418," ",J418)</f>
        <v xml:space="preserve"> </v>
      </c>
      <c r="O418" s="22" t="s">
        <v>393</v>
      </c>
    </row>
    <row r="419" spans="1:16" s="22" customFormat="1">
      <c r="A419" s="54">
        <v>40182</v>
      </c>
      <c r="B419" s="17">
        <v>2010</v>
      </c>
      <c r="C419" s="17">
        <f t="shared" si="34"/>
        <v>1</v>
      </c>
      <c r="D419" s="17" t="str">
        <f t="shared" si="35"/>
        <v>winter</v>
      </c>
      <c r="E419" s="37">
        <v>830</v>
      </c>
      <c r="F419" s="37"/>
      <c r="G419" s="17">
        <v>0</v>
      </c>
      <c r="H419" s="22" t="str">
        <f t="shared" si="36"/>
        <v xml:space="preserve"> </v>
      </c>
      <c r="O419" s="22" t="s">
        <v>746</v>
      </c>
    </row>
    <row r="420" spans="1:16" s="22" customFormat="1">
      <c r="A420" s="54">
        <v>40183</v>
      </c>
      <c r="B420" s="17">
        <v>2010</v>
      </c>
      <c r="C420" s="17">
        <f t="shared" si="34"/>
        <v>1</v>
      </c>
      <c r="D420" s="17" t="str">
        <f t="shared" si="35"/>
        <v>winter</v>
      </c>
      <c r="E420" s="37">
        <v>815</v>
      </c>
      <c r="F420" s="37"/>
      <c r="G420" s="17">
        <v>0</v>
      </c>
      <c r="H420" s="22" t="str">
        <f t="shared" si="36"/>
        <v xml:space="preserve"> </v>
      </c>
      <c r="O420" s="22" t="s">
        <v>746</v>
      </c>
    </row>
    <row r="421" spans="1:16" s="22" customFormat="1">
      <c r="A421" s="54">
        <v>40185</v>
      </c>
      <c r="B421" s="17">
        <v>2010</v>
      </c>
      <c r="C421" s="17">
        <f t="shared" si="34"/>
        <v>1</v>
      </c>
      <c r="D421" s="17" t="str">
        <f t="shared" si="35"/>
        <v>winter</v>
      </c>
      <c r="E421" s="37">
        <v>720</v>
      </c>
      <c r="F421" s="37"/>
      <c r="G421" s="17">
        <v>0</v>
      </c>
      <c r="H421" s="22" t="str">
        <f t="shared" si="36"/>
        <v xml:space="preserve"> </v>
      </c>
      <c r="O421" s="22" t="s">
        <v>393</v>
      </c>
    </row>
    <row r="422" spans="1:16" s="22" customFormat="1">
      <c r="A422" s="54">
        <v>40186</v>
      </c>
      <c r="B422" s="17">
        <v>2010</v>
      </c>
      <c r="C422" s="17">
        <f t="shared" si="34"/>
        <v>1</v>
      </c>
      <c r="D422" s="17" t="str">
        <f t="shared" si="35"/>
        <v>winter</v>
      </c>
      <c r="E422" s="37">
        <v>830</v>
      </c>
      <c r="F422" s="37"/>
      <c r="G422" s="17">
        <v>0</v>
      </c>
      <c r="H422" s="22" t="str">
        <f t="shared" si="36"/>
        <v xml:space="preserve"> </v>
      </c>
      <c r="O422" s="22" t="s">
        <v>393</v>
      </c>
    </row>
    <row r="423" spans="1:16" s="22" customFormat="1">
      <c r="A423" s="54">
        <v>40187</v>
      </c>
      <c r="B423" s="17">
        <v>2010</v>
      </c>
      <c r="C423" s="17">
        <f t="shared" si="34"/>
        <v>1</v>
      </c>
      <c r="D423" s="17" t="str">
        <f t="shared" si="35"/>
        <v>winter</v>
      </c>
      <c r="E423" s="37">
        <v>800</v>
      </c>
      <c r="F423" s="37"/>
      <c r="G423" s="17">
        <v>0</v>
      </c>
      <c r="H423" s="22" t="str">
        <f t="shared" si="36"/>
        <v xml:space="preserve"> </v>
      </c>
      <c r="O423" s="22" t="s">
        <v>393</v>
      </c>
    </row>
    <row r="424" spans="1:16" s="22" customFormat="1">
      <c r="A424" s="54">
        <v>40189</v>
      </c>
      <c r="B424" s="17">
        <v>2010</v>
      </c>
      <c r="C424" s="17">
        <f t="shared" si="34"/>
        <v>1</v>
      </c>
      <c r="D424" s="17" t="str">
        <f t="shared" si="35"/>
        <v>winter</v>
      </c>
      <c r="E424" s="37">
        <v>730</v>
      </c>
      <c r="F424" s="37"/>
      <c r="G424" s="17">
        <v>0</v>
      </c>
      <c r="H424" s="22" t="str">
        <f t="shared" si="36"/>
        <v xml:space="preserve"> </v>
      </c>
      <c r="O424" s="22" t="s">
        <v>746</v>
      </c>
    </row>
    <row r="425" spans="1:16" s="22" customFormat="1">
      <c r="A425" s="54">
        <v>40191</v>
      </c>
      <c r="B425" s="17">
        <v>2010</v>
      </c>
      <c r="C425" s="17">
        <f t="shared" si="34"/>
        <v>1</v>
      </c>
      <c r="D425" s="17" t="str">
        <f t="shared" si="35"/>
        <v>winter</v>
      </c>
      <c r="E425" s="37">
        <v>810</v>
      </c>
      <c r="F425" s="37"/>
      <c r="G425" s="17">
        <v>0</v>
      </c>
      <c r="H425" s="22" t="str">
        <f t="shared" si="36"/>
        <v xml:space="preserve"> </v>
      </c>
      <c r="O425" s="22" t="s">
        <v>393</v>
      </c>
    </row>
    <row r="426" spans="1:16" s="22" customFormat="1">
      <c r="A426" s="54">
        <v>40192</v>
      </c>
      <c r="B426" s="17">
        <v>2010</v>
      </c>
      <c r="C426" s="17">
        <f t="shared" si="34"/>
        <v>1</v>
      </c>
      <c r="D426" s="17" t="str">
        <f t="shared" si="35"/>
        <v>winter</v>
      </c>
      <c r="E426" s="37">
        <v>745</v>
      </c>
      <c r="F426" s="37"/>
      <c r="G426" s="17">
        <v>0</v>
      </c>
      <c r="H426" s="22" t="str">
        <f t="shared" si="36"/>
        <v xml:space="preserve"> </v>
      </c>
      <c r="O426" s="22" t="s">
        <v>393</v>
      </c>
    </row>
    <row r="427" spans="1:16" s="22" customFormat="1">
      <c r="A427" s="54">
        <v>40193</v>
      </c>
      <c r="B427" s="17">
        <v>2010</v>
      </c>
      <c r="C427" s="17">
        <f t="shared" si="34"/>
        <v>1</v>
      </c>
      <c r="D427" s="17" t="str">
        <f t="shared" si="35"/>
        <v>winter</v>
      </c>
      <c r="E427" s="37">
        <v>745</v>
      </c>
      <c r="F427" s="37"/>
      <c r="G427" s="17">
        <v>0</v>
      </c>
      <c r="H427" s="22" t="str">
        <f t="shared" si="36"/>
        <v xml:space="preserve"> </v>
      </c>
      <c r="O427" s="22" t="s">
        <v>746</v>
      </c>
    </row>
    <row r="428" spans="1:16" s="22" customFormat="1">
      <c r="A428" s="54">
        <v>40194</v>
      </c>
      <c r="B428" s="17">
        <v>2010</v>
      </c>
      <c r="C428" s="17">
        <f t="shared" si="34"/>
        <v>1</v>
      </c>
      <c r="D428" s="17" t="str">
        <f t="shared" si="35"/>
        <v>winter</v>
      </c>
      <c r="E428" s="37">
        <v>745</v>
      </c>
      <c r="F428" s="37"/>
      <c r="G428" s="17">
        <v>0</v>
      </c>
      <c r="H428" s="22" t="str">
        <f t="shared" si="36"/>
        <v xml:space="preserve"> </v>
      </c>
      <c r="O428" s="22" t="s">
        <v>393</v>
      </c>
    </row>
    <row r="429" spans="1:16" s="22" customFormat="1">
      <c r="A429" s="54">
        <v>40195</v>
      </c>
      <c r="B429" s="17">
        <v>2010</v>
      </c>
      <c r="C429" s="17">
        <f t="shared" si="34"/>
        <v>1</v>
      </c>
      <c r="D429" s="17" t="str">
        <f t="shared" si="35"/>
        <v>winter</v>
      </c>
      <c r="E429" s="37">
        <v>900</v>
      </c>
      <c r="F429" s="37"/>
      <c r="G429" s="17">
        <v>0</v>
      </c>
      <c r="H429" s="22" t="str">
        <f t="shared" si="36"/>
        <v xml:space="preserve"> </v>
      </c>
      <c r="O429" s="22" t="s">
        <v>746</v>
      </c>
    </row>
    <row r="430" spans="1:16" s="22" customFormat="1">
      <c r="A430" s="54">
        <v>40196</v>
      </c>
      <c r="B430" s="17">
        <v>2010</v>
      </c>
      <c r="C430" s="17">
        <f t="shared" si="34"/>
        <v>1</v>
      </c>
      <c r="D430" s="17" t="str">
        <f t="shared" si="35"/>
        <v>winter</v>
      </c>
      <c r="E430" s="37">
        <v>730</v>
      </c>
      <c r="F430" s="37"/>
      <c r="G430" s="17">
        <v>0</v>
      </c>
      <c r="H430" s="22" t="str">
        <f t="shared" si="36"/>
        <v xml:space="preserve"> </v>
      </c>
      <c r="O430" s="22" t="s">
        <v>746</v>
      </c>
    </row>
    <row r="431" spans="1:16" s="22" customFormat="1">
      <c r="A431" s="54">
        <v>40197</v>
      </c>
      <c r="B431" s="17">
        <v>2010</v>
      </c>
      <c r="C431" s="17">
        <f t="shared" si="34"/>
        <v>1</v>
      </c>
      <c r="D431" s="17" t="str">
        <f t="shared" si="35"/>
        <v>winter</v>
      </c>
      <c r="E431" s="37">
        <v>900</v>
      </c>
      <c r="F431" s="37"/>
      <c r="G431" s="17">
        <v>0</v>
      </c>
      <c r="H431" s="22" t="str">
        <f t="shared" si="36"/>
        <v xml:space="preserve"> </v>
      </c>
      <c r="O431" s="22" t="s">
        <v>746</v>
      </c>
    </row>
    <row r="432" spans="1:16" s="22" customFormat="1">
      <c r="A432" s="54">
        <v>40197</v>
      </c>
      <c r="B432" s="17">
        <v>2010</v>
      </c>
      <c r="C432" s="17">
        <f t="shared" si="34"/>
        <v>1</v>
      </c>
      <c r="D432" s="17" t="str">
        <f t="shared" si="35"/>
        <v>winter</v>
      </c>
      <c r="E432" s="40">
        <v>2130</v>
      </c>
      <c r="F432" s="37" t="s">
        <v>837</v>
      </c>
      <c r="G432" s="17">
        <v>1</v>
      </c>
      <c r="H432" s="22" t="str">
        <f t="shared" si="36"/>
        <v>Euphagus cyanocephalus</v>
      </c>
      <c r="I432" s="22" t="s">
        <v>731</v>
      </c>
      <c r="J432" s="22" t="s">
        <v>732</v>
      </c>
      <c r="K432" s="22" t="s">
        <v>585</v>
      </c>
      <c r="L432" s="22" t="s">
        <v>716</v>
      </c>
      <c r="M432" s="22" t="s">
        <v>232</v>
      </c>
      <c r="N432" s="22" t="s">
        <v>717</v>
      </c>
      <c r="O432" s="22" t="s">
        <v>394</v>
      </c>
      <c r="P432" s="22" t="s">
        <v>366</v>
      </c>
    </row>
    <row r="433" spans="1:22" s="22" customFormat="1">
      <c r="A433" s="54">
        <v>40198</v>
      </c>
      <c r="B433" s="17">
        <v>2010</v>
      </c>
      <c r="C433" s="17">
        <f t="shared" si="34"/>
        <v>1</v>
      </c>
      <c r="D433" s="17" t="str">
        <f t="shared" si="35"/>
        <v>winter</v>
      </c>
      <c r="E433" s="37">
        <v>745</v>
      </c>
      <c r="F433" s="37"/>
      <c r="G433" s="17">
        <v>0</v>
      </c>
      <c r="H433" s="22" t="str">
        <f t="shared" si="36"/>
        <v xml:space="preserve"> </v>
      </c>
      <c r="O433" s="22" t="s">
        <v>746</v>
      </c>
    </row>
    <row r="434" spans="1:22" s="22" customFormat="1">
      <c r="A434" s="54">
        <v>40199</v>
      </c>
      <c r="B434" s="17">
        <v>2010</v>
      </c>
      <c r="C434" s="17">
        <f t="shared" si="34"/>
        <v>1</v>
      </c>
      <c r="D434" s="17" t="str">
        <f t="shared" si="35"/>
        <v>winter</v>
      </c>
      <c r="E434" s="37">
        <v>900</v>
      </c>
      <c r="F434" s="37"/>
      <c r="G434" s="17">
        <v>0</v>
      </c>
      <c r="H434" s="22" t="str">
        <f t="shared" si="36"/>
        <v xml:space="preserve"> </v>
      </c>
      <c r="O434" s="22" t="s">
        <v>746</v>
      </c>
    </row>
    <row r="435" spans="1:22" s="22" customFormat="1">
      <c r="A435" s="54">
        <v>40201</v>
      </c>
      <c r="B435" s="17">
        <v>2010</v>
      </c>
      <c r="C435" s="17">
        <f t="shared" si="34"/>
        <v>1</v>
      </c>
      <c r="D435" s="17" t="str">
        <f t="shared" si="35"/>
        <v>winter</v>
      </c>
      <c r="E435" s="37">
        <v>750</v>
      </c>
      <c r="F435" s="37"/>
      <c r="G435" s="17">
        <v>0</v>
      </c>
      <c r="H435" s="22" t="str">
        <f t="shared" si="36"/>
        <v xml:space="preserve"> </v>
      </c>
      <c r="O435" s="22" t="s">
        <v>393</v>
      </c>
    </row>
    <row r="436" spans="1:22" s="22" customFormat="1">
      <c r="A436" s="54">
        <v>40203</v>
      </c>
      <c r="B436" s="17">
        <v>2010</v>
      </c>
      <c r="C436" s="17">
        <f t="shared" si="34"/>
        <v>1</v>
      </c>
      <c r="D436" s="17" t="str">
        <f t="shared" si="35"/>
        <v>winter</v>
      </c>
      <c r="E436" s="37">
        <v>730</v>
      </c>
      <c r="F436" s="37"/>
      <c r="G436" s="17">
        <v>0</v>
      </c>
      <c r="H436" s="22" t="str">
        <f t="shared" si="36"/>
        <v xml:space="preserve"> </v>
      </c>
      <c r="O436" s="22" t="s">
        <v>746</v>
      </c>
    </row>
    <row r="437" spans="1:22" s="22" customFormat="1">
      <c r="A437" s="54">
        <v>40204</v>
      </c>
      <c r="B437" s="17">
        <v>2010</v>
      </c>
      <c r="C437" s="17">
        <f t="shared" si="34"/>
        <v>1</v>
      </c>
      <c r="D437" s="17" t="str">
        <f t="shared" si="35"/>
        <v>winter</v>
      </c>
      <c r="E437" s="37">
        <v>700</v>
      </c>
      <c r="F437" s="37"/>
      <c r="G437" s="17">
        <v>0</v>
      </c>
      <c r="H437" s="22" t="str">
        <f t="shared" si="36"/>
        <v xml:space="preserve"> </v>
      </c>
      <c r="O437" s="22" t="s">
        <v>746</v>
      </c>
    </row>
    <row r="438" spans="1:22" s="22" customFormat="1">
      <c r="A438" s="54">
        <v>40205</v>
      </c>
      <c r="B438" s="17">
        <v>2010</v>
      </c>
      <c r="C438" s="17">
        <f t="shared" si="34"/>
        <v>1</v>
      </c>
      <c r="D438" s="17" t="str">
        <f t="shared" si="35"/>
        <v>winter</v>
      </c>
      <c r="E438" s="37">
        <v>730</v>
      </c>
      <c r="F438" s="37"/>
      <c r="G438" s="17">
        <v>0</v>
      </c>
      <c r="H438" s="22" t="str">
        <f t="shared" si="36"/>
        <v xml:space="preserve"> </v>
      </c>
      <c r="O438" s="22" t="s">
        <v>746</v>
      </c>
    </row>
    <row r="439" spans="1:22" s="22" customFormat="1">
      <c r="A439" s="54">
        <v>40205</v>
      </c>
      <c r="B439" s="17">
        <v>2010</v>
      </c>
      <c r="C439" s="17">
        <f t="shared" si="34"/>
        <v>1</v>
      </c>
      <c r="D439" s="17" t="str">
        <f t="shared" si="35"/>
        <v>winter</v>
      </c>
      <c r="E439" s="37">
        <v>800</v>
      </c>
      <c r="F439" s="37"/>
      <c r="G439" s="17">
        <v>0</v>
      </c>
      <c r="H439" s="22" t="str">
        <f t="shared" si="36"/>
        <v xml:space="preserve"> </v>
      </c>
      <c r="O439" s="22" t="s">
        <v>393</v>
      </c>
    </row>
    <row r="440" spans="1:22">
      <c r="A440" s="53">
        <v>40206</v>
      </c>
      <c r="B440" s="17">
        <v>2010</v>
      </c>
      <c r="C440" s="17">
        <f t="shared" si="34"/>
        <v>1</v>
      </c>
      <c r="D440" s="17" t="str">
        <f t="shared" ref="D440:D443" si="37">IF(C440&lt;3,"winter",IF(C440&lt;6,"spring",IF(C440&lt;9,"summer",IF(C440&lt;12,"fall","winter"))))</f>
        <v>winter</v>
      </c>
      <c r="E440" s="27">
        <v>800</v>
      </c>
      <c r="F440" s="33" t="s">
        <v>97</v>
      </c>
      <c r="G440" s="17">
        <v>1</v>
      </c>
      <c r="H440" s="41" t="str">
        <f t="shared" si="36"/>
        <v>Passerella iliaca</v>
      </c>
      <c r="I440" s="22" t="s">
        <v>603</v>
      </c>
      <c r="J440" s="22" t="s">
        <v>604</v>
      </c>
      <c r="K440" s="22" t="s">
        <v>585</v>
      </c>
      <c r="L440" s="22" t="s">
        <v>585</v>
      </c>
      <c r="M440" s="22" t="s">
        <v>232</v>
      </c>
      <c r="N440" s="22" t="s">
        <v>584</v>
      </c>
      <c r="O440" s="22" t="s">
        <v>746</v>
      </c>
      <c r="P440" s="41" t="s">
        <v>516</v>
      </c>
      <c r="Q440" s="41" t="s">
        <v>342</v>
      </c>
      <c r="R440" s="41" t="s">
        <v>830</v>
      </c>
      <c r="S440" s="41" t="s">
        <v>519</v>
      </c>
      <c r="T440" s="41" t="s">
        <v>517</v>
      </c>
      <c r="U440" s="41" t="s">
        <v>827</v>
      </c>
    </row>
    <row r="441" spans="1:22" s="22" customFormat="1">
      <c r="A441" s="54">
        <v>40207</v>
      </c>
      <c r="B441" s="17">
        <v>2010</v>
      </c>
      <c r="C441" s="17">
        <f t="shared" si="34"/>
        <v>1</v>
      </c>
      <c r="D441" s="17" t="str">
        <f t="shared" si="37"/>
        <v>winter</v>
      </c>
      <c r="E441" s="37">
        <v>645</v>
      </c>
      <c r="F441" s="37"/>
      <c r="G441" s="17">
        <v>0</v>
      </c>
      <c r="H441" s="22" t="str">
        <f t="shared" si="36"/>
        <v xml:space="preserve"> </v>
      </c>
      <c r="O441" s="22" t="s">
        <v>746</v>
      </c>
    </row>
    <row r="442" spans="1:22" s="22" customFormat="1">
      <c r="A442" s="54">
        <v>40208</v>
      </c>
      <c r="B442" s="17">
        <v>2010</v>
      </c>
      <c r="C442" s="17">
        <f t="shared" si="34"/>
        <v>1</v>
      </c>
      <c r="D442" s="17" t="str">
        <f t="shared" si="37"/>
        <v>winter</v>
      </c>
      <c r="E442" s="37">
        <v>800</v>
      </c>
      <c r="F442" s="37"/>
      <c r="G442" s="17">
        <v>0</v>
      </c>
      <c r="H442" s="22" t="str">
        <f t="shared" si="36"/>
        <v xml:space="preserve"> </v>
      </c>
      <c r="O442" s="22" t="s">
        <v>393</v>
      </c>
    </row>
    <row r="443" spans="1:22" s="22" customFormat="1">
      <c r="A443" s="54">
        <v>40209</v>
      </c>
      <c r="B443" s="17">
        <v>2010</v>
      </c>
      <c r="C443" s="17">
        <f t="shared" si="34"/>
        <v>1</v>
      </c>
      <c r="D443" s="17" t="str">
        <f t="shared" si="37"/>
        <v>winter</v>
      </c>
      <c r="E443" s="37">
        <v>745</v>
      </c>
      <c r="F443" s="37"/>
      <c r="G443" s="17">
        <v>0</v>
      </c>
      <c r="H443" s="22" t="str">
        <f t="shared" si="36"/>
        <v xml:space="preserve"> </v>
      </c>
      <c r="O443" s="22" t="s">
        <v>746</v>
      </c>
    </row>
    <row r="444" spans="1:22">
      <c r="A444" s="53">
        <v>40210</v>
      </c>
      <c r="B444" s="17">
        <v>2010</v>
      </c>
      <c r="C444" s="17">
        <v>2</v>
      </c>
      <c r="D444" s="17" t="s">
        <v>248</v>
      </c>
      <c r="E444" s="27">
        <v>815</v>
      </c>
      <c r="F444" s="22" t="s">
        <v>97</v>
      </c>
      <c r="G444" s="17">
        <v>1</v>
      </c>
      <c r="H444" s="41" t="s">
        <v>123</v>
      </c>
      <c r="I444" s="22" t="s">
        <v>582</v>
      </c>
      <c r="J444" s="22" t="s">
        <v>583</v>
      </c>
      <c r="K444" s="22" t="s">
        <v>232</v>
      </c>
      <c r="L444" s="22" t="s">
        <v>584</v>
      </c>
      <c r="M444" s="22" t="s">
        <v>232</v>
      </c>
      <c r="N444" s="22" t="s">
        <v>584</v>
      </c>
      <c r="O444" s="22" t="s">
        <v>746</v>
      </c>
      <c r="P444" s="41" t="s">
        <v>499</v>
      </c>
      <c r="Q444" s="41" t="s">
        <v>342</v>
      </c>
      <c r="R444" s="41" t="s">
        <v>846</v>
      </c>
      <c r="S444" s="41" t="s">
        <v>519</v>
      </c>
      <c r="T444" s="41" t="s">
        <v>517</v>
      </c>
      <c r="V444" s="41" t="s">
        <v>848</v>
      </c>
    </row>
    <row r="445" spans="1:22">
      <c r="A445" s="53">
        <v>40210</v>
      </c>
      <c r="B445" s="17">
        <v>2010</v>
      </c>
      <c r="C445" s="17">
        <f t="shared" ref="C445:C508" si="38">MONTH(A445)</f>
        <v>2</v>
      </c>
      <c r="D445" s="17" t="str">
        <f t="shared" ref="D445:D508" si="39">IF(C445&lt;3,"winter",IF(C445&lt;6,"spring",IF(C445&lt;9,"summer",IF(C445&lt;12,"fall","winter"))))</f>
        <v>winter</v>
      </c>
      <c r="E445" s="27">
        <v>815</v>
      </c>
      <c r="F445" s="22" t="s">
        <v>97</v>
      </c>
      <c r="G445" s="17">
        <v>1</v>
      </c>
      <c r="H445" s="41" t="str">
        <f t="shared" ref="H445:H476" si="40">CONCATENATE(I445," ",J445)</f>
        <v>Calypte anna</v>
      </c>
      <c r="I445" s="22" t="s">
        <v>582</v>
      </c>
      <c r="J445" s="22" t="s">
        <v>583</v>
      </c>
      <c r="K445" s="22" t="s">
        <v>519</v>
      </c>
      <c r="L445" s="22" t="s">
        <v>517</v>
      </c>
      <c r="M445" s="22" t="s">
        <v>232</v>
      </c>
      <c r="N445" s="22" t="s">
        <v>584</v>
      </c>
      <c r="O445" s="22" t="s">
        <v>746</v>
      </c>
      <c r="P445" s="41" t="s">
        <v>499</v>
      </c>
      <c r="Q445" s="41" t="s">
        <v>342</v>
      </c>
      <c r="R445" s="41" t="s">
        <v>847</v>
      </c>
      <c r="S445" s="41" t="s">
        <v>519</v>
      </c>
      <c r="T445" s="41" t="s">
        <v>517</v>
      </c>
    </row>
    <row r="446" spans="1:22" s="22" customFormat="1">
      <c r="A446" s="54">
        <v>40211</v>
      </c>
      <c r="B446" s="17">
        <v>2010</v>
      </c>
      <c r="C446" s="17">
        <f t="shared" si="38"/>
        <v>2</v>
      </c>
      <c r="D446" s="17" t="str">
        <f t="shared" si="39"/>
        <v>winter</v>
      </c>
      <c r="E446" s="37">
        <v>800</v>
      </c>
      <c r="F446" s="37"/>
      <c r="G446" s="17">
        <v>0</v>
      </c>
      <c r="H446" s="22" t="str">
        <f t="shared" si="40"/>
        <v xml:space="preserve"> </v>
      </c>
      <c r="O446" s="22" t="s">
        <v>746</v>
      </c>
    </row>
    <row r="447" spans="1:22" s="22" customFormat="1">
      <c r="A447" s="54">
        <v>40212</v>
      </c>
      <c r="B447" s="17">
        <v>2010</v>
      </c>
      <c r="C447" s="17">
        <f t="shared" si="38"/>
        <v>2</v>
      </c>
      <c r="D447" s="17" t="str">
        <f t="shared" si="39"/>
        <v>winter</v>
      </c>
      <c r="E447" s="37">
        <v>815</v>
      </c>
      <c r="F447" s="37"/>
      <c r="G447" s="17">
        <v>0</v>
      </c>
      <c r="H447" s="22" t="str">
        <f t="shared" si="40"/>
        <v xml:space="preserve"> </v>
      </c>
      <c r="O447" s="22" t="s">
        <v>500</v>
      </c>
    </row>
    <row r="448" spans="1:22" s="22" customFormat="1">
      <c r="A448" s="54">
        <v>40213</v>
      </c>
      <c r="B448" s="17">
        <v>2010</v>
      </c>
      <c r="C448" s="17">
        <f t="shared" si="38"/>
        <v>2</v>
      </c>
      <c r="D448" s="17" t="str">
        <f t="shared" si="39"/>
        <v>winter</v>
      </c>
      <c r="E448" s="37">
        <v>815</v>
      </c>
      <c r="F448" s="37"/>
      <c r="G448" s="17">
        <v>0</v>
      </c>
      <c r="H448" s="22" t="str">
        <f t="shared" si="40"/>
        <v xml:space="preserve"> </v>
      </c>
      <c r="O448" s="22" t="s">
        <v>746</v>
      </c>
    </row>
    <row r="449" spans="1:20">
      <c r="A449" s="53">
        <v>40214</v>
      </c>
      <c r="B449" s="17">
        <v>2010</v>
      </c>
      <c r="C449" s="17">
        <f t="shared" si="38"/>
        <v>2</v>
      </c>
      <c r="D449" s="17" t="str">
        <f t="shared" si="39"/>
        <v>winter</v>
      </c>
      <c r="E449" s="27">
        <v>800</v>
      </c>
      <c r="F449" s="33" t="s">
        <v>97</v>
      </c>
      <c r="G449" s="17">
        <v>1</v>
      </c>
      <c r="H449" s="41" t="str">
        <f t="shared" si="40"/>
        <v>Pipilo crissalis</v>
      </c>
      <c r="I449" s="22" t="s">
        <v>501</v>
      </c>
      <c r="J449" s="22" t="s">
        <v>502</v>
      </c>
      <c r="K449" s="22" t="s">
        <v>585</v>
      </c>
      <c r="L449" s="22" t="s">
        <v>585</v>
      </c>
      <c r="M449" s="22" t="s">
        <v>232</v>
      </c>
      <c r="N449" s="22" t="s">
        <v>584</v>
      </c>
      <c r="O449" s="22" t="s">
        <v>746</v>
      </c>
      <c r="Q449" s="41" t="s">
        <v>342</v>
      </c>
      <c r="R449" s="41" t="s">
        <v>273</v>
      </c>
      <c r="S449" s="41" t="s">
        <v>519</v>
      </c>
      <c r="T449" s="41" t="s">
        <v>517</v>
      </c>
    </row>
    <row r="450" spans="1:20" s="22" customFormat="1">
      <c r="A450" s="54">
        <v>40215</v>
      </c>
      <c r="B450" s="17">
        <v>2010</v>
      </c>
      <c r="C450" s="17">
        <f t="shared" si="38"/>
        <v>2</v>
      </c>
      <c r="D450" s="17" t="str">
        <f t="shared" si="39"/>
        <v>winter</v>
      </c>
      <c r="E450" s="37">
        <v>750</v>
      </c>
      <c r="F450" s="37"/>
      <c r="G450" s="17">
        <v>0</v>
      </c>
      <c r="H450" s="22" t="str">
        <f t="shared" si="40"/>
        <v xml:space="preserve"> </v>
      </c>
      <c r="O450" s="22" t="s">
        <v>393</v>
      </c>
    </row>
    <row r="451" spans="1:20">
      <c r="A451" s="53">
        <v>40216</v>
      </c>
      <c r="B451" s="17">
        <v>2010</v>
      </c>
      <c r="C451" s="17">
        <f t="shared" si="38"/>
        <v>2</v>
      </c>
      <c r="D451" s="17" t="str">
        <f t="shared" si="39"/>
        <v>winter</v>
      </c>
      <c r="E451" s="27"/>
      <c r="F451" s="33" t="s">
        <v>97</v>
      </c>
      <c r="G451" s="17">
        <v>1</v>
      </c>
      <c r="H451" s="41" t="str">
        <f t="shared" si="40"/>
        <v>Turdus migratorius</v>
      </c>
      <c r="I451" s="22" t="s">
        <v>514</v>
      </c>
      <c r="J451" s="22" t="s">
        <v>515</v>
      </c>
      <c r="K451" s="22" t="s">
        <v>585</v>
      </c>
      <c r="L451" s="22" t="s">
        <v>585</v>
      </c>
      <c r="M451" s="22" t="s">
        <v>343</v>
      </c>
      <c r="N451" s="22" t="s">
        <v>435</v>
      </c>
      <c r="O451" s="22" t="s">
        <v>409</v>
      </c>
      <c r="Q451" s="41" t="s">
        <v>342</v>
      </c>
      <c r="R451" s="41" t="s">
        <v>953</v>
      </c>
      <c r="S451" s="41" t="s">
        <v>519</v>
      </c>
      <c r="T451" s="41" t="s">
        <v>517</v>
      </c>
    </row>
    <row r="452" spans="1:20" s="22" customFormat="1">
      <c r="A452" s="54">
        <v>40217</v>
      </c>
      <c r="B452" s="17">
        <v>2010</v>
      </c>
      <c r="C452" s="17">
        <f t="shared" si="38"/>
        <v>2</v>
      </c>
      <c r="D452" s="17" t="str">
        <f t="shared" si="39"/>
        <v>winter</v>
      </c>
      <c r="E452" s="37">
        <v>830</v>
      </c>
      <c r="F452" s="37"/>
      <c r="G452" s="17">
        <v>0</v>
      </c>
      <c r="H452" s="22" t="str">
        <f t="shared" si="40"/>
        <v xml:space="preserve"> </v>
      </c>
      <c r="O452" s="22" t="s">
        <v>746</v>
      </c>
    </row>
    <row r="453" spans="1:20" s="22" customFormat="1">
      <c r="A453" s="54">
        <v>40218</v>
      </c>
      <c r="B453" s="17">
        <v>2010</v>
      </c>
      <c r="C453" s="17">
        <f t="shared" si="38"/>
        <v>2</v>
      </c>
      <c r="D453" s="17" t="str">
        <f t="shared" si="39"/>
        <v>winter</v>
      </c>
      <c r="E453" s="37">
        <v>815</v>
      </c>
      <c r="F453" s="37"/>
      <c r="G453" s="17">
        <v>0</v>
      </c>
      <c r="H453" s="22" t="str">
        <f t="shared" si="40"/>
        <v xml:space="preserve"> </v>
      </c>
      <c r="O453" s="22" t="s">
        <v>746</v>
      </c>
    </row>
    <row r="454" spans="1:20" s="22" customFormat="1">
      <c r="A454" s="54">
        <v>40219</v>
      </c>
      <c r="B454" s="17">
        <v>2010</v>
      </c>
      <c r="C454" s="17">
        <f t="shared" si="38"/>
        <v>2</v>
      </c>
      <c r="D454" s="17" t="str">
        <f t="shared" si="39"/>
        <v>winter</v>
      </c>
      <c r="E454" s="37">
        <v>815</v>
      </c>
      <c r="F454" s="37"/>
      <c r="G454" s="17">
        <v>0</v>
      </c>
      <c r="H454" s="22" t="str">
        <f t="shared" si="40"/>
        <v xml:space="preserve"> </v>
      </c>
      <c r="O454" s="22" t="s">
        <v>746</v>
      </c>
    </row>
    <row r="455" spans="1:20" s="22" customFormat="1">
      <c r="A455" s="54">
        <v>40221</v>
      </c>
      <c r="B455" s="17">
        <v>2010</v>
      </c>
      <c r="C455" s="17">
        <f t="shared" si="38"/>
        <v>2</v>
      </c>
      <c r="D455" s="17" t="str">
        <f t="shared" si="39"/>
        <v>winter</v>
      </c>
      <c r="E455" s="37">
        <v>800</v>
      </c>
      <c r="F455" s="37"/>
      <c r="G455" s="17">
        <v>0</v>
      </c>
      <c r="H455" s="22" t="str">
        <f t="shared" si="40"/>
        <v xml:space="preserve"> </v>
      </c>
      <c r="O455" s="22" t="s">
        <v>410</v>
      </c>
    </row>
    <row r="456" spans="1:20" s="22" customFormat="1">
      <c r="A456" s="54">
        <v>40222</v>
      </c>
      <c r="B456" s="17">
        <v>2010</v>
      </c>
      <c r="C456" s="17">
        <f t="shared" si="38"/>
        <v>2</v>
      </c>
      <c r="D456" s="17" t="str">
        <f t="shared" si="39"/>
        <v>winter</v>
      </c>
      <c r="E456" s="37">
        <v>750</v>
      </c>
      <c r="F456" s="37"/>
      <c r="G456" s="17">
        <v>0</v>
      </c>
      <c r="H456" s="22" t="str">
        <f t="shared" si="40"/>
        <v xml:space="preserve"> </v>
      </c>
      <c r="O456" s="22" t="s">
        <v>393</v>
      </c>
    </row>
    <row r="457" spans="1:20" s="22" customFormat="1">
      <c r="A457" s="54">
        <v>40225</v>
      </c>
      <c r="B457" s="17">
        <v>2010</v>
      </c>
      <c r="C457" s="17">
        <f t="shared" si="38"/>
        <v>2</v>
      </c>
      <c r="D457" s="17" t="str">
        <f t="shared" si="39"/>
        <v>winter</v>
      </c>
      <c r="E457" s="37">
        <v>815</v>
      </c>
      <c r="F457" s="37"/>
      <c r="G457" s="17">
        <v>0</v>
      </c>
      <c r="H457" s="22" t="str">
        <f t="shared" si="40"/>
        <v xml:space="preserve"> </v>
      </c>
      <c r="O457" s="22" t="s">
        <v>746</v>
      </c>
    </row>
    <row r="458" spans="1:20" s="22" customFormat="1">
      <c r="A458" s="54">
        <v>40226</v>
      </c>
      <c r="B458" s="17">
        <v>2010</v>
      </c>
      <c r="C458" s="17">
        <f t="shared" si="38"/>
        <v>2</v>
      </c>
      <c r="D458" s="17" t="str">
        <f t="shared" si="39"/>
        <v>winter</v>
      </c>
      <c r="E458" s="37">
        <v>745</v>
      </c>
      <c r="F458" s="37"/>
      <c r="G458" s="17">
        <v>0</v>
      </c>
      <c r="H458" s="22" t="str">
        <f t="shared" si="40"/>
        <v xml:space="preserve"> </v>
      </c>
      <c r="O458" s="22" t="s">
        <v>746</v>
      </c>
    </row>
    <row r="459" spans="1:20" s="22" customFormat="1">
      <c r="A459" s="54">
        <v>40229</v>
      </c>
      <c r="B459" s="17">
        <v>2010</v>
      </c>
      <c r="C459" s="17">
        <f t="shared" si="38"/>
        <v>2</v>
      </c>
      <c r="D459" s="17" t="str">
        <f t="shared" si="39"/>
        <v>winter</v>
      </c>
      <c r="E459" s="37">
        <v>715</v>
      </c>
      <c r="F459" s="37"/>
      <c r="G459" s="17">
        <v>0</v>
      </c>
      <c r="H459" s="22" t="str">
        <f t="shared" si="40"/>
        <v xml:space="preserve"> </v>
      </c>
      <c r="O459" s="22" t="s">
        <v>393</v>
      </c>
    </row>
    <row r="460" spans="1:20" s="22" customFormat="1">
      <c r="A460" s="54">
        <v>40230</v>
      </c>
      <c r="B460" s="17">
        <v>2010</v>
      </c>
      <c r="C460" s="17">
        <f t="shared" si="38"/>
        <v>2</v>
      </c>
      <c r="D460" s="17" t="str">
        <f t="shared" si="39"/>
        <v>winter</v>
      </c>
      <c r="E460" s="37">
        <v>745</v>
      </c>
      <c r="F460" s="37"/>
      <c r="G460" s="17">
        <v>0</v>
      </c>
      <c r="H460" s="22" t="str">
        <f t="shared" si="40"/>
        <v xml:space="preserve"> </v>
      </c>
      <c r="O460" s="22" t="s">
        <v>746</v>
      </c>
    </row>
    <row r="461" spans="1:20" s="22" customFormat="1">
      <c r="A461" s="54">
        <v>40231</v>
      </c>
      <c r="B461" s="17">
        <v>2010</v>
      </c>
      <c r="C461" s="17">
        <f t="shared" si="38"/>
        <v>2</v>
      </c>
      <c r="D461" s="17" t="str">
        <f t="shared" si="39"/>
        <v>winter</v>
      </c>
      <c r="E461" s="37">
        <v>815</v>
      </c>
      <c r="F461" s="37"/>
      <c r="G461" s="17">
        <v>0</v>
      </c>
      <c r="H461" s="22" t="str">
        <f t="shared" si="40"/>
        <v xml:space="preserve"> </v>
      </c>
      <c r="O461" s="22" t="s">
        <v>746</v>
      </c>
    </row>
    <row r="462" spans="1:20" s="22" customFormat="1">
      <c r="A462" s="54">
        <v>40232</v>
      </c>
      <c r="B462" s="17">
        <v>2010</v>
      </c>
      <c r="C462" s="17">
        <f t="shared" si="38"/>
        <v>2</v>
      </c>
      <c r="D462" s="17" t="str">
        <f t="shared" si="39"/>
        <v>winter</v>
      </c>
      <c r="E462" s="37">
        <v>830</v>
      </c>
      <c r="F462" s="37"/>
      <c r="G462" s="17">
        <v>0</v>
      </c>
      <c r="H462" s="22" t="str">
        <f t="shared" si="40"/>
        <v xml:space="preserve"> </v>
      </c>
      <c r="O462" s="22" t="s">
        <v>746</v>
      </c>
    </row>
    <row r="463" spans="1:20" s="22" customFormat="1">
      <c r="A463" s="54">
        <v>40234</v>
      </c>
      <c r="B463" s="17">
        <v>2010</v>
      </c>
      <c r="C463" s="17">
        <f t="shared" si="38"/>
        <v>2</v>
      </c>
      <c r="D463" s="17" t="str">
        <f t="shared" si="39"/>
        <v>winter</v>
      </c>
      <c r="E463" s="37">
        <v>900</v>
      </c>
      <c r="F463" s="37"/>
      <c r="G463" s="17">
        <v>0</v>
      </c>
      <c r="H463" s="22" t="str">
        <f t="shared" si="40"/>
        <v xml:space="preserve"> </v>
      </c>
      <c r="O463" s="22" t="s">
        <v>746</v>
      </c>
    </row>
    <row r="464" spans="1:20" s="22" customFormat="1">
      <c r="A464" s="54">
        <v>40235</v>
      </c>
      <c r="B464" s="17">
        <v>2010</v>
      </c>
      <c r="C464" s="17">
        <f t="shared" si="38"/>
        <v>2</v>
      </c>
      <c r="D464" s="17" t="str">
        <f t="shared" si="39"/>
        <v>winter</v>
      </c>
      <c r="E464" s="37">
        <v>900</v>
      </c>
      <c r="F464" s="37"/>
      <c r="G464" s="17">
        <v>0</v>
      </c>
      <c r="H464" s="22" t="str">
        <f t="shared" si="40"/>
        <v xml:space="preserve"> </v>
      </c>
      <c r="O464" s="22" t="s">
        <v>746</v>
      </c>
    </row>
    <row r="465" spans="1:15" s="22" customFormat="1">
      <c r="A465" s="54">
        <v>40238</v>
      </c>
      <c r="B465" s="17">
        <v>2010</v>
      </c>
      <c r="C465" s="17">
        <f t="shared" si="38"/>
        <v>3</v>
      </c>
      <c r="D465" s="17" t="str">
        <f t="shared" si="39"/>
        <v>spring</v>
      </c>
      <c r="E465" s="37">
        <v>815</v>
      </c>
      <c r="F465" s="37"/>
      <c r="G465" s="17">
        <v>0</v>
      </c>
      <c r="H465" s="22" t="str">
        <f t="shared" si="40"/>
        <v xml:space="preserve"> </v>
      </c>
      <c r="O465" s="22" t="s">
        <v>746</v>
      </c>
    </row>
    <row r="466" spans="1:15" s="22" customFormat="1">
      <c r="A466" s="54">
        <v>40239</v>
      </c>
      <c r="B466" s="17">
        <v>2010</v>
      </c>
      <c r="C466" s="17">
        <f t="shared" si="38"/>
        <v>3</v>
      </c>
      <c r="D466" s="17" t="str">
        <f t="shared" si="39"/>
        <v>spring</v>
      </c>
      <c r="E466" s="37">
        <v>745</v>
      </c>
      <c r="F466" s="37"/>
      <c r="G466" s="17">
        <v>0</v>
      </c>
      <c r="H466" s="22" t="str">
        <f t="shared" si="40"/>
        <v xml:space="preserve"> </v>
      </c>
      <c r="O466" s="22" t="s">
        <v>746</v>
      </c>
    </row>
    <row r="467" spans="1:15" s="22" customFormat="1">
      <c r="A467" s="54">
        <v>40240</v>
      </c>
      <c r="B467" s="17">
        <v>2010</v>
      </c>
      <c r="C467" s="17">
        <f t="shared" si="38"/>
        <v>3</v>
      </c>
      <c r="D467" s="17" t="str">
        <f t="shared" si="39"/>
        <v>spring</v>
      </c>
      <c r="E467" s="37">
        <v>815</v>
      </c>
      <c r="F467" s="37"/>
      <c r="G467" s="17">
        <v>0</v>
      </c>
      <c r="H467" s="22" t="str">
        <f t="shared" si="40"/>
        <v xml:space="preserve"> </v>
      </c>
      <c r="O467" s="22" t="s">
        <v>746</v>
      </c>
    </row>
    <row r="468" spans="1:15" s="22" customFormat="1">
      <c r="A468" s="54">
        <v>40241</v>
      </c>
      <c r="B468" s="17">
        <v>2010</v>
      </c>
      <c r="C468" s="17">
        <f t="shared" si="38"/>
        <v>3</v>
      </c>
      <c r="D468" s="17" t="str">
        <f t="shared" si="39"/>
        <v>spring</v>
      </c>
      <c r="E468" s="37">
        <v>815</v>
      </c>
      <c r="F468" s="37"/>
      <c r="G468" s="17">
        <v>0</v>
      </c>
      <c r="H468" s="22" t="str">
        <f t="shared" si="40"/>
        <v xml:space="preserve"> </v>
      </c>
      <c r="O468" s="22" t="s">
        <v>746</v>
      </c>
    </row>
    <row r="469" spans="1:15" s="22" customFormat="1">
      <c r="A469" s="54">
        <v>40242</v>
      </c>
      <c r="B469" s="17">
        <v>2010</v>
      </c>
      <c r="C469" s="17">
        <f t="shared" si="38"/>
        <v>3</v>
      </c>
      <c r="D469" s="17" t="str">
        <f t="shared" si="39"/>
        <v>spring</v>
      </c>
      <c r="E469" s="37">
        <v>830</v>
      </c>
      <c r="F469" s="37"/>
      <c r="G469" s="17">
        <v>0</v>
      </c>
      <c r="H469" s="22" t="str">
        <f t="shared" si="40"/>
        <v xml:space="preserve"> </v>
      </c>
      <c r="O469" s="22" t="s">
        <v>746</v>
      </c>
    </row>
    <row r="470" spans="1:15" s="22" customFormat="1">
      <c r="A470" s="54">
        <v>40245</v>
      </c>
      <c r="B470" s="17">
        <v>2010</v>
      </c>
      <c r="C470" s="17">
        <f t="shared" si="38"/>
        <v>3</v>
      </c>
      <c r="D470" s="17" t="str">
        <f t="shared" si="39"/>
        <v>spring</v>
      </c>
      <c r="E470" s="37">
        <v>900</v>
      </c>
      <c r="F470" s="37"/>
      <c r="G470" s="17">
        <v>0</v>
      </c>
      <c r="H470" s="22" t="str">
        <f t="shared" si="40"/>
        <v xml:space="preserve"> </v>
      </c>
      <c r="O470" s="22" t="s">
        <v>746</v>
      </c>
    </row>
    <row r="471" spans="1:15" s="22" customFormat="1">
      <c r="A471" s="54">
        <v>40246</v>
      </c>
      <c r="B471" s="17">
        <v>2010</v>
      </c>
      <c r="C471" s="17">
        <f t="shared" si="38"/>
        <v>3</v>
      </c>
      <c r="D471" s="17" t="str">
        <f t="shared" si="39"/>
        <v>spring</v>
      </c>
      <c r="E471" s="37">
        <v>800</v>
      </c>
      <c r="F471" s="37"/>
      <c r="G471" s="17">
        <v>0</v>
      </c>
      <c r="H471" s="22" t="str">
        <f t="shared" si="40"/>
        <v xml:space="preserve"> </v>
      </c>
      <c r="O471" s="22" t="s">
        <v>746</v>
      </c>
    </row>
    <row r="472" spans="1:15" s="22" customFormat="1">
      <c r="A472" s="54">
        <v>40247</v>
      </c>
      <c r="B472" s="17">
        <v>2010</v>
      </c>
      <c r="C472" s="17">
        <f t="shared" si="38"/>
        <v>3</v>
      </c>
      <c r="D472" s="17" t="str">
        <f t="shared" si="39"/>
        <v>spring</v>
      </c>
      <c r="E472" s="37">
        <v>800</v>
      </c>
      <c r="F472" s="37"/>
      <c r="G472" s="17">
        <v>0</v>
      </c>
      <c r="H472" s="22" t="str">
        <f t="shared" si="40"/>
        <v xml:space="preserve"> </v>
      </c>
      <c r="O472" s="22" t="s">
        <v>746</v>
      </c>
    </row>
    <row r="473" spans="1:15" s="22" customFormat="1">
      <c r="A473" s="54">
        <v>40248</v>
      </c>
      <c r="B473" s="17">
        <v>2010</v>
      </c>
      <c r="C473" s="17">
        <f t="shared" si="38"/>
        <v>3</v>
      </c>
      <c r="D473" s="17" t="str">
        <f t="shared" si="39"/>
        <v>spring</v>
      </c>
      <c r="E473" s="37">
        <v>800</v>
      </c>
      <c r="F473" s="37"/>
      <c r="G473" s="17">
        <v>0</v>
      </c>
      <c r="H473" s="22" t="str">
        <f t="shared" si="40"/>
        <v xml:space="preserve"> </v>
      </c>
      <c r="O473" s="22" t="s">
        <v>746</v>
      </c>
    </row>
    <row r="474" spans="1:15" s="22" customFormat="1">
      <c r="A474" s="54">
        <v>40249</v>
      </c>
      <c r="B474" s="17">
        <v>2010</v>
      </c>
      <c r="C474" s="17">
        <f t="shared" si="38"/>
        <v>3</v>
      </c>
      <c r="D474" s="17" t="str">
        <f t="shared" si="39"/>
        <v>spring</v>
      </c>
      <c r="E474" s="37">
        <v>830</v>
      </c>
      <c r="F474" s="37"/>
      <c r="G474" s="17">
        <v>0</v>
      </c>
      <c r="H474" s="22" t="str">
        <f t="shared" si="40"/>
        <v xml:space="preserve"> </v>
      </c>
      <c r="O474" s="22" t="s">
        <v>746</v>
      </c>
    </row>
    <row r="475" spans="1:15" s="22" customFormat="1">
      <c r="A475" s="54">
        <v>40251</v>
      </c>
      <c r="B475" s="17">
        <v>2010</v>
      </c>
      <c r="C475" s="17">
        <f t="shared" si="38"/>
        <v>3</v>
      </c>
      <c r="D475" s="17" t="str">
        <f t="shared" si="39"/>
        <v>spring</v>
      </c>
      <c r="E475" s="37">
        <v>730</v>
      </c>
      <c r="F475" s="37"/>
      <c r="G475" s="17">
        <v>0</v>
      </c>
      <c r="H475" s="22" t="str">
        <f t="shared" si="40"/>
        <v xml:space="preserve"> </v>
      </c>
      <c r="O475" s="22" t="s">
        <v>746</v>
      </c>
    </row>
    <row r="476" spans="1:15" s="22" customFormat="1">
      <c r="A476" s="54">
        <v>40252</v>
      </c>
      <c r="B476" s="17">
        <v>2010</v>
      </c>
      <c r="C476" s="17">
        <f t="shared" si="38"/>
        <v>3</v>
      </c>
      <c r="D476" s="17" t="str">
        <f t="shared" si="39"/>
        <v>spring</v>
      </c>
      <c r="E476" s="37">
        <v>900</v>
      </c>
      <c r="F476" s="37"/>
      <c r="G476" s="17">
        <v>0</v>
      </c>
      <c r="H476" s="22" t="str">
        <f t="shared" si="40"/>
        <v xml:space="preserve"> </v>
      </c>
      <c r="O476" s="22" t="s">
        <v>746</v>
      </c>
    </row>
    <row r="477" spans="1:15" s="22" customFormat="1">
      <c r="A477" s="54">
        <v>40254</v>
      </c>
      <c r="B477" s="17">
        <v>2010</v>
      </c>
      <c r="C477" s="17">
        <f t="shared" si="38"/>
        <v>3</v>
      </c>
      <c r="D477" s="17" t="str">
        <f t="shared" si="39"/>
        <v>spring</v>
      </c>
      <c r="E477" s="37">
        <v>900</v>
      </c>
      <c r="F477" s="37"/>
      <c r="G477" s="17">
        <v>0</v>
      </c>
      <c r="H477" s="22" t="str">
        <f t="shared" ref="H477:H508" si="41">CONCATENATE(I477," ",J477)</f>
        <v xml:space="preserve"> </v>
      </c>
      <c r="O477" s="22" t="s">
        <v>746</v>
      </c>
    </row>
    <row r="478" spans="1:15" s="22" customFormat="1">
      <c r="A478" s="54">
        <v>40255</v>
      </c>
      <c r="B478" s="17">
        <v>2010</v>
      </c>
      <c r="C478" s="17">
        <f t="shared" si="38"/>
        <v>3</v>
      </c>
      <c r="D478" s="17" t="str">
        <f t="shared" si="39"/>
        <v>spring</v>
      </c>
      <c r="E478" s="37">
        <v>815</v>
      </c>
      <c r="F478" s="37"/>
      <c r="G478" s="17">
        <v>0</v>
      </c>
      <c r="H478" s="22" t="str">
        <f t="shared" si="41"/>
        <v xml:space="preserve"> </v>
      </c>
      <c r="O478" s="22" t="s">
        <v>746</v>
      </c>
    </row>
    <row r="479" spans="1:15" s="22" customFormat="1">
      <c r="A479" s="54">
        <v>40256</v>
      </c>
      <c r="B479" s="17">
        <v>2010</v>
      </c>
      <c r="C479" s="17">
        <f t="shared" si="38"/>
        <v>3</v>
      </c>
      <c r="D479" s="17" t="str">
        <f t="shared" si="39"/>
        <v>spring</v>
      </c>
      <c r="E479" s="37">
        <v>915</v>
      </c>
      <c r="F479" s="37"/>
      <c r="G479" s="17">
        <v>0</v>
      </c>
      <c r="H479" s="22" t="str">
        <f t="shared" si="41"/>
        <v xml:space="preserve"> </v>
      </c>
      <c r="O479" s="22" t="s">
        <v>746</v>
      </c>
    </row>
    <row r="480" spans="1:15" s="22" customFormat="1">
      <c r="A480" s="54">
        <v>40259</v>
      </c>
      <c r="B480" s="17">
        <v>2010</v>
      </c>
      <c r="C480" s="17">
        <f t="shared" si="38"/>
        <v>3</v>
      </c>
      <c r="D480" s="17" t="str">
        <f t="shared" si="39"/>
        <v>spring</v>
      </c>
      <c r="E480" s="37">
        <v>830</v>
      </c>
      <c r="F480" s="37"/>
      <c r="G480" s="17">
        <v>0</v>
      </c>
      <c r="H480" s="22" t="str">
        <f t="shared" si="41"/>
        <v xml:space="preserve"> </v>
      </c>
      <c r="O480" s="22" t="s">
        <v>746</v>
      </c>
    </row>
    <row r="481" spans="1:22" s="22" customFormat="1">
      <c r="A481" s="54">
        <v>40260</v>
      </c>
      <c r="B481" s="17">
        <v>2010</v>
      </c>
      <c r="C481" s="17">
        <f t="shared" si="38"/>
        <v>3</v>
      </c>
      <c r="D481" s="17" t="str">
        <f t="shared" si="39"/>
        <v>spring</v>
      </c>
      <c r="E481" s="37">
        <v>815</v>
      </c>
      <c r="F481" s="37"/>
      <c r="G481" s="17">
        <v>0</v>
      </c>
      <c r="H481" s="22" t="str">
        <f t="shared" si="41"/>
        <v xml:space="preserve"> </v>
      </c>
      <c r="O481" s="22" t="s">
        <v>746</v>
      </c>
    </row>
    <row r="482" spans="1:22" s="22" customFormat="1">
      <c r="A482" s="54">
        <v>40261</v>
      </c>
      <c r="B482" s="17">
        <v>2010</v>
      </c>
      <c r="C482" s="17">
        <f t="shared" si="38"/>
        <v>3</v>
      </c>
      <c r="D482" s="17" t="str">
        <f t="shared" si="39"/>
        <v>spring</v>
      </c>
      <c r="E482" s="37">
        <v>815</v>
      </c>
      <c r="F482" s="37"/>
      <c r="G482" s="17">
        <v>0</v>
      </c>
      <c r="H482" s="22" t="str">
        <f t="shared" si="41"/>
        <v xml:space="preserve"> </v>
      </c>
      <c r="O482" s="22" t="s">
        <v>746</v>
      </c>
    </row>
    <row r="483" spans="1:22">
      <c r="A483" s="53">
        <v>40262</v>
      </c>
      <c r="B483" s="17">
        <v>2010</v>
      </c>
      <c r="C483" s="17">
        <f t="shared" si="38"/>
        <v>3</v>
      </c>
      <c r="D483" s="17" t="str">
        <f t="shared" si="39"/>
        <v>spring</v>
      </c>
      <c r="E483" s="27">
        <v>1500</v>
      </c>
      <c r="F483" s="33" t="s">
        <v>97</v>
      </c>
      <c r="G483" s="17">
        <v>1</v>
      </c>
      <c r="H483" s="41" t="str">
        <f t="shared" si="41"/>
        <v>Psaltriparus minimus</v>
      </c>
      <c r="I483" s="22" t="s">
        <v>411</v>
      </c>
      <c r="J483" s="22" t="s">
        <v>412</v>
      </c>
      <c r="K483" s="22" t="s">
        <v>585</v>
      </c>
      <c r="L483" s="22" t="s">
        <v>585</v>
      </c>
      <c r="M483" s="22" t="s">
        <v>343</v>
      </c>
      <c r="N483" s="22" t="s">
        <v>752</v>
      </c>
      <c r="O483" s="22" t="s">
        <v>746</v>
      </c>
      <c r="P483" s="41" t="s">
        <v>413</v>
      </c>
      <c r="Q483" s="41" t="s">
        <v>342</v>
      </c>
      <c r="R483" s="41" t="s">
        <v>372</v>
      </c>
      <c r="S483" s="41" t="s">
        <v>678</v>
      </c>
      <c r="T483" s="41" t="s">
        <v>517</v>
      </c>
    </row>
    <row r="484" spans="1:22" s="22" customFormat="1">
      <c r="A484" s="54">
        <v>40262</v>
      </c>
      <c r="B484" s="17">
        <v>2010</v>
      </c>
      <c r="C484" s="17">
        <f t="shared" si="38"/>
        <v>3</v>
      </c>
      <c r="D484" s="17" t="str">
        <f t="shared" si="39"/>
        <v>spring</v>
      </c>
      <c r="E484" s="37">
        <v>815</v>
      </c>
      <c r="F484" s="37"/>
      <c r="G484" s="17">
        <v>0</v>
      </c>
      <c r="H484" s="22" t="str">
        <f t="shared" si="41"/>
        <v xml:space="preserve"> </v>
      </c>
      <c r="O484" s="22" t="s">
        <v>746</v>
      </c>
    </row>
    <row r="485" spans="1:22" s="22" customFormat="1">
      <c r="A485" s="54">
        <v>40263</v>
      </c>
      <c r="B485" s="17">
        <v>2010</v>
      </c>
      <c r="C485" s="17">
        <f t="shared" si="38"/>
        <v>3</v>
      </c>
      <c r="D485" s="17" t="str">
        <f t="shared" si="39"/>
        <v>spring</v>
      </c>
      <c r="E485" s="37">
        <v>915</v>
      </c>
      <c r="F485" s="37"/>
      <c r="G485" s="17">
        <v>0</v>
      </c>
      <c r="H485" s="22" t="str">
        <f t="shared" si="41"/>
        <v xml:space="preserve"> </v>
      </c>
      <c r="O485" s="22" t="s">
        <v>746</v>
      </c>
    </row>
    <row r="486" spans="1:22" s="22" customFormat="1">
      <c r="A486" s="54">
        <v>40266</v>
      </c>
      <c r="B486" s="17">
        <v>2010</v>
      </c>
      <c r="C486" s="17">
        <f t="shared" si="38"/>
        <v>3</v>
      </c>
      <c r="D486" s="17" t="str">
        <f t="shared" si="39"/>
        <v>spring</v>
      </c>
      <c r="E486" s="37">
        <v>815</v>
      </c>
      <c r="F486" s="37"/>
      <c r="G486" s="17">
        <v>0</v>
      </c>
      <c r="H486" s="22" t="str">
        <f t="shared" si="41"/>
        <v xml:space="preserve"> </v>
      </c>
      <c r="O486" s="22" t="s">
        <v>746</v>
      </c>
    </row>
    <row r="487" spans="1:22" s="22" customFormat="1">
      <c r="A487" s="54">
        <v>40267</v>
      </c>
      <c r="B487" s="17">
        <v>2010</v>
      </c>
      <c r="C487" s="17">
        <f t="shared" si="38"/>
        <v>3</v>
      </c>
      <c r="D487" s="17" t="str">
        <f t="shared" si="39"/>
        <v>spring</v>
      </c>
      <c r="E487" s="37">
        <v>830</v>
      </c>
      <c r="F487" s="37"/>
      <c r="G487" s="17">
        <v>0</v>
      </c>
      <c r="H487" s="22" t="str">
        <f t="shared" si="41"/>
        <v xml:space="preserve"> </v>
      </c>
      <c r="O487" s="22" t="s">
        <v>746</v>
      </c>
    </row>
    <row r="488" spans="1:22" s="22" customFormat="1">
      <c r="A488" s="54">
        <v>40268</v>
      </c>
      <c r="B488" s="17">
        <v>2010</v>
      </c>
      <c r="C488" s="17">
        <f t="shared" si="38"/>
        <v>3</v>
      </c>
      <c r="D488" s="17" t="str">
        <f t="shared" si="39"/>
        <v>spring</v>
      </c>
      <c r="E488" s="37">
        <v>815</v>
      </c>
      <c r="F488" s="37"/>
      <c r="G488" s="17">
        <v>0</v>
      </c>
      <c r="H488" s="22" t="str">
        <f t="shared" si="41"/>
        <v xml:space="preserve"> </v>
      </c>
      <c r="O488" s="22" t="s">
        <v>746</v>
      </c>
    </row>
    <row r="489" spans="1:22" s="22" customFormat="1">
      <c r="A489" s="54">
        <v>40269</v>
      </c>
      <c r="B489" s="17">
        <v>2010</v>
      </c>
      <c r="C489" s="17">
        <f t="shared" si="38"/>
        <v>4</v>
      </c>
      <c r="D489" s="17" t="str">
        <f t="shared" si="39"/>
        <v>spring</v>
      </c>
      <c r="E489" s="37">
        <v>815</v>
      </c>
      <c r="F489" s="37"/>
      <c r="G489" s="17">
        <v>0</v>
      </c>
      <c r="H489" s="22" t="str">
        <f t="shared" si="41"/>
        <v xml:space="preserve"> </v>
      </c>
      <c r="O489" s="22" t="s">
        <v>746</v>
      </c>
    </row>
    <row r="490" spans="1:22">
      <c r="A490" s="53">
        <v>40272</v>
      </c>
      <c r="B490" s="17">
        <v>2010</v>
      </c>
      <c r="C490" s="17">
        <f t="shared" si="38"/>
        <v>4</v>
      </c>
      <c r="D490" s="17" t="str">
        <f t="shared" si="39"/>
        <v>spring</v>
      </c>
      <c r="E490" s="27" t="s">
        <v>530</v>
      </c>
      <c r="F490" s="33" t="s">
        <v>97</v>
      </c>
      <c r="G490" s="17">
        <v>1</v>
      </c>
      <c r="H490" s="41" t="str">
        <f t="shared" si="41"/>
        <v>Euphagus cyanocephalus</v>
      </c>
      <c r="I490" s="22" t="s">
        <v>731</v>
      </c>
      <c r="J490" s="22" t="s">
        <v>732</v>
      </c>
      <c r="K490" s="22" t="s">
        <v>585</v>
      </c>
      <c r="L490" s="22" t="s">
        <v>716</v>
      </c>
      <c r="M490" s="22" t="s">
        <v>133</v>
      </c>
      <c r="N490" s="22" t="s">
        <v>414</v>
      </c>
      <c r="O490" s="22" t="s">
        <v>415</v>
      </c>
      <c r="P490" s="41" t="s">
        <v>416</v>
      </c>
      <c r="Q490" s="41" t="s">
        <v>342</v>
      </c>
      <c r="R490" s="41" t="s">
        <v>274</v>
      </c>
      <c r="S490" s="41" t="s">
        <v>678</v>
      </c>
      <c r="T490" s="41" t="s">
        <v>517</v>
      </c>
      <c r="V490" s="41" t="s">
        <v>923</v>
      </c>
    </row>
    <row r="491" spans="1:22" s="22" customFormat="1">
      <c r="A491" s="54">
        <v>40272</v>
      </c>
      <c r="B491" s="17">
        <v>2010</v>
      </c>
      <c r="C491" s="17">
        <f t="shared" si="38"/>
        <v>4</v>
      </c>
      <c r="D491" s="17" t="str">
        <f t="shared" si="39"/>
        <v>spring</v>
      </c>
      <c r="E491" s="37">
        <v>900</v>
      </c>
      <c r="F491" s="37"/>
      <c r="G491" s="17">
        <v>0</v>
      </c>
      <c r="H491" s="22" t="str">
        <f t="shared" si="41"/>
        <v xml:space="preserve"> </v>
      </c>
      <c r="O491" s="22" t="s">
        <v>394</v>
      </c>
    </row>
    <row r="492" spans="1:22" s="22" customFormat="1">
      <c r="A492" s="54">
        <v>40272</v>
      </c>
      <c r="B492" s="17">
        <v>2010</v>
      </c>
      <c r="C492" s="17">
        <f t="shared" si="38"/>
        <v>4</v>
      </c>
      <c r="D492" s="17" t="str">
        <f t="shared" si="39"/>
        <v>spring</v>
      </c>
      <c r="E492" s="40" t="s">
        <v>417</v>
      </c>
      <c r="F492" s="37" t="s">
        <v>837</v>
      </c>
      <c r="G492" s="17">
        <v>1</v>
      </c>
      <c r="H492" s="22" t="str">
        <f t="shared" si="41"/>
        <v>Calypte anna</v>
      </c>
      <c r="I492" s="22" t="s">
        <v>582</v>
      </c>
      <c r="J492" s="22" t="s">
        <v>583</v>
      </c>
      <c r="K492" s="22" t="s">
        <v>585</v>
      </c>
      <c r="L492" s="22" t="s">
        <v>585</v>
      </c>
      <c r="M492" s="22" t="s">
        <v>343</v>
      </c>
      <c r="N492" s="22" t="s">
        <v>752</v>
      </c>
      <c r="O492" s="22" t="s">
        <v>418</v>
      </c>
      <c r="P492" s="22" t="s">
        <v>281</v>
      </c>
    </row>
    <row r="493" spans="1:22" s="22" customFormat="1">
      <c r="A493" s="54">
        <v>40272</v>
      </c>
      <c r="B493" s="17">
        <v>2010</v>
      </c>
      <c r="C493" s="17">
        <f t="shared" si="38"/>
        <v>4</v>
      </c>
      <c r="D493" s="17" t="str">
        <f t="shared" si="39"/>
        <v>spring</v>
      </c>
      <c r="E493" s="40" t="s">
        <v>417</v>
      </c>
      <c r="F493" s="37" t="s">
        <v>837</v>
      </c>
      <c r="G493" s="17">
        <v>1</v>
      </c>
      <c r="H493" s="22" t="str">
        <f t="shared" si="41"/>
        <v>Calypte anna</v>
      </c>
      <c r="I493" s="22" t="s">
        <v>582</v>
      </c>
      <c r="J493" s="22" t="s">
        <v>583</v>
      </c>
      <c r="K493" s="22" t="s">
        <v>585</v>
      </c>
      <c r="L493" s="22" t="s">
        <v>585</v>
      </c>
      <c r="M493" s="22" t="s">
        <v>343</v>
      </c>
      <c r="N493" s="22" t="s">
        <v>752</v>
      </c>
      <c r="O493" s="22" t="s">
        <v>418</v>
      </c>
      <c r="P493" s="22" t="s">
        <v>281</v>
      </c>
    </row>
    <row r="494" spans="1:22" s="22" customFormat="1">
      <c r="A494" s="54">
        <v>40274</v>
      </c>
      <c r="B494" s="17">
        <v>2010</v>
      </c>
      <c r="C494" s="17">
        <f t="shared" si="38"/>
        <v>4</v>
      </c>
      <c r="D494" s="17" t="str">
        <f t="shared" si="39"/>
        <v>spring</v>
      </c>
      <c r="E494" s="37">
        <v>915</v>
      </c>
      <c r="F494" s="37"/>
      <c r="G494" s="17">
        <v>0</v>
      </c>
      <c r="H494" s="22" t="str">
        <f t="shared" si="41"/>
        <v xml:space="preserve"> </v>
      </c>
      <c r="O494" s="22" t="s">
        <v>394</v>
      </c>
    </row>
    <row r="495" spans="1:22" s="22" customFormat="1">
      <c r="A495" s="54">
        <v>40275</v>
      </c>
      <c r="B495" s="17">
        <v>2010</v>
      </c>
      <c r="C495" s="17">
        <f t="shared" si="38"/>
        <v>4</v>
      </c>
      <c r="D495" s="17" t="str">
        <f t="shared" si="39"/>
        <v>spring</v>
      </c>
      <c r="E495" s="37">
        <v>845</v>
      </c>
      <c r="F495" s="37"/>
      <c r="G495" s="17">
        <v>0</v>
      </c>
      <c r="H495" s="22" t="str">
        <f t="shared" si="41"/>
        <v xml:space="preserve"> </v>
      </c>
      <c r="O495" s="22" t="s">
        <v>394</v>
      </c>
    </row>
    <row r="496" spans="1:22">
      <c r="A496" s="53">
        <v>40277</v>
      </c>
      <c r="B496" s="17">
        <v>2010</v>
      </c>
      <c r="C496" s="17">
        <f t="shared" si="38"/>
        <v>4</v>
      </c>
      <c r="D496" s="17" t="str">
        <f t="shared" si="39"/>
        <v>spring</v>
      </c>
      <c r="E496" s="27" t="s">
        <v>530</v>
      </c>
      <c r="F496" s="33" t="s">
        <v>97</v>
      </c>
      <c r="G496" s="17">
        <v>1</v>
      </c>
      <c r="H496" s="41" t="str">
        <f t="shared" si="41"/>
        <v>Calypte anna</v>
      </c>
      <c r="I496" s="22" t="s">
        <v>582</v>
      </c>
      <c r="J496" s="22" t="s">
        <v>583</v>
      </c>
      <c r="K496" s="22" t="s">
        <v>519</v>
      </c>
      <c r="L496" s="22" t="s">
        <v>434</v>
      </c>
      <c r="M496" s="22" t="s">
        <v>343</v>
      </c>
      <c r="N496" s="22" t="s">
        <v>752</v>
      </c>
      <c r="O496" s="22" t="s">
        <v>282</v>
      </c>
      <c r="P496" s="41" t="s">
        <v>260</v>
      </c>
      <c r="Q496" s="41">
        <v>96756</v>
      </c>
      <c r="R496" s="41" t="s">
        <v>849</v>
      </c>
      <c r="S496" s="41" t="s">
        <v>519</v>
      </c>
      <c r="T496" s="41" t="s">
        <v>434</v>
      </c>
      <c r="V496" s="41" t="s">
        <v>361</v>
      </c>
    </row>
    <row r="497" spans="1:20">
      <c r="A497" s="53">
        <v>40280</v>
      </c>
      <c r="B497" s="17">
        <v>2010</v>
      </c>
      <c r="C497" s="17">
        <f t="shared" si="38"/>
        <v>4</v>
      </c>
      <c r="D497" s="17" t="str">
        <f t="shared" si="39"/>
        <v>spring</v>
      </c>
      <c r="E497" s="27">
        <v>1053</v>
      </c>
      <c r="F497" s="33" t="s">
        <v>97</v>
      </c>
      <c r="G497" s="17">
        <v>1</v>
      </c>
      <c r="H497" s="41" t="str">
        <f t="shared" si="41"/>
        <v>Calypte anna</v>
      </c>
      <c r="I497" s="22" t="s">
        <v>582</v>
      </c>
      <c r="J497" s="22" t="s">
        <v>583</v>
      </c>
      <c r="K497" s="22" t="s">
        <v>519</v>
      </c>
      <c r="L497" s="22" t="s">
        <v>206</v>
      </c>
      <c r="M497" s="22" t="s">
        <v>343</v>
      </c>
      <c r="N497" s="22" t="s">
        <v>752</v>
      </c>
      <c r="O497" s="22" t="s">
        <v>262</v>
      </c>
      <c r="P497" s="41" t="s">
        <v>263</v>
      </c>
      <c r="Q497" s="41" t="s">
        <v>342</v>
      </c>
      <c r="R497" s="41" t="s">
        <v>954</v>
      </c>
      <c r="S497" s="41" t="s">
        <v>519</v>
      </c>
      <c r="T497" s="41" t="s">
        <v>517</v>
      </c>
    </row>
    <row r="498" spans="1:20" s="22" customFormat="1">
      <c r="A498" s="54">
        <v>40280</v>
      </c>
      <c r="B498" s="17">
        <v>2010</v>
      </c>
      <c r="C498" s="17">
        <f t="shared" si="38"/>
        <v>4</v>
      </c>
      <c r="D498" s="17" t="str">
        <f t="shared" si="39"/>
        <v>spring</v>
      </c>
      <c r="E498" s="37">
        <v>900</v>
      </c>
      <c r="F498" s="37"/>
      <c r="G498" s="17">
        <v>0</v>
      </c>
      <c r="H498" s="22" t="str">
        <f t="shared" si="41"/>
        <v xml:space="preserve"> </v>
      </c>
      <c r="O498" s="22" t="s">
        <v>746</v>
      </c>
      <c r="P498" s="22" t="s">
        <v>261</v>
      </c>
    </row>
    <row r="499" spans="1:20">
      <c r="A499" s="53">
        <v>40281</v>
      </c>
      <c r="B499" s="17">
        <v>2010</v>
      </c>
      <c r="C499" s="17">
        <f t="shared" si="38"/>
        <v>4</v>
      </c>
      <c r="D499" s="17" t="str">
        <f t="shared" si="39"/>
        <v>spring</v>
      </c>
      <c r="E499" s="27" t="s">
        <v>530</v>
      </c>
      <c r="F499" s="33" t="s">
        <v>97</v>
      </c>
      <c r="G499" s="17">
        <v>1</v>
      </c>
      <c r="H499" s="41" t="str">
        <f t="shared" si="41"/>
        <v>Selasphorus sasin</v>
      </c>
      <c r="I499" s="22" t="s">
        <v>437</v>
      </c>
      <c r="J499" s="22" t="s">
        <v>575</v>
      </c>
      <c r="K499" s="22" t="s">
        <v>585</v>
      </c>
      <c r="L499" s="22" t="s">
        <v>585</v>
      </c>
      <c r="M499" s="22" t="s">
        <v>232</v>
      </c>
      <c r="N499" s="22" t="s">
        <v>584</v>
      </c>
      <c r="O499" s="22" t="s">
        <v>292</v>
      </c>
      <c r="Q499" s="41" t="s">
        <v>342</v>
      </c>
      <c r="R499" s="41" t="s">
        <v>955</v>
      </c>
      <c r="S499" s="41" t="s">
        <v>585</v>
      </c>
      <c r="T499" s="41" t="s">
        <v>585</v>
      </c>
    </row>
    <row r="500" spans="1:20" s="22" customFormat="1">
      <c r="A500" s="54">
        <v>40281</v>
      </c>
      <c r="B500" s="17">
        <v>2010</v>
      </c>
      <c r="C500" s="17">
        <f t="shared" si="38"/>
        <v>4</v>
      </c>
      <c r="D500" s="17" t="str">
        <f t="shared" si="39"/>
        <v>spring</v>
      </c>
      <c r="E500" s="37">
        <v>915</v>
      </c>
      <c r="F500" s="37"/>
      <c r="G500" s="17">
        <v>0</v>
      </c>
      <c r="H500" s="22" t="str">
        <f t="shared" si="41"/>
        <v xml:space="preserve"> </v>
      </c>
      <c r="O500" s="22" t="s">
        <v>746</v>
      </c>
    </row>
    <row r="501" spans="1:20" s="22" customFormat="1">
      <c r="A501" s="54">
        <v>40281</v>
      </c>
      <c r="B501" s="17">
        <v>2010</v>
      </c>
      <c r="C501" s="17">
        <f t="shared" si="38"/>
        <v>4</v>
      </c>
      <c r="D501" s="17" t="str">
        <f t="shared" si="39"/>
        <v>spring</v>
      </c>
      <c r="E501" s="40">
        <v>1200</v>
      </c>
      <c r="F501" s="37" t="s">
        <v>837</v>
      </c>
      <c r="G501" s="17">
        <v>1</v>
      </c>
      <c r="H501" s="22" t="str">
        <f t="shared" si="41"/>
        <v>Hirundo rustica</v>
      </c>
      <c r="I501" s="22" t="s">
        <v>129</v>
      </c>
      <c r="J501" s="22" t="s">
        <v>264</v>
      </c>
      <c r="K501" s="22" t="s">
        <v>585</v>
      </c>
      <c r="L501" s="22" t="s">
        <v>585</v>
      </c>
      <c r="M501" s="22" t="s">
        <v>251</v>
      </c>
      <c r="N501" s="22" t="s">
        <v>290</v>
      </c>
      <c r="O501" s="22" t="s">
        <v>746</v>
      </c>
      <c r="P501" s="22" t="s">
        <v>291</v>
      </c>
    </row>
    <row r="502" spans="1:20" s="22" customFormat="1">
      <c r="A502" s="54">
        <v>40282</v>
      </c>
      <c r="B502" s="17">
        <v>2010</v>
      </c>
      <c r="C502" s="17">
        <f t="shared" si="38"/>
        <v>4</v>
      </c>
      <c r="D502" s="17" t="str">
        <f t="shared" si="39"/>
        <v>spring</v>
      </c>
      <c r="E502" s="37">
        <v>900</v>
      </c>
      <c r="F502" s="37"/>
      <c r="G502" s="17">
        <v>0</v>
      </c>
      <c r="H502" s="22" t="str">
        <f t="shared" si="41"/>
        <v xml:space="preserve"> </v>
      </c>
      <c r="O502" s="22" t="s">
        <v>746</v>
      </c>
    </row>
    <row r="503" spans="1:20" s="22" customFormat="1">
      <c r="A503" s="54">
        <v>40283</v>
      </c>
      <c r="B503" s="17">
        <v>2010</v>
      </c>
      <c r="C503" s="17">
        <f t="shared" si="38"/>
        <v>4</v>
      </c>
      <c r="D503" s="17" t="str">
        <f t="shared" si="39"/>
        <v>spring</v>
      </c>
      <c r="E503" s="37">
        <v>830</v>
      </c>
      <c r="F503" s="37"/>
      <c r="G503" s="17">
        <v>0</v>
      </c>
      <c r="H503" s="22" t="str">
        <f t="shared" si="41"/>
        <v xml:space="preserve"> </v>
      </c>
      <c r="O503" s="22" t="s">
        <v>746</v>
      </c>
    </row>
    <row r="504" spans="1:20" s="22" customFormat="1">
      <c r="A504" s="54">
        <v>40284</v>
      </c>
      <c r="B504" s="17">
        <v>2010</v>
      </c>
      <c r="C504" s="17">
        <f t="shared" si="38"/>
        <v>4</v>
      </c>
      <c r="D504" s="17" t="str">
        <f t="shared" si="39"/>
        <v>spring</v>
      </c>
      <c r="E504" s="37">
        <v>830</v>
      </c>
      <c r="F504" s="37"/>
      <c r="G504" s="17">
        <v>0</v>
      </c>
      <c r="H504" s="22" t="str">
        <f t="shared" si="41"/>
        <v xml:space="preserve"> </v>
      </c>
      <c r="O504" s="22" t="s">
        <v>746</v>
      </c>
    </row>
    <row r="505" spans="1:20" s="22" customFormat="1">
      <c r="A505" s="54">
        <v>40285</v>
      </c>
      <c r="B505" s="17">
        <v>2010</v>
      </c>
      <c r="C505" s="17">
        <f t="shared" si="38"/>
        <v>4</v>
      </c>
      <c r="D505" s="17" t="str">
        <f t="shared" si="39"/>
        <v>spring</v>
      </c>
      <c r="E505" s="37">
        <v>900</v>
      </c>
      <c r="F505" s="37"/>
      <c r="G505" s="17">
        <v>0</v>
      </c>
      <c r="H505" s="22" t="str">
        <f t="shared" si="41"/>
        <v xml:space="preserve"> </v>
      </c>
      <c r="O505" s="22" t="s">
        <v>746</v>
      </c>
    </row>
    <row r="506" spans="1:20" s="22" customFormat="1">
      <c r="A506" s="54">
        <v>40287</v>
      </c>
      <c r="B506" s="17">
        <v>2010</v>
      </c>
      <c r="C506" s="17">
        <f t="shared" si="38"/>
        <v>4</v>
      </c>
      <c r="D506" s="17" t="str">
        <f t="shared" si="39"/>
        <v>spring</v>
      </c>
      <c r="E506" s="37">
        <v>830</v>
      </c>
      <c r="F506" s="37"/>
      <c r="G506" s="17">
        <v>0</v>
      </c>
      <c r="H506" s="22" t="str">
        <f t="shared" si="41"/>
        <v xml:space="preserve"> </v>
      </c>
      <c r="O506" s="22" t="s">
        <v>746</v>
      </c>
    </row>
    <row r="507" spans="1:20" s="22" customFormat="1">
      <c r="A507" s="54">
        <v>40288</v>
      </c>
      <c r="B507" s="17">
        <v>2010</v>
      </c>
      <c r="C507" s="17">
        <f t="shared" si="38"/>
        <v>4</v>
      </c>
      <c r="D507" s="17" t="str">
        <f t="shared" si="39"/>
        <v>spring</v>
      </c>
      <c r="E507" s="37">
        <v>830</v>
      </c>
      <c r="F507" s="37"/>
      <c r="G507" s="17">
        <v>0</v>
      </c>
      <c r="H507" s="22" t="str">
        <f t="shared" si="41"/>
        <v xml:space="preserve"> </v>
      </c>
      <c r="O507" s="22" t="s">
        <v>746</v>
      </c>
    </row>
    <row r="508" spans="1:20" s="22" customFormat="1">
      <c r="A508" s="54">
        <v>40289</v>
      </c>
      <c r="B508" s="17">
        <v>2010</v>
      </c>
      <c r="C508" s="17">
        <f t="shared" si="38"/>
        <v>4</v>
      </c>
      <c r="D508" s="17" t="str">
        <f t="shared" si="39"/>
        <v>spring</v>
      </c>
      <c r="E508" s="37">
        <v>830</v>
      </c>
      <c r="F508" s="37"/>
      <c r="G508" s="17">
        <v>0</v>
      </c>
      <c r="H508" s="22" t="str">
        <f t="shared" si="41"/>
        <v xml:space="preserve"> </v>
      </c>
      <c r="O508" s="22" t="s">
        <v>746</v>
      </c>
    </row>
    <row r="509" spans="1:20" s="22" customFormat="1">
      <c r="A509" s="54">
        <v>40290</v>
      </c>
      <c r="B509" s="17">
        <v>2010</v>
      </c>
      <c r="C509" s="17">
        <f t="shared" ref="C509:C571" si="42">MONTH(A509)</f>
        <v>4</v>
      </c>
      <c r="D509" s="17" t="str">
        <f t="shared" ref="D509:D571" si="43">IF(C509&lt;3,"winter",IF(C509&lt;6,"spring",IF(C509&lt;9,"summer",IF(C509&lt;12,"fall","winter"))))</f>
        <v>spring</v>
      </c>
      <c r="E509" s="37">
        <v>830</v>
      </c>
      <c r="F509" s="37"/>
      <c r="G509" s="17">
        <v>0</v>
      </c>
      <c r="H509" s="22" t="str">
        <f t="shared" ref="H509:H539" si="44">CONCATENATE(I509," ",J509)</f>
        <v xml:space="preserve"> </v>
      </c>
      <c r="O509" s="22" t="s">
        <v>746</v>
      </c>
    </row>
    <row r="510" spans="1:20" s="22" customFormat="1">
      <c r="A510" s="54">
        <v>40294</v>
      </c>
      <c r="B510" s="17">
        <v>2010</v>
      </c>
      <c r="C510" s="17">
        <f t="shared" si="42"/>
        <v>4</v>
      </c>
      <c r="D510" s="17" t="str">
        <f t="shared" si="43"/>
        <v>spring</v>
      </c>
      <c r="E510" s="37">
        <v>830</v>
      </c>
      <c r="F510" s="37"/>
      <c r="G510" s="17">
        <v>0</v>
      </c>
      <c r="H510" s="22" t="str">
        <f t="shared" si="44"/>
        <v xml:space="preserve"> </v>
      </c>
      <c r="O510" s="22" t="s">
        <v>746</v>
      </c>
    </row>
    <row r="511" spans="1:20" s="22" customFormat="1">
      <c r="A511" s="54">
        <v>40295</v>
      </c>
      <c r="B511" s="17">
        <v>2010</v>
      </c>
      <c r="C511" s="17">
        <f t="shared" si="42"/>
        <v>4</v>
      </c>
      <c r="D511" s="17" t="str">
        <f t="shared" si="43"/>
        <v>spring</v>
      </c>
      <c r="E511" s="37">
        <v>845</v>
      </c>
      <c r="F511" s="37"/>
      <c r="G511" s="17">
        <v>0</v>
      </c>
      <c r="H511" s="22" t="str">
        <f t="shared" si="44"/>
        <v xml:space="preserve"> </v>
      </c>
      <c r="O511" s="22" t="s">
        <v>746</v>
      </c>
      <c r="P511" s="22" t="s">
        <v>261</v>
      </c>
    </row>
    <row r="512" spans="1:20" s="22" customFormat="1">
      <c r="A512" s="54">
        <v>40296</v>
      </c>
      <c r="B512" s="17">
        <v>2010</v>
      </c>
      <c r="C512" s="17">
        <f t="shared" si="42"/>
        <v>4</v>
      </c>
      <c r="D512" s="17" t="str">
        <f t="shared" si="43"/>
        <v>spring</v>
      </c>
      <c r="E512" s="37">
        <v>830</v>
      </c>
      <c r="F512" s="37"/>
      <c r="G512" s="17">
        <v>0</v>
      </c>
      <c r="H512" s="22" t="str">
        <f t="shared" si="44"/>
        <v xml:space="preserve"> </v>
      </c>
      <c r="O512" s="22" t="s">
        <v>746</v>
      </c>
    </row>
    <row r="513" spans="1:22" s="22" customFormat="1">
      <c r="A513" s="54">
        <v>40297</v>
      </c>
      <c r="B513" s="17">
        <v>2010</v>
      </c>
      <c r="C513" s="17">
        <f t="shared" si="42"/>
        <v>4</v>
      </c>
      <c r="D513" s="17" t="str">
        <f t="shared" si="43"/>
        <v>spring</v>
      </c>
      <c r="E513" s="37">
        <v>830</v>
      </c>
      <c r="F513" s="37"/>
      <c r="G513" s="17">
        <v>0</v>
      </c>
      <c r="H513" s="22" t="str">
        <f t="shared" si="44"/>
        <v xml:space="preserve"> </v>
      </c>
      <c r="O513" s="22" t="s">
        <v>746</v>
      </c>
    </row>
    <row r="514" spans="1:22">
      <c r="A514" s="53">
        <v>40298</v>
      </c>
      <c r="B514" s="17">
        <v>2010</v>
      </c>
      <c r="C514" s="17">
        <f t="shared" si="42"/>
        <v>4</v>
      </c>
      <c r="D514" s="17" t="str">
        <f t="shared" si="43"/>
        <v>spring</v>
      </c>
      <c r="E514" s="27">
        <v>815</v>
      </c>
      <c r="F514" s="33" t="s">
        <v>97</v>
      </c>
      <c r="G514" s="17">
        <v>1</v>
      </c>
      <c r="H514" s="41" t="str">
        <f t="shared" si="44"/>
        <v>Selasphorus sasin</v>
      </c>
      <c r="I514" s="22" t="s">
        <v>437</v>
      </c>
      <c r="J514" s="22" t="s">
        <v>575</v>
      </c>
      <c r="K514" s="22" t="s">
        <v>519</v>
      </c>
      <c r="L514" s="22" t="s">
        <v>286</v>
      </c>
      <c r="M514" s="22" t="s">
        <v>232</v>
      </c>
      <c r="N514" s="22" t="s">
        <v>584</v>
      </c>
      <c r="O514" s="22" t="s">
        <v>746</v>
      </c>
      <c r="P514" s="41" t="s">
        <v>266</v>
      </c>
      <c r="Q514" s="41" t="s">
        <v>342</v>
      </c>
      <c r="R514" s="41" t="s">
        <v>956</v>
      </c>
      <c r="S514" s="41" t="s">
        <v>519</v>
      </c>
      <c r="T514" s="41" t="s">
        <v>517</v>
      </c>
    </row>
    <row r="515" spans="1:22" s="22" customFormat="1">
      <c r="A515" s="54">
        <v>40299</v>
      </c>
      <c r="B515" s="17">
        <v>2010</v>
      </c>
      <c r="C515" s="17">
        <f t="shared" si="42"/>
        <v>5</v>
      </c>
      <c r="D515" s="17" t="str">
        <f t="shared" si="43"/>
        <v>spring</v>
      </c>
      <c r="E515" s="37">
        <v>930</v>
      </c>
      <c r="F515" s="37"/>
      <c r="G515" s="17">
        <v>0</v>
      </c>
      <c r="H515" s="22" t="str">
        <f t="shared" si="44"/>
        <v xml:space="preserve"> </v>
      </c>
      <c r="O515" s="22" t="s">
        <v>746</v>
      </c>
    </row>
    <row r="516" spans="1:22" s="22" customFormat="1">
      <c r="A516" s="54">
        <v>40301</v>
      </c>
      <c r="B516" s="17">
        <v>2010</v>
      </c>
      <c r="C516" s="17">
        <f t="shared" si="42"/>
        <v>5</v>
      </c>
      <c r="D516" s="17" t="str">
        <f t="shared" si="43"/>
        <v>spring</v>
      </c>
      <c r="E516" s="37">
        <v>815</v>
      </c>
      <c r="F516" s="37"/>
      <c r="G516" s="17">
        <v>0</v>
      </c>
      <c r="H516" s="22" t="str">
        <f t="shared" si="44"/>
        <v xml:space="preserve"> </v>
      </c>
      <c r="O516" s="22" t="s">
        <v>746</v>
      </c>
    </row>
    <row r="517" spans="1:22" s="22" customFormat="1">
      <c r="A517" s="54">
        <v>40302</v>
      </c>
      <c r="B517" s="17">
        <v>2010</v>
      </c>
      <c r="C517" s="17">
        <f t="shared" si="42"/>
        <v>5</v>
      </c>
      <c r="D517" s="17" t="str">
        <f t="shared" si="43"/>
        <v>spring</v>
      </c>
      <c r="E517" s="37">
        <v>815</v>
      </c>
      <c r="F517" s="37"/>
      <c r="G517" s="17">
        <v>0</v>
      </c>
      <c r="H517" s="22" t="str">
        <f t="shared" si="44"/>
        <v xml:space="preserve"> </v>
      </c>
      <c r="O517" s="22" t="s">
        <v>746</v>
      </c>
    </row>
    <row r="518" spans="1:22" s="22" customFormat="1">
      <c r="A518" s="54">
        <v>40304</v>
      </c>
      <c r="B518" s="17">
        <v>2010</v>
      </c>
      <c r="C518" s="17">
        <f t="shared" si="42"/>
        <v>5</v>
      </c>
      <c r="D518" s="17" t="str">
        <f t="shared" si="43"/>
        <v>spring</v>
      </c>
      <c r="E518" s="37">
        <v>815</v>
      </c>
      <c r="F518" s="37"/>
      <c r="G518" s="17">
        <v>0</v>
      </c>
      <c r="H518" s="22" t="str">
        <f t="shared" si="44"/>
        <v xml:space="preserve"> </v>
      </c>
      <c r="O518" s="22" t="s">
        <v>746</v>
      </c>
    </row>
    <row r="519" spans="1:22" s="22" customFormat="1">
      <c r="A519" s="54">
        <v>40308</v>
      </c>
      <c r="B519" s="17">
        <v>2010</v>
      </c>
      <c r="C519" s="17">
        <f t="shared" si="42"/>
        <v>5</v>
      </c>
      <c r="D519" s="17" t="str">
        <f t="shared" si="43"/>
        <v>spring</v>
      </c>
      <c r="E519" s="37">
        <v>845</v>
      </c>
      <c r="F519" s="37"/>
      <c r="G519" s="17">
        <v>0</v>
      </c>
      <c r="H519" s="22" t="str">
        <f t="shared" si="44"/>
        <v xml:space="preserve"> </v>
      </c>
      <c r="O519" s="22" t="s">
        <v>746</v>
      </c>
      <c r="P519" s="22" t="s">
        <v>682</v>
      </c>
    </row>
    <row r="520" spans="1:22">
      <c r="A520" s="53">
        <v>40309</v>
      </c>
      <c r="B520" s="17">
        <v>2010</v>
      </c>
      <c r="C520" s="17">
        <f t="shared" si="42"/>
        <v>5</v>
      </c>
      <c r="D520" s="17" t="str">
        <f t="shared" si="43"/>
        <v>spring</v>
      </c>
      <c r="E520" s="27">
        <v>1115</v>
      </c>
      <c r="F520" s="33" t="s">
        <v>97</v>
      </c>
      <c r="G520" s="17">
        <v>1</v>
      </c>
      <c r="H520" s="41" t="str">
        <f t="shared" si="44"/>
        <v>Selasphorus sasin</v>
      </c>
      <c r="I520" s="22" t="s">
        <v>437</v>
      </c>
      <c r="J520" s="22" t="s">
        <v>575</v>
      </c>
      <c r="K520" s="22" t="s">
        <v>325</v>
      </c>
      <c r="L520" s="22" t="s">
        <v>585</v>
      </c>
      <c r="M520" s="22" t="s">
        <v>232</v>
      </c>
      <c r="N520" s="22" t="s">
        <v>584</v>
      </c>
      <c r="O520" s="22" t="s">
        <v>523</v>
      </c>
      <c r="P520" s="41" t="s">
        <v>661</v>
      </c>
      <c r="Q520" s="41">
        <v>96757</v>
      </c>
      <c r="R520" s="41" t="s">
        <v>850</v>
      </c>
      <c r="S520" s="41" t="s">
        <v>678</v>
      </c>
      <c r="T520" s="41" t="s">
        <v>434</v>
      </c>
    </row>
    <row r="521" spans="1:22" s="22" customFormat="1">
      <c r="A521" s="54">
        <v>40309</v>
      </c>
      <c r="B521" s="17">
        <v>2010</v>
      </c>
      <c r="C521" s="17">
        <f t="shared" si="42"/>
        <v>5</v>
      </c>
      <c r="D521" s="17" t="str">
        <f t="shared" si="43"/>
        <v>spring</v>
      </c>
      <c r="E521" s="37">
        <v>835</v>
      </c>
      <c r="F521" s="37"/>
      <c r="G521" s="17">
        <v>0</v>
      </c>
      <c r="H521" s="22" t="str">
        <f t="shared" si="44"/>
        <v xml:space="preserve"> </v>
      </c>
      <c r="O521" s="22" t="s">
        <v>746</v>
      </c>
    </row>
    <row r="522" spans="1:22" s="22" customFormat="1">
      <c r="A522" s="54">
        <v>40310</v>
      </c>
      <c r="B522" s="17">
        <v>2010</v>
      </c>
      <c r="C522" s="17">
        <f t="shared" si="42"/>
        <v>5</v>
      </c>
      <c r="D522" s="17" t="str">
        <f t="shared" si="43"/>
        <v>spring</v>
      </c>
      <c r="E522" s="37">
        <v>900</v>
      </c>
      <c r="F522" s="37"/>
      <c r="G522" s="17">
        <v>0</v>
      </c>
      <c r="H522" s="22" t="str">
        <f t="shared" si="44"/>
        <v xml:space="preserve"> </v>
      </c>
      <c r="O522" s="22" t="s">
        <v>746</v>
      </c>
    </row>
    <row r="523" spans="1:22">
      <c r="A523" s="53">
        <v>40311</v>
      </c>
      <c r="B523" s="17">
        <v>2010</v>
      </c>
      <c r="C523" s="17">
        <f t="shared" si="42"/>
        <v>5</v>
      </c>
      <c r="D523" s="17" t="str">
        <f t="shared" si="43"/>
        <v>spring</v>
      </c>
      <c r="E523" s="27">
        <v>1430</v>
      </c>
      <c r="F523" s="33" t="s">
        <v>97</v>
      </c>
      <c r="G523" s="17">
        <v>1</v>
      </c>
      <c r="H523" s="41" t="str">
        <f t="shared" si="44"/>
        <v>Euphagus cyanocephalus</v>
      </c>
      <c r="I523" s="22" t="s">
        <v>731</v>
      </c>
      <c r="J523" s="22" t="s">
        <v>732</v>
      </c>
      <c r="K523" s="22" t="s">
        <v>519</v>
      </c>
      <c r="L523" s="22" t="s">
        <v>286</v>
      </c>
      <c r="M523" s="22" t="s">
        <v>133</v>
      </c>
      <c r="N523" s="22" t="s">
        <v>529</v>
      </c>
      <c r="O523" s="22" t="s">
        <v>838</v>
      </c>
      <c r="P523" s="41" t="s">
        <v>839</v>
      </c>
      <c r="R523" s="41" t="s">
        <v>373</v>
      </c>
      <c r="S523" s="41" t="s">
        <v>519</v>
      </c>
      <c r="T523" s="41" t="s">
        <v>517</v>
      </c>
      <c r="V523" s="41" t="s">
        <v>709</v>
      </c>
    </row>
    <row r="524" spans="1:22" s="22" customFormat="1">
      <c r="A524" s="54">
        <v>40311</v>
      </c>
      <c r="B524" s="17">
        <v>2010</v>
      </c>
      <c r="C524" s="17">
        <f t="shared" si="42"/>
        <v>5</v>
      </c>
      <c r="D524" s="17" t="str">
        <f t="shared" si="43"/>
        <v>spring</v>
      </c>
      <c r="E524" s="37">
        <v>830</v>
      </c>
      <c r="F524" s="37"/>
      <c r="G524" s="17">
        <v>0</v>
      </c>
      <c r="H524" s="22" t="str">
        <f t="shared" si="44"/>
        <v xml:space="preserve"> </v>
      </c>
      <c r="O524" s="22" t="s">
        <v>746</v>
      </c>
    </row>
    <row r="525" spans="1:22" s="22" customFormat="1">
      <c r="A525" s="54">
        <v>40312</v>
      </c>
      <c r="B525" s="17">
        <v>2010</v>
      </c>
      <c r="C525" s="17">
        <f t="shared" si="42"/>
        <v>5</v>
      </c>
      <c r="D525" s="17" t="str">
        <f t="shared" si="43"/>
        <v>spring</v>
      </c>
      <c r="E525" s="37">
        <v>830</v>
      </c>
      <c r="F525" s="37"/>
      <c r="G525" s="17">
        <v>0</v>
      </c>
      <c r="H525" s="22" t="str">
        <f t="shared" si="44"/>
        <v xml:space="preserve"> </v>
      </c>
      <c r="O525" s="22" t="s">
        <v>746</v>
      </c>
    </row>
    <row r="526" spans="1:22" s="22" customFormat="1">
      <c r="A526" s="54">
        <v>40315</v>
      </c>
      <c r="B526" s="17">
        <v>2010</v>
      </c>
      <c r="C526" s="17">
        <f t="shared" si="42"/>
        <v>5</v>
      </c>
      <c r="D526" s="17" t="str">
        <f t="shared" si="43"/>
        <v>spring</v>
      </c>
      <c r="E526" s="37">
        <v>830</v>
      </c>
      <c r="F526" s="37"/>
      <c r="G526" s="17">
        <v>0</v>
      </c>
      <c r="H526" s="22" t="str">
        <f t="shared" si="44"/>
        <v xml:space="preserve"> </v>
      </c>
      <c r="O526" s="22" t="s">
        <v>746</v>
      </c>
    </row>
    <row r="527" spans="1:22" s="22" customFormat="1">
      <c r="A527" s="54">
        <v>40316</v>
      </c>
      <c r="B527" s="17">
        <v>2010</v>
      </c>
      <c r="C527" s="17">
        <f t="shared" si="42"/>
        <v>5</v>
      </c>
      <c r="D527" s="17" t="str">
        <f t="shared" si="43"/>
        <v>spring</v>
      </c>
      <c r="E527" s="37">
        <v>815</v>
      </c>
      <c r="F527" s="37"/>
      <c r="G527" s="17">
        <v>0</v>
      </c>
      <c r="H527" s="22" t="str">
        <f t="shared" si="44"/>
        <v xml:space="preserve"> </v>
      </c>
      <c r="O527" s="22" t="s">
        <v>746</v>
      </c>
    </row>
    <row r="528" spans="1:22" s="22" customFormat="1">
      <c r="A528" s="54">
        <v>40317</v>
      </c>
      <c r="B528" s="17">
        <v>2010</v>
      </c>
      <c r="C528" s="17">
        <f t="shared" si="42"/>
        <v>5</v>
      </c>
      <c r="D528" s="17" t="str">
        <f t="shared" si="43"/>
        <v>spring</v>
      </c>
      <c r="E528" s="37">
        <v>845</v>
      </c>
      <c r="F528" s="37"/>
      <c r="G528" s="17">
        <v>0</v>
      </c>
      <c r="H528" s="22" t="str">
        <f t="shared" si="44"/>
        <v xml:space="preserve"> </v>
      </c>
      <c r="O528" s="22" t="s">
        <v>746</v>
      </c>
    </row>
    <row r="529" spans="1:22" s="22" customFormat="1">
      <c r="A529" s="54">
        <v>40318</v>
      </c>
      <c r="B529" s="17">
        <v>2010</v>
      </c>
      <c r="C529" s="17">
        <f t="shared" si="42"/>
        <v>5</v>
      </c>
      <c r="D529" s="17" t="str">
        <f t="shared" si="43"/>
        <v>spring</v>
      </c>
      <c r="E529" s="37">
        <v>845</v>
      </c>
      <c r="F529" s="37"/>
      <c r="G529" s="17">
        <v>0</v>
      </c>
      <c r="H529" s="22" t="str">
        <f t="shared" si="44"/>
        <v xml:space="preserve"> </v>
      </c>
      <c r="O529" s="22" t="s">
        <v>746</v>
      </c>
    </row>
    <row r="530" spans="1:22">
      <c r="A530" s="53">
        <v>40320</v>
      </c>
      <c r="B530" s="17">
        <v>2010</v>
      </c>
      <c r="C530" s="17">
        <f t="shared" si="42"/>
        <v>5</v>
      </c>
      <c r="D530" s="17" t="str">
        <f t="shared" si="43"/>
        <v>spring</v>
      </c>
      <c r="E530" s="27"/>
      <c r="F530" s="33" t="s">
        <v>97</v>
      </c>
      <c r="G530" s="17">
        <v>1</v>
      </c>
      <c r="H530" s="41" t="str">
        <f t="shared" si="44"/>
        <v>Catharus ustulatus</v>
      </c>
      <c r="I530" s="22" t="s">
        <v>547</v>
      </c>
      <c r="J530" s="22" t="s">
        <v>663</v>
      </c>
      <c r="K530" s="22" t="s">
        <v>585</v>
      </c>
      <c r="L530" s="22" t="s">
        <v>585</v>
      </c>
      <c r="M530" s="22" t="s">
        <v>171</v>
      </c>
      <c r="N530" s="22" t="s">
        <v>664</v>
      </c>
      <c r="O530" s="22" t="s">
        <v>662</v>
      </c>
      <c r="P530" s="41" t="s">
        <v>537</v>
      </c>
      <c r="Q530" s="41" t="s">
        <v>342</v>
      </c>
      <c r="R530" s="41" t="s">
        <v>957</v>
      </c>
      <c r="S530" s="41" t="s">
        <v>585</v>
      </c>
      <c r="T530" s="41" t="s">
        <v>517</v>
      </c>
      <c r="V530" s="41" t="s">
        <v>908</v>
      </c>
    </row>
    <row r="531" spans="1:22" s="22" customFormat="1">
      <c r="A531" s="54">
        <v>40322</v>
      </c>
      <c r="B531" s="17">
        <v>2010</v>
      </c>
      <c r="C531" s="17">
        <f t="shared" si="42"/>
        <v>5</v>
      </c>
      <c r="D531" s="17" t="str">
        <f t="shared" si="43"/>
        <v>spring</v>
      </c>
      <c r="E531" s="37">
        <v>900</v>
      </c>
      <c r="F531" s="37"/>
      <c r="G531" s="17">
        <v>0</v>
      </c>
      <c r="H531" s="22" t="str">
        <f t="shared" si="44"/>
        <v xml:space="preserve"> </v>
      </c>
      <c r="O531" s="22" t="s">
        <v>746</v>
      </c>
    </row>
    <row r="532" spans="1:22" s="22" customFormat="1">
      <c r="A532" s="54">
        <v>40323</v>
      </c>
      <c r="B532" s="17">
        <v>2010</v>
      </c>
      <c r="C532" s="17">
        <f t="shared" si="42"/>
        <v>5</v>
      </c>
      <c r="D532" s="17" t="str">
        <f t="shared" si="43"/>
        <v>spring</v>
      </c>
      <c r="E532" s="37">
        <v>845</v>
      </c>
      <c r="F532" s="37"/>
      <c r="G532" s="17">
        <v>0</v>
      </c>
      <c r="H532" s="22" t="str">
        <f t="shared" si="44"/>
        <v xml:space="preserve"> </v>
      </c>
      <c r="O532" s="22" t="s">
        <v>746</v>
      </c>
    </row>
    <row r="533" spans="1:22">
      <c r="A533" s="53">
        <v>40324</v>
      </c>
      <c r="B533" s="17">
        <v>2010</v>
      </c>
      <c r="C533" s="17">
        <f t="shared" si="42"/>
        <v>5</v>
      </c>
      <c r="D533" s="17" t="str">
        <f t="shared" si="43"/>
        <v>spring</v>
      </c>
      <c r="E533" s="27">
        <v>830</v>
      </c>
      <c r="F533" s="33" t="s">
        <v>97</v>
      </c>
      <c r="G533" s="17">
        <v>1</v>
      </c>
      <c r="H533" s="41" t="str">
        <f t="shared" si="44"/>
        <v>Selasphorus sasin</v>
      </c>
      <c r="I533" s="22" t="s">
        <v>437</v>
      </c>
      <c r="J533" s="22" t="s">
        <v>575</v>
      </c>
      <c r="K533" s="22" t="s">
        <v>519</v>
      </c>
      <c r="L533" s="22" t="s">
        <v>434</v>
      </c>
      <c r="M533" s="22" t="s">
        <v>232</v>
      </c>
      <c r="N533" s="22" t="s">
        <v>584</v>
      </c>
      <c r="O533" s="22" t="s">
        <v>746</v>
      </c>
      <c r="Q533" s="41" t="s">
        <v>342</v>
      </c>
      <c r="R533" s="41" t="s">
        <v>958</v>
      </c>
      <c r="S533" s="41" t="s">
        <v>519</v>
      </c>
      <c r="T533" s="41" t="s">
        <v>434</v>
      </c>
    </row>
    <row r="534" spans="1:22" s="22" customFormat="1">
      <c r="A534" s="54">
        <v>40325</v>
      </c>
      <c r="B534" s="17">
        <v>2010</v>
      </c>
      <c r="C534" s="17">
        <f t="shared" si="42"/>
        <v>5</v>
      </c>
      <c r="D534" s="17" t="str">
        <f t="shared" si="43"/>
        <v>spring</v>
      </c>
      <c r="E534" s="37">
        <v>845</v>
      </c>
      <c r="F534" s="37"/>
      <c r="G534" s="17">
        <v>0</v>
      </c>
      <c r="H534" s="22" t="str">
        <f t="shared" si="44"/>
        <v xml:space="preserve"> </v>
      </c>
      <c r="O534" s="22" t="s">
        <v>746</v>
      </c>
    </row>
    <row r="535" spans="1:22" s="22" customFormat="1">
      <c r="A535" s="54">
        <v>40326</v>
      </c>
      <c r="B535" s="17">
        <v>2010</v>
      </c>
      <c r="C535" s="17">
        <f t="shared" si="42"/>
        <v>5</v>
      </c>
      <c r="D535" s="17" t="str">
        <f t="shared" si="43"/>
        <v>spring</v>
      </c>
      <c r="E535" s="37">
        <v>830</v>
      </c>
      <c r="F535" s="37"/>
      <c r="G535" s="17">
        <v>0</v>
      </c>
      <c r="H535" s="22" t="str">
        <f t="shared" si="44"/>
        <v xml:space="preserve"> </v>
      </c>
      <c r="O535" s="22" t="s">
        <v>746</v>
      </c>
    </row>
    <row r="536" spans="1:22" s="22" customFormat="1">
      <c r="A536" s="54">
        <v>40336</v>
      </c>
      <c r="B536" s="17">
        <v>2010</v>
      </c>
      <c r="C536" s="17">
        <f t="shared" si="42"/>
        <v>6</v>
      </c>
      <c r="D536" s="17" t="str">
        <f t="shared" si="43"/>
        <v>summer</v>
      </c>
      <c r="E536" s="37">
        <v>845</v>
      </c>
      <c r="F536" s="37"/>
      <c r="G536" s="17">
        <v>0</v>
      </c>
      <c r="H536" s="22" t="str">
        <f t="shared" si="44"/>
        <v xml:space="preserve"> </v>
      </c>
      <c r="O536" s="22" t="s">
        <v>746</v>
      </c>
    </row>
    <row r="537" spans="1:22" s="22" customFormat="1">
      <c r="A537" s="54">
        <v>40337</v>
      </c>
      <c r="B537" s="17">
        <v>2010</v>
      </c>
      <c r="C537" s="17">
        <f t="shared" si="42"/>
        <v>6</v>
      </c>
      <c r="D537" s="17" t="str">
        <f t="shared" si="43"/>
        <v>summer</v>
      </c>
      <c r="E537" s="37">
        <v>845</v>
      </c>
      <c r="F537" s="37"/>
      <c r="G537" s="17">
        <v>0</v>
      </c>
      <c r="H537" s="22" t="str">
        <f t="shared" si="44"/>
        <v xml:space="preserve"> </v>
      </c>
      <c r="O537" s="22" t="s">
        <v>746</v>
      </c>
    </row>
    <row r="538" spans="1:22" s="22" customFormat="1">
      <c r="A538" s="54">
        <v>40338</v>
      </c>
      <c r="B538" s="17">
        <v>2010</v>
      </c>
      <c r="C538" s="17">
        <f t="shared" si="42"/>
        <v>6</v>
      </c>
      <c r="D538" s="17" t="str">
        <f t="shared" si="43"/>
        <v>summer</v>
      </c>
      <c r="E538" s="37">
        <v>845</v>
      </c>
      <c r="F538" s="37"/>
      <c r="G538" s="17">
        <v>0</v>
      </c>
      <c r="H538" s="22" t="str">
        <f t="shared" si="44"/>
        <v xml:space="preserve"> </v>
      </c>
      <c r="O538" s="22" t="s">
        <v>746</v>
      </c>
    </row>
    <row r="539" spans="1:22">
      <c r="A539" s="53">
        <v>40339</v>
      </c>
      <c r="B539" s="17">
        <v>2010</v>
      </c>
      <c r="C539" s="17">
        <f t="shared" si="42"/>
        <v>6</v>
      </c>
      <c r="D539" s="17" t="str">
        <f t="shared" si="43"/>
        <v>summer</v>
      </c>
      <c r="E539" s="27">
        <v>930</v>
      </c>
      <c r="F539" s="33" t="s">
        <v>97</v>
      </c>
      <c r="G539" s="17">
        <v>1</v>
      </c>
      <c r="H539" s="41" t="str">
        <f t="shared" si="44"/>
        <v>Selasphorus sasin</v>
      </c>
      <c r="I539" s="22" t="s">
        <v>437</v>
      </c>
      <c r="J539" s="22" t="s">
        <v>575</v>
      </c>
      <c r="K539" s="22" t="s">
        <v>585</v>
      </c>
      <c r="L539" s="22" t="s">
        <v>434</v>
      </c>
      <c r="M539" s="22" t="s">
        <v>232</v>
      </c>
      <c r="N539" s="22" t="s">
        <v>584</v>
      </c>
      <c r="O539" s="22" t="s">
        <v>838</v>
      </c>
      <c r="Q539" s="41" t="s">
        <v>342</v>
      </c>
      <c r="R539" s="41" t="s">
        <v>959</v>
      </c>
      <c r="S539" s="41" t="s">
        <v>585</v>
      </c>
      <c r="T539" s="41" t="s">
        <v>585</v>
      </c>
    </row>
    <row r="540" spans="1:22" s="22" customFormat="1">
      <c r="A540" s="54">
        <v>40339</v>
      </c>
      <c r="B540" s="17">
        <v>2010</v>
      </c>
      <c r="C540" s="17">
        <f t="shared" si="42"/>
        <v>6</v>
      </c>
      <c r="D540" s="17" t="str">
        <f t="shared" si="43"/>
        <v>summer</v>
      </c>
      <c r="E540" s="37">
        <v>900</v>
      </c>
      <c r="F540" s="37"/>
      <c r="G540" s="17">
        <v>0</v>
      </c>
      <c r="H540" s="22" t="str">
        <f t="shared" ref="H540:H571" si="45">CONCATENATE(I540," ",J540)</f>
        <v xml:space="preserve"> </v>
      </c>
      <c r="O540" s="22" t="s">
        <v>746</v>
      </c>
    </row>
    <row r="541" spans="1:22">
      <c r="A541" s="53">
        <v>40340</v>
      </c>
      <c r="B541" s="17">
        <v>2010</v>
      </c>
      <c r="C541" s="17">
        <f t="shared" si="42"/>
        <v>6</v>
      </c>
      <c r="D541" s="17" t="str">
        <f t="shared" si="43"/>
        <v>summer</v>
      </c>
      <c r="E541" s="27">
        <v>1330</v>
      </c>
      <c r="F541" s="33" t="s">
        <v>97</v>
      </c>
      <c r="G541" s="17">
        <v>1</v>
      </c>
      <c r="H541" s="41" t="str">
        <f t="shared" si="45"/>
        <v>Selasphorus sasin</v>
      </c>
      <c r="I541" s="22" t="s">
        <v>437</v>
      </c>
      <c r="J541" s="22" t="s">
        <v>575</v>
      </c>
      <c r="K541" s="22" t="s">
        <v>585</v>
      </c>
      <c r="L541" s="22" t="s">
        <v>434</v>
      </c>
      <c r="M541" s="22" t="s">
        <v>232</v>
      </c>
      <c r="N541" s="22" t="s">
        <v>584</v>
      </c>
      <c r="O541" s="22" t="s">
        <v>538</v>
      </c>
      <c r="P541" s="41" t="s">
        <v>539</v>
      </c>
      <c r="Q541" s="41" t="s">
        <v>342</v>
      </c>
      <c r="R541" s="41" t="s">
        <v>64</v>
      </c>
      <c r="S541" s="41" t="s">
        <v>678</v>
      </c>
      <c r="T541" s="41" t="s">
        <v>434</v>
      </c>
    </row>
    <row r="542" spans="1:22" s="22" customFormat="1">
      <c r="A542" s="54">
        <v>40340</v>
      </c>
      <c r="B542" s="17">
        <v>2010</v>
      </c>
      <c r="C542" s="17">
        <f t="shared" si="42"/>
        <v>6</v>
      </c>
      <c r="D542" s="17" t="str">
        <f t="shared" si="43"/>
        <v>summer</v>
      </c>
      <c r="E542" s="37">
        <v>845</v>
      </c>
      <c r="F542" s="37"/>
      <c r="G542" s="17">
        <v>0</v>
      </c>
      <c r="H542" s="22" t="str">
        <f t="shared" si="45"/>
        <v xml:space="preserve"> </v>
      </c>
      <c r="O542" s="22" t="s">
        <v>746</v>
      </c>
    </row>
    <row r="543" spans="1:22" s="22" customFormat="1">
      <c r="A543" s="54">
        <v>40343</v>
      </c>
      <c r="B543" s="17">
        <v>2010</v>
      </c>
      <c r="C543" s="17">
        <f t="shared" si="42"/>
        <v>6</v>
      </c>
      <c r="D543" s="17" t="str">
        <f t="shared" si="43"/>
        <v>summer</v>
      </c>
      <c r="E543" s="37">
        <v>845</v>
      </c>
      <c r="F543" s="37"/>
      <c r="G543" s="17">
        <v>0</v>
      </c>
      <c r="H543" s="22" t="str">
        <f t="shared" si="45"/>
        <v xml:space="preserve"> </v>
      </c>
      <c r="O543" s="22" t="s">
        <v>746</v>
      </c>
    </row>
    <row r="544" spans="1:22">
      <c r="A544" s="53">
        <v>40344</v>
      </c>
      <c r="B544" s="17">
        <v>2010</v>
      </c>
      <c r="C544" s="17">
        <f t="shared" si="42"/>
        <v>6</v>
      </c>
      <c r="D544" s="17" t="str">
        <f t="shared" si="43"/>
        <v>summer</v>
      </c>
      <c r="E544" s="27">
        <v>1230</v>
      </c>
      <c r="F544" s="33" t="s">
        <v>97</v>
      </c>
      <c r="G544" s="17">
        <v>1</v>
      </c>
      <c r="H544" s="41" t="str">
        <f t="shared" si="45"/>
        <v>Selasphorus sasin</v>
      </c>
      <c r="I544" s="22" t="s">
        <v>437</v>
      </c>
      <c r="J544" s="22" t="s">
        <v>575</v>
      </c>
      <c r="K544" s="22" t="s">
        <v>585</v>
      </c>
      <c r="L544" s="22" t="s">
        <v>434</v>
      </c>
      <c r="M544" s="22" t="s">
        <v>232</v>
      </c>
      <c r="N544" s="22" t="s">
        <v>584</v>
      </c>
      <c r="O544" s="22" t="s">
        <v>838</v>
      </c>
      <c r="Q544" s="41" t="s">
        <v>342</v>
      </c>
      <c r="R544" s="41" t="s">
        <v>960</v>
      </c>
      <c r="S544" s="41" t="s">
        <v>519</v>
      </c>
      <c r="T544" s="41" t="s">
        <v>434</v>
      </c>
    </row>
    <row r="545" spans="1:23" s="22" customFormat="1">
      <c r="A545" s="54">
        <v>40344</v>
      </c>
      <c r="B545" s="17">
        <v>2010</v>
      </c>
      <c r="C545" s="17">
        <f t="shared" si="42"/>
        <v>6</v>
      </c>
      <c r="D545" s="17" t="str">
        <f t="shared" si="43"/>
        <v>summer</v>
      </c>
      <c r="E545" s="37">
        <v>845</v>
      </c>
      <c r="F545" s="37"/>
      <c r="G545" s="17">
        <v>0</v>
      </c>
      <c r="H545" s="22" t="str">
        <f t="shared" si="45"/>
        <v xml:space="preserve"> </v>
      </c>
      <c r="O545" s="22" t="s">
        <v>746</v>
      </c>
    </row>
    <row r="546" spans="1:23" s="22" customFormat="1">
      <c r="A546" s="54">
        <v>40345</v>
      </c>
      <c r="B546" s="17">
        <v>2010</v>
      </c>
      <c r="C546" s="17">
        <f t="shared" si="42"/>
        <v>6</v>
      </c>
      <c r="D546" s="17" t="str">
        <f t="shared" si="43"/>
        <v>summer</v>
      </c>
      <c r="E546" s="37">
        <v>845</v>
      </c>
      <c r="F546" s="37"/>
      <c r="G546" s="17">
        <v>0</v>
      </c>
      <c r="H546" s="22" t="str">
        <f t="shared" si="45"/>
        <v xml:space="preserve"> </v>
      </c>
      <c r="O546" s="22" t="s">
        <v>746</v>
      </c>
    </row>
    <row r="547" spans="1:23" s="22" customFormat="1">
      <c r="A547" s="54">
        <v>40346</v>
      </c>
      <c r="B547" s="17">
        <v>2010</v>
      </c>
      <c r="C547" s="17">
        <f t="shared" si="42"/>
        <v>6</v>
      </c>
      <c r="D547" s="17" t="str">
        <f t="shared" si="43"/>
        <v>summer</v>
      </c>
      <c r="E547" s="37">
        <v>845</v>
      </c>
      <c r="F547" s="37"/>
      <c r="G547" s="17">
        <v>0</v>
      </c>
      <c r="H547" s="22" t="str">
        <f t="shared" si="45"/>
        <v xml:space="preserve"> </v>
      </c>
      <c r="O547" s="22" t="s">
        <v>746</v>
      </c>
    </row>
    <row r="548" spans="1:23" s="22" customFormat="1">
      <c r="A548" s="54">
        <v>40347</v>
      </c>
      <c r="B548" s="17">
        <v>2010</v>
      </c>
      <c r="C548" s="17">
        <f t="shared" si="42"/>
        <v>6</v>
      </c>
      <c r="D548" s="17" t="str">
        <f t="shared" si="43"/>
        <v>summer</v>
      </c>
      <c r="E548" s="37">
        <v>845</v>
      </c>
      <c r="F548" s="37"/>
      <c r="G548" s="17">
        <v>0</v>
      </c>
      <c r="H548" s="22" t="str">
        <f t="shared" si="45"/>
        <v xml:space="preserve"> </v>
      </c>
      <c r="O548" s="22" t="s">
        <v>746</v>
      </c>
    </row>
    <row r="549" spans="1:23">
      <c r="A549" s="53">
        <v>40349</v>
      </c>
      <c r="B549" s="17">
        <v>2010</v>
      </c>
      <c r="C549" s="17">
        <f t="shared" si="42"/>
        <v>6</v>
      </c>
      <c r="D549" s="17" t="str">
        <f t="shared" si="43"/>
        <v>summer</v>
      </c>
      <c r="E549" s="27">
        <v>1620</v>
      </c>
      <c r="F549" s="33" t="s">
        <v>97</v>
      </c>
      <c r="G549" s="17">
        <v>1</v>
      </c>
      <c r="H549" s="41" t="str">
        <f t="shared" si="45"/>
        <v>Selasphorus sasin</v>
      </c>
      <c r="I549" s="22" t="s">
        <v>437</v>
      </c>
      <c r="J549" s="22" t="s">
        <v>575</v>
      </c>
      <c r="K549" s="22" t="s">
        <v>585</v>
      </c>
      <c r="L549" s="22" t="s">
        <v>434</v>
      </c>
      <c r="M549" s="22" t="s">
        <v>343</v>
      </c>
      <c r="N549" s="22" t="s">
        <v>435</v>
      </c>
      <c r="O549" s="22" t="s">
        <v>496</v>
      </c>
      <c r="Q549" s="41">
        <v>97143</v>
      </c>
      <c r="R549" s="41" t="s">
        <v>362</v>
      </c>
      <c r="S549" s="41" t="s">
        <v>678</v>
      </c>
      <c r="T549" s="41" t="s">
        <v>434</v>
      </c>
      <c r="V549" s="41" t="s">
        <v>915</v>
      </c>
    </row>
    <row r="550" spans="1:23" s="22" customFormat="1">
      <c r="A550" s="54">
        <v>40350</v>
      </c>
      <c r="B550" s="17">
        <v>2010</v>
      </c>
      <c r="C550" s="17">
        <f t="shared" si="42"/>
        <v>6</v>
      </c>
      <c r="D550" s="17" t="str">
        <f t="shared" si="43"/>
        <v>summer</v>
      </c>
      <c r="E550" s="37">
        <v>845</v>
      </c>
      <c r="F550" s="37"/>
      <c r="G550" s="17">
        <v>0</v>
      </c>
      <c r="H550" s="22" t="str">
        <f t="shared" si="45"/>
        <v xml:space="preserve"> </v>
      </c>
      <c r="O550" s="22" t="s">
        <v>746</v>
      </c>
      <c r="P550" s="22" t="s">
        <v>540</v>
      </c>
    </row>
    <row r="551" spans="1:23" s="22" customFormat="1">
      <c r="A551" s="54">
        <v>40351</v>
      </c>
      <c r="B551" s="17">
        <v>2010</v>
      </c>
      <c r="C551" s="17">
        <f t="shared" si="42"/>
        <v>6</v>
      </c>
      <c r="D551" s="17" t="str">
        <f t="shared" si="43"/>
        <v>summer</v>
      </c>
      <c r="E551" s="37">
        <v>830</v>
      </c>
      <c r="F551" s="37"/>
      <c r="G551" s="17">
        <v>0</v>
      </c>
      <c r="H551" s="22" t="str">
        <f t="shared" si="45"/>
        <v xml:space="preserve"> </v>
      </c>
      <c r="O551" s="22" t="s">
        <v>746</v>
      </c>
    </row>
    <row r="552" spans="1:23" s="22" customFormat="1">
      <c r="A552" s="54">
        <v>40352</v>
      </c>
      <c r="B552" s="17">
        <v>2010</v>
      </c>
      <c r="C552" s="17">
        <f t="shared" si="42"/>
        <v>6</v>
      </c>
      <c r="D552" s="17" t="str">
        <f t="shared" si="43"/>
        <v>summer</v>
      </c>
      <c r="E552" s="37">
        <v>815</v>
      </c>
      <c r="F552" s="37"/>
      <c r="G552" s="17">
        <v>0</v>
      </c>
      <c r="H552" s="22" t="str">
        <f t="shared" si="45"/>
        <v xml:space="preserve"> </v>
      </c>
      <c r="O552" s="22" t="s">
        <v>746</v>
      </c>
    </row>
    <row r="553" spans="1:23" s="22" customFormat="1">
      <c r="A553" s="54">
        <v>40354</v>
      </c>
      <c r="B553" s="17">
        <v>2010</v>
      </c>
      <c r="C553" s="17">
        <f t="shared" si="42"/>
        <v>6</v>
      </c>
      <c r="D553" s="17" t="str">
        <f t="shared" si="43"/>
        <v>summer</v>
      </c>
      <c r="E553" s="37">
        <v>845</v>
      </c>
      <c r="F553" s="37"/>
      <c r="G553" s="17">
        <v>0</v>
      </c>
      <c r="H553" s="22" t="str">
        <f t="shared" si="45"/>
        <v xml:space="preserve"> </v>
      </c>
      <c r="O553" s="22" t="s">
        <v>746</v>
      </c>
    </row>
    <row r="554" spans="1:23">
      <c r="A554" s="53">
        <v>40355</v>
      </c>
      <c r="B554" s="17">
        <v>2010</v>
      </c>
      <c r="C554" s="17">
        <f t="shared" si="42"/>
        <v>6</v>
      </c>
      <c r="D554" s="17" t="str">
        <f t="shared" si="43"/>
        <v>summer</v>
      </c>
      <c r="E554" s="27">
        <v>1100</v>
      </c>
      <c r="F554" s="33" t="s">
        <v>97</v>
      </c>
      <c r="G554" s="17">
        <v>1</v>
      </c>
      <c r="H554" s="41" t="str">
        <f t="shared" si="45"/>
        <v>Calypte anna</v>
      </c>
      <c r="I554" s="22" t="s">
        <v>582</v>
      </c>
      <c r="J554" s="22" t="s">
        <v>583</v>
      </c>
      <c r="K554" s="22" t="s">
        <v>585</v>
      </c>
      <c r="L554" s="22" t="s">
        <v>434</v>
      </c>
      <c r="M554" s="22" t="s">
        <v>251</v>
      </c>
      <c r="N554" s="22" t="s">
        <v>397</v>
      </c>
      <c r="O554" s="22" t="s">
        <v>505</v>
      </c>
      <c r="Q554" s="41" t="s">
        <v>342</v>
      </c>
      <c r="R554" s="41" t="s">
        <v>694</v>
      </c>
      <c r="S554" s="41" t="s">
        <v>519</v>
      </c>
      <c r="T554" s="41" t="s">
        <v>434</v>
      </c>
      <c r="V554" s="41" t="s">
        <v>923</v>
      </c>
    </row>
    <row r="555" spans="1:23">
      <c r="A555" s="53">
        <v>40358</v>
      </c>
      <c r="B555" s="17">
        <v>2010</v>
      </c>
      <c r="C555" s="17">
        <f t="shared" si="42"/>
        <v>6</v>
      </c>
      <c r="D555" s="17" t="str">
        <f t="shared" si="43"/>
        <v>summer</v>
      </c>
      <c r="E555" s="27"/>
      <c r="F555" s="33" t="s">
        <v>97</v>
      </c>
      <c r="G555" s="17">
        <v>1</v>
      </c>
      <c r="H555" s="41" t="str">
        <f t="shared" si="45"/>
        <v>Calypte anna</v>
      </c>
      <c r="I555" s="22" t="s">
        <v>582</v>
      </c>
      <c r="J555" s="22" t="s">
        <v>583</v>
      </c>
      <c r="K555" s="22" t="s">
        <v>519</v>
      </c>
      <c r="L555" s="22" t="s">
        <v>434</v>
      </c>
      <c r="M555" s="22" t="s">
        <v>343</v>
      </c>
      <c r="N555" s="22" t="s">
        <v>666</v>
      </c>
      <c r="O555" s="22" t="s">
        <v>667</v>
      </c>
      <c r="P555" s="41" t="s">
        <v>668</v>
      </c>
      <c r="Q555" s="41" t="s">
        <v>342</v>
      </c>
      <c r="R555" s="41" t="s">
        <v>151</v>
      </c>
      <c r="S555" s="41" t="s">
        <v>519</v>
      </c>
      <c r="T555" s="41" t="s">
        <v>434</v>
      </c>
      <c r="V555" s="41" t="s">
        <v>923</v>
      </c>
    </row>
    <row r="556" spans="1:23">
      <c r="A556" s="53">
        <v>40358</v>
      </c>
      <c r="B556" s="17">
        <v>2010</v>
      </c>
      <c r="C556" s="17">
        <f t="shared" si="42"/>
        <v>6</v>
      </c>
      <c r="D556" s="17" t="str">
        <f t="shared" si="43"/>
        <v>summer</v>
      </c>
      <c r="E556" s="27">
        <v>1000</v>
      </c>
      <c r="F556" s="33" t="s">
        <v>97</v>
      </c>
      <c r="G556" s="17">
        <v>1</v>
      </c>
      <c r="H556" s="41" t="str">
        <f t="shared" si="45"/>
        <v>Junco hyemalis</v>
      </c>
      <c r="I556" s="22" t="s">
        <v>432</v>
      </c>
      <c r="J556" s="22" t="s">
        <v>433</v>
      </c>
      <c r="K556" s="22" t="s">
        <v>585</v>
      </c>
      <c r="L556" s="22" t="s">
        <v>434</v>
      </c>
      <c r="M556" s="22" t="s">
        <v>251</v>
      </c>
      <c r="N556" s="22" t="s">
        <v>397</v>
      </c>
      <c r="O556" s="22" t="s">
        <v>398</v>
      </c>
      <c r="P556" s="41" t="s">
        <v>665</v>
      </c>
      <c r="Q556" s="41" t="s">
        <v>342</v>
      </c>
      <c r="R556" s="41" t="s">
        <v>851</v>
      </c>
      <c r="S556" s="41" t="s">
        <v>519</v>
      </c>
      <c r="T556" s="41" t="s">
        <v>434</v>
      </c>
      <c r="V556" s="41" t="s">
        <v>907</v>
      </c>
    </row>
    <row r="557" spans="1:23" s="22" customFormat="1">
      <c r="A557" s="54">
        <v>40358</v>
      </c>
      <c r="B557" s="17">
        <v>2010</v>
      </c>
      <c r="C557" s="17">
        <f t="shared" si="42"/>
        <v>6</v>
      </c>
      <c r="D557" s="17" t="str">
        <f t="shared" si="43"/>
        <v>summer</v>
      </c>
      <c r="E557" s="37">
        <v>900</v>
      </c>
      <c r="F557" s="37"/>
      <c r="G557" s="17">
        <v>0</v>
      </c>
      <c r="H557" s="22" t="str">
        <f t="shared" si="45"/>
        <v xml:space="preserve"> </v>
      </c>
      <c r="O557" s="22" t="s">
        <v>746</v>
      </c>
    </row>
    <row r="558" spans="1:23" s="20" customFormat="1">
      <c r="A558" s="54">
        <v>40359</v>
      </c>
      <c r="B558" s="17">
        <v>2010</v>
      </c>
      <c r="C558" s="17">
        <f t="shared" si="42"/>
        <v>6</v>
      </c>
      <c r="D558" s="17" t="str">
        <f t="shared" si="43"/>
        <v>summer</v>
      </c>
      <c r="E558" s="37">
        <v>815</v>
      </c>
      <c r="F558" s="37"/>
      <c r="G558" s="17">
        <v>0</v>
      </c>
      <c r="H558" s="22" t="str">
        <f t="shared" si="45"/>
        <v xml:space="preserve"> </v>
      </c>
      <c r="I558" s="22"/>
      <c r="J558" s="22"/>
      <c r="K558" s="22"/>
      <c r="L558" s="22"/>
      <c r="M558" s="22"/>
      <c r="N558" s="22"/>
      <c r="O558" s="22" t="s">
        <v>746</v>
      </c>
      <c r="P558" s="22"/>
      <c r="Q558" s="22"/>
      <c r="R558" s="22"/>
      <c r="S558" s="22"/>
      <c r="T558" s="22"/>
      <c r="U558" s="22"/>
      <c r="V558" s="22"/>
      <c r="W558" s="22"/>
    </row>
    <row r="559" spans="1:23" s="22" customFormat="1">
      <c r="A559" s="54">
        <v>40360</v>
      </c>
      <c r="B559" s="17">
        <v>2010</v>
      </c>
      <c r="C559" s="17">
        <f t="shared" si="42"/>
        <v>7</v>
      </c>
      <c r="D559" s="17" t="str">
        <f t="shared" si="43"/>
        <v>summer</v>
      </c>
      <c r="E559" s="37">
        <v>900</v>
      </c>
      <c r="F559" s="37"/>
      <c r="G559" s="17">
        <v>0</v>
      </c>
      <c r="H559" s="22" t="str">
        <f t="shared" si="45"/>
        <v xml:space="preserve"> </v>
      </c>
      <c r="O559" s="22" t="s">
        <v>746</v>
      </c>
    </row>
    <row r="560" spans="1:23">
      <c r="A560" s="53">
        <v>40361</v>
      </c>
      <c r="B560" s="17">
        <v>2010</v>
      </c>
      <c r="C560" s="17">
        <f t="shared" si="42"/>
        <v>7</v>
      </c>
      <c r="D560" s="17" t="str">
        <f t="shared" si="43"/>
        <v>summer</v>
      </c>
      <c r="E560" s="27">
        <v>1315</v>
      </c>
      <c r="F560" s="33" t="s">
        <v>97</v>
      </c>
      <c r="G560" s="17">
        <v>1</v>
      </c>
      <c r="H560" s="41" t="str">
        <f t="shared" si="45"/>
        <v>Poecile rufescens</v>
      </c>
      <c r="I560" s="22" t="s">
        <v>669</v>
      </c>
      <c r="J560" s="22" t="s">
        <v>670</v>
      </c>
      <c r="K560" s="22" t="s">
        <v>585</v>
      </c>
      <c r="L560" s="22" t="s">
        <v>434</v>
      </c>
      <c r="M560" s="22" t="s">
        <v>232</v>
      </c>
      <c r="N560" s="22" t="s">
        <v>584</v>
      </c>
      <c r="O560" s="22" t="s">
        <v>724</v>
      </c>
      <c r="P560" s="41" t="s">
        <v>399</v>
      </c>
      <c r="Q560" s="41">
        <v>96760</v>
      </c>
      <c r="R560" s="41" t="s">
        <v>852</v>
      </c>
      <c r="S560" s="41" t="s">
        <v>519</v>
      </c>
      <c r="T560" s="41" t="s">
        <v>434</v>
      </c>
    </row>
    <row r="561" spans="1:23" s="22" customFormat="1">
      <c r="A561" s="54">
        <v>40361</v>
      </c>
      <c r="B561" s="17">
        <v>2010</v>
      </c>
      <c r="C561" s="17">
        <f t="shared" si="42"/>
        <v>7</v>
      </c>
      <c r="D561" s="17" t="str">
        <f t="shared" si="43"/>
        <v>summer</v>
      </c>
      <c r="E561" s="37">
        <v>745</v>
      </c>
      <c r="F561" s="37"/>
      <c r="G561" s="17">
        <v>0</v>
      </c>
      <c r="H561" s="22" t="str">
        <f t="shared" si="45"/>
        <v xml:space="preserve"> </v>
      </c>
      <c r="O561" s="22" t="s">
        <v>746</v>
      </c>
      <c r="W561" s="20"/>
    </row>
    <row r="562" spans="1:23" s="22" customFormat="1">
      <c r="A562" s="54">
        <v>40365</v>
      </c>
      <c r="B562" s="17">
        <v>2010</v>
      </c>
      <c r="C562" s="17">
        <f t="shared" si="42"/>
        <v>7</v>
      </c>
      <c r="D562" s="17" t="str">
        <f t="shared" si="43"/>
        <v>summer</v>
      </c>
      <c r="E562" s="37">
        <v>815</v>
      </c>
      <c r="F562" s="37"/>
      <c r="G562" s="17">
        <v>0</v>
      </c>
      <c r="H562" s="22" t="str">
        <f t="shared" si="45"/>
        <v xml:space="preserve"> </v>
      </c>
      <c r="O562" s="22" t="s">
        <v>746</v>
      </c>
    </row>
    <row r="563" spans="1:23" s="22" customFormat="1">
      <c r="A563" s="54">
        <v>40366</v>
      </c>
      <c r="B563" s="17">
        <v>2010</v>
      </c>
      <c r="C563" s="17">
        <f t="shared" si="42"/>
        <v>7</v>
      </c>
      <c r="D563" s="17" t="str">
        <f t="shared" si="43"/>
        <v>summer</v>
      </c>
      <c r="E563" s="37">
        <v>845</v>
      </c>
      <c r="F563" s="37"/>
      <c r="G563" s="17">
        <v>0</v>
      </c>
      <c r="H563" s="22" t="str">
        <f t="shared" si="45"/>
        <v xml:space="preserve"> </v>
      </c>
      <c r="O563" s="22" t="s">
        <v>746</v>
      </c>
    </row>
    <row r="564" spans="1:23">
      <c r="A564" s="53">
        <v>40367</v>
      </c>
      <c r="B564" s="17">
        <v>2010</v>
      </c>
      <c r="C564" s="17">
        <f t="shared" si="42"/>
        <v>7</v>
      </c>
      <c r="D564" s="17" t="str">
        <f t="shared" si="43"/>
        <v>summer</v>
      </c>
      <c r="E564" s="27"/>
      <c r="F564" s="33" t="s">
        <v>97</v>
      </c>
      <c r="G564" s="17">
        <v>1</v>
      </c>
      <c r="H564" s="41" t="str">
        <f t="shared" si="45"/>
        <v>Carpodacus mexicanus</v>
      </c>
      <c r="I564" s="22" t="s">
        <v>400</v>
      </c>
      <c r="J564" s="22" t="s">
        <v>401</v>
      </c>
      <c r="K564" s="22" t="s">
        <v>585</v>
      </c>
      <c r="L564" s="22" t="s">
        <v>434</v>
      </c>
      <c r="M564" s="22" t="s">
        <v>220</v>
      </c>
      <c r="N564" s="22" t="s">
        <v>530</v>
      </c>
      <c r="O564" s="22" t="s">
        <v>530</v>
      </c>
      <c r="P564" s="41" t="s">
        <v>402</v>
      </c>
      <c r="Q564" s="41" t="s">
        <v>342</v>
      </c>
      <c r="R564" s="41" t="s">
        <v>961</v>
      </c>
      <c r="S564" s="41" t="s">
        <v>519</v>
      </c>
      <c r="T564" s="41" t="s">
        <v>434</v>
      </c>
    </row>
    <row r="565" spans="1:23" s="22" customFormat="1">
      <c r="A565" s="54">
        <v>40367</v>
      </c>
      <c r="B565" s="17">
        <v>2010</v>
      </c>
      <c r="C565" s="17">
        <f t="shared" si="42"/>
        <v>7</v>
      </c>
      <c r="D565" s="17" t="str">
        <f t="shared" si="43"/>
        <v>summer</v>
      </c>
      <c r="E565" s="37">
        <v>845</v>
      </c>
      <c r="F565" s="37"/>
      <c r="G565" s="17">
        <v>0</v>
      </c>
      <c r="H565" s="22" t="str">
        <f t="shared" si="45"/>
        <v xml:space="preserve"> </v>
      </c>
      <c r="O565" s="22" t="s">
        <v>746</v>
      </c>
    </row>
    <row r="566" spans="1:23" s="22" customFormat="1">
      <c r="A566" s="54">
        <v>40371</v>
      </c>
      <c r="B566" s="17">
        <v>2010</v>
      </c>
      <c r="C566" s="17">
        <f t="shared" si="42"/>
        <v>7</v>
      </c>
      <c r="D566" s="17" t="str">
        <f t="shared" si="43"/>
        <v>summer</v>
      </c>
      <c r="E566" s="37">
        <v>815</v>
      </c>
      <c r="F566" s="37"/>
      <c r="G566" s="17">
        <v>0</v>
      </c>
      <c r="H566" s="22" t="str">
        <f t="shared" si="45"/>
        <v xml:space="preserve"> </v>
      </c>
      <c r="O566" s="22" t="s">
        <v>746</v>
      </c>
    </row>
    <row r="567" spans="1:23" s="22" customFormat="1">
      <c r="A567" s="54">
        <v>40372</v>
      </c>
      <c r="B567" s="17">
        <v>2010</v>
      </c>
      <c r="C567" s="17">
        <f t="shared" si="42"/>
        <v>7</v>
      </c>
      <c r="D567" s="17" t="str">
        <f t="shared" si="43"/>
        <v>summer</v>
      </c>
      <c r="E567" s="37">
        <v>830</v>
      </c>
      <c r="F567" s="37"/>
      <c r="G567" s="17">
        <v>0</v>
      </c>
      <c r="H567" s="22" t="str">
        <f t="shared" si="45"/>
        <v xml:space="preserve"> </v>
      </c>
      <c r="O567" s="22" t="s">
        <v>746</v>
      </c>
    </row>
    <row r="568" spans="1:23" s="22" customFormat="1">
      <c r="A568" s="54">
        <v>40373</v>
      </c>
      <c r="B568" s="17">
        <v>2010</v>
      </c>
      <c r="C568" s="17">
        <f t="shared" si="42"/>
        <v>7</v>
      </c>
      <c r="D568" s="17" t="str">
        <f t="shared" si="43"/>
        <v>summer</v>
      </c>
      <c r="E568" s="37">
        <v>830</v>
      </c>
      <c r="F568" s="37"/>
      <c r="G568" s="17">
        <v>0</v>
      </c>
      <c r="H568" s="22" t="str">
        <f t="shared" si="45"/>
        <v xml:space="preserve"> </v>
      </c>
      <c r="O568" s="22" t="s">
        <v>746</v>
      </c>
    </row>
    <row r="569" spans="1:23" s="22" customFormat="1">
      <c r="A569" s="54">
        <v>40374</v>
      </c>
      <c r="B569" s="17">
        <v>2010</v>
      </c>
      <c r="C569" s="17">
        <f t="shared" si="42"/>
        <v>7</v>
      </c>
      <c r="D569" s="17" t="str">
        <f t="shared" si="43"/>
        <v>summer</v>
      </c>
      <c r="E569" s="37">
        <v>815</v>
      </c>
      <c r="F569" s="37"/>
      <c r="G569" s="17">
        <v>0</v>
      </c>
      <c r="H569" s="22" t="str">
        <f t="shared" si="45"/>
        <v xml:space="preserve"> </v>
      </c>
      <c r="O569" s="22" t="s">
        <v>746</v>
      </c>
    </row>
    <row r="570" spans="1:23" s="22" customFormat="1">
      <c r="A570" s="54">
        <v>40375</v>
      </c>
      <c r="B570" s="17">
        <v>2010</v>
      </c>
      <c r="C570" s="17">
        <f t="shared" si="42"/>
        <v>7</v>
      </c>
      <c r="D570" s="17" t="str">
        <f t="shared" si="43"/>
        <v>summer</v>
      </c>
      <c r="E570" s="37">
        <v>900</v>
      </c>
      <c r="F570" s="37"/>
      <c r="G570" s="17">
        <v>0</v>
      </c>
      <c r="H570" s="22" t="str">
        <f t="shared" si="45"/>
        <v xml:space="preserve"> </v>
      </c>
      <c r="O570" s="22" t="s">
        <v>746</v>
      </c>
    </row>
    <row r="571" spans="1:23">
      <c r="A571" s="53">
        <v>40376</v>
      </c>
      <c r="B571" s="17">
        <v>2010</v>
      </c>
      <c r="C571" s="17">
        <f t="shared" si="42"/>
        <v>7</v>
      </c>
      <c r="D571" s="17" t="str">
        <f t="shared" si="43"/>
        <v>summer</v>
      </c>
      <c r="E571" s="27"/>
      <c r="F571" s="33" t="s">
        <v>97</v>
      </c>
      <c r="G571" s="17">
        <v>1</v>
      </c>
      <c r="H571" s="41" t="str">
        <f t="shared" si="45"/>
        <v>Selasphorus sasin</v>
      </c>
      <c r="I571" s="22" t="s">
        <v>437</v>
      </c>
      <c r="J571" s="22" t="s">
        <v>575</v>
      </c>
      <c r="K571" s="22" t="s">
        <v>585</v>
      </c>
      <c r="L571" s="22" t="s">
        <v>434</v>
      </c>
      <c r="M571" s="22" t="s">
        <v>133</v>
      </c>
      <c r="N571" s="22" t="s">
        <v>535</v>
      </c>
      <c r="O571" s="22" t="s">
        <v>536</v>
      </c>
      <c r="P571" s="41" t="s">
        <v>329</v>
      </c>
      <c r="Q571" s="41">
        <v>96758</v>
      </c>
      <c r="R571" s="41" t="s">
        <v>853</v>
      </c>
      <c r="S571" s="41" t="s">
        <v>585</v>
      </c>
      <c r="T571" s="41" t="s">
        <v>434</v>
      </c>
    </row>
    <row r="572" spans="1:23" s="22" customFormat="1">
      <c r="A572" s="54">
        <v>40378</v>
      </c>
      <c r="B572" s="17">
        <v>2010</v>
      </c>
      <c r="C572" s="17">
        <f t="shared" ref="C572:C635" si="46">MONTH(A572)</f>
        <v>7</v>
      </c>
      <c r="D572" s="17" t="str">
        <f t="shared" ref="D572:D635" si="47">IF(C572&lt;3,"winter",IF(C572&lt;6,"spring",IF(C572&lt;9,"summer",IF(C572&lt;12,"fall","winter"))))</f>
        <v>summer</v>
      </c>
      <c r="E572" s="37">
        <v>900</v>
      </c>
      <c r="F572" s="37"/>
      <c r="G572" s="17">
        <v>0</v>
      </c>
      <c r="H572" s="22" t="str">
        <f t="shared" ref="H572:H603" si="48">CONCATENATE(I572," ",J572)</f>
        <v xml:space="preserve"> </v>
      </c>
      <c r="O572" s="22" t="s">
        <v>746</v>
      </c>
    </row>
    <row r="573" spans="1:23" s="22" customFormat="1">
      <c r="A573" s="54">
        <v>40379</v>
      </c>
      <c r="B573" s="17">
        <v>2010</v>
      </c>
      <c r="C573" s="17">
        <f t="shared" si="46"/>
        <v>7</v>
      </c>
      <c r="D573" s="17" t="str">
        <f t="shared" si="47"/>
        <v>summer</v>
      </c>
      <c r="E573" s="37">
        <v>900</v>
      </c>
      <c r="F573" s="37"/>
      <c r="G573" s="17">
        <v>0</v>
      </c>
      <c r="H573" s="22" t="str">
        <f t="shared" si="48"/>
        <v xml:space="preserve"> </v>
      </c>
      <c r="O573" s="22" t="s">
        <v>746</v>
      </c>
    </row>
    <row r="574" spans="1:23">
      <c r="A574" s="53">
        <v>40380</v>
      </c>
      <c r="B574" s="17">
        <v>2010</v>
      </c>
      <c r="C574" s="17">
        <f t="shared" si="46"/>
        <v>7</v>
      </c>
      <c r="D574" s="17" t="str">
        <f t="shared" si="47"/>
        <v>summer</v>
      </c>
      <c r="E574" s="27">
        <v>957</v>
      </c>
      <c r="F574" s="33" t="s">
        <v>97</v>
      </c>
      <c r="G574" s="17">
        <v>1</v>
      </c>
      <c r="H574" s="41" t="str">
        <f t="shared" si="48"/>
        <v>Euphagus cyanocephalus</v>
      </c>
      <c r="I574" s="22" t="s">
        <v>731</v>
      </c>
      <c r="J574" s="22" t="s">
        <v>732</v>
      </c>
      <c r="K574" s="22" t="s">
        <v>585</v>
      </c>
      <c r="L574" s="22" t="s">
        <v>434</v>
      </c>
      <c r="M574" s="22" t="s">
        <v>232</v>
      </c>
      <c r="N574" s="22" t="s">
        <v>584</v>
      </c>
      <c r="O574" s="22" t="s">
        <v>450</v>
      </c>
      <c r="Q574" s="41" t="s">
        <v>342</v>
      </c>
      <c r="R574" s="41" t="s">
        <v>275</v>
      </c>
      <c r="S574" s="41" t="s">
        <v>519</v>
      </c>
      <c r="T574" s="41" t="s">
        <v>585</v>
      </c>
    </row>
    <row r="575" spans="1:23">
      <c r="A575" s="53">
        <v>40381</v>
      </c>
      <c r="B575" s="17">
        <v>2010</v>
      </c>
      <c r="C575" s="17">
        <f t="shared" si="46"/>
        <v>7</v>
      </c>
      <c r="D575" s="17" t="str">
        <f t="shared" si="47"/>
        <v>summer</v>
      </c>
      <c r="E575" s="27">
        <v>1330</v>
      </c>
      <c r="F575" s="33" t="s">
        <v>97</v>
      </c>
      <c r="G575" s="17">
        <v>1</v>
      </c>
      <c r="H575" s="41" t="str">
        <f t="shared" si="48"/>
        <v>Selasphorus sasin</v>
      </c>
      <c r="I575" s="22" t="s">
        <v>437</v>
      </c>
      <c r="J575" s="22" t="s">
        <v>575</v>
      </c>
      <c r="K575" s="22" t="s">
        <v>585</v>
      </c>
      <c r="L575" s="22" t="s">
        <v>434</v>
      </c>
      <c r="M575" s="22" t="s">
        <v>133</v>
      </c>
      <c r="N575" s="22" t="s">
        <v>330</v>
      </c>
      <c r="O575" s="22" t="s">
        <v>331</v>
      </c>
      <c r="Q575" s="41" t="s">
        <v>342</v>
      </c>
      <c r="R575" s="41" t="s">
        <v>65</v>
      </c>
      <c r="S575" s="41" t="s">
        <v>678</v>
      </c>
      <c r="T575" s="41" t="s">
        <v>434</v>
      </c>
    </row>
    <row r="576" spans="1:23">
      <c r="A576" s="53">
        <v>40381</v>
      </c>
      <c r="B576" s="17">
        <v>2010</v>
      </c>
      <c r="C576" s="17">
        <f t="shared" si="46"/>
        <v>7</v>
      </c>
      <c r="D576" s="17" t="str">
        <f t="shared" si="47"/>
        <v>summer</v>
      </c>
      <c r="E576" s="27">
        <v>845</v>
      </c>
      <c r="F576" s="33" t="s">
        <v>97</v>
      </c>
      <c r="G576" s="17">
        <v>1</v>
      </c>
      <c r="H576" s="41" t="str">
        <f t="shared" si="48"/>
        <v>Junco hyemalis</v>
      </c>
      <c r="I576" s="22" t="s">
        <v>432</v>
      </c>
      <c r="J576" s="22" t="s">
        <v>433</v>
      </c>
      <c r="K576" s="22" t="s">
        <v>585</v>
      </c>
      <c r="L576" s="22" t="s">
        <v>434</v>
      </c>
      <c r="M576" s="22" t="s">
        <v>232</v>
      </c>
      <c r="N576" s="22" t="s">
        <v>584</v>
      </c>
      <c r="O576" s="22" t="s">
        <v>746</v>
      </c>
      <c r="Q576" s="41" t="s">
        <v>342</v>
      </c>
      <c r="R576" s="41" t="s">
        <v>276</v>
      </c>
      <c r="S576" s="41" t="s">
        <v>519</v>
      </c>
      <c r="T576" s="41" t="s">
        <v>434</v>
      </c>
      <c r="V576" s="41" t="s">
        <v>923</v>
      </c>
    </row>
    <row r="577" spans="1:22">
      <c r="A577" s="53">
        <v>40382</v>
      </c>
      <c r="B577" s="17">
        <v>2010</v>
      </c>
      <c r="C577" s="17">
        <f t="shared" si="46"/>
        <v>7</v>
      </c>
      <c r="D577" s="17" t="str">
        <f t="shared" si="47"/>
        <v>summer</v>
      </c>
      <c r="E577" s="27">
        <v>1400</v>
      </c>
      <c r="F577" s="33" t="s">
        <v>97</v>
      </c>
      <c r="G577" s="17">
        <v>1</v>
      </c>
      <c r="H577" s="41" t="str">
        <f t="shared" si="48"/>
        <v>Calypte costae</v>
      </c>
      <c r="I577" s="22" t="s">
        <v>582</v>
      </c>
      <c r="J577" s="22" t="s">
        <v>332</v>
      </c>
      <c r="K577" s="22" t="s">
        <v>519</v>
      </c>
      <c r="L577" s="22" t="s">
        <v>434</v>
      </c>
      <c r="M577" s="22" t="s">
        <v>133</v>
      </c>
      <c r="N577" s="22" t="s">
        <v>330</v>
      </c>
      <c r="O577" s="22" t="s">
        <v>333</v>
      </c>
      <c r="P577" s="41" t="s">
        <v>334</v>
      </c>
      <c r="Q577" s="41" t="s">
        <v>342</v>
      </c>
      <c r="R577" s="41" t="s">
        <v>971</v>
      </c>
      <c r="S577" s="41" t="s">
        <v>519</v>
      </c>
      <c r="T577" s="41" t="s">
        <v>434</v>
      </c>
    </row>
    <row r="578" spans="1:22" s="22" customFormat="1">
      <c r="A578" s="54">
        <v>40385</v>
      </c>
      <c r="B578" s="17">
        <v>2010</v>
      </c>
      <c r="C578" s="17">
        <f t="shared" si="46"/>
        <v>7</v>
      </c>
      <c r="D578" s="17" t="str">
        <f t="shared" si="47"/>
        <v>summer</v>
      </c>
      <c r="E578" s="37">
        <v>830</v>
      </c>
      <c r="F578" s="37"/>
      <c r="G578" s="17">
        <v>0</v>
      </c>
      <c r="H578" s="22" t="str">
        <f t="shared" si="48"/>
        <v xml:space="preserve"> </v>
      </c>
      <c r="O578" s="22" t="s">
        <v>746</v>
      </c>
      <c r="P578" s="22" t="s">
        <v>335</v>
      </c>
    </row>
    <row r="579" spans="1:22">
      <c r="A579" s="53">
        <v>40386</v>
      </c>
      <c r="B579" s="17">
        <v>2010</v>
      </c>
      <c r="C579" s="17">
        <f t="shared" si="46"/>
        <v>7</v>
      </c>
      <c r="D579" s="17" t="str">
        <f t="shared" si="47"/>
        <v>summer</v>
      </c>
      <c r="E579" s="27">
        <v>1600</v>
      </c>
      <c r="F579" s="33" t="s">
        <v>97</v>
      </c>
      <c r="G579" s="17">
        <v>1</v>
      </c>
      <c r="H579" s="41" t="str">
        <f t="shared" si="48"/>
        <v>Calypte anna</v>
      </c>
      <c r="I579" s="22" t="s">
        <v>582</v>
      </c>
      <c r="J579" s="22" t="s">
        <v>583</v>
      </c>
      <c r="K579" s="22" t="s">
        <v>519</v>
      </c>
      <c r="L579" s="22" t="s">
        <v>434</v>
      </c>
      <c r="M579" s="22" t="s">
        <v>343</v>
      </c>
      <c r="N579" s="22" t="s">
        <v>752</v>
      </c>
      <c r="O579" s="22" t="s">
        <v>336</v>
      </c>
      <c r="Q579" s="41" t="s">
        <v>342</v>
      </c>
      <c r="R579" s="41" t="s">
        <v>972</v>
      </c>
      <c r="S579" s="41" t="s">
        <v>585</v>
      </c>
      <c r="T579" s="41" t="s">
        <v>585</v>
      </c>
    </row>
    <row r="580" spans="1:22" s="22" customFormat="1">
      <c r="A580" s="54">
        <v>40386</v>
      </c>
      <c r="B580" s="17">
        <v>2010</v>
      </c>
      <c r="C580" s="17">
        <f t="shared" si="46"/>
        <v>7</v>
      </c>
      <c r="D580" s="17" t="str">
        <f t="shared" si="47"/>
        <v>summer</v>
      </c>
      <c r="E580" s="37">
        <v>800</v>
      </c>
      <c r="F580" s="37"/>
      <c r="G580" s="17">
        <v>0</v>
      </c>
      <c r="H580" s="22" t="str">
        <f t="shared" si="48"/>
        <v xml:space="preserve"> </v>
      </c>
      <c r="O580" s="22" t="s">
        <v>746</v>
      </c>
    </row>
    <row r="581" spans="1:22" s="22" customFormat="1">
      <c r="A581" s="54">
        <v>40387</v>
      </c>
      <c r="B581" s="17">
        <v>2010</v>
      </c>
      <c r="C581" s="17">
        <f t="shared" si="46"/>
        <v>7</v>
      </c>
      <c r="D581" s="17" t="str">
        <f t="shared" si="47"/>
        <v>summer</v>
      </c>
      <c r="E581" s="37">
        <v>800</v>
      </c>
      <c r="F581" s="37"/>
      <c r="G581" s="17">
        <v>0</v>
      </c>
      <c r="H581" s="22" t="str">
        <f t="shared" si="48"/>
        <v xml:space="preserve"> </v>
      </c>
      <c r="O581" s="22" t="s">
        <v>746</v>
      </c>
    </row>
    <row r="582" spans="1:22" s="22" customFormat="1">
      <c r="A582" s="54">
        <v>40388</v>
      </c>
      <c r="B582" s="17">
        <v>2010</v>
      </c>
      <c r="C582" s="17">
        <f t="shared" si="46"/>
        <v>7</v>
      </c>
      <c r="D582" s="17" t="str">
        <f t="shared" si="47"/>
        <v>summer</v>
      </c>
      <c r="E582" s="37">
        <v>800</v>
      </c>
      <c r="F582" s="37"/>
      <c r="G582" s="17">
        <v>0</v>
      </c>
      <c r="H582" s="22" t="str">
        <f t="shared" si="48"/>
        <v xml:space="preserve"> </v>
      </c>
      <c r="O582" s="22" t="s">
        <v>746</v>
      </c>
      <c r="P582" s="22" t="s">
        <v>335</v>
      </c>
    </row>
    <row r="583" spans="1:22" s="22" customFormat="1">
      <c r="A583" s="54">
        <v>40389</v>
      </c>
      <c r="B583" s="17">
        <v>2010</v>
      </c>
      <c r="C583" s="17">
        <f t="shared" si="46"/>
        <v>7</v>
      </c>
      <c r="D583" s="17" t="str">
        <f t="shared" si="47"/>
        <v>summer</v>
      </c>
      <c r="E583" s="37">
        <v>915</v>
      </c>
      <c r="F583" s="37"/>
      <c r="G583" s="17">
        <v>0</v>
      </c>
      <c r="H583" s="22" t="str">
        <f t="shared" si="48"/>
        <v xml:space="preserve"> </v>
      </c>
      <c r="O583" s="22" t="s">
        <v>746</v>
      </c>
      <c r="P583" s="22" t="s">
        <v>335</v>
      </c>
    </row>
    <row r="584" spans="1:22" s="22" customFormat="1">
      <c r="A584" s="54">
        <v>40392</v>
      </c>
      <c r="B584" s="17">
        <v>2010</v>
      </c>
      <c r="C584" s="17">
        <f t="shared" si="46"/>
        <v>8</v>
      </c>
      <c r="D584" s="17" t="str">
        <f t="shared" si="47"/>
        <v>summer</v>
      </c>
      <c r="E584" s="37">
        <v>815</v>
      </c>
      <c r="F584" s="37"/>
      <c r="G584" s="17">
        <v>0</v>
      </c>
      <c r="H584" s="22" t="str">
        <f t="shared" si="48"/>
        <v xml:space="preserve"> </v>
      </c>
      <c r="O584" s="22" t="s">
        <v>746</v>
      </c>
      <c r="P584" s="22" t="s">
        <v>335</v>
      </c>
    </row>
    <row r="585" spans="1:22" s="22" customFormat="1">
      <c r="A585" s="54">
        <v>40393</v>
      </c>
      <c r="B585" s="17">
        <v>2010</v>
      </c>
      <c r="C585" s="17">
        <f t="shared" si="46"/>
        <v>8</v>
      </c>
      <c r="D585" s="17" t="str">
        <f t="shared" si="47"/>
        <v>summer</v>
      </c>
      <c r="E585" s="37">
        <v>830</v>
      </c>
      <c r="F585" s="37"/>
      <c r="G585" s="17">
        <v>0</v>
      </c>
      <c r="H585" s="22" t="str">
        <f t="shared" si="48"/>
        <v xml:space="preserve"> </v>
      </c>
      <c r="O585" s="22" t="s">
        <v>746</v>
      </c>
    </row>
    <row r="586" spans="1:22" s="22" customFormat="1">
      <c r="A586" s="54">
        <v>40394</v>
      </c>
      <c r="B586" s="17">
        <v>2010</v>
      </c>
      <c r="C586" s="17">
        <f t="shared" si="46"/>
        <v>8</v>
      </c>
      <c r="D586" s="17" t="str">
        <f t="shared" si="47"/>
        <v>summer</v>
      </c>
      <c r="E586" s="37">
        <v>900</v>
      </c>
      <c r="F586" s="37"/>
      <c r="G586" s="17">
        <v>0</v>
      </c>
      <c r="H586" s="22" t="str">
        <f t="shared" si="48"/>
        <v xml:space="preserve"> </v>
      </c>
      <c r="O586" s="22" t="s">
        <v>746</v>
      </c>
    </row>
    <row r="587" spans="1:22" s="22" customFormat="1">
      <c r="A587" s="54">
        <v>40395</v>
      </c>
      <c r="B587" s="17">
        <v>2010</v>
      </c>
      <c r="C587" s="17">
        <f t="shared" si="46"/>
        <v>8</v>
      </c>
      <c r="D587" s="17" t="str">
        <f t="shared" si="47"/>
        <v>summer</v>
      </c>
      <c r="E587" s="37">
        <v>830</v>
      </c>
      <c r="F587" s="37"/>
      <c r="G587" s="17">
        <v>0</v>
      </c>
      <c r="H587" s="22" t="str">
        <f t="shared" si="48"/>
        <v xml:space="preserve"> </v>
      </c>
      <c r="O587" s="22" t="s">
        <v>746</v>
      </c>
    </row>
    <row r="588" spans="1:22" s="22" customFormat="1">
      <c r="A588" s="54">
        <v>40396</v>
      </c>
      <c r="B588" s="17">
        <v>2010</v>
      </c>
      <c r="C588" s="17">
        <f t="shared" si="46"/>
        <v>8</v>
      </c>
      <c r="D588" s="17" t="str">
        <f t="shared" si="47"/>
        <v>summer</v>
      </c>
      <c r="E588" s="37">
        <v>830</v>
      </c>
      <c r="F588" s="37"/>
      <c r="G588" s="17">
        <v>0</v>
      </c>
      <c r="H588" s="22" t="str">
        <f t="shared" si="48"/>
        <v xml:space="preserve"> </v>
      </c>
      <c r="O588" s="22" t="s">
        <v>746</v>
      </c>
    </row>
    <row r="589" spans="1:22">
      <c r="A589" s="53">
        <v>40397</v>
      </c>
      <c r="B589" s="17">
        <v>2010</v>
      </c>
      <c r="C589" s="17">
        <f t="shared" si="46"/>
        <v>8</v>
      </c>
      <c r="D589" s="17" t="str">
        <f t="shared" si="47"/>
        <v>summer</v>
      </c>
      <c r="E589" s="27">
        <v>1400</v>
      </c>
      <c r="F589" s="33" t="s">
        <v>97</v>
      </c>
      <c r="G589" s="17">
        <v>1</v>
      </c>
      <c r="H589" s="41" t="str">
        <f t="shared" si="48"/>
        <v>Calypte anna</v>
      </c>
      <c r="I589" s="22" t="s">
        <v>582</v>
      </c>
      <c r="J589" s="22" t="s">
        <v>583</v>
      </c>
      <c r="K589" s="22" t="s">
        <v>519</v>
      </c>
      <c r="L589" s="22" t="s">
        <v>434</v>
      </c>
      <c r="M589" s="22" t="s">
        <v>133</v>
      </c>
      <c r="N589" s="22" t="s">
        <v>330</v>
      </c>
      <c r="O589" s="22" t="s">
        <v>337</v>
      </c>
      <c r="Q589" s="41" t="s">
        <v>342</v>
      </c>
      <c r="R589" s="41" t="s">
        <v>440</v>
      </c>
      <c r="S589" s="41" t="s">
        <v>519</v>
      </c>
      <c r="T589" s="41" t="s">
        <v>585</v>
      </c>
      <c r="V589" s="41" t="s">
        <v>707</v>
      </c>
    </row>
    <row r="590" spans="1:22" s="22" customFormat="1">
      <c r="A590" s="54">
        <v>40399</v>
      </c>
      <c r="B590" s="17">
        <v>2010</v>
      </c>
      <c r="C590" s="17">
        <f t="shared" si="46"/>
        <v>8</v>
      </c>
      <c r="D590" s="17" t="str">
        <f t="shared" si="47"/>
        <v>summer</v>
      </c>
      <c r="E590" s="37">
        <v>900</v>
      </c>
      <c r="F590" s="37"/>
      <c r="G590" s="17">
        <v>0</v>
      </c>
      <c r="H590" s="22" t="str">
        <f t="shared" si="48"/>
        <v xml:space="preserve"> </v>
      </c>
      <c r="O590" s="22" t="s">
        <v>746</v>
      </c>
    </row>
    <row r="591" spans="1:22" s="22" customFormat="1">
      <c r="A591" s="54">
        <v>40400</v>
      </c>
      <c r="B591" s="17">
        <v>2010</v>
      </c>
      <c r="C591" s="17">
        <f t="shared" si="46"/>
        <v>8</v>
      </c>
      <c r="D591" s="17" t="str">
        <f t="shared" si="47"/>
        <v>summer</v>
      </c>
      <c r="E591" s="37">
        <v>845</v>
      </c>
      <c r="F591" s="37"/>
      <c r="G591" s="17">
        <v>0</v>
      </c>
      <c r="H591" s="22" t="str">
        <f t="shared" si="48"/>
        <v xml:space="preserve"> </v>
      </c>
      <c r="O591" s="22" t="s">
        <v>746</v>
      </c>
    </row>
    <row r="592" spans="1:22" s="22" customFormat="1">
      <c r="A592" s="54">
        <v>40401</v>
      </c>
      <c r="B592" s="17">
        <v>2010</v>
      </c>
      <c r="C592" s="17">
        <f t="shared" si="46"/>
        <v>8</v>
      </c>
      <c r="D592" s="17" t="str">
        <f t="shared" si="47"/>
        <v>summer</v>
      </c>
      <c r="E592" s="37">
        <v>830</v>
      </c>
      <c r="F592" s="37"/>
      <c r="G592" s="17">
        <v>0</v>
      </c>
      <c r="H592" s="22" t="str">
        <f t="shared" si="48"/>
        <v xml:space="preserve"> </v>
      </c>
      <c r="O592" s="22" t="s">
        <v>746</v>
      </c>
    </row>
    <row r="593" spans="1:22" s="22" customFormat="1">
      <c r="A593" s="54">
        <v>40402</v>
      </c>
      <c r="B593" s="17">
        <v>2010</v>
      </c>
      <c r="C593" s="17">
        <f t="shared" si="46"/>
        <v>8</v>
      </c>
      <c r="D593" s="17" t="str">
        <f t="shared" si="47"/>
        <v>summer</v>
      </c>
      <c r="E593" s="37">
        <v>830</v>
      </c>
      <c r="F593" s="37"/>
      <c r="G593" s="17">
        <v>0</v>
      </c>
      <c r="H593" s="22" t="str">
        <f t="shared" si="48"/>
        <v xml:space="preserve"> </v>
      </c>
      <c r="O593" s="22" t="s">
        <v>746</v>
      </c>
    </row>
    <row r="594" spans="1:22" s="22" customFormat="1">
      <c r="A594" s="54">
        <v>40403</v>
      </c>
      <c r="B594" s="17">
        <v>2010</v>
      </c>
      <c r="C594" s="17">
        <f t="shared" si="46"/>
        <v>8</v>
      </c>
      <c r="D594" s="17" t="str">
        <f t="shared" si="47"/>
        <v>summer</v>
      </c>
      <c r="E594" s="37">
        <v>830</v>
      </c>
      <c r="F594" s="37"/>
      <c r="G594" s="17">
        <v>0</v>
      </c>
      <c r="H594" s="22" t="str">
        <f t="shared" si="48"/>
        <v xml:space="preserve"> </v>
      </c>
      <c r="O594" s="22" t="s">
        <v>746</v>
      </c>
    </row>
    <row r="595" spans="1:22">
      <c r="A595" s="53">
        <v>40405</v>
      </c>
      <c r="B595" s="17">
        <v>2010</v>
      </c>
      <c r="C595" s="17">
        <f t="shared" si="46"/>
        <v>8</v>
      </c>
      <c r="D595" s="17" t="str">
        <f t="shared" si="47"/>
        <v>summer</v>
      </c>
      <c r="E595" s="27"/>
      <c r="F595" s="33" t="s">
        <v>97</v>
      </c>
      <c r="G595" s="17">
        <v>1</v>
      </c>
      <c r="H595" s="41" t="str">
        <f t="shared" si="48"/>
        <v>Calypte anna</v>
      </c>
      <c r="I595" s="22" t="s">
        <v>582</v>
      </c>
      <c r="J595" s="22" t="s">
        <v>583</v>
      </c>
      <c r="K595" s="22" t="s">
        <v>293</v>
      </c>
      <c r="L595" s="22" t="s">
        <v>404</v>
      </c>
      <c r="M595" s="22" t="s">
        <v>232</v>
      </c>
      <c r="N595" s="22" t="s">
        <v>584</v>
      </c>
      <c r="O595" s="22" t="s">
        <v>398</v>
      </c>
      <c r="P595" s="41" t="s">
        <v>469</v>
      </c>
      <c r="Q595" s="41">
        <v>96754</v>
      </c>
      <c r="R595" s="41" t="s">
        <v>28</v>
      </c>
      <c r="S595" s="41" t="s">
        <v>519</v>
      </c>
      <c r="T595" s="41" t="s">
        <v>585</v>
      </c>
    </row>
    <row r="596" spans="1:22" s="22" customFormat="1">
      <c r="A596" s="54">
        <v>40406</v>
      </c>
      <c r="B596" s="17">
        <v>2010</v>
      </c>
      <c r="C596" s="17">
        <f t="shared" si="46"/>
        <v>8</v>
      </c>
      <c r="D596" s="17" t="str">
        <f t="shared" si="47"/>
        <v>summer</v>
      </c>
      <c r="E596" s="37">
        <v>815</v>
      </c>
      <c r="F596" s="37"/>
      <c r="G596" s="17">
        <v>0</v>
      </c>
      <c r="H596" s="22" t="str">
        <f t="shared" si="48"/>
        <v xml:space="preserve"> </v>
      </c>
      <c r="O596" s="22" t="s">
        <v>746</v>
      </c>
    </row>
    <row r="597" spans="1:22" s="22" customFormat="1">
      <c r="A597" s="54">
        <v>40407</v>
      </c>
      <c r="B597" s="17">
        <v>2010</v>
      </c>
      <c r="C597" s="17">
        <f t="shared" si="46"/>
        <v>8</v>
      </c>
      <c r="D597" s="17" t="str">
        <f t="shared" si="47"/>
        <v>summer</v>
      </c>
      <c r="E597" s="37">
        <v>815</v>
      </c>
      <c r="F597" s="37"/>
      <c r="G597" s="17">
        <v>0</v>
      </c>
      <c r="H597" s="22" t="str">
        <f t="shared" si="48"/>
        <v xml:space="preserve"> </v>
      </c>
      <c r="O597" s="22" t="s">
        <v>746</v>
      </c>
    </row>
    <row r="598" spans="1:22">
      <c r="A598" s="53">
        <v>40408</v>
      </c>
      <c r="B598" s="17">
        <v>2010</v>
      </c>
      <c r="C598" s="17">
        <f t="shared" si="46"/>
        <v>8</v>
      </c>
      <c r="D598" s="17" t="str">
        <f t="shared" si="47"/>
        <v>summer</v>
      </c>
      <c r="E598" s="27">
        <v>1710</v>
      </c>
      <c r="F598" s="33" t="s">
        <v>97</v>
      </c>
      <c r="G598" s="17">
        <v>1</v>
      </c>
      <c r="H598" s="41" t="str">
        <f t="shared" si="48"/>
        <v>Calypte anna</v>
      </c>
      <c r="I598" s="22" t="s">
        <v>582</v>
      </c>
      <c r="J598" s="22" t="s">
        <v>583</v>
      </c>
      <c r="K598" s="22" t="s">
        <v>585</v>
      </c>
      <c r="L598" s="22" t="s">
        <v>585</v>
      </c>
      <c r="M598" s="22" t="s">
        <v>343</v>
      </c>
      <c r="N598" s="22" t="s">
        <v>666</v>
      </c>
      <c r="O598" s="22" t="s">
        <v>347</v>
      </c>
      <c r="Q598" s="41" t="s">
        <v>342</v>
      </c>
      <c r="R598" s="41" t="s">
        <v>374</v>
      </c>
      <c r="S598" s="41" t="s">
        <v>519</v>
      </c>
      <c r="T598" s="41" t="s">
        <v>434</v>
      </c>
      <c r="V598" s="41" t="s">
        <v>923</v>
      </c>
    </row>
    <row r="599" spans="1:22" s="22" customFormat="1">
      <c r="A599" s="54">
        <v>40408</v>
      </c>
      <c r="B599" s="17">
        <v>2010</v>
      </c>
      <c r="C599" s="17">
        <f t="shared" si="46"/>
        <v>8</v>
      </c>
      <c r="D599" s="17" t="str">
        <f t="shared" si="47"/>
        <v>summer</v>
      </c>
      <c r="E599" s="37">
        <v>745</v>
      </c>
      <c r="F599" s="37"/>
      <c r="G599" s="17">
        <v>0</v>
      </c>
      <c r="H599" s="22" t="str">
        <f t="shared" si="48"/>
        <v xml:space="preserve"> </v>
      </c>
      <c r="O599" s="22" t="s">
        <v>746</v>
      </c>
    </row>
    <row r="600" spans="1:22" s="22" customFormat="1">
      <c r="A600" s="54">
        <v>40409</v>
      </c>
      <c r="B600" s="17">
        <v>2010</v>
      </c>
      <c r="C600" s="17">
        <f t="shared" si="46"/>
        <v>8</v>
      </c>
      <c r="D600" s="17" t="str">
        <f t="shared" si="47"/>
        <v>summer</v>
      </c>
      <c r="E600" s="37">
        <v>900</v>
      </c>
      <c r="F600" s="37"/>
      <c r="G600" s="17">
        <v>0</v>
      </c>
      <c r="H600" s="22" t="str">
        <f t="shared" si="48"/>
        <v xml:space="preserve"> </v>
      </c>
      <c r="O600" s="22" t="s">
        <v>746</v>
      </c>
    </row>
    <row r="601" spans="1:22">
      <c r="A601" s="53">
        <v>40411</v>
      </c>
      <c r="B601" s="17">
        <v>2010</v>
      </c>
      <c r="C601" s="17">
        <f t="shared" si="46"/>
        <v>8</v>
      </c>
      <c r="D601" s="17" t="str">
        <f t="shared" si="47"/>
        <v>summer</v>
      </c>
      <c r="E601" s="27"/>
      <c r="F601" s="33" t="s">
        <v>97</v>
      </c>
      <c r="G601" s="17">
        <v>1</v>
      </c>
      <c r="H601" s="41" t="str">
        <f t="shared" si="48"/>
        <v>Setophaga townsendi</v>
      </c>
      <c r="I601" s="22" t="s">
        <v>183</v>
      </c>
      <c r="J601" s="22" t="s">
        <v>348</v>
      </c>
      <c r="K601" s="22" t="s">
        <v>585</v>
      </c>
      <c r="L601" s="22" t="s">
        <v>585</v>
      </c>
      <c r="M601" s="22" t="s">
        <v>343</v>
      </c>
      <c r="N601" s="22" t="s">
        <v>666</v>
      </c>
      <c r="O601" s="22" t="s">
        <v>349</v>
      </c>
      <c r="P601" s="41" t="s">
        <v>316</v>
      </c>
      <c r="Q601" s="41" t="s">
        <v>342</v>
      </c>
      <c r="R601" s="41" t="s">
        <v>973</v>
      </c>
      <c r="S601" s="41" t="s">
        <v>519</v>
      </c>
      <c r="T601" s="41" t="s">
        <v>434</v>
      </c>
      <c r="V601" s="41" t="s">
        <v>923</v>
      </c>
    </row>
    <row r="602" spans="1:22">
      <c r="A602" s="53">
        <v>40413</v>
      </c>
      <c r="B602" s="17">
        <v>2010</v>
      </c>
      <c r="C602" s="17">
        <f t="shared" si="46"/>
        <v>8</v>
      </c>
      <c r="D602" s="17" t="str">
        <f t="shared" si="47"/>
        <v>summer</v>
      </c>
      <c r="E602" s="27">
        <v>2020</v>
      </c>
      <c r="F602" s="33" t="s">
        <v>97</v>
      </c>
      <c r="G602" s="17">
        <v>1</v>
      </c>
      <c r="H602" s="41" t="str">
        <f t="shared" si="48"/>
        <v>Zenaida macroura</v>
      </c>
      <c r="I602" s="22" t="s">
        <v>578</v>
      </c>
      <c r="J602" s="22" t="s">
        <v>444</v>
      </c>
      <c r="K602" s="22" t="s">
        <v>585</v>
      </c>
      <c r="L602" s="22" t="s">
        <v>585</v>
      </c>
      <c r="M602" s="22" t="s">
        <v>133</v>
      </c>
      <c r="N602" s="22" t="s">
        <v>535</v>
      </c>
      <c r="O602" s="22" t="s">
        <v>317</v>
      </c>
      <c r="P602" s="41" t="s">
        <v>318</v>
      </c>
      <c r="Q602" s="41">
        <v>97384</v>
      </c>
      <c r="R602" s="41" t="s">
        <v>30</v>
      </c>
      <c r="S602" s="41" t="s">
        <v>678</v>
      </c>
      <c r="T602" s="41" t="s">
        <v>585</v>
      </c>
    </row>
    <row r="603" spans="1:22" s="22" customFormat="1">
      <c r="A603" s="54">
        <v>40413</v>
      </c>
      <c r="B603" s="17">
        <v>2010</v>
      </c>
      <c r="C603" s="17">
        <f t="shared" si="46"/>
        <v>8</v>
      </c>
      <c r="D603" s="17" t="str">
        <f t="shared" si="47"/>
        <v>summer</v>
      </c>
      <c r="E603" s="37">
        <v>815</v>
      </c>
      <c r="F603" s="37"/>
      <c r="G603" s="17">
        <v>0</v>
      </c>
      <c r="H603" s="22" t="str">
        <f t="shared" si="48"/>
        <v xml:space="preserve"> </v>
      </c>
      <c r="O603" s="22" t="s">
        <v>746</v>
      </c>
    </row>
    <row r="604" spans="1:22" s="22" customFormat="1">
      <c r="A604" s="54">
        <v>40414</v>
      </c>
      <c r="B604" s="17">
        <v>2010</v>
      </c>
      <c r="C604" s="17">
        <f t="shared" si="46"/>
        <v>8</v>
      </c>
      <c r="D604" s="17" t="str">
        <f t="shared" si="47"/>
        <v>summer</v>
      </c>
      <c r="E604" s="37">
        <v>630</v>
      </c>
      <c r="F604" s="37"/>
      <c r="G604" s="17">
        <v>0</v>
      </c>
      <c r="H604" s="22" t="str">
        <f t="shared" ref="H604:H614" si="49">CONCATENATE(I604," ",J604)</f>
        <v xml:space="preserve"> </v>
      </c>
      <c r="O604" s="22" t="s">
        <v>394</v>
      </c>
    </row>
    <row r="605" spans="1:22" s="22" customFormat="1">
      <c r="A605" s="54">
        <v>40414</v>
      </c>
      <c r="B605" s="17">
        <v>2010</v>
      </c>
      <c r="C605" s="17">
        <f t="shared" si="46"/>
        <v>8</v>
      </c>
      <c r="D605" s="17" t="str">
        <f t="shared" si="47"/>
        <v>summer</v>
      </c>
      <c r="E605" s="37">
        <v>800</v>
      </c>
      <c r="F605" s="37"/>
      <c r="G605" s="17">
        <v>0</v>
      </c>
      <c r="H605" s="22" t="str">
        <f t="shared" si="49"/>
        <v xml:space="preserve"> </v>
      </c>
      <c r="O605" s="22" t="s">
        <v>746</v>
      </c>
    </row>
    <row r="606" spans="1:22" s="22" customFormat="1">
      <c r="A606" s="54">
        <v>40415</v>
      </c>
      <c r="B606" s="17">
        <v>2010</v>
      </c>
      <c r="C606" s="17">
        <f t="shared" si="46"/>
        <v>8</v>
      </c>
      <c r="D606" s="17" t="str">
        <f t="shared" si="47"/>
        <v>summer</v>
      </c>
      <c r="E606" s="37">
        <v>800</v>
      </c>
      <c r="F606" s="37"/>
      <c r="G606" s="17">
        <v>0</v>
      </c>
      <c r="H606" s="22" t="str">
        <f t="shared" si="49"/>
        <v xml:space="preserve"> </v>
      </c>
      <c r="O606" s="22" t="s">
        <v>746</v>
      </c>
    </row>
    <row r="607" spans="1:22" s="22" customFormat="1">
      <c r="A607" s="54">
        <v>40416</v>
      </c>
      <c r="B607" s="17">
        <v>2010</v>
      </c>
      <c r="C607" s="17">
        <f t="shared" si="46"/>
        <v>8</v>
      </c>
      <c r="D607" s="17" t="str">
        <f t="shared" si="47"/>
        <v>summer</v>
      </c>
      <c r="E607" s="37">
        <v>815</v>
      </c>
      <c r="F607" s="37"/>
      <c r="G607" s="17">
        <v>0</v>
      </c>
      <c r="H607" s="22" t="str">
        <f t="shared" si="49"/>
        <v xml:space="preserve"> </v>
      </c>
      <c r="O607" s="22" t="s">
        <v>746</v>
      </c>
    </row>
    <row r="608" spans="1:22" s="22" customFormat="1">
      <c r="A608" s="54">
        <v>40417</v>
      </c>
      <c r="B608" s="17">
        <v>2010</v>
      </c>
      <c r="C608" s="17">
        <f t="shared" si="46"/>
        <v>8</v>
      </c>
      <c r="D608" s="17" t="str">
        <f t="shared" si="47"/>
        <v>summer</v>
      </c>
      <c r="E608" s="37">
        <v>815</v>
      </c>
      <c r="F608" s="37"/>
      <c r="G608" s="17">
        <v>0</v>
      </c>
      <c r="H608" s="22" t="str">
        <f t="shared" si="49"/>
        <v xml:space="preserve"> </v>
      </c>
      <c r="O608" s="22" t="s">
        <v>746</v>
      </c>
    </row>
    <row r="609" spans="1:22" s="22" customFormat="1">
      <c r="A609" s="54">
        <v>40420</v>
      </c>
      <c r="B609" s="17">
        <v>2010</v>
      </c>
      <c r="C609" s="17">
        <f t="shared" si="46"/>
        <v>8</v>
      </c>
      <c r="D609" s="17" t="str">
        <f t="shared" si="47"/>
        <v>summer</v>
      </c>
      <c r="E609" s="37">
        <v>815</v>
      </c>
      <c r="F609" s="37"/>
      <c r="G609" s="17">
        <v>0</v>
      </c>
      <c r="H609" s="22" t="str">
        <f t="shared" si="49"/>
        <v xml:space="preserve"> </v>
      </c>
      <c r="O609" s="22" t="s">
        <v>746</v>
      </c>
    </row>
    <row r="610" spans="1:22">
      <c r="A610" s="53">
        <v>40421</v>
      </c>
      <c r="B610" s="17">
        <v>2010</v>
      </c>
      <c r="C610" s="17">
        <f t="shared" si="46"/>
        <v>8</v>
      </c>
      <c r="D610" s="17" t="str">
        <f t="shared" si="47"/>
        <v>summer</v>
      </c>
      <c r="E610" s="27">
        <v>1511</v>
      </c>
      <c r="F610" s="33" t="s">
        <v>97</v>
      </c>
      <c r="G610" s="17">
        <v>1</v>
      </c>
      <c r="H610" s="41" t="str">
        <f t="shared" si="49"/>
        <v>Calypte anna</v>
      </c>
      <c r="I610" s="22" t="s">
        <v>582</v>
      </c>
      <c r="J610" s="22" t="s">
        <v>583</v>
      </c>
      <c r="K610" s="22" t="s">
        <v>293</v>
      </c>
      <c r="L610" s="22" t="s">
        <v>434</v>
      </c>
      <c r="M610" s="22" t="s">
        <v>251</v>
      </c>
      <c r="N610" s="22" t="s">
        <v>330</v>
      </c>
      <c r="O610" s="22" t="s">
        <v>724</v>
      </c>
      <c r="P610" s="41" t="s">
        <v>320</v>
      </c>
      <c r="Q610" s="41">
        <v>96755</v>
      </c>
      <c r="R610" s="41" t="s">
        <v>685</v>
      </c>
      <c r="S610" s="41" t="s">
        <v>519</v>
      </c>
      <c r="T610" s="41" t="s">
        <v>434</v>
      </c>
      <c r="V610" s="41" t="s">
        <v>854</v>
      </c>
    </row>
    <row r="611" spans="1:22" s="22" customFormat="1">
      <c r="A611" s="54">
        <v>40421</v>
      </c>
      <c r="B611" s="17">
        <v>2010</v>
      </c>
      <c r="C611" s="17">
        <f t="shared" si="46"/>
        <v>8</v>
      </c>
      <c r="D611" s="17" t="str">
        <f t="shared" si="47"/>
        <v>summer</v>
      </c>
      <c r="E611" s="37">
        <v>830</v>
      </c>
      <c r="F611" s="37"/>
      <c r="G611" s="17">
        <v>0</v>
      </c>
      <c r="H611" s="22" t="str">
        <f t="shared" si="49"/>
        <v xml:space="preserve"> </v>
      </c>
      <c r="O611" s="22" t="s">
        <v>746</v>
      </c>
    </row>
    <row r="612" spans="1:22" s="22" customFormat="1">
      <c r="A612" s="54">
        <v>40422</v>
      </c>
      <c r="B612" s="17">
        <v>2010</v>
      </c>
      <c r="C612" s="17">
        <f t="shared" si="46"/>
        <v>9</v>
      </c>
      <c r="D612" s="17" t="str">
        <f t="shared" si="47"/>
        <v>fall</v>
      </c>
      <c r="E612" s="37">
        <v>830</v>
      </c>
      <c r="F612" s="37"/>
      <c r="G612" s="17">
        <v>0</v>
      </c>
      <c r="H612" s="22" t="str">
        <f t="shared" si="49"/>
        <v xml:space="preserve"> </v>
      </c>
      <c r="O612" s="22" t="s">
        <v>746</v>
      </c>
    </row>
    <row r="613" spans="1:22" s="22" customFormat="1">
      <c r="A613" s="54">
        <v>40423</v>
      </c>
      <c r="B613" s="17">
        <v>2010</v>
      </c>
      <c r="C613" s="17">
        <f t="shared" si="46"/>
        <v>9</v>
      </c>
      <c r="D613" s="17" t="str">
        <f t="shared" si="47"/>
        <v>fall</v>
      </c>
      <c r="E613" s="37">
        <v>830</v>
      </c>
      <c r="F613" s="37"/>
      <c r="G613" s="17">
        <v>0</v>
      </c>
      <c r="H613" s="22" t="str">
        <f t="shared" si="49"/>
        <v xml:space="preserve"> </v>
      </c>
      <c r="O613" s="22" t="s">
        <v>746</v>
      </c>
    </row>
    <row r="614" spans="1:22">
      <c r="A614" s="53">
        <v>40427</v>
      </c>
      <c r="B614" s="17">
        <v>2010</v>
      </c>
      <c r="C614" s="17">
        <f t="shared" si="46"/>
        <v>9</v>
      </c>
      <c r="D614" s="17" t="str">
        <f t="shared" si="47"/>
        <v>fall</v>
      </c>
      <c r="E614" s="27"/>
      <c r="F614" s="33" t="s">
        <v>97</v>
      </c>
      <c r="G614" s="17">
        <v>1</v>
      </c>
      <c r="H614" s="41" t="str">
        <f t="shared" si="49"/>
        <v>Geothlypis trichas</v>
      </c>
      <c r="I614" s="22" t="s">
        <v>8</v>
      </c>
      <c r="J614" s="22" t="s">
        <v>729</v>
      </c>
      <c r="K614" s="22" t="s">
        <v>519</v>
      </c>
      <c r="L614" s="22" t="s">
        <v>434</v>
      </c>
      <c r="M614" s="22" t="s">
        <v>232</v>
      </c>
      <c r="N614" s="22" t="s">
        <v>548</v>
      </c>
      <c r="O614" s="22" t="s">
        <v>724</v>
      </c>
      <c r="Q614" s="41" t="s">
        <v>342</v>
      </c>
      <c r="R614" s="41" t="s">
        <v>974</v>
      </c>
      <c r="S614" s="41" t="s">
        <v>519</v>
      </c>
      <c r="T614" s="41" t="s">
        <v>434</v>
      </c>
    </row>
    <row r="615" spans="1:22">
      <c r="A615" s="53">
        <v>40428</v>
      </c>
      <c r="B615" s="19">
        <v>2010</v>
      </c>
      <c r="C615" s="19">
        <f t="shared" si="46"/>
        <v>9</v>
      </c>
      <c r="D615" s="19" t="str">
        <f t="shared" si="47"/>
        <v>fall</v>
      </c>
      <c r="E615" s="27"/>
      <c r="F615" s="37" t="s">
        <v>122</v>
      </c>
      <c r="G615" s="17">
        <v>1</v>
      </c>
      <c r="H615" s="41" t="s">
        <v>277</v>
      </c>
      <c r="I615" s="22" t="s">
        <v>212</v>
      </c>
      <c r="J615" s="22" t="s">
        <v>285</v>
      </c>
      <c r="M615" s="22" t="s">
        <v>251</v>
      </c>
      <c r="N615" s="22" t="s">
        <v>330</v>
      </c>
      <c r="O615" s="22" t="s">
        <v>278</v>
      </c>
      <c r="Q615" s="41" t="s">
        <v>342</v>
      </c>
      <c r="R615" s="41" t="s">
        <v>279</v>
      </c>
      <c r="S615" s="41" t="s">
        <v>519</v>
      </c>
      <c r="T615" s="41" t="s">
        <v>585</v>
      </c>
      <c r="V615" s="41" t="s">
        <v>280</v>
      </c>
    </row>
    <row r="616" spans="1:22" s="22" customFormat="1">
      <c r="A616" s="54">
        <v>40428</v>
      </c>
      <c r="B616" s="17">
        <v>2010</v>
      </c>
      <c r="C616" s="17">
        <f t="shared" si="46"/>
        <v>9</v>
      </c>
      <c r="D616" s="17" t="str">
        <f t="shared" si="47"/>
        <v>fall</v>
      </c>
      <c r="E616" s="37">
        <v>915</v>
      </c>
      <c r="F616" s="37"/>
      <c r="G616" s="17">
        <v>0</v>
      </c>
      <c r="H616" s="22" t="str">
        <f t="shared" ref="H616:H647" si="50">CONCATENATE(I616," ",J616)</f>
        <v xml:space="preserve"> </v>
      </c>
      <c r="O616" s="22" t="s">
        <v>394</v>
      </c>
    </row>
    <row r="617" spans="1:22" s="22" customFormat="1">
      <c r="A617" s="54">
        <v>40429</v>
      </c>
      <c r="B617" s="17">
        <v>2010</v>
      </c>
      <c r="C617" s="17">
        <f t="shared" si="46"/>
        <v>9</v>
      </c>
      <c r="D617" s="17" t="str">
        <f t="shared" si="47"/>
        <v>fall</v>
      </c>
      <c r="E617" s="37">
        <v>830</v>
      </c>
      <c r="F617" s="37"/>
      <c r="G617" s="17">
        <v>0</v>
      </c>
      <c r="H617" s="22" t="str">
        <f t="shared" si="50"/>
        <v xml:space="preserve"> </v>
      </c>
      <c r="O617" s="22" t="s">
        <v>746</v>
      </c>
    </row>
    <row r="618" spans="1:22">
      <c r="A618" s="53">
        <v>40430</v>
      </c>
      <c r="B618" s="17">
        <v>2010</v>
      </c>
      <c r="C618" s="17">
        <f t="shared" si="46"/>
        <v>9</v>
      </c>
      <c r="D618" s="17" t="str">
        <f t="shared" si="47"/>
        <v>fall</v>
      </c>
      <c r="E618" s="27">
        <v>1300</v>
      </c>
      <c r="F618" s="33" t="s">
        <v>97</v>
      </c>
      <c r="G618" s="17">
        <v>1</v>
      </c>
      <c r="H618" s="41" t="str">
        <f t="shared" si="50"/>
        <v>Setophaga petechia</v>
      </c>
      <c r="I618" s="22" t="s">
        <v>183</v>
      </c>
      <c r="J618" s="22" t="s">
        <v>321</v>
      </c>
      <c r="K618" s="22" t="s">
        <v>293</v>
      </c>
      <c r="L618" s="22" t="s">
        <v>404</v>
      </c>
      <c r="M618" s="22" t="s">
        <v>133</v>
      </c>
      <c r="N618" s="22" t="s">
        <v>535</v>
      </c>
      <c r="O618" s="22" t="s">
        <v>322</v>
      </c>
      <c r="P618" s="41" t="s">
        <v>312</v>
      </c>
      <c r="Q618" s="41" t="s">
        <v>342</v>
      </c>
      <c r="R618" s="41" t="s">
        <v>975</v>
      </c>
      <c r="S618" s="41" t="s">
        <v>519</v>
      </c>
      <c r="T618" s="41" t="s">
        <v>434</v>
      </c>
      <c r="U618" s="41" t="s">
        <v>226</v>
      </c>
      <c r="V618" s="41" t="s">
        <v>686</v>
      </c>
    </row>
    <row r="619" spans="1:22" s="22" customFormat="1">
      <c r="A619" s="54">
        <v>40430</v>
      </c>
      <c r="B619" s="17">
        <v>2010</v>
      </c>
      <c r="C619" s="17">
        <f t="shared" si="46"/>
        <v>9</v>
      </c>
      <c r="D619" s="17" t="str">
        <f t="shared" si="47"/>
        <v>fall</v>
      </c>
      <c r="E619" s="37">
        <v>930</v>
      </c>
      <c r="F619" s="37"/>
      <c r="G619" s="17">
        <v>0</v>
      </c>
      <c r="H619" s="22" t="str">
        <f t="shared" si="50"/>
        <v xml:space="preserve"> </v>
      </c>
      <c r="O619" s="22" t="s">
        <v>746</v>
      </c>
    </row>
    <row r="620" spans="1:22">
      <c r="A620" s="53">
        <v>40431</v>
      </c>
      <c r="B620" s="17">
        <v>2010</v>
      </c>
      <c r="C620" s="17">
        <f t="shared" si="46"/>
        <v>9</v>
      </c>
      <c r="D620" s="17" t="str">
        <f t="shared" si="47"/>
        <v>fall</v>
      </c>
      <c r="E620" s="27"/>
      <c r="F620" s="33" t="s">
        <v>97</v>
      </c>
      <c r="G620" s="17">
        <v>1</v>
      </c>
      <c r="H620" s="41" t="str">
        <f t="shared" si="50"/>
        <v>Selasphorus sasin</v>
      </c>
      <c r="I620" s="22" t="s">
        <v>437</v>
      </c>
      <c r="J620" s="22" t="s">
        <v>575</v>
      </c>
      <c r="K620" s="22" t="s">
        <v>585</v>
      </c>
      <c r="L620" s="22" t="s">
        <v>434</v>
      </c>
      <c r="M620" s="22" t="s">
        <v>343</v>
      </c>
      <c r="N620" s="22" t="s">
        <v>461</v>
      </c>
      <c r="O620" s="22" t="s">
        <v>406</v>
      </c>
      <c r="Q620" s="41" t="s">
        <v>342</v>
      </c>
      <c r="R620" s="41" t="s">
        <v>976</v>
      </c>
      <c r="S620" s="41" t="s">
        <v>519</v>
      </c>
      <c r="T620" s="41" t="s">
        <v>434</v>
      </c>
    </row>
    <row r="621" spans="1:22" s="22" customFormat="1">
      <c r="A621" s="54">
        <v>40434</v>
      </c>
      <c r="B621" s="17">
        <v>2010</v>
      </c>
      <c r="C621" s="17">
        <f t="shared" si="46"/>
        <v>9</v>
      </c>
      <c r="D621" s="17" t="str">
        <f t="shared" si="47"/>
        <v>fall</v>
      </c>
      <c r="E621" s="37">
        <v>830</v>
      </c>
      <c r="F621" s="37"/>
      <c r="G621" s="17">
        <v>0</v>
      </c>
      <c r="H621" s="22" t="str">
        <f t="shared" si="50"/>
        <v xml:space="preserve"> </v>
      </c>
      <c r="O621" s="22" t="s">
        <v>746</v>
      </c>
    </row>
    <row r="622" spans="1:22">
      <c r="A622" s="53">
        <v>40435</v>
      </c>
      <c r="B622" s="17">
        <v>2010</v>
      </c>
      <c r="C622" s="17">
        <f t="shared" si="46"/>
        <v>9</v>
      </c>
      <c r="D622" s="17" t="str">
        <f t="shared" si="47"/>
        <v>fall</v>
      </c>
      <c r="E622" s="27">
        <v>1000</v>
      </c>
      <c r="F622" s="33" t="s">
        <v>97</v>
      </c>
      <c r="G622" s="17">
        <v>1</v>
      </c>
      <c r="H622" s="41" t="str">
        <f t="shared" si="50"/>
        <v>Calypte anna</v>
      </c>
      <c r="I622" s="22" t="s">
        <v>582</v>
      </c>
      <c r="J622" s="22" t="s">
        <v>583</v>
      </c>
      <c r="K622" s="22" t="s">
        <v>585</v>
      </c>
      <c r="L622" s="22" t="s">
        <v>434</v>
      </c>
      <c r="M622" s="22" t="s">
        <v>232</v>
      </c>
      <c r="N622" s="22" t="s">
        <v>548</v>
      </c>
      <c r="O622" s="22" t="s">
        <v>313</v>
      </c>
      <c r="P622" s="41" t="s">
        <v>314</v>
      </c>
      <c r="Q622" s="41" t="s">
        <v>342</v>
      </c>
      <c r="R622" s="41" t="s">
        <v>977</v>
      </c>
      <c r="S622" s="41" t="s">
        <v>585</v>
      </c>
      <c r="T622" s="41" t="s">
        <v>585</v>
      </c>
    </row>
    <row r="623" spans="1:22" s="22" customFormat="1">
      <c r="A623" s="54">
        <v>40435</v>
      </c>
      <c r="B623" s="17">
        <v>2010</v>
      </c>
      <c r="C623" s="17">
        <f t="shared" si="46"/>
        <v>9</v>
      </c>
      <c r="D623" s="17" t="str">
        <f t="shared" si="47"/>
        <v>fall</v>
      </c>
      <c r="E623" s="37">
        <v>800</v>
      </c>
      <c r="F623" s="37"/>
      <c r="G623" s="17">
        <v>0</v>
      </c>
      <c r="H623" s="22" t="str">
        <f t="shared" si="50"/>
        <v xml:space="preserve"> </v>
      </c>
      <c r="O623" s="22" t="s">
        <v>746</v>
      </c>
    </row>
    <row r="624" spans="1:22" s="44" customFormat="1">
      <c r="A624" s="55">
        <v>40435</v>
      </c>
      <c r="B624" s="24">
        <v>2010</v>
      </c>
      <c r="C624" s="24">
        <f t="shared" si="46"/>
        <v>9</v>
      </c>
      <c r="D624" s="24" t="str">
        <f t="shared" si="47"/>
        <v>fall</v>
      </c>
      <c r="E624" s="28">
        <v>1245</v>
      </c>
      <c r="F624" s="36" t="s">
        <v>97</v>
      </c>
      <c r="G624" s="24">
        <v>1</v>
      </c>
      <c r="H624" s="44" t="str">
        <f t="shared" si="50"/>
        <v>Calypte anna</v>
      </c>
      <c r="I624" s="26" t="s">
        <v>582</v>
      </c>
      <c r="J624" s="26" t="s">
        <v>583</v>
      </c>
      <c r="K624" s="26" t="s">
        <v>519</v>
      </c>
      <c r="L624" s="26" t="s">
        <v>434</v>
      </c>
      <c r="M624" s="26" t="s">
        <v>343</v>
      </c>
      <c r="N624" s="26" t="s">
        <v>461</v>
      </c>
      <c r="O624" s="26" t="s">
        <v>190</v>
      </c>
    </row>
    <row r="625" spans="1:20" s="22" customFormat="1">
      <c r="A625" s="54">
        <v>40436</v>
      </c>
      <c r="B625" s="17">
        <v>2010</v>
      </c>
      <c r="C625" s="17">
        <f t="shared" si="46"/>
        <v>9</v>
      </c>
      <c r="D625" s="17" t="str">
        <f t="shared" si="47"/>
        <v>fall</v>
      </c>
      <c r="E625" s="37">
        <v>830</v>
      </c>
      <c r="F625" s="37"/>
      <c r="G625" s="17">
        <v>0</v>
      </c>
      <c r="H625" s="22" t="str">
        <f t="shared" si="50"/>
        <v xml:space="preserve"> </v>
      </c>
      <c r="O625" s="22" t="s">
        <v>746</v>
      </c>
    </row>
    <row r="626" spans="1:20" s="22" customFormat="1">
      <c r="A626" s="54">
        <v>40437</v>
      </c>
      <c r="B626" s="17">
        <v>2010</v>
      </c>
      <c r="C626" s="17">
        <f t="shared" si="46"/>
        <v>9</v>
      </c>
      <c r="D626" s="17" t="str">
        <f t="shared" si="47"/>
        <v>fall</v>
      </c>
      <c r="E626" s="37">
        <v>840</v>
      </c>
      <c r="F626" s="37"/>
      <c r="G626" s="17">
        <v>0</v>
      </c>
      <c r="H626" s="22" t="str">
        <f t="shared" si="50"/>
        <v xml:space="preserve"> </v>
      </c>
      <c r="O626" s="22" t="s">
        <v>746</v>
      </c>
    </row>
    <row r="627" spans="1:20" s="22" customFormat="1">
      <c r="A627" s="54">
        <v>40438</v>
      </c>
      <c r="B627" s="17">
        <v>2010</v>
      </c>
      <c r="C627" s="17">
        <f t="shared" si="46"/>
        <v>9</v>
      </c>
      <c r="D627" s="17" t="str">
        <f t="shared" si="47"/>
        <v>fall</v>
      </c>
      <c r="E627" s="37">
        <v>900</v>
      </c>
      <c r="F627" s="37"/>
      <c r="G627" s="17">
        <v>0</v>
      </c>
      <c r="H627" s="22" t="str">
        <f t="shared" si="50"/>
        <v xml:space="preserve"> </v>
      </c>
      <c r="O627" s="22" t="s">
        <v>746</v>
      </c>
    </row>
    <row r="628" spans="1:20" s="22" customFormat="1">
      <c r="A628" s="54">
        <v>40441</v>
      </c>
      <c r="B628" s="17">
        <v>2010</v>
      </c>
      <c r="C628" s="17">
        <f t="shared" si="46"/>
        <v>9</v>
      </c>
      <c r="D628" s="17" t="str">
        <f t="shared" si="47"/>
        <v>fall</v>
      </c>
      <c r="E628" s="37">
        <v>900</v>
      </c>
      <c r="F628" s="37"/>
      <c r="G628" s="17">
        <v>0</v>
      </c>
      <c r="H628" s="22" t="str">
        <f t="shared" si="50"/>
        <v xml:space="preserve"> </v>
      </c>
      <c r="O628" s="22" t="s">
        <v>746</v>
      </c>
    </row>
    <row r="629" spans="1:20" s="22" customFormat="1">
      <c r="A629" s="54">
        <v>40442</v>
      </c>
      <c r="B629" s="17">
        <v>2010</v>
      </c>
      <c r="C629" s="17">
        <f t="shared" si="46"/>
        <v>9</v>
      </c>
      <c r="D629" s="17" t="str">
        <f t="shared" si="47"/>
        <v>fall</v>
      </c>
      <c r="E629" s="37">
        <v>900</v>
      </c>
      <c r="F629" s="37"/>
      <c r="G629" s="17">
        <v>0</v>
      </c>
      <c r="H629" s="22" t="str">
        <f t="shared" si="50"/>
        <v xml:space="preserve"> </v>
      </c>
      <c r="O629" s="22" t="s">
        <v>746</v>
      </c>
    </row>
    <row r="630" spans="1:20" s="22" customFormat="1">
      <c r="A630" s="54">
        <v>40443</v>
      </c>
      <c r="B630" s="17">
        <v>2010</v>
      </c>
      <c r="C630" s="17">
        <f t="shared" si="46"/>
        <v>9</v>
      </c>
      <c r="D630" s="17" t="str">
        <f t="shared" si="47"/>
        <v>fall</v>
      </c>
      <c r="E630" s="37">
        <v>830</v>
      </c>
      <c r="F630" s="37"/>
      <c r="G630" s="17">
        <v>0</v>
      </c>
      <c r="H630" s="22" t="str">
        <f t="shared" si="50"/>
        <v xml:space="preserve"> </v>
      </c>
      <c r="O630" s="22" t="s">
        <v>746</v>
      </c>
    </row>
    <row r="631" spans="1:20" s="22" customFormat="1">
      <c r="A631" s="54">
        <v>40444</v>
      </c>
      <c r="B631" s="17">
        <v>2010</v>
      </c>
      <c r="C631" s="17">
        <f t="shared" si="46"/>
        <v>9</v>
      </c>
      <c r="D631" s="17" t="str">
        <f t="shared" si="47"/>
        <v>fall</v>
      </c>
      <c r="E631" s="37">
        <v>845</v>
      </c>
      <c r="F631" s="37"/>
      <c r="G631" s="17">
        <v>0</v>
      </c>
      <c r="H631" s="22" t="str">
        <f t="shared" si="50"/>
        <v xml:space="preserve"> </v>
      </c>
      <c r="O631" s="22" t="s">
        <v>746</v>
      </c>
    </row>
    <row r="632" spans="1:20">
      <c r="A632" s="53">
        <v>40445</v>
      </c>
      <c r="B632" s="17">
        <v>2010</v>
      </c>
      <c r="C632" s="17">
        <f t="shared" si="46"/>
        <v>9</v>
      </c>
      <c r="D632" s="17" t="str">
        <f t="shared" si="47"/>
        <v>fall</v>
      </c>
      <c r="E632" s="27">
        <v>1300</v>
      </c>
      <c r="F632" s="33" t="s">
        <v>97</v>
      </c>
      <c r="G632" s="17">
        <v>1</v>
      </c>
      <c r="H632" s="41" t="str">
        <f t="shared" si="50"/>
        <v>Calypte anna</v>
      </c>
      <c r="I632" s="22" t="s">
        <v>582</v>
      </c>
      <c r="J632" s="22" t="s">
        <v>583</v>
      </c>
      <c r="K632" s="22" t="s">
        <v>519</v>
      </c>
      <c r="L632" s="22" t="s">
        <v>585</v>
      </c>
      <c r="M632" s="22" t="s">
        <v>343</v>
      </c>
      <c r="N632" s="22" t="s">
        <v>666</v>
      </c>
      <c r="O632" s="22" t="s">
        <v>549</v>
      </c>
      <c r="P632" s="41" t="s">
        <v>312</v>
      </c>
      <c r="Q632" s="41">
        <v>97144</v>
      </c>
      <c r="R632" s="41" t="s">
        <v>978</v>
      </c>
      <c r="S632" s="41" t="s">
        <v>519</v>
      </c>
      <c r="T632" s="41" t="s">
        <v>517</v>
      </c>
    </row>
    <row r="633" spans="1:20" s="22" customFormat="1">
      <c r="A633" s="54">
        <v>40448</v>
      </c>
      <c r="B633" s="17">
        <v>2010</v>
      </c>
      <c r="C633" s="17">
        <f t="shared" si="46"/>
        <v>9</v>
      </c>
      <c r="D633" s="17" t="str">
        <f t="shared" si="47"/>
        <v>fall</v>
      </c>
      <c r="E633" s="37">
        <v>915</v>
      </c>
      <c r="F633" s="37"/>
      <c r="G633" s="17">
        <v>0</v>
      </c>
      <c r="H633" s="22" t="str">
        <f t="shared" si="50"/>
        <v xml:space="preserve"> </v>
      </c>
      <c r="O633" s="22" t="s">
        <v>746</v>
      </c>
    </row>
    <row r="634" spans="1:20">
      <c r="A634" s="53">
        <v>40449</v>
      </c>
      <c r="B634" s="17">
        <v>2010</v>
      </c>
      <c r="C634" s="17">
        <f t="shared" si="46"/>
        <v>9</v>
      </c>
      <c r="D634" s="17" t="str">
        <f t="shared" si="47"/>
        <v>fall</v>
      </c>
      <c r="E634" s="27">
        <v>1730</v>
      </c>
      <c r="F634" s="33" t="s">
        <v>97</v>
      </c>
      <c r="G634" s="17">
        <v>1</v>
      </c>
      <c r="H634" s="41" t="str">
        <f t="shared" si="50"/>
        <v>Junco hyemalis</v>
      </c>
      <c r="I634" s="22" t="s">
        <v>432</v>
      </c>
      <c r="J634" s="22" t="s">
        <v>433</v>
      </c>
      <c r="K634" s="22" t="s">
        <v>585</v>
      </c>
      <c r="L634" s="22" t="s">
        <v>585</v>
      </c>
      <c r="M634" s="22" t="s">
        <v>343</v>
      </c>
      <c r="N634" s="22" t="s">
        <v>666</v>
      </c>
      <c r="O634" s="22" t="s">
        <v>191</v>
      </c>
      <c r="Q634" s="41" t="s">
        <v>342</v>
      </c>
      <c r="R634" s="41" t="s">
        <v>298</v>
      </c>
      <c r="S634" s="41" t="s">
        <v>519</v>
      </c>
      <c r="T634" s="41" t="s">
        <v>585</v>
      </c>
    </row>
    <row r="635" spans="1:20" s="22" customFormat="1">
      <c r="A635" s="54">
        <v>40450</v>
      </c>
      <c r="B635" s="17">
        <v>2010</v>
      </c>
      <c r="C635" s="17">
        <f t="shared" si="46"/>
        <v>9</v>
      </c>
      <c r="D635" s="17" t="str">
        <f t="shared" si="47"/>
        <v>fall</v>
      </c>
      <c r="E635" s="37">
        <v>830</v>
      </c>
      <c r="F635" s="37"/>
      <c r="G635" s="17">
        <v>0</v>
      </c>
      <c r="H635" s="22" t="str">
        <f t="shared" si="50"/>
        <v xml:space="preserve"> </v>
      </c>
      <c r="O635" s="22" t="s">
        <v>746</v>
      </c>
    </row>
    <row r="636" spans="1:20" s="22" customFormat="1">
      <c r="A636" s="54">
        <v>40455</v>
      </c>
      <c r="B636" s="17">
        <v>2010</v>
      </c>
      <c r="C636" s="17">
        <f t="shared" ref="C636:C667" si="51">MONTH(A636)</f>
        <v>10</v>
      </c>
      <c r="D636" s="17" t="str">
        <f t="shared" ref="D636:D668" si="52">IF(C636&lt;3,"winter",IF(C636&lt;6,"spring",IF(C636&lt;9,"summer",IF(C636&lt;12,"fall","winter"))))</f>
        <v>fall</v>
      </c>
      <c r="E636" s="37">
        <v>830</v>
      </c>
      <c r="F636" s="37"/>
      <c r="G636" s="17">
        <v>0</v>
      </c>
      <c r="H636" s="22" t="str">
        <f t="shared" si="50"/>
        <v xml:space="preserve"> </v>
      </c>
      <c r="O636" s="22" t="s">
        <v>746</v>
      </c>
    </row>
    <row r="637" spans="1:20">
      <c r="A637" s="53">
        <v>40456</v>
      </c>
      <c r="B637" s="17">
        <v>2010</v>
      </c>
      <c r="C637" s="17">
        <f t="shared" si="51"/>
        <v>10</v>
      </c>
      <c r="D637" s="17" t="str">
        <f t="shared" si="52"/>
        <v>fall</v>
      </c>
      <c r="E637" s="27">
        <v>815</v>
      </c>
      <c r="F637" s="33" t="s">
        <v>97</v>
      </c>
      <c r="G637" s="17">
        <v>1</v>
      </c>
      <c r="H637" s="41" t="str">
        <f t="shared" si="50"/>
        <v>Melospiza lincolnii</v>
      </c>
      <c r="I637" s="22" t="s">
        <v>326</v>
      </c>
      <c r="J637" s="22" t="s">
        <v>351</v>
      </c>
      <c r="K637" s="22" t="s">
        <v>585</v>
      </c>
      <c r="L637" s="22" t="s">
        <v>585</v>
      </c>
      <c r="M637" s="22" t="s">
        <v>133</v>
      </c>
      <c r="N637" s="22" t="s">
        <v>535</v>
      </c>
      <c r="O637" s="22" t="s">
        <v>192</v>
      </c>
      <c r="Q637" s="41" t="s">
        <v>342</v>
      </c>
      <c r="R637" s="41" t="s">
        <v>979</v>
      </c>
      <c r="S637" s="41" t="s">
        <v>519</v>
      </c>
      <c r="T637" s="41" t="s">
        <v>585</v>
      </c>
    </row>
    <row r="638" spans="1:20">
      <c r="A638" s="53">
        <v>40456</v>
      </c>
      <c r="B638" s="17">
        <v>2010</v>
      </c>
      <c r="C638" s="17">
        <f t="shared" si="51"/>
        <v>10</v>
      </c>
      <c r="D638" s="17" t="str">
        <f t="shared" si="52"/>
        <v>fall</v>
      </c>
      <c r="E638" s="27">
        <v>1100</v>
      </c>
      <c r="F638" s="33" t="s">
        <v>97</v>
      </c>
      <c r="G638" s="17">
        <v>1</v>
      </c>
      <c r="H638" s="41" t="str">
        <f t="shared" si="50"/>
        <v>Junco hyemalis</v>
      </c>
      <c r="I638" s="22" t="s">
        <v>432</v>
      </c>
      <c r="J638" s="22" t="s">
        <v>433</v>
      </c>
      <c r="K638" s="22" t="s">
        <v>585</v>
      </c>
      <c r="L638" s="22" t="s">
        <v>585</v>
      </c>
      <c r="M638" s="22" t="s">
        <v>232</v>
      </c>
      <c r="N638" s="22" t="s">
        <v>747</v>
      </c>
      <c r="O638" s="22" t="s">
        <v>193</v>
      </c>
      <c r="Q638" s="41" t="s">
        <v>342</v>
      </c>
      <c r="R638" s="41" t="s">
        <v>980</v>
      </c>
      <c r="S638" s="41" t="s">
        <v>585</v>
      </c>
      <c r="T638" s="41" t="s">
        <v>585</v>
      </c>
    </row>
    <row r="639" spans="1:20">
      <c r="A639" s="53">
        <v>40457</v>
      </c>
      <c r="B639" s="17">
        <v>2010</v>
      </c>
      <c r="C639" s="17">
        <f t="shared" si="51"/>
        <v>10</v>
      </c>
      <c r="D639" s="17" t="str">
        <f t="shared" si="52"/>
        <v>fall</v>
      </c>
      <c r="E639" s="27" t="s">
        <v>194</v>
      </c>
      <c r="F639" s="33" t="s">
        <v>97</v>
      </c>
      <c r="G639" s="17">
        <v>1</v>
      </c>
      <c r="H639" s="41" t="str">
        <f t="shared" si="50"/>
        <v>Passerella iliaca</v>
      </c>
      <c r="I639" s="22" t="s">
        <v>603</v>
      </c>
      <c r="J639" s="22" t="s">
        <v>604</v>
      </c>
      <c r="K639" s="22" t="s">
        <v>585</v>
      </c>
      <c r="L639" s="22" t="s">
        <v>585</v>
      </c>
      <c r="M639" s="22" t="s">
        <v>232</v>
      </c>
      <c r="N639" s="22" t="s">
        <v>548</v>
      </c>
      <c r="O639" s="22" t="s">
        <v>315</v>
      </c>
      <c r="P639" s="41" t="s">
        <v>312</v>
      </c>
      <c r="Q639" s="41" t="s">
        <v>342</v>
      </c>
      <c r="R639" s="41" t="s">
        <v>302</v>
      </c>
      <c r="S639" s="41" t="s">
        <v>585</v>
      </c>
      <c r="T639" s="41" t="s">
        <v>585</v>
      </c>
    </row>
    <row r="640" spans="1:20" s="22" customFormat="1">
      <c r="A640" s="54">
        <v>40457</v>
      </c>
      <c r="B640" s="17">
        <v>2010</v>
      </c>
      <c r="C640" s="17">
        <f t="shared" si="51"/>
        <v>10</v>
      </c>
      <c r="D640" s="17" t="str">
        <f t="shared" si="52"/>
        <v>fall</v>
      </c>
      <c r="E640" s="37">
        <v>830</v>
      </c>
      <c r="F640" s="37"/>
      <c r="G640" s="17">
        <v>0</v>
      </c>
      <c r="H640" s="22" t="str">
        <f t="shared" si="50"/>
        <v xml:space="preserve"> </v>
      </c>
      <c r="O640" s="22" t="s">
        <v>746</v>
      </c>
    </row>
    <row r="641" spans="1:22" s="22" customFormat="1">
      <c r="A641" s="54">
        <v>40458</v>
      </c>
      <c r="B641" s="17">
        <v>2010</v>
      </c>
      <c r="C641" s="17">
        <f t="shared" si="51"/>
        <v>10</v>
      </c>
      <c r="D641" s="17" t="str">
        <f t="shared" si="52"/>
        <v>fall</v>
      </c>
      <c r="E641" s="37">
        <v>830</v>
      </c>
      <c r="F641" s="37"/>
      <c r="G641" s="17">
        <v>0</v>
      </c>
      <c r="H641" s="22" t="str">
        <f t="shared" si="50"/>
        <v xml:space="preserve"> </v>
      </c>
      <c r="O641" s="22" t="s">
        <v>746</v>
      </c>
    </row>
    <row r="642" spans="1:22">
      <c r="A642" s="53">
        <v>40459</v>
      </c>
      <c r="B642" s="17">
        <v>2010</v>
      </c>
      <c r="C642" s="17">
        <f t="shared" si="51"/>
        <v>10</v>
      </c>
      <c r="D642" s="17" t="str">
        <f t="shared" si="52"/>
        <v>fall</v>
      </c>
      <c r="E642" s="27" t="s">
        <v>194</v>
      </c>
      <c r="F642" s="33" t="s">
        <v>97</v>
      </c>
      <c r="G642" s="17">
        <v>1</v>
      </c>
      <c r="H642" s="41" t="str">
        <f t="shared" si="50"/>
        <v>Calypte anna</v>
      </c>
      <c r="I642" s="22" t="s">
        <v>582</v>
      </c>
      <c r="J642" s="22" t="s">
        <v>583</v>
      </c>
      <c r="K642" s="22" t="s">
        <v>585</v>
      </c>
      <c r="L642" s="22" t="s">
        <v>434</v>
      </c>
      <c r="M642" s="22" t="s">
        <v>343</v>
      </c>
      <c r="N642" s="22" t="s">
        <v>666</v>
      </c>
      <c r="O642" s="22" t="s">
        <v>724</v>
      </c>
      <c r="P642" s="41" t="s">
        <v>228</v>
      </c>
      <c r="Q642" s="41">
        <v>96750</v>
      </c>
      <c r="R642" s="41" t="s">
        <v>981</v>
      </c>
      <c r="S642" s="41" t="s">
        <v>678</v>
      </c>
      <c r="T642" s="41" t="s">
        <v>585</v>
      </c>
      <c r="V642" s="41" t="s">
        <v>77</v>
      </c>
    </row>
    <row r="643" spans="1:22" s="22" customFormat="1">
      <c r="A643" s="54">
        <v>40459</v>
      </c>
      <c r="B643" s="17">
        <v>2010</v>
      </c>
      <c r="C643" s="17">
        <f t="shared" si="51"/>
        <v>10</v>
      </c>
      <c r="D643" s="17" t="str">
        <f t="shared" si="52"/>
        <v>fall</v>
      </c>
      <c r="E643" s="37">
        <v>830</v>
      </c>
      <c r="F643" s="37"/>
      <c r="G643" s="17">
        <v>0</v>
      </c>
      <c r="H643" s="22" t="str">
        <f t="shared" si="50"/>
        <v xml:space="preserve"> </v>
      </c>
      <c r="O643" s="22" t="s">
        <v>746</v>
      </c>
    </row>
    <row r="644" spans="1:22" s="22" customFormat="1">
      <c r="A644" s="54">
        <v>40463</v>
      </c>
      <c r="B644" s="17">
        <v>2010</v>
      </c>
      <c r="C644" s="17">
        <f t="shared" si="51"/>
        <v>10</v>
      </c>
      <c r="D644" s="17" t="str">
        <f t="shared" si="52"/>
        <v>fall</v>
      </c>
      <c r="E644" s="37">
        <v>830</v>
      </c>
      <c r="F644" s="37"/>
      <c r="G644" s="17">
        <v>0</v>
      </c>
      <c r="H644" s="22" t="str">
        <f t="shared" si="50"/>
        <v xml:space="preserve"> </v>
      </c>
      <c r="O644" s="22" t="s">
        <v>746</v>
      </c>
    </row>
    <row r="645" spans="1:22">
      <c r="A645" s="53">
        <v>40464</v>
      </c>
      <c r="B645" s="17">
        <v>2010</v>
      </c>
      <c r="C645" s="17">
        <f t="shared" si="51"/>
        <v>10</v>
      </c>
      <c r="D645" s="17" t="str">
        <f t="shared" si="52"/>
        <v>fall</v>
      </c>
      <c r="E645" s="27">
        <v>1100</v>
      </c>
      <c r="F645" s="33" t="s">
        <v>97</v>
      </c>
      <c r="G645" s="17">
        <v>1</v>
      </c>
      <c r="H645" s="41" t="str">
        <f t="shared" si="50"/>
        <v>Junco hyemalis</v>
      </c>
      <c r="I645" s="22" t="s">
        <v>432</v>
      </c>
      <c r="J645" s="22" t="s">
        <v>433</v>
      </c>
      <c r="K645" s="22" t="s">
        <v>585</v>
      </c>
      <c r="L645" s="22" t="s">
        <v>585</v>
      </c>
      <c r="M645" s="22" t="s">
        <v>232</v>
      </c>
      <c r="N645" s="22" t="s">
        <v>548</v>
      </c>
      <c r="O645" s="22" t="s">
        <v>229</v>
      </c>
      <c r="P645" s="41" t="s">
        <v>312</v>
      </c>
      <c r="Q645" s="41" t="s">
        <v>342</v>
      </c>
      <c r="R645" s="41" t="s">
        <v>690</v>
      </c>
      <c r="S645" s="41" t="s">
        <v>519</v>
      </c>
      <c r="T645" s="41" t="s">
        <v>585</v>
      </c>
      <c r="V645" s="41" t="s">
        <v>691</v>
      </c>
    </row>
    <row r="646" spans="1:22" s="22" customFormat="1">
      <c r="A646" s="54">
        <v>40464</v>
      </c>
      <c r="B646" s="17">
        <v>2010</v>
      </c>
      <c r="C646" s="17">
        <f t="shared" si="51"/>
        <v>10</v>
      </c>
      <c r="D646" s="17" t="str">
        <f t="shared" si="52"/>
        <v>fall</v>
      </c>
      <c r="E646" s="37">
        <v>830</v>
      </c>
      <c r="F646" s="37"/>
      <c r="G646" s="17">
        <v>0</v>
      </c>
      <c r="H646" s="22" t="str">
        <f t="shared" si="50"/>
        <v xml:space="preserve"> </v>
      </c>
      <c r="O646" s="22" t="s">
        <v>746</v>
      </c>
    </row>
    <row r="647" spans="1:22" s="22" customFormat="1">
      <c r="A647" s="54">
        <v>40465</v>
      </c>
      <c r="B647" s="17">
        <v>2010</v>
      </c>
      <c r="C647" s="17">
        <f t="shared" si="51"/>
        <v>10</v>
      </c>
      <c r="D647" s="17" t="str">
        <f t="shared" si="52"/>
        <v>fall</v>
      </c>
      <c r="E647" s="37">
        <v>830</v>
      </c>
      <c r="F647" s="37"/>
      <c r="G647" s="17">
        <v>0</v>
      </c>
      <c r="H647" s="22" t="str">
        <f t="shared" si="50"/>
        <v xml:space="preserve"> </v>
      </c>
      <c r="O647" s="22" t="s">
        <v>746</v>
      </c>
    </row>
    <row r="648" spans="1:22">
      <c r="A648" s="53">
        <v>40469</v>
      </c>
      <c r="B648" s="17">
        <v>2010</v>
      </c>
      <c r="C648" s="17">
        <f t="shared" si="51"/>
        <v>10</v>
      </c>
      <c r="D648" s="17" t="str">
        <f t="shared" si="52"/>
        <v>fall</v>
      </c>
      <c r="E648" s="27">
        <v>1200</v>
      </c>
      <c r="F648" s="33" t="s">
        <v>97</v>
      </c>
      <c r="G648" s="17">
        <v>1</v>
      </c>
      <c r="H648" s="41" t="str">
        <f t="shared" ref="H648:H679" si="53">CONCATENATE(I648," ",J648)</f>
        <v>Zonotrichia leucophrys</v>
      </c>
      <c r="I648" s="22" t="s">
        <v>565</v>
      </c>
      <c r="J648" s="22" t="s">
        <v>566</v>
      </c>
      <c r="K648" s="22" t="s">
        <v>585</v>
      </c>
      <c r="L648" s="22" t="s">
        <v>434</v>
      </c>
      <c r="M648" s="22" t="s">
        <v>171</v>
      </c>
      <c r="N648" s="22" t="s">
        <v>567</v>
      </c>
      <c r="O648" s="22" t="s">
        <v>726</v>
      </c>
      <c r="Q648" s="41" t="s">
        <v>342</v>
      </c>
      <c r="R648" s="41" t="s">
        <v>303</v>
      </c>
      <c r="S648" s="41" t="s">
        <v>678</v>
      </c>
      <c r="T648" s="41" t="s">
        <v>585</v>
      </c>
    </row>
    <row r="649" spans="1:22" s="22" customFormat="1">
      <c r="A649" s="54">
        <v>40469</v>
      </c>
      <c r="B649" s="17">
        <v>2010</v>
      </c>
      <c r="C649" s="17">
        <f t="shared" si="51"/>
        <v>10</v>
      </c>
      <c r="D649" s="17" t="str">
        <f t="shared" si="52"/>
        <v>fall</v>
      </c>
      <c r="E649" s="37">
        <v>900</v>
      </c>
      <c r="F649" s="37"/>
      <c r="G649" s="17">
        <v>0</v>
      </c>
      <c r="H649" s="22" t="str">
        <f t="shared" si="53"/>
        <v xml:space="preserve"> </v>
      </c>
      <c r="O649" s="22" t="s">
        <v>746</v>
      </c>
    </row>
    <row r="650" spans="1:22" s="22" customFormat="1">
      <c r="A650" s="54">
        <v>40470</v>
      </c>
      <c r="B650" s="17">
        <v>2010</v>
      </c>
      <c r="C650" s="17">
        <f t="shared" si="51"/>
        <v>10</v>
      </c>
      <c r="D650" s="17" t="str">
        <f t="shared" si="52"/>
        <v>fall</v>
      </c>
      <c r="E650" s="37">
        <v>830</v>
      </c>
      <c r="F650" s="37"/>
      <c r="G650" s="17">
        <v>0</v>
      </c>
      <c r="H650" s="22" t="str">
        <f t="shared" si="53"/>
        <v xml:space="preserve"> </v>
      </c>
      <c r="O650" s="22" t="s">
        <v>746</v>
      </c>
    </row>
    <row r="651" spans="1:22" s="22" customFormat="1">
      <c r="A651" s="54">
        <v>40471</v>
      </c>
      <c r="B651" s="17">
        <v>2010</v>
      </c>
      <c r="C651" s="17">
        <f t="shared" si="51"/>
        <v>10</v>
      </c>
      <c r="D651" s="17" t="str">
        <f t="shared" si="52"/>
        <v>fall</v>
      </c>
      <c r="E651" s="37">
        <v>845</v>
      </c>
      <c r="F651" s="37"/>
      <c r="G651" s="17">
        <v>0</v>
      </c>
      <c r="H651" s="22" t="str">
        <f t="shared" si="53"/>
        <v xml:space="preserve"> </v>
      </c>
      <c r="O651" s="22" t="s">
        <v>746</v>
      </c>
    </row>
    <row r="652" spans="1:22">
      <c r="A652" s="53">
        <v>40472</v>
      </c>
      <c r="B652" s="17">
        <v>2010</v>
      </c>
      <c r="C652" s="17">
        <f t="shared" si="51"/>
        <v>10</v>
      </c>
      <c r="D652" s="17" t="str">
        <f t="shared" si="52"/>
        <v>fall</v>
      </c>
      <c r="E652" s="27">
        <v>845</v>
      </c>
      <c r="F652" s="33" t="s">
        <v>97</v>
      </c>
      <c r="G652" s="17">
        <v>1</v>
      </c>
      <c r="H652" s="41" t="str">
        <f t="shared" si="53"/>
        <v>Setophaga coronata</v>
      </c>
      <c r="I652" s="22" t="s">
        <v>183</v>
      </c>
      <c r="J652" s="22" t="s">
        <v>587</v>
      </c>
      <c r="K652" s="22" t="s">
        <v>585</v>
      </c>
      <c r="L652" s="22" t="s">
        <v>585</v>
      </c>
      <c r="M652" s="22" t="s">
        <v>232</v>
      </c>
      <c r="N652" s="22" t="s">
        <v>548</v>
      </c>
      <c r="O652" s="22" t="s">
        <v>746</v>
      </c>
      <c r="P652" s="41" t="s">
        <v>727</v>
      </c>
      <c r="Q652" s="41" t="s">
        <v>342</v>
      </c>
      <c r="R652" s="41" t="s">
        <v>982</v>
      </c>
      <c r="S652" s="41" t="s">
        <v>519</v>
      </c>
      <c r="T652" s="41" t="s">
        <v>585</v>
      </c>
    </row>
    <row r="653" spans="1:22" s="22" customFormat="1">
      <c r="A653" s="54">
        <v>40473</v>
      </c>
      <c r="B653" s="17">
        <v>2010</v>
      </c>
      <c r="C653" s="17">
        <f t="shared" si="51"/>
        <v>10</v>
      </c>
      <c r="D653" s="17" t="str">
        <f t="shared" si="52"/>
        <v>fall</v>
      </c>
      <c r="E653" s="37">
        <v>1000</v>
      </c>
      <c r="F653" s="37"/>
      <c r="G653" s="17">
        <v>0</v>
      </c>
      <c r="H653" s="22" t="str">
        <f t="shared" si="53"/>
        <v xml:space="preserve"> </v>
      </c>
      <c r="O653" s="22" t="s">
        <v>746</v>
      </c>
    </row>
    <row r="654" spans="1:22">
      <c r="A654" s="53">
        <v>40476</v>
      </c>
      <c r="B654" s="17">
        <v>2010</v>
      </c>
      <c r="C654" s="17">
        <f t="shared" si="51"/>
        <v>10</v>
      </c>
      <c r="D654" s="17" t="str">
        <f t="shared" si="52"/>
        <v>fall</v>
      </c>
      <c r="E654" s="27">
        <v>800</v>
      </c>
      <c r="F654" s="33" t="s">
        <v>97</v>
      </c>
      <c r="G654" s="17">
        <v>1</v>
      </c>
      <c r="H654" s="41" t="str">
        <f t="shared" si="53"/>
        <v>Catharus guttatus</v>
      </c>
      <c r="I654" s="22" t="s">
        <v>547</v>
      </c>
      <c r="J654" s="22" t="s">
        <v>725</v>
      </c>
      <c r="K654" s="22" t="s">
        <v>585</v>
      </c>
      <c r="L654" s="22" t="s">
        <v>585</v>
      </c>
      <c r="M654" s="22" t="s">
        <v>343</v>
      </c>
      <c r="N654" s="22" t="s">
        <v>461</v>
      </c>
      <c r="O654" s="22" t="s">
        <v>552</v>
      </c>
      <c r="Q654" s="41">
        <v>97643</v>
      </c>
      <c r="R654" s="41" t="s">
        <v>687</v>
      </c>
      <c r="S654" s="41" t="s">
        <v>519</v>
      </c>
      <c r="T654" s="41" t="s">
        <v>434</v>
      </c>
      <c r="V654" s="41" t="s">
        <v>916</v>
      </c>
    </row>
    <row r="655" spans="1:22" s="44" customFormat="1">
      <c r="A655" s="55">
        <v>40476</v>
      </c>
      <c r="B655" s="24">
        <v>2010</v>
      </c>
      <c r="C655" s="24">
        <f t="shared" si="51"/>
        <v>10</v>
      </c>
      <c r="D655" s="24" t="str">
        <f t="shared" si="52"/>
        <v>fall</v>
      </c>
      <c r="E655" s="28">
        <v>1300</v>
      </c>
      <c r="F655" s="36" t="s">
        <v>97</v>
      </c>
      <c r="G655" s="24">
        <v>1</v>
      </c>
      <c r="H655" s="44" t="str">
        <f t="shared" si="53"/>
        <v>Junco hyemalis</v>
      </c>
      <c r="I655" s="26" t="s">
        <v>432</v>
      </c>
      <c r="J655" s="26" t="s">
        <v>433</v>
      </c>
      <c r="K655" s="26" t="s">
        <v>585</v>
      </c>
      <c r="L655" s="26" t="s">
        <v>585</v>
      </c>
      <c r="M655" s="26" t="s">
        <v>171</v>
      </c>
      <c r="N655" s="26" t="s">
        <v>567</v>
      </c>
      <c r="O655" s="26" t="s">
        <v>553</v>
      </c>
      <c r="P655" s="44" t="s">
        <v>711</v>
      </c>
    </row>
    <row r="656" spans="1:22">
      <c r="A656" s="53">
        <v>40477</v>
      </c>
      <c r="B656" s="17">
        <v>2010</v>
      </c>
      <c r="C656" s="17">
        <f t="shared" si="51"/>
        <v>10</v>
      </c>
      <c r="D656" s="17" t="str">
        <f t="shared" si="52"/>
        <v>fall</v>
      </c>
      <c r="E656" s="27">
        <v>930</v>
      </c>
      <c r="F656" s="33" t="s">
        <v>97</v>
      </c>
      <c r="G656" s="17">
        <v>1</v>
      </c>
      <c r="H656" s="41" t="str">
        <f t="shared" si="53"/>
        <v>Junco hyemalis</v>
      </c>
      <c r="I656" s="22" t="s">
        <v>432</v>
      </c>
      <c r="J656" s="22" t="s">
        <v>433</v>
      </c>
      <c r="K656" s="22" t="s">
        <v>585</v>
      </c>
      <c r="L656" s="22" t="s">
        <v>585</v>
      </c>
      <c r="M656" s="22" t="s">
        <v>133</v>
      </c>
      <c r="N656" s="22" t="s">
        <v>330</v>
      </c>
      <c r="O656" s="22" t="s">
        <v>712</v>
      </c>
      <c r="Q656" s="41">
        <v>97158</v>
      </c>
      <c r="R656" s="41" t="s">
        <v>855</v>
      </c>
      <c r="S656" s="41" t="s">
        <v>678</v>
      </c>
      <c r="T656" s="41" t="s">
        <v>517</v>
      </c>
      <c r="V656" s="41" t="s">
        <v>909</v>
      </c>
    </row>
    <row r="657" spans="1:22">
      <c r="A657" s="53">
        <v>40477</v>
      </c>
      <c r="B657" s="17">
        <v>2010</v>
      </c>
      <c r="C657" s="17">
        <f t="shared" si="51"/>
        <v>10</v>
      </c>
      <c r="D657" s="17" t="str">
        <f t="shared" si="52"/>
        <v>fall</v>
      </c>
      <c r="E657" s="27">
        <v>1115</v>
      </c>
      <c r="F657" s="33" t="s">
        <v>97</v>
      </c>
      <c r="G657" s="17">
        <v>1</v>
      </c>
      <c r="H657" s="41" t="str">
        <f t="shared" si="53"/>
        <v>Calypte anna</v>
      </c>
      <c r="I657" s="22" t="s">
        <v>582</v>
      </c>
      <c r="J657" s="22" t="s">
        <v>583</v>
      </c>
      <c r="K657" s="22" t="s">
        <v>293</v>
      </c>
      <c r="L657" s="22" t="s">
        <v>404</v>
      </c>
      <c r="M657" s="22" t="s">
        <v>133</v>
      </c>
      <c r="N657" s="22" t="s">
        <v>330</v>
      </c>
      <c r="O657" s="22" t="s">
        <v>480</v>
      </c>
      <c r="P657" s="41" t="s">
        <v>551</v>
      </c>
      <c r="Q657" s="41">
        <v>96741</v>
      </c>
      <c r="R657" s="41" t="s">
        <v>856</v>
      </c>
      <c r="S657" s="41" t="s">
        <v>678</v>
      </c>
      <c r="T657" s="41" t="s">
        <v>517</v>
      </c>
    </row>
    <row r="658" spans="1:22">
      <c r="A658" s="53">
        <v>40477</v>
      </c>
      <c r="B658" s="17">
        <v>2010</v>
      </c>
      <c r="C658" s="17">
        <f t="shared" si="51"/>
        <v>10</v>
      </c>
      <c r="D658" s="17" t="str">
        <f t="shared" si="52"/>
        <v>fall</v>
      </c>
      <c r="E658" s="27">
        <v>1130</v>
      </c>
      <c r="F658" s="33" t="s">
        <v>97</v>
      </c>
      <c r="G658" s="17">
        <v>1</v>
      </c>
      <c r="H658" s="41" t="str">
        <f t="shared" si="53"/>
        <v>Catharus guttatus</v>
      </c>
      <c r="I658" s="22" t="s">
        <v>547</v>
      </c>
      <c r="J658" s="22" t="s">
        <v>725</v>
      </c>
      <c r="K658" s="22" t="s">
        <v>585</v>
      </c>
      <c r="L658" s="22" t="s">
        <v>585</v>
      </c>
      <c r="M658" s="22" t="s">
        <v>232</v>
      </c>
      <c r="N658" s="22" t="s">
        <v>548</v>
      </c>
      <c r="O658" s="22" t="s">
        <v>481</v>
      </c>
      <c r="P658" s="41" t="s">
        <v>406</v>
      </c>
      <c r="Q658" s="41" t="s">
        <v>342</v>
      </c>
      <c r="R658" s="41" t="s">
        <v>66</v>
      </c>
      <c r="S658" s="41" t="s">
        <v>585</v>
      </c>
      <c r="T658" s="41" t="s">
        <v>585</v>
      </c>
    </row>
    <row r="659" spans="1:22" s="22" customFormat="1">
      <c r="A659" s="54">
        <v>40477</v>
      </c>
      <c r="B659" s="17">
        <v>2010</v>
      </c>
      <c r="C659" s="17">
        <f t="shared" si="51"/>
        <v>10</v>
      </c>
      <c r="D659" s="17" t="str">
        <f t="shared" si="52"/>
        <v>fall</v>
      </c>
      <c r="E659" s="37">
        <v>830</v>
      </c>
      <c r="F659" s="37"/>
      <c r="G659" s="17">
        <v>0</v>
      </c>
      <c r="H659" s="22" t="str">
        <f t="shared" si="53"/>
        <v xml:space="preserve"> </v>
      </c>
      <c r="O659" s="22" t="s">
        <v>746</v>
      </c>
    </row>
    <row r="660" spans="1:22">
      <c r="A660" s="53">
        <v>40482</v>
      </c>
      <c r="B660" s="17">
        <v>2010</v>
      </c>
      <c r="C660" s="17">
        <f t="shared" si="51"/>
        <v>10</v>
      </c>
      <c r="D660" s="17" t="str">
        <f t="shared" si="52"/>
        <v>fall</v>
      </c>
      <c r="E660" s="27">
        <v>1057</v>
      </c>
      <c r="F660" s="33" t="s">
        <v>97</v>
      </c>
      <c r="G660" s="17">
        <v>1</v>
      </c>
      <c r="H660" s="41" t="str">
        <f t="shared" si="53"/>
        <v>Calypte anna</v>
      </c>
      <c r="I660" s="22" t="s">
        <v>582</v>
      </c>
      <c r="J660" s="22" t="s">
        <v>583</v>
      </c>
      <c r="K660" s="22" t="s">
        <v>519</v>
      </c>
      <c r="L660" s="22" t="s">
        <v>434</v>
      </c>
      <c r="M660" s="22" t="s">
        <v>232</v>
      </c>
      <c r="N660" s="22" t="s">
        <v>548</v>
      </c>
      <c r="O660" s="22" t="s">
        <v>482</v>
      </c>
      <c r="Q660" s="41" t="s">
        <v>342</v>
      </c>
      <c r="R660" s="41" t="s">
        <v>688</v>
      </c>
      <c r="S660" s="41" t="s">
        <v>519</v>
      </c>
      <c r="T660" s="41" t="s">
        <v>434</v>
      </c>
      <c r="V660" s="41" t="s">
        <v>689</v>
      </c>
    </row>
    <row r="661" spans="1:22">
      <c r="A661" s="53">
        <v>40483</v>
      </c>
      <c r="B661" s="17">
        <v>2010</v>
      </c>
      <c r="C661" s="17">
        <f t="shared" si="51"/>
        <v>11</v>
      </c>
      <c r="D661" s="17" t="str">
        <f t="shared" si="52"/>
        <v>fall</v>
      </c>
      <c r="E661" s="27">
        <v>830</v>
      </c>
      <c r="F661" s="33" t="s">
        <v>97</v>
      </c>
      <c r="G661" s="17">
        <v>1</v>
      </c>
      <c r="H661" s="41" t="str">
        <f t="shared" si="53"/>
        <v>Geothlypis trichas</v>
      </c>
      <c r="I661" s="22" t="s">
        <v>8</v>
      </c>
      <c r="J661" s="22" t="s">
        <v>729</v>
      </c>
      <c r="M661" s="22" t="s">
        <v>220</v>
      </c>
      <c r="N661" s="22" t="s">
        <v>483</v>
      </c>
      <c r="O661" s="22" t="s">
        <v>484</v>
      </c>
      <c r="P661" s="41" t="s">
        <v>503</v>
      </c>
      <c r="Q661" s="41" t="s">
        <v>342</v>
      </c>
      <c r="R661" s="41" t="s">
        <v>857</v>
      </c>
      <c r="S661" s="41" t="s">
        <v>519</v>
      </c>
      <c r="T661" s="41" t="s">
        <v>434</v>
      </c>
      <c r="V661" s="41" t="s">
        <v>81</v>
      </c>
    </row>
    <row r="662" spans="1:22">
      <c r="A662" s="53">
        <v>40484</v>
      </c>
      <c r="B662" s="17">
        <v>2010</v>
      </c>
      <c r="C662" s="17">
        <f t="shared" si="51"/>
        <v>11</v>
      </c>
      <c r="D662" s="17" t="str">
        <f t="shared" si="52"/>
        <v>fall</v>
      </c>
      <c r="E662" s="27">
        <v>910</v>
      </c>
      <c r="F662" s="33" t="s">
        <v>97</v>
      </c>
      <c r="G662" s="17">
        <v>1</v>
      </c>
      <c r="H662" s="41" t="str">
        <f t="shared" si="53"/>
        <v>Zonotrichia atricapilla</v>
      </c>
      <c r="I662" s="22" t="s">
        <v>565</v>
      </c>
      <c r="J662" s="22" t="s">
        <v>486</v>
      </c>
      <c r="K662" s="22" t="s">
        <v>585</v>
      </c>
      <c r="L662" s="22" t="s">
        <v>434</v>
      </c>
      <c r="M662" s="22" t="s">
        <v>232</v>
      </c>
      <c r="N662" s="22" t="s">
        <v>548</v>
      </c>
      <c r="O662" s="22" t="s">
        <v>487</v>
      </c>
      <c r="Q662" s="41" t="s">
        <v>342</v>
      </c>
      <c r="R662" s="41" t="s">
        <v>692</v>
      </c>
      <c r="S662" s="41" t="s">
        <v>519</v>
      </c>
      <c r="T662" s="41" t="s">
        <v>434</v>
      </c>
    </row>
    <row r="663" spans="1:22" s="22" customFormat="1">
      <c r="A663" s="54">
        <v>40484</v>
      </c>
      <c r="B663" s="17">
        <v>2010</v>
      </c>
      <c r="C663" s="17">
        <f t="shared" si="51"/>
        <v>11</v>
      </c>
      <c r="D663" s="17" t="str">
        <f t="shared" si="52"/>
        <v>fall</v>
      </c>
      <c r="E663" s="37">
        <v>845</v>
      </c>
      <c r="F663" s="37"/>
      <c r="G663" s="17">
        <v>0</v>
      </c>
      <c r="H663" s="22" t="str">
        <f t="shared" si="53"/>
        <v xml:space="preserve"> </v>
      </c>
      <c r="O663" s="22" t="s">
        <v>394</v>
      </c>
      <c r="P663" s="22" t="s">
        <v>485</v>
      </c>
    </row>
    <row r="664" spans="1:22">
      <c r="A664" s="53">
        <v>40486</v>
      </c>
      <c r="B664" s="17">
        <v>2010</v>
      </c>
      <c r="C664" s="17">
        <f t="shared" si="51"/>
        <v>11</v>
      </c>
      <c r="D664" s="17" t="str">
        <f t="shared" si="52"/>
        <v>fall</v>
      </c>
      <c r="E664" s="27" t="s">
        <v>488</v>
      </c>
      <c r="F664" s="33" t="s">
        <v>97</v>
      </c>
      <c r="G664" s="17">
        <v>1</v>
      </c>
      <c r="H664" s="41" t="str">
        <f t="shared" si="53"/>
        <v>Melospiza lincolnii</v>
      </c>
      <c r="I664" s="22" t="s">
        <v>326</v>
      </c>
      <c r="J664" s="22" t="s">
        <v>351</v>
      </c>
      <c r="K664" s="22" t="s">
        <v>585</v>
      </c>
      <c r="L664" s="22" t="s">
        <v>585</v>
      </c>
      <c r="M664" s="22" t="s">
        <v>343</v>
      </c>
      <c r="N664" s="22" t="s">
        <v>461</v>
      </c>
      <c r="O664" s="22" t="s">
        <v>483</v>
      </c>
      <c r="Q664" s="41" t="s">
        <v>342</v>
      </c>
      <c r="R664" s="41" t="s">
        <v>693</v>
      </c>
      <c r="S664" s="41" t="s">
        <v>519</v>
      </c>
      <c r="T664" s="41" t="s">
        <v>434</v>
      </c>
      <c r="V664" s="41" t="s">
        <v>906</v>
      </c>
    </row>
    <row r="665" spans="1:22" s="22" customFormat="1">
      <c r="A665" s="54">
        <v>40486</v>
      </c>
      <c r="B665" s="17">
        <v>2010</v>
      </c>
      <c r="C665" s="17">
        <f t="shared" si="51"/>
        <v>11</v>
      </c>
      <c r="D665" s="17" t="str">
        <f t="shared" si="52"/>
        <v>fall</v>
      </c>
      <c r="E665" s="37">
        <v>1100</v>
      </c>
      <c r="F665" s="37"/>
      <c r="G665" s="17">
        <v>0</v>
      </c>
      <c r="H665" s="22" t="str">
        <f t="shared" si="53"/>
        <v xml:space="preserve"> </v>
      </c>
      <c r="O665" s="22" t="s">
        <v>394</v>
      </c>
    </row>
    <row r="666" spans="1:22">
      <c r="A666" s="53">
        <v>40491</v>
      </c>
      <c r="B666" s="17">
        <v>2010</v>
      </c>
      <c r="C666" s="17">
        <f t="shared" si="51"/>
        <v>11</v>
      </c>
      <c r="D666" s="17" t="str">
        <f t="shared" si="52"/>
        <v>fall</v>
      </c>
      <c r="E666" s="27">
        <v>1128</v>
      </c>
      <c r="F666" s="33" t="s">
        <v>97</v>
      </c>
      <c r="G666" s="17">
        <v>1</v>
      </c>
      <c r="H666" s="41" t="str">
        <f t="shared" si="53"/>
        <v>Calypte anna</v>
      </c>
      <c r="I666" s="22" t="s">
        <v>582</v>
      </c>
      <c r="J666" s="22" t="s">
        <v>583</v>
      </c>
      <c r="K666" s="22" t="s">
        <v>585</v>
      </c>
      <c r="L666" s="22" t="s">
        <v>585</v>
      </c>
      <c r="M666" s="22" t="s">
        <v>232</v>
      </c>
      <c r="N666" s="22" t="s">
        <v>548</v>
      </c>
      <c r="O666" s="22" t="s">
        <v>490</v>
      </c>
      <c r="P666" s="41" t="s">
        <v>406</v>
      </c>
      <c r="Q666" s="41" t="s">
        <v>342</v>
      </c>
      <c r="R666" s="41" t="s">
        <v>858</v>
      </c>
      <c r="S666" s="41" t="s">
        <v>678</v>
      </c>
      <c r="T666" s="41" t="s">
        <v>517</v>
      </c>
      <c r="V666" s="41" t="s">
        <v>75</v>
      </c>
    </row>
    <row r="667" spans="1:22">
      <c r="A667" s="53">
        <v>40491</v>
      </c>
      <c r="B667" s="17">
        <v>2010</v>
      </c>
      <c r="C667" s="17">
        <f t="shared" si="51"/>
        <v>11</v>
      </c>
      <c r="D667" s="17" t="str">
        <f t="shared" si="52"/>
        <v>fall</v>
      </c>
      <c r="E667" s="27">
        <v>815</v>
      </c>
      <c r="F667" s="33" t="s">
        <v>97</v>
      </c>
      <c r="G667" s="17">
        <v>1</v>
      </c>
      <c r="H667" s="41" t="str">
        <f t="shared" si="53"/>
        <v>Calypte anna</v>
      </c>
      <c r="I667" s="22" t="s">
        <v>582</v>
      </c>
      <c r="J667" s="22" t="s">
        <v>583</v>
      </c>
      <c r="K667" s="22" t="s">
        <v>519</v>
      </c>
      <c r="L667" s="22" t="s">
        <v>585</v>
      </c>
      <c r="M667" s="22" t="s">
        <v>133</v>
      </c>
      <c r="N667" s="22" t="s">
        <v>535</v>
      </c>
      <c r="O667" s="22" t="s">
        <v>489</v>
      </c>
      <c r="P667" s="41" t="s">
        <v>503</v>
      </c>
      <c r="Q667" s="41" t="s">
        <v>342</v>
      </c>
      <c r="R667" s="41" t="s">
        <v>905</v>
      </c>
      <c r="S667" s="41" t="s">
        <v>519</v>
      </c>
      <c r="T667" s="41" t="s">
        <v>517</v>
      </c>
      <c r="V667" s="41" t="s">
        <v>76</v>
      </c>
    </row>
    <row r="668" spans="1:22" s="22" customFormat="1">
      <c r="A668" s="54">
        <v>40492</v>
      </c>
      <c r="B668" s="17">
        <v>2010</v>
      </c>
      <c r="C668" s="17">
        <f t="shared" ref="C668:C731" si="54">MONTH(A668)</f>
        <v>11</v>
      </c>
      <c r="D668" s="17" t="str">
        <f t="shared" si="52"/>
        <v>fall</v>
      </c>
      <c r="E668" s="37">
        <v>830</v>
      </c>
      <c r="F668" s="37"/>
      <c r="G668" s="17">
        <v>0</v>
      </c>
      <c r="H668" s="22" t="str">
        <f t="shared" si="53"/>
        <v xml:space="preserve"> </v>
      </c>
      <c r="O668" s="22" t="s">
        <v>746</v>
      </c>
    </row>
    <row r="669" spans="1:22" s="22" customFormat="1">
      <c r="A669" s="54">
        <v>40493</v>
      </c>
      <c r="B669" s="17">
        <v>2010</v>
      </c>
      <c r="C669" s="17">
        <f t="shared" si="54"/>
        <v>11</v>
      </c>
      <c r="D669" s="17" t="str">
        <f t="shared" ref="D669:D731" si="55">IF(C669&lt;3,"winter",IF(C669&lt;6,"spring",IF(C669&lt;9,"summer",IF(C669&lt;12,"fall","winter"))))</f>
        <v>fall</v>
      </c>
      <c r="E669" s="37">
        <v>830</v>
      </c>
      <c r="F669" s="37"/>
      <c r="G669" s="17">
        <v>0</v>
      </c>
      <c r="H669" s="22" t="str">
        <f t="shared" si="53"/>
        <v xml:space="preserve"> </v>
      </c>
      <c r="O669" s="22" t="s">
        <v>746</v>
      </c>
    </row>
    <row r="670" spans="1:22" s="22" customFormat="1">
      <c r="A670" s="54">
        <v>40494</v>
      </c>
      <c r="B670" s="17">
        <v>2010</v>
      </c>
      <c r="C670" s="17">
        <f t="shared" si="54"/>
        <v>11</v>
      </c>
      <c r="D670" s="17" t="str">
        <f t="shared" si="55"/>
        <v>fall</v>
      </c>
      <c r="E670" s="37">
        <v>815</v>
      </c>
      <c r="F670" s="37"/>
      <c r="G670" s="17">
        <v>0</v>
      </c>
      <c r="H670" s="22" t="str">
        <f t="shared" si="53"/>
        <v xml:space="preserve"> </v>
      </c>
      <c r="O670" s="22" t="s">
        <v>746</v>
      </c>
    </row>
    <row r="671" spans="1:22" s="22" customFormat="1">
      <c r="A671" s="54">
        <v>40497</v>
      </c>
      <c r="B671" s="17">
        <v>2010</v>
      </c>
      <c r="C671" s="17">
        <f t="shared" si="54"/>
        <v>11</v>
      </c>
      <c r="D671" s="17" t="str">
        <f t="shared" si="55"/>
        <v>fall</v>
      </c>
      <c r="E671" s="37">
        <v>800</v>
      </c>
      <c r="F671" s="37"/>
      <c r="G671" s="17">
        <v>0</v>
      </c>
      <c r="H671" s="22" t="str">
        <f t="shared" si="53"/>
        <v xml:space="preserve"> </v>
      </c>
      <c r="O671" s="22" t="s">
        <v>746</v>
      </c>
    </row>
    <row r="672" spans="1:22">
      <c r="A672" s="53">
        <v>40498</v>
      </c>
      <c r="B672" s="17">
        <v>2010</v>
      </c>
      <c r="C672" s="17">
        <f t="shared" si="54"/>
        <v>11</v>
      </c>
      <c r="D672" s="17" t="str">
        <f t="shared" si="55"/>
        <v>fall</v>
      </c>
      <c r="E672" s="27">
        <v>1000</v>
      </c>
      <c r="F672" s="33" t="s">
        <v>97</v>
      </c>
      <c r="G672" s="17">
        <v>1</v>
      </c>
      <c r="H672" s="41" t="str">
        <f t="shared" si="53"/>
        <v>Calypte anna</v>
      </c>
      <c r="I672" s="22" t="s">
        <v>582</v>
      </c>
      <c r="J672" s="22" t="s">
        <v>583</v>
      </c>
      <c r="K672" s="22" t="s">
        <v>519</v>
      </c>
      <c r="L672" s="22" t="s">
        <v>434</v>
      </c>
      <c r="M672" s="22" t="s">
        <v>133</v>
      </c>
      <c r="N672" s="22" t="s">
        <v>491</v>
      </c>
      <c r="O672" s="22" t="s">
        <v>492</v>
      </c>
      <c r="P672" s="41" t="s">
        <v>406</v>
      </c>
      <c r="Q672" s="41" t="s">
        <v>342</v>
      </c>
      <c r="R672" s="41" t="s">
        <v>859</v>
      </c>
      <c r="S672" s="41" t="s">
        <v>519</v>
      </c>
      <c r="T672" s="41" t="s">
        <v>434</v>
      </c>
    </row>
    <row r="673" spans="1:16" s="22" customFormat="1">
      <c r="A673" s="54">
        <v>40499</v>
      </c>
      <c r="B673" s="17">
        <v>2010</v>
      </c>
      <c r="C673" s="17">
        <f t="shared" si="54"/>
        <v>11</v>
      </c>
      <c r="D673" s="17" t="str">
        <f t="shared" si="55"/>
        <v>fall</v>
      </c>
      <c r="E673" s="37">
        <v>730</v>
      </c>
      <c r="F673" s="37"/>
      <c r="G673" s="17">
        <v>0</v>
      </c>
      <c r="H673" s="22" t="str">
        <f t="shared" si="53"/>
        <v xml:space="preserve"> </v>
      </c>
      <c r="O673" s="22" t="s">
        <v>746</v>
      </c>
    </row>
    <row r="674" spans="1:16" s="22" customFormat="1">
      <c r="A674" s="54">
        <v>40500</v>
      </c>
      <c r="B674" s="17">
        <v>2010</v>
      </c>
      <c r="C674" s="17">
        <f t="shared" si="54"/>
        <v>11</v>
      </c>
      <c r="D674" s="17" t="str">
        <f t="shared" si="55"/>
        <v>fall</v>
      </c>
      <c r="E674" s="37">
        <v>800</v>
      </c>
      <c r="F674" s="37"/>
      <c r="G674" s="17">
        <v>0</v>
      </c>
      <c r="H674" s="22" t="str">
        <f t="shared" si="53"/>
        <v xml:space="preserve"> </v>
      </c>
      <c r="O674" s="22" t="s">
        <v>746</v>
      </c>
    </row>
    <row r="675" spans="1:16" s="22" customFormat="1">
      <c r="A675" s="54">
        <v>40500</v>
      </c>
      <c r="B675" s="17">
        <v>2010</v>
      </c>
      <c r="C675" s="17">
        <f t="shared" si="54"/>
        <v>11</v>
      </c>
      <c r="D675" s="17" t="str">
        <f t="shared" si="55"/>
        <v>fall</v>
      </c>
      <c r="E675" s="40">
        <v>1400</v>
      </c>
      <c r="F675" s="37" t="s">
        <v>837</v>
      </c>
      <c r="G675" s="17">
        <v>1</v>
      </c>
      <c r="H675" s="22" t="str">
        <f t="shared" si="53"/>
        <v>Euphagus cyanocephalus</v>
      </c>
      <c r="I675" s="22" t="s">
        <v>731</v>
      </c>
      <c r="J675" s="22" t="s">
        <v>732</v>
      </c>
      <c r="K675" s="22" t="s">
        <v>585</v>
      </c>
      <c r="L675" s="22" t="s">
        <v>585</v>
      </c>
      <c r="M675" s="22" t="s">
        <v>133</v>
      </c>
      <c r="N675" s="22" t="s">
        <v>535</v>
      </c>
      <c r="O675" s="22" t="s">
        <v>319</v>
      </c>
      <c r="P675" s="22" t="s">
        <v>590</v>
      </c>
    </row>
    <row r="676" spans="1:16" s="22" customFormat="1">
      <c r="A676" s="54">
        <v>40501</v>
      </c>
      <c r="B676" s="17">
        <v>2010</v>
      </c>
      <c r="C676" s="17">
        <f t="shared" si="54"/>
        <v>11</v>
      </c>
      <c r="D676" s="17" t="str">
        <f t="shared" si="55"/>
        <v>fall</v>
      </c>
      <c r="E676" s="37">
        <v>800</v>
      </c>
      <c r="F676" s="37"/>
      <c r="G676" s="17">
        <v>0</v>
      </c>
      <c r="H676" s="22" t="str">
        <f t="shared" si="53"/>
        <v xml:space="preserve"> </v>
      </c>
      <c r="O676" s="22" t="s">
        <v>746</v>
      </c>
    </row>
    <row r="677" spans="1:16" s="22" customFormat="1">
      <c r="A677" s="54">
        <v>40504</v>
      </c>
      <c r="B677" s="17">
        <v>2010</v>
      </c>
      <c r="C677" s="17">
        <f t="shared" si="54"/>
        <v>11</v>
      </c>
      <c r="D677" s="17" t="str">
        <f t="shared" si="55"/>
        <v>fall</v>
      </c>
      <c r="E677" s="37">
        <v>845</v>
      </c>
      <c r="F677" s="37"/>
      <c r="G677" s="17">
        <v>0</v>
      </c>
      <c r="H677" s="22" t="str">
        <f t="shared" si="53"/>
        <v xml:space="preserve"> </v>
      </c>
      <c r="O677" s="22" t="s">
        <v>746</v>
      </c>
    </row>
    <row r="678" spans="1:16" s="22" customFormat="1">
      <c r="A678" s="54">
        <v>40505</v>
      </c>
      <c r="B678" s="17">
        <v>2010</v>
      </c>
      <c r="C678" s="17">
        <f t="shared" si="54"/>
        <v>11</v>
      </c>
      <c r="D678" s="17" t="str">
        <f t="shared" si="55"/>
        <v>fall</v>
      </c>
      <c r="E678" s="37">
        <v>820</v>
      </c>
      <c r="F678" s="37"/>
      <c r="G678" s="17">
        <v>0</v>
      </c>
      <c r="H678" s="22" t="str">
        <f t="shared" si="53"/>
        <v xml:space="preserve"> </v>
      </c>
      <c r="O678" s="22" t="s">
        <v>746</v>
      </c>
    </row>
    <row r="679" spans="1:16" s="22" customFormat="1">
      <c r="A679" s="54">
        <v>40511</v>
      </c>
      <c r="B679" s="17">
        <v>2010</v>
      </c>
      <c r="C679" s="17">
        <f t="shared" si="54"/>
        <v>11</v>
      </c>
      <c r="D679" s="17" t="str">
        <f t="shared" si="55"/>
        <v>fall</v>
      </c>
      <c r="E679" s="37">
        <v>845</v>
      </c>
      <c r="F679" s="37"/>
      <c r="G679" s="17">
        <v>0</v>
      </c>
      <c r="H679" s="22" t="str">
        <f t="shared" si="53"/>
        <v xml:space="preserve"> </v>
      </c>
      <c r="O679" s="22" t="s">
        <v>746</v>
      </c>
    </row>
    <row r="680" spans="1:16" s="22" customFormat="1">
      <c r="A680" s="54">
        <v>40512</v>
      </c>
      <c r="B680" s="17">
        <v>2010</v>
      </c>
      <c r="C680" s="17">
        <f t="shared" si="54"/>
        <v>11</v>
      </c>
      <c r="D680" s="17" t="str">
        <f t="shared" si="55"/>
        <v>fall</v>
      </c>
      <c r="E680" s="37">
        <v>845</v>
      </c>
      <c r="F680" s="37"/>
      <c r="G680" s="17">
        <v>0</v>
      </c>
      <c r="H680" s="22" t="str">
        <f t="shared" ref="H680:H711" si="56">CONCATENATE(I680," ",J680)</f>
        <v xml:space="preserve"> </v>
      </c>
      <c r="O680" s="22" t="s">
        <v>746</v>
      </c>
    </row>
    <row r="681" spans="1:16" s="22" customFormat="1">
      <c r="A681" s="54">
        <v>40513</v>
      </c>
      <c r="B681" s="17">
        <v>2010</v>
      </c>
      <c r="C681" s="17">
        <f t="shared" si="54"/>
        <v>12</v>
      </c>
      <c r="D681" s="17" t="str">
        <f t="shared" si="55"/>
        <v>winter</v>
      </c>
      <c r="E681" s="37">
        <v>845</v>
      </c>
      <c r="F681" s="37"/>
      <c r="G681" s="17">
        <v>0</v>
      </c>
      <c r="H681" s="22" t="str">
        <f t="shared" si="56"/>
        <v xml:space="preserve"> </v>
      </c>
      <c r="O681" s="22" t="s">
        <v>746</v>
      </c>
    </row>
    <row r="682" spans="1:16" s="22" customFormat="1">
      <c r="A682" s="54">
        <v>40519</v>
      </c>
      <c r="B682" s="17">
        <v>2010</v>
      </c>
      <c r="C682" s="17">
        <f t="shared" si="54"/>
        <v>12</v>
      </c>
      <c r="D682" s="17" t="str">
        <f t="shared" si="55"/>
        <v>winter</v>
      </c>
      <c r="E682" s="37">
        <v>855</v>
      </c>
      <c r="F682" s="37"/>
      <c r="G682" s="17">
        <v>0</v>
      </c>
      <c r="H682" s="22" t="str">
        <f t="shared" si="56"/>
        <v xml:space="preserve"> </v>
      </c>
      <c r="O682" s="22" t="s">
        <v>394</v>
      </c>
    </row>
    <row r="683" spans="1:16" s="22" customFormat="1">
      <c r="A683" s="54">
        <v>40520</v>
      </c>
      <c r="B683" s="17">
        <v>2010</v>
      </c>
      <c r="C683" s="17">
        <f t="shared" si="54"/>
        <v>12</v>
      </c>
      <c r="D683" s="17" t="str">
        <f t="shared" si="55"/>
        <v>winter</v>
      </c>
      <c r="E683" s="37">
        <v>900</v>
      </c>
      <c r="F683" s="37"/>
      <c r="G683" s="17">
        <v>0</v>
      </c>
      <c r="H683" s="22" t="str">
        <f t="shared" si="56"/>
        <v xml:space="preserve"> </v>
      </c>
      <c r="O683" s="22" t="s">
        <v>394</v>
      </c>
    </row>
    <row r="684" spans="1:16" s="22" customFormat="1">
      <c r="A684" s="54">
        <v>40521</v>
      </c>
      <c r="B684" s="17">
        <v>2010</v>
      </c>
      <c r="C684" s="17">
        <f t="shared" si="54"/>
        <v>12</v>
      </c>
      <c r="D684" s="17" t="str">
        <f t="shared" si="55"/>
        <v>winter</v>
      </c>
      <c r="E684" s="37">
        <v>1445</v>
      </c>
      <c r="F684" s="37"/>
      <c r="G684" s="17">
        <v>0</v>
      </c>
      <c r="H684" s="22" t="str">
        <f t="shared" si="56"/>
        <v xml:space="preserve"> </v>
      </c>
      <c r="O684" s="22" t="s">
        <v>394</v>
      </c>
    </row>
    <row r="685" spans="1:16" s="22" customFormat="1">
      <c r="A685" s="54">
        <v>40526</v>
      </c>
      <c r="B685" s="17">
        <v>2010</v>
      </c>
      <c r="C685" s="17">
        <f t="shared" si="54"/>
        <v>12</v>
      </c>
      <c r="D685" s="17" t="str">
        <f t="shared" si="55"/>
        <v>winter</v>
      </c>
      <c r="E685" s="37">
        <v>830</v>
      </c>
      <c r="F685" s="37"/>
      <c r="G685" s="17">
        <v>0</v>
      </c>
      <c r="H685" s="22" t="str">
        <f t="shared" si="56"/>
        <v xml:space="preserve"> </v>
      </c>
      <c r="O685" s="22" t="s">
        <v>746</v>
      </c>
    </row>
    <row r="686" spans="1:16" s="22" customFormat="1">
      <c r="A686" s="54">
        <v>40527</v>
      </c>
      <c r="B686" s="17">
        <v>2010</v>
      </c>
      <c r="C686" s="17">
        <f t="shared" si="54"/>
        <v>12</v>
      </c>
      <c r="D686" s="17" t="str">
        <f t="shared" si="55"/>
        <v>winter</v>
      </c>
      <c r="E686" s="37">
        <v>830</v>
      </c>
      <c r="F686" s="37"/>
      <c r="G686" s="17">
        <v>0</v>
      </c>
      <c r="H686" s="22" t="str">
        <f t="shared" si="56"/>
        <v xml:space="preserve"> </v>
      </c>
      <c r="O686" s="22" t="s">
        <v>746</v>
      </c>
    </row>
    <row r="687" spans="1:16" s="22" customFormat="1">
      <c r="A687" s="54">
        <v>40528</v>
      </c>
      <c r="B687" s="17">
        <v>2010</v>
      </c>
      <c r="C687" s="17">
        <f t="shared" si="54"/>
        <v>12</v>
      </c>
      <c r="D687" s="17" t="str">
        <f t="shared" si="55"/>
        <v>winter</v>
      </c>
      <c r="E687" s="37">
        <v>800</v>
      </c>
      <c r="F687" s="37"/>
      <c r="G687" s="17">
        <v>0</v>
      </c>
      <c r="H687" s="22" t="str">
        <f t="shared" si="56"/>
        <v xml:space="preserve"> </v>
      </c>
      <c r="O687" s="22" t="s">
        <v>746</v>
      </c>
    </row>
    <row r="688" spans="1:16" s="22" customFormat="1">
      <c r="A688" s="54">
        <v>40529</v>
      </c>
      <c r="B688" s="17">
        <v>2010</v>
      </c>
      <c r="C688" s="17">
        <f t="shared" si="54"/>
        <v>12</v>
      </c>
      <c r="D688" s="17" t="str">
        <f t="shared" si="55"/>
        <v>winter</v>
      </c>
      <c r="E688" s="37">
        <v>830</v>
      </c>
      <c r="F688" s="37"/>
      <c r="G688" s="17">
        <v>0</v>
      </c>
      <c r="H688" s="22" t="str">
        <f t="shared" si="56"/>
        <v xml:space="preserve"> </v>
      </c>
      <c r="O688" s="22" t="s">
        <v>746</v>
      </c>
    </row>
    <row r="689" spans="1:20" s="22" customFormat="1">
      <c r="A689" s="54">
        <v>40532</v>
      </c>
      <c r="B689" s="17">
        <v>2010</v>
      </c>
      <c r="C689" s="17">
        <f t="shared" si="54"/>
        <v>12</v>
      </c>
      <c r="D689" s="17" t="str">
        <f t="shared" si="55"/>
        <v>winter</v>
      </c>
      <c r="E689" s="37">
        <v>800</v>
      </c>
      <c r="F689" s="37"/>
      <c r="G689" s="17">
        <v>0</v>
      </c>
      <c r="H689" s="22" t="str">
        <f t="shared" si="56"/>
        <v xml:space="preserve"> </v>
      </c>
      <c r="O689" s="22" t="s">
        <v>746</v>
      </c>
    </row>
    <row r="690" spans="1:20" s="22" customFormat="1">
      <c r="A690" s="54">
        <v>40533</v>
      </c>
      <c r="B690" s="17">
        <v>2010</v>
      </c>
      <c r="C690" s="17">
        <f t="shared" si="54"/>
        <v>12</v>
      </c>
      <c r="D690" s="17" t="str">
        <f t="shared" si="55"/>
        <v>winter</v>
      </c>
      <c r="E690" s="37">
        <v>830</v>
      </c>
      <c r="F690" s="37"/>
      <c r="G690" s="17">
        <v>0</v>
      </c>
      <c r="H690" s="22" t="str">
        <f t="shared" si="56"/>
        <v xml:space="preserve"> </v>
      </c>
      <c r="O690" s="22" t="s">
        <v>746</v>
      </c>
    </row>
    <row r="691" spans="1:20" s="22" customFormat="1">
      <c r="A691" s="54">
        <v>40534</v>
      </c>
      <c r="B691" s="17">
        <v>2010</v>
      </c>
      <c r="C691" s="17">
        <f t="shared" si="54"/>
        <v>12</v>
      </c>
      <c r="D691" s="17" t="str">
        <f t="shared" si="55"/>
        <v>winter</v>
      </c>
      <c r="E691" s="37">
        <v>845</v>
      </c>
      <c r="F691" s="37"/>
      <c r="G691" s="17">
        <v>0</v>
      </c>
      <c r="H691" s="22" t="str">
        <f t="shared" si="56"/>
        <v xml:space="preserve"> </v>
      </c>
      <c r="O691" s="22" t="s">
        <v>746</v>
      </c>
    </row>
    <row r="692" spans="1:20" s="22" customFormat="1">
      <c r="A692" s="54">
        <v>40535</v>
      </c>
      <c r="B692" s="17">
        <v>2010</v>
      </c>
      <c r="C692" s="17">
        <f t="shared" si="54"/>
        <v>12</v>
      </c>
      <c r="D692" s="17" t="str">
        <f t="shared" si="55"/>
        <v>winter</v>
      </c>
      <c r="E692" s="37">
        <v>845</v>
      </c>
      <c r="F692" s="37"/>
      <c r="G692" s="17">
        <v>0</v>
      </c>
      <c r="H692" s="22" t="str">
        <f t="shared" si="56"/>
        <v xml:space="preserve"> </v>
      </c>
      <c r="O692" s="22" t="s">
        <v>746</v>
      </c>
    </row>
    <row r="693" spans="1:20" s="22" customFormat="1">
      <c r="A693" s="54">
        <v>40539</v>
      </c>
      <c r="B693" s="17">
        <v>2010</v>
      </c>
      <c r="C693" s="17">
        <f t="shared" si="54"/>
        <v>12</v>
      </c>
      <c r="D693" s="17" t="str">
        <f t="shared" si="55"/>
        <v>winter</v>
      </c>
      <c r="E693" s="37">
        <v>845</v>
      </c>
      <c r="F693" s="37"/>
      <c r="G693" s="17">
        <v>0</v>
      </c>
      <c r="H693" s="22" t="str">
        <f t="shared" si="56"/>
        <v xml:space="preserve"> </v>
      </c>
      <c r="O693" s="22" t="s">
        <v>746</v>
      </c>
    </row>
    <row r="694" spans="1:20" s="22" customFormat="1">
      <c r="A694" s="54">
        <v>40540</v>
      </c>
      <c r="B694" s="17">
        <v>2010</v>
      </c>
      <c r="C694" s="17">
        <f t="shared" si="54"/>
        <v>12</v>
      </c>
      <c r="D694" s="17" t="str">
        <f t="shared" si="55"/>
        <v>winter</v>
      </c>
      <c r="E694" s="37">
        <v>830</v>
      </c>
      <c r="F694" s="37"/>
      <c r="G694" s="17">
        <v>0</v>
      </c>
      <c r="H694" s="22" t="str">
        <f t="shared" si="56"/>
        <v xml:space="preserve"> </v>
      </c>
      <c r="O694" s="22" t="s">
        <v>746</v>
      </c>
    </row>
    <row r="695" spans="1:20" s="22" customFormat="1">
      <c r="A695" s="54">
        <v>40541</v>
      </c>
      <c r="B695" s="17">
        <v>2010</v>
      </c>
      <c r="C695" s="17">
        <f t="shared" si="54"/>
        <v>12</v>
      </c>
      <c r="D695" s="17" t="str">
        <f t="shared" si="55"/>
        <v>winter</v>
      </c>
      <c r="E695" s="37">
        <v>800</v>
      </c>
      <c r="F695" s="37"/>
      <c r="G695" s="17">
        <v>0</v>
      </c>
      <c r="H695" s="22" t="str">
        <f t="shared" si="56"/>
        <v xml:space="preserve"> </v>
      </c>
      <c r="O695" s="22" t="s">
        <v>746</v>
      </c>
    </row>
    <row r="696" spans="1:20" s="22" customFormat="1">
      <c r="A696" s="54">
        <v>40542</v>
      </c>
      <c r="B696" s="17">
        <v>2010</v>
      </c>
      <c r="C696" s="17">
        <f t="shared" si="54"/>
        <v>12</v>
      </c>
      <c r="D696" s="17" t="str">
        <f t="shared" si="55"/>
        <v>winter</v>
      </c>
      <c r="E696" s="37">
        <v>830</v>
      </c>
      <c r="F696" s="37"/>
      <c r="G696" s="17">
        <v>0</v>
      </c>
      <c r="H696" s="22" t="str">
        <f t="shared" si="56"/>
        <v xml:space="preserve"> </v>
      </c>
      <c r="O696" s="22" t="s">
        <v>746</v>
      </c>
    </row>
    <row r="697" spans="1:20" s="22" customFormat="1">
      <c r="A697" s="54">
        <v>40546</v>
      </c>
      <c r="B697" s="17">
        <v>2011</v>
      </c>
      <c r="C697" s="17">
        <f t="shared" si="54"/>
        <v>1</v>
      </c>
      <c r="D697" s="17" t="str">
        <f t="shared" si="55"/>
        <v>winter</v>
      </c>
      <c r="E697" s="37">
        <v>900</v>
      </c>
      <c r="F697" s="37"/>
      <c r="G697" s="17">
        <v>0</v>
      </c>
      <c r="H697" s="22" t="str">
        <f t="shared" si="56"/>
        <v xml:space="preserve"> </v>
      </c>
      <c r="O697" s="22" t="s">
        <v>746</v>
      </c>
    </row>
    <row r="698" spans="1:20" s="22" customFormat="1">
      <c r="A698" s="54">
        <v>40547</v>
      </c>
      <c r="B698" s="17">
        <v>2011</v>
      </c>
      <c r="C698" s="17">
        <f t="shared" si="54"/>
        <v>1</v>
      </c>
      <c r="D698" s="17" t="str">
        <f t="shared" si="55"/>
        <v>winter</v>
      </c>
      <c r="E698" s="37">
        <v>845</v>
      </c>
      <c r="F698" s="37"/>
      <c r="G698" s="17">
        <v>0</v>
      </c>
      <c r="H698" s="22" t="str">
        <f t="shared" si="56"/>
        <v xml:space="preserve"> </v>
      </c>
      <c r="O698" s="22" t="s">
        <v>746</v>
      </c>
    </row>
    <row r="699" spans="1:20" s="22" customFormat="1">
      <c r="A699" s="54">
        <v>40548</v>
      </c>
      <c r="B699" s="17">
        <v>2011</v>
      </c>
      <c r="C699" s="17">
        <f t="shared" si="54"/>
        <v>1</v>
      </c>
      <c r="D699" s="17" t="str">
        <f t="shared" si="55"/>
        <v>winter</v>
      </c>
      <c r="E699" s="37">
        <v>830</v>
      </c>
      <c r="F699" s="37"/>
      <c r="G699" s="17">
        <v>0</v>
      </c>
      <c r="H699" s="22" t="str">
        <f t="shared" si="56"/>
        <v xml:space="preserve"> </v>
      </c>
      <c r="O699" s="22" t="s">
        <v>746</v>
      </c>
    </row>
    <row r="700" spans="1:20" s="22" customFormat="1">
      <c r="A700" s="54">
        <v>40549</v>
      </c>
      <c r="B700" s="17">
        <v>2011</v>
      </c>
      <c r="C700" s="17">
        <f t="shared" si="54"/>
        <v>1</v>
      </c>
      <c r="D700" s="17" t="str">
        <f t="shared" si="55"/>
        <v>winter</v>
      </c>
      <c r="E700" s="37">
        <v>830</v>
      </c>
      <c r="F700" s="37"/>
      <c r="G700" s="17">
        <v>0</v>
      </c>
      <c r="H700" s="22" t="str">
        <f t="shared" si="56"/>
        <v xml:space="preserve"> </v>
      </c>
      <c r="O700" s="22" t="s">
        <v>746</v>
      </c>
    </row>
    <row r="701" spans="1:20" s="22" customFormat="1">
      <c r="A701" s="54">
        <v>40550</v>
      </c>
      <c r="B701" s="17">
        <v>2011</v>
      </c>
      <c r="C701" s="17">
        <f t="shared" si="54"/>
        <v>1</v>
      </c>
      <c r="D701" s="17" t="str">
        <f t="shared" si="55"/>
        <v>winter</v>
      </c>
      <c r="E701" s="37">
        <v>830</v>
      </c>
      <c r="F701" s="37"/>
      <c r="G701" s="17">
        <v>0</v>
      </c>
      <c r="H701" s="22" t="str">
        <f t="shared" si="56"/>
        <v xml:space="preserve"> </v>
      </c>
      <c r="O701" s="22" t="s">
        <v>746</v>
      </c>
    </row>
    <row r="702" spans="1:20">
      <c r="A702" s="53">
        <v>40553</v>
      </c>
      <c r="B702" s="17">
        <v>2011</v>
      </c>
      <c r="C702" s="17">
        <f t="shared" si="54"/>
        <v>1</v>
      </c>
      <c r="D702" s="17" t="str">
        <f t="shared" si="55"/>
        <v>winter</v>
      </c>
      <c r="E702" s="27">
        <v>1033</v>
      </c>
      <c r="F702" s="33" t="s">
        <v>97</v>
      </c>
      <c r="G702" s="17">
        <v>1</v>
      </c>
      <c r="H702" s="41" t="str">
        <f t="shared" si="56"/>
        <v>Calypte anna</v>
      </c>
      <c r="I702" s="22" t="s">
        <v>582</v>
      </c>
      <c r="J702" s="22" t="s">
        <v>583</v>
      </c>
      <c r="K702" s="22" t="s">
        <v>678</v>
      </c>
      <c r="L702" s="22" t="s">
        <v>286</v>
      </c>
      <c r="M702" s="22" t="s">
        <v>232</v>
      </c>
      <c r="N702" s="22" t="s">
        <v>591</v>
      </c>
      <c r="O702" s="22" t="s">
        <v>592</v>
      </c>
      <c r="P702" s="41" t="s">
        <v>573</v>
      </c>
      <c r="Q702" s="41" t="s">
        <v>342</v>
      </c>
      <c r="R702" s="41" t="s">
        <v>375</v>
      </c>
      <c r="S702" s="41" t="s">
        <v>678</v>
      </c>
      <c r="T702" s="41" t="s">
        <v>517</v>
      </c>
    </row>
    <row r="703" spans="1:20" s="22" customFormat="1">
      <c r="A703" s="54">
        <v>40553</v>
      </c>
      <c r="B703" s="17">
        <v>2011</v>
      </c>
      <c r="C703" s="17">
        <f t="shared" si="54"/>
        <v>1</v>
      </c>
      <c r="D703" s="17" t="str">
        <f t="shared" si="55"/>
        <v>winter</v>
      </c>
      <c r="E703" s="37">
        <v>830</v>
      </c>
      <c r="F703" s="37"/>
      <c r="G703" s="17">
        <v>0</v>
      </c>
      <c r="H703" s="22" t="str">
        <f t="shared" si="56"/>
        <v xml:space="preserve"> </v>
      </c>
      <c r="O703" s="22" t="s">
        <v>746</v>
      </c>
    </row>
    <row r="704" spans="1:20" s="22" customFormat="1">
      <c r="A704" s="54">
        <v>40554</v>
      </c>
      <c r="B704" s="17">
        <v>2011</v>
      </c>
      <c r="C704" s="17">
        <f t="shared" si="54"/>
        <v>1</v>
      </c>
      <c r="D704" s="17" t="str">
        <f t="shared" si="55"/>
        <v>winter</v>
      </c>
      <c r="E704" s="37">
        <v>830</v>
      </c>
      <c r="F704" s="37"/>
      <c r="G704" s="17">
        <v>0</v>
      </c>
      <c r="H704" s="22" t="str">
        <f t="shared" si="56"/>
        <v xml:space="preserve"> </v>
      </c>
      <c r="O704" s="22" t="s">
        <v>746</v>
      </c>
    </row>
    <row r="705" spans="1:15" s="22" customFormat="1">
      <c r="A705" s="54">
        <v>40555</v>
      </c>
      <c r="B705" s="17">
        <v>2011</v>
      </c>
      <c r="C705" s="17">
        <f t="shared" si="54"/>
        <v>1</v>
      </c>
      <c r="D705" s="17" t="str">
        <f t="shared" si="55"/>
        <v>winter</v>
      </c>
      <c r="E705" s="37">
        <v>830</v>
      </c>
      <c r="F705" s="37"/>
      <c r="G705" s="17">
        <v>0</v>
      </c>
      <c r="H705" s="22" t="str">
        <f t="shared" si="56"/>
        <v xml:space="preserve"> </v>
      </c>
      <c r="O705" s="22" t="s">
        <v>746</v>
      </c>
    </row>
    <row r="706" spans="1:15" s="22" customFormat="1">
      <c r="A706" s="54">
        <v>40556</v>
      </c>
      <c r="B706" s="17">
        <v>2011</v>
      </c>
      <c r="C706" s="17">
        <f t="shared" si="54"/>
        <v>1</v>
      </c>
      <c r="D706" s="17" t="str">
        <f t="shared" si="55"/>
        <v>winter</v>
      </c>
      <c r="E706" s="37">
        <v>830</v>
      </c>
      <c r="F706" s="37"/>
      <c r="G706" s="17">
        <v>0</v>
      </c>
      <c r="H706" s="22" t="str">
        <f t="shared" si="56"/>
        <v xml:space="preserve"> </v>
      </c>
      <c r="O706" s="22" t="s">
        <v>746</v>
      </c>
    </row>
    <row r="707" spans="1:15" s="22" customFormat="1">
      <c r="A707" s="54">
        <v>40557</v>
      </c>
      <c r="B707" s="17">
        <v>2011</v>
      </c>
      <c r="C707" s="17">
        <f t="shared" si="54"/>
        <v>1</v>
      </c>
      <c r="D707" s="17" t="str">
        <f t="shared" si="55"/>
        <v>winter</v>
      </c>
      <c r="E707" s="37">
        <v>830</v>
      </c>
      <c r="F707" s="37"/>
      <c r="G707" s="17">
        <v>0</v>
      </c>
      <c r="H707" s="22" t="str">
        <f t="shared" si="56"/>
        <v xml:space="preserve"> </v>
      </c>
      <c r="O707" s="22" t="s">
        <v>746</v>
      </c>
    </row>
    <row r="708" spans="1:15" s="22" customFormat="1">
      <c r="A708" s="54">
        <v>40560</v>
      </c>
      <c r="B708" s="17">
        <v>2011</v>
      </c>
      <c r="C708" s="17">
        <f t="shared" si="54"/>
        <v>1</v>
      </c>
      <c r="D708" s="17" t="str">
        <f t="shared" si="55"/>
        <v>winter</v>
      </c>
      <c r="E708" s="37">
        <v>830</v>
      </c>
      <c r="F708" s="37"/>
      <c r="G708" s="17">
        <v>0</v>
      </c>
      <c r="H708" s="22" t="str">
        <f t="shared" si="56"/>
        <v xml:space="preserve"> </v>
      </c>
      <c r="O708" s="22" t="s">
        <v>746</v>
      </c>
    </row>
    <row r="709" spans="1:15" s="22" customFormat="1">
      <c r="A709" s="54">
        <v>40561</v>
      </c>
      <c r="B709" s="17">
        <v>2011</v>
      </c>
      <c r="C709" s="17">
        <f t="shared" si="54"/>
        <v>1</v>
      </c>
      <c r="D709" s="17" t="str">
        <f t="shared" si="55"/>
        <v>winter</v>
      </c>
      <c r="E709" s="37">
        <v>830</v>
      </c>
      <c r="F709" s="37"/>
      <c r="G709" s="17">
        <v>0</v>
      </c>
      <c r="H709" s="22" t="str">
        <f t="shared" si="56"/>
        <v xml:space="preserve"> </v>
      </c>
      <c r="O709" s="22" t="s">
        <v>746</v>
      </c>
    </row>
    <row r="710" spans="1:15" s="22" customFormat="1">
      <c r="A710" s="54">
        <v>40562</v>
      </c>
      <c r="B710" s="17">
        <v>2011</v>
      </c>
      <c r="C710" s="17">
        <f t="shared" si="54"/>
        <v>1</v>
      </c>
      <c r="D710" s="17" t="str">
        <f t="shared" si="55"/>
        <v>winter</v>
      </c>
      <c r="E710" s="37">
        <v>845</v>
      </c>
      <c r="F710" s="37"/>
      <c r="G710" s="17">
        <v>0</v>
      </c>
      <c r="H710" s="22" t="str">
        <f t="shared" si="56"/>
        <v xml:space="preserve"> </v>
      </c>
      <c r="O710" s="22" t="s">
        <v>746</v>
      </c>
    </row>
    <row r="711" spans="1:15" s="22" customFormat="1">
      <c r="A711" s="54">
        <v>40563</v>
      </c>
      <c r="B711" s="17">
        <v>2011</v>
      </c>
      <c r="C711" s="17">
        <f t="shared" si="54"/>
        <v>1</v>
      </c>
      <c r="D711" s="17" t="str">
        <f t="shared" si="55"/>
        <v>winter</v>
      </c>
      <c r="E711" s="37">
        <v>845</v>
      </c>
      <c r="F711" s="37"/>
      <c r="G711" s="17">
        <v>0</v>
      </c>
      <c r="H711" s="22" t="str">
        <f t="shared" si="56"/>
        <v xml:space="preserve"> </v>
      </c>
      <c r="O711" s="22" t="s">
        <v>746</v>
      </c>
    </row>
    <row r="712" spans="1:15" s="22" customFormat="1">
      <c r="A712" s="54">
        <v>40564</v>
      </c>
      <c r="B712" s="17">
        <v>2011</v>
      </c>
      <c r="C712" s="17">
        <f t="shared" si="54"/>
        <v>1</v>
      </c>
      <c r="D712" s="17" t="str">
        <f t="shared" si="55"/>
        <v>winter</v>
      </c>
      <c r="E712" s="37">
        <v>830</v>
      </c>
      <c r="F712" s="37"/>
      <c r="G712" s="17">
        <v>0</v>
      </c>
      <c r="H712" s="22" t="str">
        <f t="shared" ref="H712:H743" si="57">CONCATENATE(I712," ",J712)</f>
        <v xml:space="preserve"> </v>
      </c>
      <c r="O712" s="22" t="s">
        <v>746</v>
      </c>
    </row>
    <row r="713" spans="1:15" s="22" customFormat="1">
      <c r="A713" s="54">
        <v>40567</v>
      </c>
      <c r="B713" s="17">
        <v>2011</v>
      </c>
      <c r="C713" s="17">
        <f t="shared" si="54"/>
        <v>1</v>
      </c>
      <c r="D713" s="17" t="str">
        <f t="shared" si="55"/>
        <v>winter</v>
      </c>
      <c r="E713" s="37">
        <v>900</v>
      </c>
      <c r="F713" s="37"/>
      <c r="G713" s="17">
        <v>0</v>
      </c>
      <c r="H713" s="22" t="str">
        <f t="shared" si="57"/>
        <v xml:space="preserve"> </v>
      </c>
      <c r="O713" s="22" t="s">
        <v>746</v>
      </c>
    </row>
    <row r="714" spans="1:15" s="22" customFormat="1">
      <c r="A714" s="54">
        <v>40568</v>
      </c>
      <c r="B714" s="17">
        <v>2011</v>
      </c>
      <c r="C714" s="17">
        <f t="shared" si="54"/>
        <v>1</v>
      </c>
      <c r="D714" s="17" t="str">
        <f t="shared" si="55"/>
        <v>winter</v>
      </c>
      <c r="E714" s="37">
        <v>830</v>
      </c>
      <c r="F714" s="37"/>
      <c r="G714" s="17">
        <v>0</v>
      </c>
      <c r="H714" s="22" t="str">
        <f t="shared" si="57"/>
        <v xml:space="preserve"> </v>
      </c>
      <c r="O714" s="22" t="s">
        <v>746</v>
      </c>
    </row>
    <row r="715" spans="1:15" s="22" customFormat="1">
      <c r="A715" s="54">
        <v>40569</v>
      </c>
      <c r="B715" s="17">
        <v>2011</v>
      </c>
      <c r="C715" s="17">
        <f t="shared" si="54"/>
        <v>1</v>
      </c>
      <c r="D715" s="17" t="str">
        <f t="shared" si="55"/>
        <v>winter</v>
      </c>
      <c r="E715" s="37">
        <v>840</v>
      </c>
      <c r="F715" s="37"/>
      <c r="G715" s="17">
        <v>0</v>
      </c>
      <c r="H715" s="22" t="str">
        <f t="shared" si="57"/>
        <v xml:space="preserve"> </v>
      </c>
      <c r="O715" s="22" t="s">
        <v>746</v>
      </c>
    </row>
    <row r="716" spans="1:15" s="22" customFormat="1">
      <c r="A716" s="54">
        <v>40570</v>
      </c>
      <c r="B716" s="17">
        <v>2011</v>
      </c>
      <c r="C716" s="17">
        <f t="shared" si="54"/>
        <v>1</v>
      </c>
      <c r="D716" s="17" t="str">
        <f t="shared" si="55"/>
        <v>winter</v>
      </c>
      <c r="E716" s="37">
        <v>830</v>
      </c>
      <c r="F716" s="37"/>
      <c r="G716" s="17">
        <v>0</v>
      </c>
      <c r="H716" s="22" t="str">
        <f t="shared" si="57"/>
        <v xml:space="preserve"> </v>
      </c>
      <c r="O716" s="22" t="s">
        <v>746</v>
      </c>
    </row>
    <row r="717" spans="1:15" s="22" customFormat="1">
      <c r="A717" s="54">
        <v>40571</v>
      </c>
      <c r="B717" s="17">
        <v>2011</v>
      </c>
      <c r="C717" s="17">
        <f t="shared" si="54"/>
        <v>1</v>
      </c>
      <c r="D717" s="17" t="str">
        <f t="shared" si="55"/>
        <v>winter</v>
      </c>
      <c r="E717" s="37">
        <v>830</v>
      </c>
      <c r="F717" s="37"/>
      <c r="G717" s="17">
        <v>0</v>
      </c>
      <c r="H717" s="22" t="str">
        <f t="shared" si="57"/>
        <v xml:space="preserve"> </v>
      </c>
      <c r="O717" s="22" t="s">
        <v>746</v>
      </c>
    </row>
    <row r="718" spans="1:15" s="22" customFormat="1">
      <c r="A718" s="54">
        <v>40574</v>
      </c>
      <c r="B718" s="17">
        <v>2011</v>
      </c>
      <c r="C718" s="17">
        <f t="shared" si="54"/>
        <v>1</v>
      </c>
      <c r="D718" s="17" t="str">
        <f t="shared" si="55"/>
        <v>winter</v>
      </c>
      <c r="E718" s="37">
        <v>900</v>
      </c>
      <c r="F718" s="37"/>
      <c r="G718" s="17">
        <v>0</v>
      </c>
      <c r="H718" s="22" t="str">
        <f t="shared" si="57"/>
        <v xml:space="preserve"> </v>
      </c>
      <c r="O718" s="22" t="s">
        <v>746</v>
      </c>
    </row>
    <row r="719" spans="1:15" s="22" customFormat="1">
      <c r="A719" s="54">
        <v>40575</v>
      </c>
      <c r="B719" s="17">
        <v>2011</v>
      </c>
      <c r="C719" s="17">
        <f t="shared" si="54"/>
        <v>2</v>
      </c>
      <c r="D719" s="17" t="str">
        <f t="shared" si="55"/>
        <v>winter</v>
      </c>
      <c r="E719" s="37">
        <v>830</v>
      </c>
      <c r="F719" s="37"/>
      <c r="G719" s="17">
        <v>0</v>
      </c>
      <c r="H719" s="22" t="str">
        <f t="shared" si="57"/>
        <v xml:space="preserve"> </v>
      </c>
      <c r="O719" s="22" t="s">
        <v>746</v>
      </c>
    </row>
    <row r="720" spans="1:15" s="22" customFormat="1">
      <c r="A720" s="54">
        <v>40576</v>
      </c>
      <c r="B720" s="17">
        <v>2011</v>
      </c>
      <c r="C720" s="17">
        <f t="shared" si="54"/>
        <v>2</v>
      </c>
      <c r="D720" s="17" t="str">
        <f t="shared" si="55"/>
        <v>winter</v>
      </c>
      <c r="E720" s="37">
        <v>830</v>
      </c>
      <c r="F720" s="37"/>
      <c r="G720" s="17">
        <v>0</v>
      </c>
      <c r="H720" s="22" t="str">
        <f t="shared" si="57"/>
        <v xml:space="preserve"> </v>
      </c>
      <c r="O720" s="22" t="s">
        <v>746</v>
      </c>
    </row>
    <row r="721" spans="1:15" s="22" customFormat="1">
      <c r="A721" s="54">
        <v>40577</v>
      </c>
      <c r="B721" s="17">
        <v>2011</v>
      </c>
      <c r="C721" s="17">
        <f t="shared" si="54"/>
        <v>2</v>
      </c>
      <c r="D721" s="17" t="str">
        <f t="shared" si="55"/>
        <v>winter</v>
      </c>
      <c r="E721" s="37">
        <v>840</v>
      </c>
      <c r="F721" s="37"/>
      <c r="G721" s="17">
        <v>0</v>
      </c>
      <c r="H721" s="22" t="str">
        <f t="shared" si="57"/>
        <v xml:space="preserve"> </v>
      </c>
      <c r="O721" s="22" t="s">
        <v>746</v>
      </c>
    </row>
    <row r="722" spans="1:15" s="22" customFormat="1">
      <c r="A722" s="54">
        <v>40578</v>
      </c>
      <c r="B722" s="17">
        <v>2011</v>
      </c>
      <c r="C722" s="17">
        <f t="shared" si="54"/>
        <v>2</v>
      </c>
      <c r="D722" s="17" t="str">
        <f t="shared" si="55"/>
        <v>winter</v>
      </c>
      <c r="E722" s="37">
        <v>830</v>
      </c>
      <c r="F722" s="37"/>
      <c r="G722" s="17">
        <v>0</v>
      </c>
      <c r="H722" s="22" t="str">
        <f t="shared" si="57"/>
        <v xml:space="preserve"> </v>
      </c>
      <c r="O722" s="22" t="s">
        <v>746</v>
      </c>
    </row>
    <row r="723" spans="1:15" s="22" customFormat="1">
      <c r="A723" s="54">
        <v>40581</v>
      </c>
      <c r="B723" s="17">
        <v>2011</v>
      </c>
      <c r="C723" s="17">
        <f t="shared" si="54"/>
        <v>2</v>
      </c>
      <c r="D723" s="17" t="str">
        <f t="shared" si="55"/>
        <v>winter</v>
      </c>
      <c r="E723" s="37">
        <v>845</v>
      </c>
      <c r="F723" s="37"/>
      <c r="G723" s="17">
        <v>0</v>
      </c>
      <c r="H723" s="22" t="str">
        <f t="shared" si="57"/>
        <v xml:space="preserve"> </v>
      </c>
      <c r="O723" s="22" t="s">
        <v>746</v>
      </c>
    </row>
    <row r="724" spans="1:15" s="22" customFormat="1">
      <c r="A724" s="54">
        <v>40582</v>
      </c>
      <c r="B724" s="17">
        <v>2011</v>
      </c>
      <c r="C724" s="17">
        <f t="shared" si="54"/>
        <v>2</v>
      </c>
      <c r="D724" s="17" t="str">
        <f t="shared" si="55"/>
        <v>winter</v>
      </c>
      <c r="E724" s="37">
        <v>850</v>
      </c>
      <c r="F724" s="37"/>
      <c r="G724" s="17">
        <v>0</v>
      </c>
      <c r="H724" s="22" t="str">
        <f t="shared" si="57"/>
        <v xml:space="preserve"> </v>
      </c>
      <c r="O724" s="22" t="s">
        <v>746</v>
      </c>
    </row>
    <row r="725" spans="1:15" s="22" customFormat="1">
      <c r="A725" s="54">
        <v>40583</v>
      </c>
      <c r="B725" s="17">
        <v>2011</v>
      </c>
      <c r="C725" s="17">
        <f t="shared" si="54"/>
        <v>2</v>
      </c>
      <c r="D725" s="17" t="str">
        <f t="shared" si="55"/>
        <v>winter</v>
      </c>
      <c r="E725" s="37">
        <v>830</v>
      </c>
      <c r="F725" s="37"/>
      <c r="G725" s="17">
        <v>0</v>
      </c>
      <c r="H725" s="22" t="str">
        <f t="shared" si="57"/>
        <v xml:space="preserve"> </v>
      </c>
      <c r="O725" s="22" t="s">
        <v>746</v>
      </c>
    </row>
    <row r="726" spans="1:15" s="22" customFormat="1">
      <c r="A726" s="54">
        <v>40584</v>
      </c>
      <c r="B726" s="17">
        <v>2011</v>
      </c>
      <c r="C726" s="17">
        <f t="shared" si="54"/>
        <v>2</v>
      </c>
      <c r="D726" s="17" t="str">
        <f t="shared" si="55"/>
        <v>winter</v>
      </c>
      <c r="E726" s="37">
        <v>900</v>
      </c>
      <c r="F726" s="37"/>
      <c r="G726" s="17">
        <v>0</v>
      </c>
      <c r="H726" s="22" t="str">
        <f t="shared" si="57"/>
        <v xml:space="preserve"> </v>
      </c>
      <c r="O726" s="22" t="s">
        <v>746</v>
      </c>
    </row>
    <row r="727" spans="1:15" s="22" customFormat="1">
      <c r="A727" s="54">
        <v>40585</v>
      </c>
      <c r="B727" s="17">
        <v>2011</v>
      </c>
      <c r="C727" s="17">
        <f t="shared" si="54"/>
        <v>2</v>
      </c>
      <c r="D727" s="17" t="str">
        <f t="shared" si="55"/>
        <v>winter</v>
      </c>
      <c r="E727" s="37">
        <v>830</v>
      </c>
      <c r="F727" s="37"/>
      <c r="G727" s="17">
        <v>0</v>
      </c>
      <c r="H727" s="22" t="str">
        <f t="shared" si="57"/>
        <v xml:space="preserve"> </v>
      </c>
      <c r="O727" s="22" t="s">
        <v>746</v>
      </c>
    </row>
    <row r="728" spans="1:15" s="22" customFormat="1">
      <c r="A728" s="54">
        <v>40588</v>
      </c>
      <c r="B728" s="17">
        <v>2011</v>
      </c>
      <c r="C728" s="17">
        <f t="shared" si="54"/>
        <v>2</v>
      </c>
      <c r="D728" s="17" t="str">
        <f t="shared" si="55"/>
        <v>winter</v>
      </c>
      <c r="E728" s="37">
        <v>915</v>
      </c>
      <c r="F728" s="37"/>
      <c r="G728" s="17">
        <v>0</v>
      </c>
      <c r="H728" s="22" t="str">
        <f t="shared" si="57"/>
        <v xml:space="preserve"> </v>
      </c>
      <c r="O728" s="22" t="s">
        <v>746</v>
      </c>
    </row>
    <row r="729" spans="1:15" s="22" customFormat="1">
      <c r="A729" s="54">
        <v>40589</v>
      </c>
      <c r="B729" s="17">
        <v>2011</v>
      </c>
      <c r="C729" s="17">
        <f t="shared" si="54"/>
        <v>2</v>
      </c>
      <c r="D729" s="17" t="str">
        <f t="shared" si="55"/>
        <v>winter</v>
      </c>
      <c r="E729" s="37">
        <v>845</v>
      </c>
      <c r="F729" s="37"/>
      <c r="G729" s="17">
        <v>0</v>
      </c>
      <c r="H729" s="22" t="str">
        <f t="shared" si="57"/>
        <v xml:space="preserve"> </v>
      </c>
      <c r="O729" s="22" t="s">
        <v>746</v>
      </c>
    </row>
    <row r="730" spans="1:15" s="22" customFormat="1">
      <c r="A730" s="54">
        <v>40591</v>
      </c>
      <c r="B730" s="17">
        <v>2011</v>
      </c>
      <c r="C730" s="17">
        <f t="shared" si="54"/>
        <v>2</v>
      </c>
      <c r="D730" s="17" t="str">
        <f t="shared" si="55"/>
        <v>winter</v>
      </c>
      <c r="E730" s="37">
        <v>830</v>
      </c>
      <c r="F730" s="37"/>
      <c r="G730" s="17">
        <v>0</v>
      </c>
      <c r="H730" s="22" t="str">
        <f t="shared" si="57"/>
        <v xml:space="preserve"> </v>
      </c>
      <c r="O730" s="22" t="s">
        <v>746</v>
      </c>
    </row>
    <row r="731" spans="1:15" s="22" customFormat="1">
      <c r="A731" s="54">
        <v>40592</v>
      </c>
      <c r="B731" s="17">
        <v>2011</v>
      </c>
      <c r="C731" s="17">
        <f t="shared" si="54"/>
        <v>2</v>
      </c>
      <c r="D731" s="17" t="str">
        <f t="shared" si="55"/>
        <v>winter</v>
      </c>
      <c r="E731" s="37">
        <v>840</v>
      </c>
      <c r="F731" s="37"/>
      <c r="G731" s="17">
        <v>0</v>
      </c>
      <c r="H731" s="22" t="str">
        <f t="shared" si="57"/>
        <v xml:space="preserve"> </v>
      </c>
      <c r="O731" s="22" t="s">
        <v>746</v>
      </c>
    </row>
    <row r="732" spans="1:15" s="22" customFormat="1">
      <c r="A732" s="54">
        <v>40595</v>
      </c>
      <c r="B732" s="17">
        <v>2011</v>
      </c>
      <c r="C732" s="17">
        <f t="shared" ref="C732:C795" si="58">MONTH(A732)</f>
        <v>2</v>
      </c>
      <c r="D732" s="17" t="str">
        <f t="shared" ref="D732:D795" si="59">IF(C732&lt;3,"winter",IF(C732&lt;6,"spring",IF(C732&lt;9,"summer",IF(C732&lt;12,"fall","winter"))))</f>
        <v>winter</v>
      </c>
      <c r="E732" s="37">
        <v>830</v>
      </c>
      <c r="F732" s="37"/>
      <c r="G732" s="17">
        <v>0</v>
      </c>
      <c r="H732" s="22" t="str">
        <f t="shared" si="57"/>
        <v xml:space="preserve"> </v>
      </c>
      <c r="O732" s="22" t="s">
        <v>746</v>
      </c>
    </row>
    <row r="733" spans="1:15" s="22" customFormat="1">
      <c r="A733" s="54">
        <v>40596</v>
      </c>
      <c r="B733" s="17">
        <v>2011</v>
      </c>
      <c r="C733" s="17">
        <f t="shared" si="58"/>
        <v>2</v>
      </c>
      <c r="D733" s="17" t="str">
        <f t="shared" si="59"/>
        <v>winter</v>
      </c>
      <c r="E733" s="37">
        <v>830</v>
      </c>
      <c r="F733" s="37"/>
      <c r="G733" s="17">
        <v>0</v>
      </c>
      <c r="H733" s="22" t="str">
        <f t="shared" si="57"/>
        <v xml:space="preserve"> </v>
      </c>
      <c r="O733" s="22" t="s">
        <v>746</v>
      </c>
    </row>
    <row r="734" spans="1:15" s="22" customFormat="1">
      <c r="A734" s="54">
        <v>40598</v>
      </c>
      <c r="B734" s="17">
        <v>2011</v>
      </c>
      <c r="C734" s="17">
        <f t="shared" si="58"/>
        <v>2</v>
      </c>
      <c r="D734" s="17" t="str">
        <f t="shared" si="59"/>
        <v>winter</v>
      </c>
      <c r="E734" s="37">
        <v>830</v>
      </c>
      <c r="F734" s="37"/>
      <c r="G734" s="17">
        <v>0</v>
      </c>
      <c r="H734" s="22" t="str">
        <f t="shared" si="57"/>
        <v xml:space="preserve"> </v>
      </c>
      <c r="O734" s="22" t="s">
        <v>746</v>
      </c>
    </row>
    <row r="735" spans="1:15" s="22" customFormat="1">
      <c r="A735" s="54">
        <v>40599</v>
      </c>
      <c r="B735" s="17">
        <v>2011</v>
      </c>
      <c r="C735" s="17">
        <f t="shared" si="58"/>
        <v>2</v>
      </c>
      <c r="D735" s="17" t="str">
        <f t="shared" si="59"/>
        <v>winter</v>
      </c>
      <c r="E735" s="37">
        <v>830</v>
      </c>
      <c r="F735" s="37"/>
      <c r="G735" s="17">
        <v>0</v>
      </c>
      <c r="H735" s="22" t="str">
        <f t="shared" si="57"/>
        <v xml:space="preserve"> </v>
      </c>
      <c r="O735" s="22" t="s">
        <v>746</v>
      </c>
    </row>
    <row r="736" spans="1:15" s="22" customFormat="1">
      <c r="A736" s="54">
        <v>40602</v>
      </c>
      <c r="B736" s="17">
        <v>2011</v>
      </c>
      <c r="C736" s="17">
        <f t="shared" si="58"/>
        <v>2</v>
      </c>
      <c r="D736" s="17" t="str">
        <f t="shared" si="59"/>
        <v>winter</v>
      </c>
      <c r="E736" s="37">
        <v>830</v>
      </c>
      <c r="F736" s="37"/>
      <c r="G736" s="17">
        <v>0</v>
      </c>
      <c r="H736" s="22" t="str">
        <f t="shared" si="57"/>
        <v xml:space="preserve"> </v>
      </c>
      <c r="O736" s="22" t="s">
        <v>746</v>
      </c>
    </row>
    <row r="737" spans="1:20" s="22" customFormat="1">
      <c r="A737" s="54">
        <v>40603</v>
      </c>
      <c r="B737" s="17">
        <v>2011</v>
      </c>
      <c r="C737" s="17">
        <f t="shared" si="58"/>
        <v>3</v>
      </c>
      <c r="D737" s="17" t="str">
        <f t="shared" si="59"/>
        <v>spring</v>
      </c>
      <c r="E737" s="37">
        <v>820</v>
      </c>
      <c r="F737" s="37"/>
      <c r="G737" s="17">
        <v>0</v>
      </c>
      <c r="H737" s="22" t="str">
        <f t="shared" si="57"/>
        <v xml:space="preserve"> </v>
      </c>
      <c r="O737" s="22" t="s">
        <v>746</v>
      </c>
    </row>
    <row r="738" spans="1:20" s="22" customFormat="1">
      <c r="A738" s="54">
        <v>40604</v>
      </c>
      <c r="B738" s="17">
        <v>2011</v>
      </c>
      <c r="C738" s="17">
        <f t="shared" si="58"/>
        <v>3</v>
      </c>
      <c r="D738" s="17" t="str">
        <f t="shared" si="59"/>
        <v>spring</v>
      </c>
      <c r="E738" s="37">
        <v>845</v>
      </c>
      <c r="F738" s="37"/>
      <c r="G738" s="17">
        <v>0</v>
      </c>
      <c r="H738" s="22" t="str">
        <f t="shared" si="57"/>
        <v xml:space="preserve"> </v>
      </c>
      <c r="O738" s="22" t="s">
        <v>746</v>
      </c>
    </row>
    <row r="739" spans="1:20" s="22" customFormat="1">
      <c r="A739" s="54">
        <v>40605</v>
      </c>
      <c r="B739" s="17">
        <v>2011</v>
      </c>
      <c r="C739" s="17">
        <f t="shared" si="58"/>
        <v>3</v>
      </c>
      <c r="D739" s="17" t="str">
        <f t="shared" si="59"/>
        <v>spring</v>
      </c>
      <c r="E739" s="37">
        <v>920</v>
      </c>
      <c r="F739" s="37"/>
      <c r="G739" s="17">
        <v>0</v>
      </c>
      <c r="H739" s="22" t="str">
        <f t="shared" si="57"/>
        <v xml:space="preserve"> </v>
      </c>
      <c r="O739" s="22" t="s">
        <v>746</v>
      </c>
    </row>
    <row r="740" spans="1:20" s="22" customFormat="1">
      <c r="A740" s="54">
        <v>40609</v>
      </c>
      <c r="B740" s="17">
        <v>2011</v>
      </c>
      <c r="C740" s="17">
        <f t="shared" si="58"/>
        <v>3</v>
      </c>
      <c r="D740" s="17" t="str">
        <f t="shared" si="59"/>
        <v>spring</v>
      </c>
      <c r="E740" s="37">
        <v>840</v>
      </c>
      <c r="F740" s="37"/>
      <c r="G740" s="17">
        <v>0</v>
      </c>
      <c r="H740" s="22" t="str">
        <f t="shared" si="57"/>
        <v xml:space="preserve"> </v>
      </c>
      <c r="O740" s="22" t="s">
        <v>746</v>
      </c>
    </row>
    <row r="741" spans="1:20" s="22" customFormat="1">
      <c r="A741" s="54">
        <v>40610</v>
      </c>
      <c r="B741" s="17">
        <v>2011</v>
      </c>
      <c r="C741" s="17">
        <f t="shared" si="58"/>
        <v>3</v>
      </c>
      <c r="D741" s="17" t="str">
        <f t="shared" si="59"/>
        <v>spring</v>
      </c>
      <c r="E741" s="37">
        <v>830</v>
      </c>
      <c r="F741" s="37"/>
      <c r="G741" s="17">
        <v>0</v>
      </c>
      <c r="H741" s="22" t="str">
        <f t="shared" si="57"/>
        <v xml:space="preserve"> </v>
      </c>
      <c r="O741" s="22" t="s">
        <v>746</v>
      </c>
    </row>
    <row r="742" spans="1:20" s="22" customFormat="1">
      <c r="A742" s="54">
        <v>40611</v>
      </c>
      <c r="B742" s="17">
        <v>2011</v>
      </c>
      <c r="C742" s="17">
        <f t="shared" si="58"/>
        <v>3</v>
      </c>
      <c r="D742" s="17" t="str">
        <f t="shared" si="59"/>
        <v>spring</v>
      </c>
      <c r="E742" s="37">
        <v>800</v>
      </c>
      <c r="F742" s="37"/>
      <c r="G742" s="17">
        <v>0</v>
      </c>
      <c r="H742" s="22" t="str">
        <f t="shared" si="57"/>
        <v xml:space="preserve"> </v>
      </c>
      <c r="O742" s="22" t="s">
        <v>746</v>
      </c>
    </row>
    <row r="743" spans="1:20" s="22" customFormat="1">
      <c r="A743" s="54">
        <v>40612</v>
      </c>
      <c r="B743" s="17">
        <v>2011</v>
      </c>
      <c r="C743" s="17">
        <f t="shared" si="58"/>
        <v>3</v>
      </c>
      <c r="D743" s="17" t="str">
        <f t="shared" si="59"/>
        <v>spring</v>
      </c>
      <c r="E743" s="37">
        <v>815</v>
      </c>
      <c r="F743" s="37"/>
      <c r="G743" s="17">
        <v>0</v>
      </c>
      <c r="H743" s="22" t="str">
        <f t="shared" si="57"/>
        <v xml:space="preserve"> </v>
      </c>
      <c r="O743" s="22" t="s">
        <v>746</v>
      </c>
    </row>
    <row r="744" spans="1:20" s="22" customFormat="1">
      <c r="A744" s="54">
        <v>40613</v>
      </c>
      <c r="B744" s="17">
        <v>2011</v>
      </c>
      <c r="C744" s="17">
        <f t="shared" si="58"/>
        <v>3</v>
      </c>
      <c r="D744" s="17" t="str">
        <f t="shared" si="59"/>
        <v>spring</v>
      </c>
      <c r="E744" s="37">
        <v>830</v>
      </c>
      <c r="F744" s="37"/>
      <c r="G744" s="17">
        <v>0</v>
      </c>
      <c r="H744" s="22" t="str">
        <f t="shared" ref="H744:H745" si="60">CONCATENATE(I744," ",J744)</f>
        <v xml:space="preserve"> </v>
      </c>
      <c r="O744" s="22" t="s">
        <v>746</v>
      </c>
    </row>
    <row r="745" spans="1:20" s="22" customFormat="1">
      <c r="A745" s="54">
        <v>40614</v>
      </c>
      <c r="B745" s="17">
        <v>2011</v>
      </c>
      <c r="C745" s="17">
        <f t="shared" si="58"/>
        <v>3</v>
      </c>
      <c r="D745" s="17" t="str">
        <f t="shared" si="59"/>
        <v>spring</v>
      </c>
      <c r="E745" s="37">
        <v>915</v>
      </c>
      <c r="F745" s="37"/>
      <c r="G745" s="17">
        <v>0</v>
      </c>
      <c r="H745" s="22" t="str">
        <f t="shared" si="60"/>
        <v xml:space="preserve"> </v>
      </c>
      <c r="O745" s="22" t="s">
        <v>746</v>
      </c>
    </row>
    <row r="746" spans="1:20">
      <c r="A746" s="53">
        <v>40616</v>
      </c>
      <c r="B746" s="17">
        <v>2011</v>
      </c>
      <c r="C746" s="17">
        <f t="shared" si="58"/>
        <v>3</v>
      </c>
      <c r="D746" s="17" t="str">
        <f t="shared" si="59"/>
        <v>spring</v>
      </c>
      <c r="E746" s="27">
        <v>1024</v>
      </c>
      <c r="F746" s="33" t="s">
        <v>97</v>
      </c>
      <c r="G746" s="17">
        <v>1</v>
      </c>
      <c r="H746" s="41" t="s">
        <v>736</v>
      </c>
      <c r="I746" s="22" t="s">
        <v>400</v>
      </c>
      <c r="J746" s="22" t="s">
        <v>574</v>
      </c>
      <c r="K746" s="22" t="s">
        <v>519</v>
      </c>
      <c r="L746" s="22" t="s">
        <v>585</v>
      </c>
      <c r="M746" s="22" t="s">
        <v>232</v>
      </c>
      <c r="N746" s="22" t="s">
        <v>584</v>
      </c>
      <c r="O746" s="22" t="s">
        <v>406</v>
      </c>
      <c r="Q746" s="41" t="s">
        <v>342</v>
      </c>
      <c r="R746" s="41" t="s">
        <v>91</v>
      </c>
      <c r="S746" s="41" t="s">
        <v>519</v>
      </c>
      <c r="T746" s="41" t="s">
        <v>517</v>
      </c>
    </row>
    <row r="747" spans="1:20" s="22" customFormat="1">
      <c r="A747" s="54">
        <v>40616</v>
      </c>
      <c r="B747" s="17">
        <v>2011</v>
      </c>
      <c r="C747" s="17">
        <f t="shared" si="58"/>
        <v>3</v>
      </c>
      <c r="D747" s="17" t="str">
        <f t="shared" si="59"/>
        <v>spring</v>
      </c>
      <c r="E747" s="37">
        <v>900</v>
      </c>
      <c r="F747" s="37"/>
      <c r="G747" s="17">
        <v>0</v>
      </c>
      <c r="H747" s="22" t="str">
        <f t="shared" ref="H747:H778" si="61">CONCATENATE(I747," ",J747)</f>
        <v xml:space="preserve"> </v>
      </c>
      <c r="O747" s="22" t="s">
        <v>746</v>
      </c>
    </row>
    <row r="748" spans="1:20" s="22" customFormat="1">
      <c r="A748" s="54">
        <v>40617</v>
      </c>
      <c r="B748" s="17">
        <v>2011</v>
      </c>
      <c r="C748" s="17">
        <f t="shared" si="58"/>
        <v>3</v>
      </c>
      <c r="D748" s="17" t="str">
        <f t="shared" si="59"/>
        <v>spring</v>
      </c>
      <c r="E748" s="37">
        <v>845</v>
      </c>
      <c r="F748" s="37"/>
      <c r="G748" s="17">
        <v>0</v>
      </c>
      <c r="H748" s="22" t="str">
        <f t="shared" si="61"/>
        <v xml:space="preserve"> </v>
      </c>
      <c r="O748" s="22" t="s">
        <v>746</v>
      </c>
    </row>
    <row r="749" spans="1:20">
      <c r="A749" s="53">
        <v>40618</v>
      </c>
      <c r="B749" s="17">
        <v>2011</v>
      </c>
      <c r="C749" s="17">
        <f t="shared" si="58"/>
        <v>3</v>
      </c>
      <c r="D749" s="17" t="str">
        <f t="shared" si="59"/>
        <v>spring</v>
      </c>
      <c r="E749" s="27">
        <v>846</v>
      </c>
      <c r="F749" s="33" t="s">
        <v>97</v>
      </c>
      <c r="G749" s="17">
        <v>1</v>
      </c>
      <c r="H749" s="41" t="str">
        <f t="shared" si="61"/>
        <v>Calypte anna</v>
      </c>
      <c r="I749" s="22" t="s">
        <v>582</v>
      </c>
      <c r="J749" s="22" t="s">
        <v>583</v>
      </c>
      <c r="K749" s="22" t="s">
        <v>678</v>
      </c>
      <c r="L749" s="22" t="s">
        <v>753</v>
      </c>
      <c r="M749" s="22" t="s">
        <v>251</v>
      </c>
      <c r="N749" s="22" t="s">
        <v>601</v>
      </c>
      <c r="O749" s="22" t="s">
        <v>602</v>
      </c>
      <c r="Q749" s="41">
        <v>97172</v>
      </c>
      <c r="R749" s="41" t="s">
        <v>860</v>
      </c>
      <c r="S749" s="41" t="s">
        <v>678</v>
      </c>
      <c r="T749" s="41" t="s">
        <v>517</v>
      </c>
    </row>
    <row r="750" spans="1:20" s="22" customFormat="1">
      <c r="A750" s="54">
        <v>40618</v>
      </c>
      <c r="B750" s="17">
        <v>2011</v>
      </c>
      <c r="C750" s="17">
        <f t="shared" si="58"/>
        <v>3</v>
      </c>
      <c r="D750" s="17" t="str">
        <f t="shared" si="59"/>
        <v>spring</v>
      </c>
      <c r="E750" s="37">
        <v>830</v>
      </c>
      <c r="F750" s="37"/>
      <c r="G750" s="17">
        <v>0</v>
      </c>
      <c r="H750" s="22" t="str">
        <f t="shared" si="61"/>
        <v xml:space="preserve"> </v>
      </c>
      <c r="O750" s="22" t="s">
        <v>746</v>
      </c>
    </row>
    <row r="751" spans="1:20" s="22" customFormat="1">
      <c r="A751" s="54">
        <v>40619</v>
      </c>
      <c r="B751" s="17">
        <v>2011</v>
      </c>
      <c r="C751" s="17">
        <f t="shared" si="58"/>
        <v>3</v>
      </c>
      <c r="D751" s="17" t="str">
        <f t="shared" si="59"/>
        <v>spring</v>
      </c>
      <c r="E751" s="37">
        <v>900</v>
      </c>
      <c r="F751" s="37"/>
      <c r="G751" s="17">
        <v>0</v>
      </c>
      <c r="H751" s="22" t="str">
        <f t="shared" si="61"/>
        <v xml:space="preserve"> </v>
      </c>
      <c r="O751" s="22" t="s">
        <v>746</v>
      </c>
      <c r="P751" s="50" t="s">
        <v>387</v>
      </c>
    </row>
    <row r="752" spans="1:20" s="22" customFormat="1">
      <c r="A752" s="54">
        <v>40620</v>
      </c>
      <c r="B752" s="17">
        <v>2011</v>
      </c>
      <c r="C752" s="17">
        <f t="shared" si="58"/>
        <v>3</v>
      </c>
      <c r="D752" s="17" t="str">
        <f t="shared" si="59"/>
        <v>spring</v>
      </c>
      <c r="E752" s="37">
        <v>845</v>
      </c>
      <c r="F752" s="37"/>
      <c r="G752" s="17">
        <v>0</v>
      </c>
      <c r="H752" s="22" t="str">
        <f t="shared" si="61"/>
        <v xml:space="preserve"> </v>
      </c>
      <c r="O752" s="22" t="s">
        <v>746</v>
      </c>
    </row>
    <row r="753" spans="1:22" s="22" customFormat="1">
      <c r="A753" s="54">
        <v>40623</v>
      </c>
      <c r="B753" s="17">
        <v>2011</v>
      </c>
      <c r="C753" s="17">
        <f t="shared" si="58"/>
        <v>3</v>
      </c>
      <c r="D753" s="17" t="str">
        <f t="shared" si="59"/>
        <v>spring</v>
      </c>
      <c r="E753" s="37">
        <v>820</v>
      </c>
      <c r="F753" s="37"/>
      <c r="G753" s="17">
        <v>0</v>
      </c>
      <c r="H753" s="22" t="str">
        <f t="shared" si="61"/>
        <v xml:space="preserve"> </v>
      </c>
      <c r="O753" s="22" t="s">
        <v>746</v>
      </c>
    </row>
    <row r="754" spans="1:22" s="22" customFormat="1">
      <c r="A754" s="54">
        <v>40624</v>
      </c>
      <c r="B754" s="17">
        <v>2011</v>
      </c>
      <c r="C754" s="17">
        <f t="shared" si="58"/>
        <v>3</v>
      </c>
      <c r="D754" s="17" t="str">
        <f t="shared" si="59"/>
        <v>spring</v>
      </c>
      <c r="E754" s="37">
        <v>830</v>
      </c>
      <c r="F754" s="37"/>
      <c r="G754" s="17">
        <v>0</v>
      </c>
      <c r="H754" s="22" t="str">
        <f t="shared" si="61"/>
        <v xml:space="preserve"> </v>
      </c>
      <c r="O754" s="22" t="s">
        <v>746</v>
      </c>
    </row>
    <row r="755" spans="1:22">
      <c r="A755" s="53">
        <v>40625</v>
      </c>
      <c r="B755" s="17">
        <v>2011</v>
      </c>
      <c r="C755" s="17">
        <f t="shared" si="58"/>
        <v>3</v>
      </c>
      <c r="D755" s="17" t="str">
        <f t="shared" si="59"/>
        <v>spring</v>
      </c>
      <c r="E755" s="27">
        <v>930</v>
      </c>
      <c r="F755" s="33" t="s">
        <v>97</v>
      </c>
      <c r="G755" s="17">
        <v>1</v>
      </c>
      <c r="H755" s="41" t="str">
        <f t="shared" si="61"/>
        <v>Calypte anna</v>
      </c>
      <c r="I755" s="22" t="s">
        <v>582</v>
      </c>
      <c r="J755" s="22" t="s">
        <v>583</v>
      </c>
      <c r="K755" s="22" t="s">
        <v>519</v>
      </c>
      <c r="L755" s="22" t="s">
        <v>434</v>
      </c>
      <c r="M755" s="22" t="s">
        <v>133</v>
      </c>
      <c r="N755" s="22" t="s">
        <v>265</v>
      </c>
      <c r="O755" s="22" t="s">
        <v>257</v>
      </c>
      <c r="Q755" s="41" t="s">
        <v>342</v>
      </c>
      <c r="R755" s="41" t="s">
        <v>377</v>
      </c>
      <c r="S755" s="41" t="s">
        <v>519</v>
      </c>
      <c r="T755" s="41" t="s">
        <v>434</v>
      </c>
      <c r="V755" t="s">
        <v>984</v>
      </c>
    </row>
    <row r="756" spans="1:22" s="22" customFormat="1">
      <c r="A756" s="54">
        <v>40626</v>
      </c>
      <c r="B756" s="17">
        <v>2011</v>
      </c>
      <c r="C756" s="17">
        <f t="shared" si="58"/>
        <v>3</v>
      </c>
      <c r="D756" s="17" t="str">
        <f t="shared" si="59"/>
        <v>spring</v>
      </c>
      <c r="E756" s="37">
        <v>915</v>
      </c>
      <c r="F756" s="37"/>
      <c r="G756" s="17">
        <v>0</v>
      </c>
      <c r="H756" s="22" t="str">
        <f t="shared" si="61"/>
        <v xml:space="preserve"> </v>
      </c>
      <c r="O756" s="22" t="s">
        <v>746</v>
      </c>
    </row>
    <row r="757" spans="1:22" s="22" customFormat="1">
      <c r="A757" s="54">
        <v>40630</v>
      </c>
      <c r="B757" s="17">
        <v>2011</v>
      </c>
      <c r="C757" s="17">
        <f t="shared" si="58"/>
        <v>3</v>
      </c>
      <c r="D757" s="17" t="str">
        <f t="shared" si="59"/>
        <v>spring</v>
      </c>
      <c r="E757" s="37">
        <v>830</v>
      </c>
      <c r="F757" s="37"/>
      <c r="G757" s="17">
        <v>0</v>
      </c>
      <c r="H757" s="22" t="str">
        <f t="shared" si="61"/>
        <v xml:space="preserve"> </v>
      </c>
      <c r="O757" s="22" t="s">
        <v>746</v>
      </c>
    </row>
    <row r="758" spans="1:22" s="22" customFormat="1">
      <c r="A758" s="54">
        <v>40631</v>
      </c>
      <c r="B758" s="17">
        <v>2011</v>
      </c>
      <c r="C758" s="17">
        <f t="shared" si="58"/>
        <v>3</v>
      </c>
      <c r="D758" s="17" t="str">
        <f t="shared" si="59"/>
        <v>spring</v>
      </c>
      <c r="E758" s="37">
        <v>830</v>
      </c>
      <c r="F758" s="37"/>
      <c r="G758" s="17">
        <v>0</v>
      </c>
      <c r="H758" s="22" t="str">
        <f t="shared" si="61"/>
        <v xml:space="preserve"> </v>
      </c>
      <c r="O758" s="22" t="s">
        <v>746</v>
      </c>
    </row>
    <row r="759" spans="1:22" s="22" customFormat="1">
      <c r="A759" s="54">
        <v>40632</v>
      </c>
      <c r="B759" s="17">
        <v>2011</v>
      </c>
      <c r="C759" s="17">
        <f t="shared" si="58"/>
        <v>3</v>
      </c>
      <c r="D759" s="17" t="str">
        <f t="shared" si="59"/>
        <v>spring</v>
      </c>
      <c r="E759" s="37">
        <v>830</v>
      </c>
      <c r="F759" s="37"/>
      <c r="G759" s="17">
        <v>0</v>
      </c>
      <c r="H759" s="22" t="str">
        <f t="shared" si="61"/>
        <v xml:space="preserve"> </v>
      </c>
      <c r="O759" s="22" t="s">
        <v>746</v>
      </c>
    </row>
    <row r="760" spans="1:22" s="22" customFormat="1">
      <c r="A760" s="54">
        <v>40633</v>
      </c>
      <c r="B760" s="17">
        <v>2011</v>
      </c>
      <c r="C760" s="17">
        <f t="shared" si="58"/>
        <v>3</v>
      </c>
      <c r="D760" s="17" t="str">
        <f t="shared" si="59"/>
        <v>spring</v>
      </c>
      <c r="E760" s="37">
        <v>845</v>
      </c>
      <c r="F760" s="37"/>
      <c r="G760" s="17">
        <v>0</v>
      </c>
      <c r="H760" s="22" t="str">
        <f t="shared" si="61"/>
        <v xml:space="preserve"> </v>
      </c>
      <c r="O760" s="22" t="s">
        <v>746</v>
      </c>
    </row>
    <row r="761" spans="1:22" s="22" customFormat="1">
      <c r="A761" s="54">
        <v>40634</v>
      </c>
      <c r="B761" s="17">
        <v>2011</v>
      </c>
      <c r="C761" s="17">
        <f t="shared" si="58"/>
        <v>4</v>
      </c>
      <c r="D761" s="17" t="str">
        <f t="shared" si="59"/>
        <v>spring</v>
      </c>
      <c r="E761" s="37">
        <v>845</v>
      </c>
      <c r="F761" s="37"/>
      <c r="G761" s="17">
        <v>0</v>
      </c>
      <c r="H761" s="22" t="str">
        <f t="shared" si="61"/>
        <v xml:space="preserve"> </v>
      </c>
      <c r="O761" s="22" t="s">
        <v>746</v>
      </c>
    </row>
    <row r="762" spans="1:22" s="22" customFormat="1">
      <c r="A762" s="54">
        <v>40637</v>
      </c>
      <c r="B762" s="17">
        <v>2011</v>
      </c>
      <c r="C762" s="17">
        <f t="shared" si="58"/>
        <v>4</v>
      </c>
      <c r="D762" s="17" t="str">
        <f t="shared" si="59"/>
        <v>spring</v>
      </c>
      <c r="E762" s="37">
        <v>830</v>
      </c>
      <c r="F762" s="37"/>
      <c r="G762" s="17">
        <v>0</v>
      </c>
      <c r="H762" s="22" t="str">
        <f t="shared" si="61"/>
        <v xml:space="preserve"> </v>
      </c>
      <c r="O762" s="22" t="s">
        <v>746</v>
      </c>
    </row>
    <row r="763" spans="1:22" s="22" customFormat="1">
      <c r="A763" s="54">
        <v>40638</v>
      </c>
      <c r="B763" s="17">
        <v>2011</v>
      </c>
      <c r="C763" s="17">
        <f t="shared" si="58"/>
        <v>4</v>
      </c>
      <c r="D763" s="17" t="str">
        <f t="shared" si="59"/>
        <v>spring</v>
      </c>
      <c r="E763" s="37">
        <v>845</v>
      </c>
      <c r="F763" s="37"/>
      <c r="G763" s="17">
        <v>0</v>
      </c>
      <c r="H763" s="22" t="str">
        <f t="shared" si="61"/>
        <v xml:space="preserve"> </v>
      </c>
      <c r="O763" s="22" t="s">
        <v>746</v>
      </c>
    </row>
    <row r="764" spans="1:22" s="22" customFormat="1">
      <c r="A764" s="54">
        <v>40639</v>
      </c>
      <c r="B764" s="17">
        <v>2011</v>
      </c>
      <c r="C764" s="17">
        <f t="shared" si="58"/>
        <v>4</v>
      </c>
      <c r="D764" s="17" t="str">
        <f t="shared" si="59"/>
        <v>spring</v>
      </c>
      <c r="E764" s="37">
        <v>840</v>
      </c>
      <c r="F764" s="37"/>
      <c r="G764" s="17">
        <v>0</v>
      </c>
      <c r="H764" s="22" t="str">
        <f t="shared" si="61"/>
        <v xml:space="preserve"> </v>
      </c>
      <c r="O764" s="22" t="s">
        <v>746</v>
      </c>
    </row>
    <row r="765" spans="1:22" s="22" customFormat="1">
      <c r="A765" s="54">
        <v>40640</v>
      </c>
      <c r="B765" s="17">
        <v>2011</v>
      </c>
      <c r="C765" s="17">
        <f t="shared" si="58"/>
        <v>4</v>
      </c>
      <c r="D765" s="17" t="str">
        <f t="shared" si="59"/>
        <v>spring</v>
      </c>
      <c r="E765" s="37">
        <v>830</v>
      </c>
      <c r="F765" s="37"/>
      <c r="G765" s="17">
        <v>0</v>
      </c>
      <c r="H765" s="22" t="str">
        <f t="shared" si="61"/>
        <v xml:space="preserve"> </v>
      </c>
      <c r="O765" s="22" t="s">
        <v>746</v>
      </c>
    </row>
    <row r="766" spans="1:22" s="22" customFormat="1">
      <c r="A766" s="54">
        <v>40646</v>
      </c>
      <c r="B766" s="17">
        <v>2011</v>
      </c>
      <c r="C766" s="17">
        <f t="shared" si="58"/>
        <v>4</v>
      </c>
      <c r="D766" s="17" t="str">
        <f t="shared" si="59"/>
        <v>spring</v>
      </c>
      <c r="E766" s="37">
        <v>830</v>
      </c>
      <c r="F766" s="37"/>
      <c r="G766" s="17">
        <v>0</v>
      </c>
      <c r="H766" s="22" t="str">
        <f t="shared" si="61"/>
        <v xml:space="preserve"> </v>
      </c>
      <c r="O766" s="22" t="s">
        <v>746</v>
      </c>
    </row>
    <row r="767" spans="1:22" s="22" customFormat="1">
      <c r="A767" s="54">
        <v>40647</v>
      </c>
      <c r="B767" s="17">
        <v>2011</v>
      </c>
      <c r="C767" s="17">
        <f t="shared" si="58"/>
        <v>4</v>
      </c>
      <c r="D767" s="17" t="str">
        <f t="shared" si="59"/>
        <v>spring</v>
      </c>
      <c r="E767" s="37">
        <v>800</v>
      </c>
      <c r="F767" s="37"/>
      <c r="G767" s="17">
        <v>0</v>
      </c>
      <c r="H767" s="22" t="str">
        <f t="shared" si="61"/>
        <v xml:space="preserve"> </v>
      </c>
      <c r="O767" s="22" t="s">
        <v>746</v>
      </c>
    </row>
    <row r="768" spans="1:22" s="22" customFormat="1">
      <c r="A768" s="54">
        <v>40648</v>
      </c>
      <c r="B768" s="17">
        <v>2011</v>
      </c>
      <c r="C768" s="17">
        <f t="shared" si="58"/>
        <v>4</v>
      </c>
      <c r="D768" s="17" t="str">
        <f t="shared" si="59"/>
        <v>spring</v>
      </c>
      <c r="E768" s="37">
        <v>830</v>
      </c>
      <c r="F768" s="37"/>
      <c r="G768" s="17">
        <v>0</v>
      </c>
      <c r="H768" s="22" t="str">
        <f t="shared" si="61"/>
        <v xml:space="preserve"> </v>
      </c>
      <c r="O768" s="22" t="s">
        <v>746</v>
      </c>
    </row>
    <row r="769" spans="1:20" s="22" customFormat="1">
      <c r="A769" s="54">
        <v>40651</v>
      </c>
      <c r="B769" s="17">
        <v>2011</v>
      </c>
      <c r="C769" s="17">
        <f t="shared" si="58"/>
        <v>4</v>
      </c>
      <c r="D769" s="17" t="str">
        <f t="shared" si="59"/>
        <v>spring</v>
      </c>
      <c r="E769" s="37">
        <v>830</v>
      </c>
      <c r="F769" s="37"/>
      <c r="G769" s="17">
        <v>0</v>
      </c>
      <c r="H769" s="22" t="str">
        <f t="shared" si="61"/>
        <v xml:space="preserve"> </v>
      </c>
      <c r="O769" s="22" t="s">
        <v>746</v>
      </c>
    </row>
    <row r="770" spans="1:20" s="22" customFormat="1">
      <c r="A770" s="54">
        <v>40652</v>
      </c>
      <c r="B770" s="17">
        <v>2011</v>
      </c>
      <c r="C770" s="17">
        <f t="shared" si="58"/>
        <v>4</v>
      </c>
      <c r="D770" s="17" t="str">
        <f t="shared" si="59"/>
        <v>spring</v>
      </c>
      <c r="E770" s="37">
        <v>700</v>
      </c>
      <c r="F770" s="37"/>
      <c r="G770" s="17">
        <v>0</v>
      </c>
      <c r="H770" s="22" t="str">
        <f t="shared" si="61"/>
        <v xml:space="preserve"> </v>
      </c>
      <c r="O770" s="22" t="s">
        <v>746</v>
      </c>
    </row>
    <row r="771" spans="1:20" s="22" customFormat="1">
      <c r="A771" s="54">
        <v>40653</v>
      </c>
      <c r="B771" s="17">
        <v>2011</v>
      </c>
      <c r="C771" s="17">
        <f t="shared" si="58"/>
        <v>4</v>
      </c>
      <c r="D771" s="17" t="str">
        <f t="shared" si="59"/>
        <v>spring</v>
      </c>
      <c r="E771" s="37">
        <v>830</v>
      </c>
      <c r="F771" s="37"/>
      <c r="G771" s="17">
        <v>0</v>
      </c>
      <c r="H771" s="22" t="str">
        <f t="shared" si="61"/>
        <v xml:space="preserve"> </v>
      </c>
      <c r="O771" s="22" t="s">
        <v>746</v>
      </c>
    </row>
    <row r="772" spans="1:20" s="22" customFormat="1">
      <c r="A772" s="54">
        <v>40654</v>
      </c>
      <c r="B772" s="17">
        <v>2011</v>
      </c>
      <c r="C772" s="17">
        <f t="shared" si="58"/>
        <v>4</v>
      </c>
      <c r="D772" s="17" t="str">
        <f t="shared" si="59"/>
        <v>spring</v>
      </c>
      <c r="E772" s="37">
        <v>800</v>
      </c>
      <c r="F772" s="37"/>
      <c r="G772" s="17">
        <v>0</v>
      </c>
      <c r="H772" s="22" t="str">
        <f t="shared" si="61"/>
        <v xml:space="preserve"> </v>
      </c>
      <c r="O772" s="22" t="s">
        <v>746</v>
      </c>
    </row>
    <row r="773" spans="1:20">
      <c r="A773" s="53">
        <v>40658</v>
      </c>
      <c r="B773" s="17">
        <v>2011</v>
      </c>
      <c r="C773" s="17">
        <f t="shared" si="58"/>
        <v>4</v>
      </c>
      <c r="D773" s="17" t="str">
        <f t="shared" si="59"/>
        <v>spring</v>
      </c>
      <c r="E773" s="27">
        <v>930</v>
      </c>
      <c r="F773" s="33" t="s">
        <v>97</v>
      </c>
      <c r="G773" s="17">
        <v>1</v>
      </c>
      <c r="H773" s="41" t="str">
        <f t="shared" si="61"/>
        <v>Junco hyemalis</v>
      </c>
      <c r="I773" s="22" t="s">
        <v>432</v>
      </c>
      <c r="J773" s="22" t="s">
        <v>433</v>
      </c>
      <c r="K773" s="22" t="s">
        <v>519</v>
      </c>
      <c r="L773" s="22" t="s">
        <v>286</v>
      </c>
      <c r="M773" s="22" t="s">
        <v>133</v>
      </c>
      <c r="N773" s="22" t="s">
        <v>258</v>
      </c>
      <c r="O773" s="22" t="s">
        <v>746</v>
      </c>
      <c r="P773" s="41" t="s">
        <v>259</v>
      </c>
      <c r="Q773" s="41" t="s">
        <v>342</v>
      </c>
      <c r="R773" s="41" t="s">
        <v>861</v>
      </c>
      <c r="S773" s="41" t="s">
        <v>519</v>
      </c>
      <c r="T773" s="41" t="s">
        <v>517</v>
      </c>
    </row>
    <row r="774" spans="1:20" s="22" customFormat="1">
      <c r="A774" s="54">
        <v>40658</v>
      </c>
      <c r="B774" s="17">
        <v>2011</v>
      </c>
      <c r="C774" s="17">
        <f t="shared" si="58"/>
        <v>4</v>
      </c>
      <c r="D774" s="17" t="str">
        <f t="shared" si="59"/>
        <v>spring</v>
      </c>
      <c r="E774" s="37">
        <v>815</v>
      </c>
      <c r="F774" s="37"/>
      <c r="G774" s="17">
        <v>0</v>
      </c>
      <c r="H774" s="22" t="str">
        <f t="shared" si="61"/>
        <v xml:space="preserve"> </v>
      </c>
      <c r="O774" s="22" t="s">
        <v>746</v>
      </c>
    </row>
    <row r="775" spans="1:20" s="22" customFormat="1">
      <c r="A775" s="54">
        <v>40658</v>
      </c>
      <c r="B775" s="17">
        <v>2011</v>
      </c>
      <c r="C775" s="17">
        <f t="shared" si="58"/>
        <v>4</v>
      </c>
      <c r="D775" s="17" t="str">
        <f t="shared" si="59"/>
        <v>spring</v>
      </c>
      <c r="E775" s="40">
        <v>930</v>
      </c>
      <c r="F775" s="37" t="s">
        <v>837</v>
      </c>
      <c r="G775" s="17">
        <v>1</v>
      </c>
      <c r="H775" s="22" t="str">
        <f t="shared" si="61"/>
        <v>Junco hyemalis</v>
      </c>
      <c r="I775" s="22" t="s">
        <v>432</v>
      </c>
      <c r="J775" s="22" t="s">
        <v>433</v>
      </c>
      <c r="K775" s="22" t="s">
        <v>519</v>
      </c>
      <c r="L775" s="22" t="s">
        <v>286</v>
      </c>
      <c r="M775" s="22" t="s">
        <v>251</v>
      </c>
      <c r="N775" s="22" t="s">
        <v>601</v>
      </c>
      <c r="O775" s="22" t="s">
        <v>746</v>
      </c>
      <c r="P775" s="22" t="s">
        <v>353</v>
      </c>
    </row>
    <row r="776" spans="1:20" s="22" customFormat="1">
      <c r="A776" s="54">
        <v>40659</v>
      </c>
      <c r="B776" s="17">
        <v>2011</v>
      </c>
      <c r="C776" s="17">
        <f t="shared" si="58"/>
        <v>4</v>
      </c>
      <c r="D776" s="17" t="str">
        <f t="shared" si="59"/>
        <v>spring</v>
      </c>
      <c r="E776" s="37">
        <v>815</v>
      </c>
      <c r="F776" s="37"/>
      <c r="G776" s="17">
        <v>0</v>
      </c>
      <c r="H776" s="22" t="str">
        <f t="shared" si="61"/>
        <v xml:space="preserve"> </v>
      </c>
      <c r="O776" s="22" t="s">
        <v>746</v>
      </c>
    </row>
    <row r="777" spans="1:20">
      <c r="A777" s="53">
        <v>40660</v>
      </c>
      <c r="B777" s="17">
        <v>2011</v>
      </c>
      <c r="C777" s="17">
        <f t="shared" si="58"/>
        <v>4</v>
      </c>
      <c r="D777" s="17" t="str">
        <f t="shared" si="59"/>
        <v>spring</v>
      </c>
      <c r="E777" s="27">
        <v>1130</v>
      </c>
      <c r="F777" s="33" t="s">
        <v>97</v>
      </c>
      <c r="G777" s="17">
        <v>1</v>
      </c>
      <c r="H777" s="41" t="str">
        <f t="shared" si="61"/>
        <v>Euphagus cyanocephalus</v>
      </c>
      <c r="I777" s="22" t="s">
        <v>731</v>
      </c>
      <c r="J777" s="22" t="s">
        <v>732</v>
      </c>
      <c r="K777" s="22" t="s">
        <v>678</v>
      </c>
      <c r="L777" s="22" t="s">
        <v>286</v>
      </c>
      <c r="M777" s="22" t="s">
        <v>343</v>
      </c>
      <c r="N777" s="22" t="s">
        <v>666</v>
      </c>
      <c r="O777" s="22" t="s">
        <v>406</v>
      </c>
      <c r="Q777" s="41" t="s">
        <v>342</v>
      </c>
      <c r="R777" s="41" t="s">
        <v>701</v>
      </c>
      <c r="S777" s="41" t="s">
        <v>678</v>
      </c>
      <c r="T777" s="41" t="s">
        <v>517</v>
      </c>
    </row>
    <row r="778" spans="1:20" s="22" customFormat="1">
      <c r="A778" s="54">
        <v>40661</v>
      </c>
      <c r="B778" s="17">
        <v>2011</v>
      </c>
      <c r="C778" s="17">
        <f t="shared" si="58"/>
        <v>4</v>
      </c>
      <c r="D778" s="17" t="str">
        <f t="shared" si="59"/>
        <v>spring</v>
      </c>
      <c r="E778" s="37">
        <v>815</v>
      </c>
      <c r="F778" s="37"/>
      <c r="G778" s="17">
        <v>0</v>
      </c>
      <c r="H778" s="22" t="str">
        <f t="shared" si="61"/>
        <v xml:space="preserve"> </v>
      </c>
      <c r="O778" s="22" t="s">
        <v>746</v>
      </c>
    </row>
    <row r="779" spans="1:20" s="22" customFormat="1">
      <c r="A779" s="54">
        <v>40662</v>
      </c>
      <c r="B779" s="17">
        <v>2011</v>
      </c>
      <c r="C779" s="17">
        <f t="shared" si="58"/>
        <v>4</v>
      </c>
      <c r="D779" s="17" t="str">
        <f t="shared" si="59"/>
        <v>spring</v>
      </c>
      <c r="E779" s="37">
        <v>830</v>
      </c>
      <c r="F779" s="37"/>
      <c r="G779" s="17">
        <v>0</v>
      </c>
      <c r="H779" s="22" t="str">
        <f t="shared" ref="H779:H810" si="62">CONCATENATE(I779," ",J779)</f>
        <v xml:space="preserve"> </v>
      </c>
      <c r="O779" s="22" t="s">
        <v>746</v>
      </c>
      <c r="P779" s="22" t="s">
        <v>511</v>
      </c>
    </row>
    <row r="780" spans="1:20" s="22" customFormat="1">
      <c r="A780" s="54">
        <v>40666</v>
      </c>
      <c r="B780" s="17">
        <v>2011</v>
      </c>
      <c r="C780" s="17">
        <f t="shared" si="58"/>
        <v>5</v>
      </c>
      <c r="D780" s="17" t="str">
        <f t="shared" si="59"/>
        <v>spring</v>
      </c>
      <c r="E780" s="37">
        <v>800</v>
      </c>
      <c r="F780" s="37"/>
      <c r="G780" s="17">
        <v>0</v>
      </c>
      <c r="H780" s="22" t="str">
        <f t="shared" si="62"/>
        <v xml:space="preserve"> </v>
      </c>
      <c r="O780" s="22" t="s">
        <v>746</v>
      </c>
    </row>
    <row r="781" spans="1:20" s="22" customFormat="1">
      <c r="A781" s="54">
        <v>40667</v>
      </c>
      <c r="B781" s="17">
        <v>2011</v>
      </c>
      <c r="C781" s="17">
        <f t="shared" si="58"/>
        <v>5</v>
      </c>
      <c r="D781" s="17" t="str">
        <f t="shared" si="59"/>
        <v>spring</v>
      </c>
      <c r="E781" s="40">
        <v>745</v>
      </c>
      <c r="F781" s="37" t="s">
        <v>837</v>
      </c>
      <c r="G781" s="17">
        <v>1</v>
      </c>
      <c r="H781" s="22" t="str">
        <f t="shared" si="62"/>
        <v>Carpodacus mexicanus</v>
      </c>
      <c r="I781" s="22" t="s">
        <v>400</v>
      </c>
      <c r="J781" s="22" t="s">
        <v>401</v>
      </c>
      <c r="K781" s="22" t="s">
        <v>585</v>
      </c>
      <c r="L781" s="22" t="s">
        <v>512</v>
      </c>
      <c r="M781" s="22" t="s">
        <v>232</v>
      </c>
      <c r="N781" s="22" t="s">
        <v>747</v>
      </c>
      <c r="O781" s="22" t="s">
        <v>746</v>
      </c>
      <c r="P781" s="22" t="s">
        <v>142</v>
      </c>
    </row>
    <row r="782" spans="1:20" s="22" customFormat="1">
      <c r="A782" s="54">
        <v>40668</v>
      </c>
      <c r="B782" s="17">
        <v>2011</v>
      </c>
      <c r="C782" s="17">
        <f t="shared" si="58"/>
        <v>5</v>
      </c>
      <c r="D782" s="17" t="str">
        <f t="shared" si="59"/>
        <v>spring</v>
      </c>
      <c r="E782" s="37">
        <v>730</v>
      </c>
      <c r="F782" s="37"/>
      <c r="G782" s="17">
        <v>0</v>
      </c>
      <c r="H782" s="22" t="str">
        <f t="shared" si="62"/>
        <v xml:space="preserve"> </v>
      </c>
      <c r="O782" s="22" t="s">
        <v>746</v>
      </c>
    </row>
    <row r="783" spans="1:20" s="22" customFormat="1">
      <c r="A783" s="54">
        <v>40672</v>
      </c>
      <c r="B783" s="17">
        <v>2011</v>
      </c>
      <c r="C783" s="17">
        <f t="shared" si="58"/>
        <v>5</v>
      </c>
      <c r="D783" s="17" t="str">
        <f t="shared" si="59"/>
        <v>spring</v>
      </c>
      <c r="E783" s="37">
        <v>800</v>
      </c>
      <c r="F783" s="37"/>
      <c r="G783" s="17">
        <v>0</v>
      </c>
      <c r="H783" s="22" t="str">
        <f t="shared" si="62"/>
        <v xml:space="preserve"> </v>
      </c>
      <c r="O783" s="22" t="s">
        <v>746</v>
      </c>
      <c r="P783" s="22" t="s">
        <v>143</v>
      </c>
    </row>
    <row r="784" spans="1:20" s="22" customFormat="1">
      <c r="A784" s="54">
        <v>40673</v>
      </c>
      <c r="B784" s="17">
        <v>2011</v>
      </c>
      <c r="C784" s="17">
        <f t="shared" si="58"/>
        <v>5</v>
      </c>
      <c r="D784" s="17" t="str">
        <f t="shared" si="59"/>
        <v>spring</v>
      </c>
      <c r="E784" s="37">
        <v>800</v>
      </c>
      <c r="F784" s="37"/>
      <c r="G784" s="17">
        <v>0</v>
      </c>
      <c r="H784" s="22" t="str">
        <f t="shared" si="62"/>
        <v xml:space="preserve"> </v>
      </c>
      <c r="O784" s="22" t="s">
        <v>746</v>
      </c>
    </row>
    <row r="785" spans="1:22" s="22" customFormat="1">
      <c r="A785" s="54">
        <v>40674</v>
      </c>
      <c r="B785" s="17">
        <v>2011</v>
      </c>
      <c r="C785" s="17">
        <f t="shared" si="58"/>
        <v>5</v>
      </c>
      <c r="D785" s="17" t="str">
        <f t="shared" si="59"/>
        <v>spring</v>
      </c>
      <c r="E785" s="37">
        <v>800</v>
      </c>
      <c r="F785" s="37"/>
      <c r="G785" s="17">
        <v>0</v>
      </c>
      <c r="H785" s="22" t="str">
        <f t="shared" si="62"/>
        <v xml:space="preserve"> </v>
      </c>
      <c r="O785" s="22" t="s">
        <v>746</v>
      </c>
    </row>
    <row r="786" spans="1:22">
      <c r="A786" s="53">
        <v>40679</v>
      </c>
      <c r="B786" s="17">
        <v>2011</v>
      </c>
      <c r="C786" s="17">
        <f t="shared" si="58"/>
        <v>5</v>
      </c>
      <c r="D786" s="17" t="str">
        <f t="shared" si="59"/>
        <v>spring</v>
      </c>
      <c r="E786" s="27">
        <v>1100</v>
      </c>
      <c r="F786" s="33" t="s">
        <v>97</v>
      </c>
      <c r="G786" s="17">
        <v>1</v>
      </c>
      <c r="H786" s="41" t="str">
        <f t="shared" si="62"/>
        <v>Junco hyemalis</v>
      </c>
      <c r="I786" s="22" t="s">
        <v>432</v>
      </c>
      <c r="J786" s="22" t="s">
        <v>433</v>
      </c>
      <c r="K786" s="22" t="s">
        <v>585</v>
      </c>
      <c r="L786" s="22" t="s">
        <v>434</v>
      </c>
      <c r="M786" s="22" t="s">
        <v>171</v>
      </c>
      <c r="N786" s="22" t="s">
        <v>144</v>
      </c>
      <c r="O786" s="22" t="s">
        <v>726</v>
      </c>
      <c r="Q786" s="41">
        <v>97173</v>
      </c>
      <c r="R786" s="41" t="s">
        <v>862</v>
      </c>
      <c r="S786" s="41" t="s">
        <v>585</v>
      </c>
      <c r="T786" s="41" t="s">
        <v>434</v>
      </c>
    </row>
    <row r="787" spans="1:22" s="22" customFormat="1">
      <c r="A787" s="54">
        <v>40679</v>
      </c>
      <c r="B787" s="17">
        <v>2011</v>
      </c>
      <c r="C787" s="17">
        <f t="shared" si="58"/>
        <v>5</v>
      </c>
      <c r="D787" s="17" t="str">
        <f t="shared" si="59"/>
        <v>spring</v>
      </c>
      <c r="E787" s="37">
        <v>800</v>
      </c>
      <c r="F787" s="37"/>
      <c r="G787" s="17">
        <v>0</v>
      </c>
      <c r="H787" s="22" t="str">
        <f t="shared" si="62"/>
        <v xml:space="preserve"> </v>
      </c>
      <c r="O787" s="22" t="s">
        <v>746</v>
      </c>
    </row>
    <row r="788" spans="1:22" s="22" customFormat="1">
      <c r="A788" s="54">
        <v>40680</v>
      </c>
      <c r="B788" s="17">
        <v>2011</v>
      </c>
      <c r="C788" s="17">
        <f t="shared" si="58"/>
        <v>5</v>
      </c>
      <c r="D788" s="17" t="str">
        <f t="shared" si="59"/>
        <v>spring</v>
      </c>
      <c r="E788" s="37">
        <v>700</v>
      </c>
      <c r="F788" s="37"/>
      <c r="G788" s="17">
        <v>0</v>
      </c>
      <c r="H788" s="22" t="str">
        <f t="shared" si="62"/>
        <v xml:space="preserve"> </v>
      </c>
      <c r="O788" s="22" t="s">
        <v>746</v>
      </c>
    </row>
    <row r="789" spans="1:22" s="22" customFormat="1">
      <c r="A789" s="54">
        <v>40681</v>
      </c>
      <c r="B789" s="17">
        <v>2011</v>
      </c>
      <c r="C789" s="17">
        <f t="shared" si="58"/>
        <v>5</v>
      </c>
      <c r="D789" s="17" t="str">
        <f t="shared" si="59"/>
        <v>spring</v>
      </c>
      <c r="E789" s="37">
        <v>800</v>
      </c>
      <c r="F789" s="37"/>
      <c r="G789" s="17">
        <v>0</v>
      </c>
      <c r="H789" s="22" t="str">
        <f t="shared" si="62"/>
        <v xml:space="preserve"> </v>
      </c>
      <c r="O789" s="22" t="s">
        <v>746</v>
      </c>
    </row>
    <row r="790" spans="1:22" s="22" customFormat="1">
      <c r="A790" s="54">
        <v>40682</v>
      </c>
      <c r="B790" s="17">
        <v>2011</v>
      </c>
      <c r="C790" s="17">
        <f t="shared" si="58"/>
        <v>5</v>
      </c>
      <c r="D790" s="17" t="str">
        <f t="shared" si="59"/>
        <v>spring</v>
      </c>
      <c r="E790" s="37">
        <v>800</v>
      </c>
      <c r="F790" s="37"/>
      <c r="G790" s="17">
        <v>0</v>
      </c>
      <c r="H790" s="22" t="str">
        <f t="shared" si="62"/>
        <v xml:space="preserve"> </v>
      </c>
      <c r="O790" s="22" t="s">
        <v>746</v>
      </c>
    </row>
    <row r="791" spans="1:22" s="22" customFormat="1">
      <c r="A791" s="54">
        <v>40687</v>
      </c>
      <c r="B791" s="17">
        <v>2011</v>
      </c>
      <c r="C791" s="17">
        <f t="shared" si="58"/>
        <v>5</v>
      </c>
      <c r="D791" s="17" t="str">
        <f t="shared" si="59"/>
        <v>spring</v>
      </c>
      <c r="E791" s="37">
        <v>850</v>
      </c>
      <c r="F791" s="37"/>
      <c r="G791" s="17">
        <v>0</v>
      </c>
      <c r="H791" s="22" t="str">
        <f t="shared" si="62"/>
        <v xml:space="preserve"> </v>
      </c>
      <c r="O791" s="22" t="s">
        <v>394</v>
      </c>
    </row>
    <row r="792" spans="1:22" s="22" customFormat="1">
      <c r="A792" s="54">
        <v>40688</v>
      </c>
      <c r="B792" s="17">
        <v>2011</v>
      </c>
      <c r="C792" s="17">
        <f t="shared" si="58"/>
        <v>5</v>
      </c>
      <c r="D792" s="17" t="str">
        <f t="shared" si="59"/>
        <v>spring</v>
      </c>
      <c r="E792" s="37">
        <v>900</v>
      </c>
      <c r="F792" s="37"/>
      <c r="G792" s="17">
        <v>0</v>
      </c>
      <c r="H792" s="22" t="str">
        <f t="shared" si="62"/>
        <v xml:space="preserve"> </v>
      </c>
      <c r="O792" s="22" t="s">
        <v>394</v>
      </c>
    </row>
    <row r="793" spans="1:22">
      <c r="A793" s="53">
        <v>40689</v>
      </c>
      <c r="B793" s="17">
        <v>2011</v>
      </c>
      <c r="C793" s="17">
        <f t="shared" si="58"/>
        <v>5</v>
      </c>
      <c r="D793" s="17" t="str">
        <f t="shared" si="59"/>
        <v>spring</v>
      </c>
      <c r="E793" s="27">
        <v>1030</v>
      </c>
      <c r="F793" s="33" t="s">
        <v>97</v>
      </c>
      <c r="G793" s="17">
        <v>1</v>
      </c>
      <c r="H793" s="41" t="str">
        <f t="shared" si="62"/>
        <v>Selasphorus sasin</v>
      </c>
      <c r="I793" s="22" t="s">
        <v>437</v>
      </c>
      <c r="J793" s="22" t="s">
        <v>575</v>
      </c>
      <c r="M793" s="22" t="s">
        <v>343</v>
      </c>
      <c r="N793" s="22" t="s">
        <v>666</v>
      </c>
      <c r="O793" s="22" t="s">
        <v>145</v>
      </c>
      <c r="P793" s="41" t="s">
        <v>524</v>
      </c>
      <c r="Q793" s="41" t="s">
        <v>342</v>
      </c>
      <c r="R793" s="41" t="s">
        <v>863</v>
      </c>
      <c r="S793" s="41" t="s">
        <v>678</v>
      </c>
      <c r="T793" s="41" t="s">
        <v>434</v>
      </c>
      <c r="V793" t="s">
        <v>985</v>
      </c>
    </row>
    <row r="794" spans="1:22" s="22" customFormat="1">
      <c r="A794" s="54">
        <v>40695</v>
      </c>
      <c r="B794" s="17">
        <v>2011</v>
      </c>
      <c r="C794" s="17">
        <f t="shared" si="58"/>
        <v>6</v>
      </c>
      <c r="D794" s="17" t="str">
        <f t="shared" si="59"/>
        <v>summer</v>
      </c>
      <c r="E794" s="37">
        <v>800</v>
      </c>
      <c r="F794" s="37"/>
      <c r="G794" s="17">
        <v>0</v>
      </c>
      <c r="H794" s="22" t="str">
        <f t="shared" si="62"/>
        <v xml:space="preserve"> </v>
      </c>
      <c r="O794" s="22" t="s">
        <v>746</v>
      </c>
    </row>
    <row r="795" spans="1:22" s="22" customFormat="1">
      <c r="A795" s="54">
        <v>40696</v>
      </c>
      <c r="B795" s="17">
        <v>2011</v>
      </c>
      <c r="C795" s="17">
        <f t="shared" si="58"/>
        <v>6</v>
      </c>
      <c r="D795" s="17" t="str">
        <f t="shared" si="59"/>
        <v>summer</v>
      </c>
      <c r="E795" s="37">
        <v>800</v>
      </c>
      <c r="F795" s="37"/>
      <c r="G795" s="17">
        <v>0</v>
      </c>
      <c r="H795" s="22" t="str">
        <f t="shared" si="62"/>
        <v xml:space="preserve"> </v>
      </c>
      <c r="O795" s="22" t="s">
        <v>746</v>
      </c>
    </row>
    <row r="796" spans="1:22" s="22" customFormat="1">
      <c r="A796" s="54">
        <v>40697</v>
      </c>
      <c r="B796" s="17">
        <v>2011</v>
      </c>
      <c r="C796" s="17">
        <f t="shared" ref="C796:C859" si="63">MONTH(A796)</f>
        <v>6</v>
      </c>
      <c r="D796" s="17" t="str">
        <f t="shared" ref="D796:D859" si="64">IF(C796&lt;3,"winter",IF(C796&lt;6,"spring",IF(C796&lt;9,"summer",IF(C796&lt;12,"fall","winter"))))</f>
        <v>summer</v>
      </c>
      <c r="E796" s="37">
        <v>800</v>
      </c>
      <c r="F796" s="37"/>
      <c r="G796" s="17">
        <v>0</v>
      </c>
      <c r="H796" s="22" t="str">
        <f t="shared" si="62"/>
        <v xml:space="preserve"> </v>
      </c>
      <c r="O796" s="22" t="s">
        <v>746</v>
      </c>
    </row>
    <row r="797" spans="1:22">
      <c r="A797" s="53">
        <v>40699</v>
      </c>
      <c r="B797" s="17">
        <v>2011</v>
      </c>
      <c r="C797" s="17">
        <f t="shared" si="63"/>
        <v>6</v>
      </c>
      <c r="D797" s="17" t="str">
        <f t="shared" si="64"/>
        <v>summer</v>
      </c>
      <c r="E797" s="27">
        <v>1015</v>
      </c>
      <c r="F797" s="33" t="s">
        <v>97</v>
      </c>
      <c r="G797" s="17">
        <v>1</v>
      </c>
      <c r="H797" s="41" t="str">
        <f t="shared" si="62"/>
        <v>Calypte anna</v>
      </c>
      <c r="I797" s="22" t="s">
        <v>582</v>
      </c>
      <c r="J797" s="22" t="s">
        <v>583</v>
      </c>
      <c r="K797" s="22" t="s">
        <v>585</v>
      </c>
      <c r="L797" s="22" t="s">
        <v>434</v>
      </c>
      <c r="M797" s="22" t="s">
        <v>251</v>
      </c>
      <c r="N797" s="22" t="s">
        <v>601</v>
      </c>
      <c r="O797" s="22" t="s">
        <v>525</v>
      </c>
      <c r="Q797" s="41" t="s">
        <v>342</v>
      </c>
      <c r="R797" s="41" t="s">
        <v>864</v>
      </c>
      <c r="S797" s="41" t="s">
        <v>519</v>
      </c>
      <c r="T797" s="41" t="s">
        <v>434</v>
      </c>
      <c r="V797" s="41" t="s">
        <v>10</v>
      </c>
    </row>
    <row r="798" spans="1:22" s="22" customFormat="1">
      <c r="A798" s="54">
        <v>40701</v>
      </c>
      <c r="B798" s="17">
        <v>2011</v>
      </c>
      <c r="C798" s="17">
        <f t="shared" si="63"/>
        <v>6</v>
      </c>
      <c r="D798" s="17" t="str">
        <f t="shared" si="64"/>
        <v>summer</v>
      </c>
      <c r="E798" s="37">
        <v>850</v>
      </c>
      <c r="F798" s="37"/>
      <c r="G798" s="17">
        <v>0</v>
      </c>
      <c r="H798" s="22" t="str">
        <f t="shared" si="62"/>
        <v xml:space="preserve"> </v>
      </c>
      <c r="O798" s="22" t="s">
        <v>394</v>
      </c>
    </row>
    <row r="799" spans="1:22" s="22" customFormat="1">
      <c r="A799" s="54">
        <v>40702</v>
      </c>
      <c r="B799" s="17">
        <v>2011</v>
      </c>
      <c r="C799" s="17">
        <f t="shared" si="63"/>
        <v>6</v>
      </c>
      <c r="D799" s="17" t="str">
        <f t="shared" si="64"/>
        <v>summer</v>
      </c>
      <c r="E799" s="37">
        <v>830</v>
      </c>
      <c r="F799" s="37"/>
      <c r="G799" s="17">
        <v>0</v>
      </c>
      <c r="H799" s="22" t="str">
        <f t="shared" si="62"/>
        <v xml:space="preserve"> </v>
      </c>
      <c r="O799" s="22" t="s">
        <v>394</v>
      </c>
    </row>
    <row r="800" spans="1:22">
      <c r="A800" s="53">
        <v>40706</v>
      </c>
      <c r="B800" s="17">
        <v>2011</v>
      </c>
      <c r="C800" s="17">
        <f t="shared" si="63"/>
        <v>6</v>
      </c>
      <c r="D800" s="17" t="str">
        <f t="shared" si="64"/>
        <v>summer</v>
      </c>
      <c r="E800" s="27">
        <v>1030</v>
      </c>
      <c r="F800" s="33" t="s">
        <v>97</v>
      </c>
      <c r="G800" s="17">
        <v>1</v>
      </c>
      <c r="H800" s="41" t="str">
        <f t="shared" si="62"/>
        <v>Euphagus cyanocephalus</v>
      </c>
      <c r="I800" s="22" t="s">
        <v>731</v>
      </c>
      <c r="J800" s="22" t="s">
        <v>732</v>
      </c>
      <c r="K800" s="22" t="s">
        <v>678</v>
      </c>
      <c r="L800" s="22" t="s">
        <v>286</v>
      </c>
      <c r="M800" s="22" t="s">
        <v>232</v>
      </c>
      <c r="N800" s="22" t="s">
        <v>591</v>
      </c>
      <c r="O800" s="22" t="s">
        <v>218</v>
      </c>
      <c r="P800" s="41" t="s">
        <v>659</v>
      </c>
      <c r="Q800" s="41" t="s">
        <v>342</v>
      </c>
      <c r="R800" s="41" t="s">
        <v>700</v>
      </c>
      <c r="S800" s="41" t="s">
        <v>519</v>
      </c>
      <c r="T800" s="41" t="s">
        <v>434</v>
      </c>
      <c r="V800" s="41" t="s">
        <v>918</v>
      </c>
    </row>
    <row r="801" spans="1:22">
      <c r="A801" s="53">
        <v>40713</v>
      </c>
      <c r="B801" s="17">
        <v>2011</v>
      </c>
      <c r="C801" s="17">
        <f t="shared" si="63"/>
        <v>6</v>
      </c>
      <c r="D801" s="17" t="str">
        <f t="shared" si="64"/>
        <v>summer</v>
      </c>
      <c r="E801" s="27">
        <v>1155</v>
      </c>
      <c r="F801" s="33" t="s">
        <v>97</v>
      </c>
      <c r="G801" s="17">
        <v>1</v>
      </c>
      <c r="H801" s="41" t="str">
        <f t="shared" si="62"/>
        <v>Selasphorus sasin</v>
      </c>
      <c r="I801" s="22" t="s">
        <v>437</v>
      </c>
      <c r="J801" s="22" t="s">
        <v>575</v>
      </c>
      <c r="M801" s="22" t="s">
        <v>133</v>
      </c>
      <c r="N801" s="22" t="s">
        <v>660</v>
      </c>
      <c r="O801" s="22" t="s">
        <v>484</v>
      </c>
      <c r="P801" s="41" t="s">
        <v>524</v>
      </c>
      <c r="Q801" s="41" t="s">
        <v>342</v>
      </c>
      <c r="R801" s="41" t="s">
        <v>865</v>
      </c>
      <c r="S801" s="41" t="s">
        <v>678</v>
      </c>
      <c r="T801" s="41" t="s">
        <v>517</v>
      </c>
      <c r="V801" t="s">
        <v>986</v>
      </c>
    </row>
    <row r="802" spans="1:22" s="22" customFormat="1">
      <c r="A802" s="54">
        <v>40715</v>
      </c>
      <c r="B802" s="17">
        <v>2011</v>
      </c>
      <c r="C802" s="17">
        <f t="shared" si="63"/>
        <v>6</v>
      </c>
      <c r="D802" s="17" t="str">
        <f t="shared" si="64"/>
        <v>summer</v>
      </c>
      <c r="E802" s="37">
        <v>830</v>
      </c>
      <c r="F802" s="37"/>
      <c r="G802" s="17">
        <v>0</v>
      </c>
      <c r="H802" s="22" t="str">
        <f t="shared" si="62"/>
        <v xml:space="preserve"> </v>
      </c>
      <c r="O802" s="22" t="s">
        <v>746</v>
      </c>
    </row>
    <row r="803" spans="1:22" s="22" customFormat="1">
      <c r="A803" s="54">
        <v>40716</v>
      </c>
      <c r="B803" s="17">
        <v>2011</v>
      </c>
      <c r="C803" s="17">
        <f t="shared" si="63"/>
        <v>6</v>
      </c>
      <c r="D803" s="17" t="str">
        <f t="shared" si="64"/>
        <v>summer</v>
      </c>
      <c r="E803" s="37">
        <v>830</v>
      </c>
      <c r="F803" s="37"/>
      <c r="G803" s="17">
        <v>0</v>
      </c>
      <c r="H803" s="22" t="str">
        <f t="shared" si="62"/>
        <v xml:space="preserve"> </v>
      </c>
      <c r="O803" s="22" t="s">
        <v>746</v>
      </c>
    </row>
    <row r="804" spans="1:22">
      <c r="A804" s="53">
        <v>40717</v>
      </c>
      <c r="B804" s="17">
        <v>2011</v>
      </c>
      <c r="C804" s="17">
        <f t="shared" si="63"/>
        <v>6</v>
      </c>
      <c r="D804" s="17" t="str">
        <f t="shared" si="64"/>
        <v>summer</v>
      </c>
      <c r="E804" s="27">
        <v>827</v>
      </c>
      <c r="F804" s="33" t="s">
        <v>97</v>
      </c>
      <c r="G804" s="17">
        <v>1</v>
      </c>
      <c r="H804" s="41" t="str">
        <f t="shared" si="62"/>
        <v>Zenaida macroura</v>
      </c>
      <c r="I804" s="22" t="s">
        <v>578</v>
      </c>
      <c r="J804" s="22" t="s">
        <v>444</v>
      </c>
      <c r="K804" s="22" t="s">
        <v>585</v>
      </c>
      <c r="L804" s="22" t="s">
        <v>286</v>
      </c>
      <c r="M804" s="22" t="s">
        <v>133</v>
      </c>
      <c r="N804" s="22" t="s">
        <v>654</v>
      </c>
      <c r="O804" s="22" t="s">
        <v>655</v>
      </c>
      <c r="Q804" s="41" t="s">
        <v>342</v>
      </c>
      <c r="R804" s="41" t="s">
        <v>866</v>
      </c>
      <c r="S804" s="41" t="s">
        <v>519</v>
      </c>
      <c r="T804" s="41" t="s">
        <v>585</v>
      </c>
    </row>
    <row r="805" spans="1:22" s="22" customFormat="1">
      <c r="A805" s="54">
        <v>40717</v>
      </c>
      <c r="B805" s="17">
        <v>2011</v>
      </c>
      <c r="C805" s="17">
        <f t="shared" si="63"/>
        <v>6</v>
      </c>
      <c r="D805" s="17" t="str">
        <f t="shared" si="64"/>
        <v>summer</v>
      </c>
      <c r="E805" s="37">
        <v>830</v>
      </c>
      <c r="F805" s="37"/>
      <c r="G805" s="17">
        <v>0</v>
      </c>
      <c r="H805" s="22" t="str">
        <f t="shared" si="62"/>
        <v xml:space="preserve"> </v>
      </c>
      <c r="O805" s="22" t="s">
        <v>746</v>
      </c>
    </row>
    <row r="806" spans="1:22" s="22" customFormat="1">
      <c r="A806" s="54">
        <v>40718</v>
      </c>
      <c r="B806" s="17">
        <v>2011</v>
      </c>
      <c r="C806" s="17">
        <f t="shared" si="63"/>
        <v>6</v>
      </c>
      <c r="D806" s="17" t="str">
        <f t="shared" si="64"/>
        <v>summer</v>
      </c>
      <c r="E806" s="37">
        <v>830</v>
      </c>
      <c r="F806" s="37"/>
      <c r="G806" s="17">
        <v>0</v>
      </c>
      <c r="H806" s="22" t="str">
        <f t="shared" si="62"/>
        <v xml:space="preserve"> </v>
      </c>
      <c r="O806" s="22" t="s">
        <v>746</v>
      </c>
    </row>
    <row r="807" spans="1:22">
      <c r="A807" s="53">
        <v>40720</v>
      </c>
      <c r="B807" s="17">
        <v>2011</v>
      </c>
      <c r="C807" s="17">
        <f t="shared" si="63"/>
        <v>6</v>
      </c>
      <c r="D807" s="17" t="str">
        <f t="shared" si="64"/>
        <v>summer</v>
      </c>
      <c r="E807" s="27">
        <v>1220</v>
      </c>
      <c r="F807" s="33" t="s">
        <v>97</v>
      </c>
      <c r="G807" s="17">
        <v>1</v>
      </c>
      <c r="H807" s="41" t="str">
        <f t="shared" si="62"/>
        <v>Sitta pygmaea</v>
      </c>
      <c r="I807" s="22" t="s">
        <v>656</v>
      </c>
      <c r="J807" s="22" t="s">
        <v>657</v>
      </c>
      <c r="K807" s="22" t="s">
        <v>585</v>
      </c>
      <c r="L807" s="22" t="s">
        <v>585</v>
      </c>
      <c r="M807" s="22" t="s">
        <v>133</v>
      </c>
      <c r="N807" s="22" t="s">
        <v>419</v>
      </c>
      <c r="O807" s="22" t="s">
        <v>420</v>
      </c>
      <c r="Q807" s="41" t="s">
        <v>342</v>
      </c>
      <c r="R807" s="41" t="s">
        <v>134</v>
      </c>
      <c r="S807" s="41" t="s">
        <v>519</v>
      </c>
      <c r="T807" s="41" t="s">
        <v>585</v>
      </c>
    </row>
    <row r="808" spans="1:22" s="22" customFormat="1">
      <c r="A808" s="54">
        <v>40721</v>
      </c>
      <c r="B808" s="17">
        <v>2011</v>
      </c>
      <c r="C808" s="17">
        <f t="shared" si="63"/>
        <v>6</v>
      </c>
      <c r="D808" s="17" t="str">
        <f t="shared" si="64"/>
        <v>summer</v>
      </c>
      <c r="E808" s="37">
        <v>830</v>
      </c>
      <c r="F808" s="37"/>
      <c r="G808" s="17">
        <v>0</v>
      </c>
      <c r="H808" s="22" t="str">
        <f t="shared" si="62"/>
        <v xml:space="preserve"> </v>
      </c>
      <c r="O808" s="22" t="s">
        <v>746</v>
      </c>
    </row>
    <row r="809" spans="1:22" s="22" customFormat="1">
      <c r="A809" s="54">
        <v>40722</v>
      </c>
      <c r="B809" s="17">
        <v>2011</v>
      </c>
      <c r="C809" s="17">
        <f t="shared" si="63"/>
        <v>6</v>
      </c>
      <c r="D809" s="17" t="str">
        <f t="shared" si="64"/>
        <v>summer</v>
      </c>
      <c r="E809" s="37">
        <v>845</v>
      </c>
      <c r="F809" s="37"/>
      <c r="G809" s="17">
        <v>0</v>
      </c>
      <c r="H809" s="22" t="str">
        <f t="shared" si="62"/>
        <v xml:space="preserve"> </v>
      </c>
      <c r="O809" s="22" t="s">
        <v>746</v>
      </c>
    </row>
    <row r="810" spans="1:22">
      <c r="A810" s="53">
        <v>40723</v>
      </c>
      <c r="B810" s="17">
        <v>2011</v>
      </c>
      <c r="C810" s="17">
        <f t="shared" si="63"/>
        <v>6</v>
      </c>
      <c r="D810" s="17" t="str">
        <f t="shared" si="64"/>
        <v>summer</v>
      </c>
      <c r="E810" s="27">
        <v>1035</v>
      </c>
      <c r="F810" s="33" t="s">
        <v>97</v>
      </c>
      <c r="G810" s="17">
        <v>1</v>
      </c>
      <c r="H810" s="41" t="str">
        <f t="shared" si="62"/>
        <v>Selasphorus sasin</v>
      </c>
      <c r="I810" s="22" t="s">
        <v>437</v>
      </c>
      <c r="J810" s="22" t="s">
        <v>575</v>
      </c>
      <c r="K810" s="22" t="s">
        <v>325</v>
      </c>
      <c r="L810" s="22" t="s">
        <v>434</v>
      </c>
      <c r="M810" s="22" t="s">
        <v>251</v>
      </c>
      <c r="N810" s="22" t="s">
        <v>601</v>
      </c>
      <c r="O810" s="22" t="s">
        <v>505</v>
      </c>
      <c r="Q810" s="41" t="s">
        <v>342</v>
      </c>
      <c r="R810" s="41" t="s">
        <v>867</v>
      </c>
      <c r="S810" s="41" t="s">
        <v>678</v>
      </c>
      <c r="T810" s="41" t="s">
        <v>434</v>
      </c>
      <c r="V810" s="41" t="s">
        <v>697</v>
      </c>
    </row>
    <row r="811" spans="1:22" s="22" customFormat="1">
      <c r="A811" s="54">
        <v>40723</v>
      </c>
      <c r="B811" s="17">
        <v>2011</v>
      </c>
      <c r="C811" s="17">
        <f t="shared" si="63"/>
        <v>6</v>
      </c>
      <c r="D811" s="17" t="str">
        <f t="shared" si="64"/>
        <v>summer</v>
      </c>
      <c r="E811" s="37">
        <v>850</v>
      </c>
      <c r="F811" s="37"/>
      <c r="G811" s="17">
        <v>0</v>
      </c>
      <c r="H811" s="22" t="str">
        <f t="shared" ref="H811:H820" si="65">CONCATENATE(I811," ",J811)</f>
        <v xml:space="preserve"> </v>
      </c>
      <c r="O811" s="22" t="s">
        <v>746</v>
      </c>
    </row>
    <row r="812" spans="1:22" s="22" customFormat="1">
      <c r="A812" s="54">
        <v>40724</v>
      </c>
      <c r="B812" s="17">
        <v>2011</v>
      </c>
      <c r="C812" s="17">
        <f t="shared" si="63"/>
        <v>6</v>
      </c>
      <c r="D812" s="17" t="str">
        <f t="shared" si="64"/>
        <v>summer</v>
      </c>
      <c r="E812" s="37">
        <v>845</v>
      </c>
      <c r="F812" s="37"/>
      <c r="G812" s="17">
        <v>0</v>
      </c>
      <c r="H812" s="22" t="str">
        <f t="shared" si="65"/>
        <v xml:space="preserve"> </v>
      </c>
      <c r="O812" s="22" t="s">
        <v>746</v>
      </c>
    </row>
    <row r="813" spans="1:22" s="22" customFormat="1">
      <c r="A813" s="54">
        <v>40729</v>
      </c>
      <c r="B813" s="17">
        <v>2011</v>
      </c>
      <c r="C813" s="17">
        <f t="shared" si="63"/>
        <v>7</v>
      </c>
      <c r="D813" s="17" t="str">
        <f t="shared" si="64"/>
        <v>summer</v>
      </c>
      <c r="E813" s="37">
        <v>845</v>
      </c>
      <c r="F813" s="37"/>
      <c r="G813" s="17">
        <v>0</v>
      </c>
      <c r="H813" s="22" t="str">
        <f t="shared" si="65"/>
        <v xml:space="preserve"> </v>
      </c>
      <c r="O813" s="22" t="s">
        <v>746</v>
      </c>
    </row>
    <row r="814" spans="1:22" s="22" customFormat="1">
      <c r="A814" s="54">
        <v>40736</v>
      </c>
      <c r="B814" s="17">
        <v>2011</v>
      </c>
      <c r="C814" s="17">
        <f t="shared" si="63"/>
        <v>7</v>
      </c>
      <c r="D814" s="17" t="str">
        <f t="shared" si="64"/>
        <v>summer</v>
      </c>
      <c r="E814" s="37">
        <v>830</v>
      </c>
      <c r="F814" s="37"/>
      <c r="G814" s="17">
        <v>0</v>
      </c>
      <c r="H814" s="22" t="str">
        <f t="shared" si="65"/>
        <v xml:space="preserve"> </v>
      </c>
      <c r="O814" s="22" t="s">
        <v>746</v>
      </c>
    </row>
    <row r="815" spans="1:22" s="22" customFormat="1">
      <c r="A815" s="54">
        <v>40737</v>
      </c>
      <c r="B815" s="17">
        <v>2011</v>
      </c>
      <c r="C815" s="17">
        <f t="shared" si="63"/>
        <v>7</v>
      </c>
      <c r="D815" s="17" t="str">
        <f t="shared" si="64"/>
        <v>summer</v>
      </c>
      <c r="E815" s="37">
        <v>845</v>
      </c>
      <c r="F815" s="37"/>
      <c r="G815" s="17">
        <v>0</v>
      </c>
      <c r="H815" s="22" t="str">
        <f t="shared" si="65"/>
        <v xml:space="preserve"> </v>
      </c>
      <c r="O815" s="22" t="s">
        <v>746</v>
      </c>
    </row>
    <row r="816" spans="1:22" s="22" customFormat="1">
      <c r="A816" s="54">
        <v>40738</v>
      </c>
      <c r="B816" s="17">
        <v>2011</v>
      </c>
      <c r="C816" s="17">
        <f t="shared" si="63"/>
        <v>7</v>
      </c>
      <c r="D816" s="17" t="str">
        <f t="shared" si="64"/>
        <v>summer</v>
      </c>
      <c r="E816" s="37">
        <v>800</v>
      </c>
      <c r="F816" s="37"/>
      <c r="G816" s="17">
        <v>0</v>
      </c>
      <c r="H816" s="22" t="str">
        <f t="shared" si="65"/>
        <v xml:space="preserve"> </v>
      </c>
      <c r="O816" s="22" t="s">
        <v>746</v>
      </c>
    </row>
    <row r="817" spans="1:22" s="22" customFormat="1">
      <c r="A817" s="54">
        <v>40739</v>
      </c>
      <c r="B817" s="17">
        <v>2011</v>
      </c>
      <c r="C817" s="17">
        <f t="shared" si="63"/>
        <v>7</v>
      </c>
      <c r="D817" s="17" t="str">
        <f t="shared" si="64"/>
        <v>summer</v>
      </c>
      <c r="E817" s="37">
        <v>830</v>
      </c>
      <c r="F817" s="37"/>
      <c r="G817" s="17">
        <v>0</v>
      </c>
      <c r="H817" s="22" t="str">
        <f t="shared" si="65"/>
        <v xml:space="preserve"> </v>
      </c>
      <c r="O817" s="22" t="s">
        <v>746</v>
      </c>
    </row>
    <row r="818" spans="1:22" s="22" customFormat="1">
      <c r="A818" s="54">
        <v>40742</v>
      </c>
      <c r="B818" s="17">
        <v>2011</v>
      </c>
      <c r="C818" s="17">
        <f t="shared" si="63"/>
        <v>7</v>
      </c>
      <c r="D818" s="17" t="str">
        <f t="shared" si="64"/>
        <v>summer</v>
      </c>
      <c r="E818" s="37">
        <v>830</v>
      </c>
      <c r="F818" s="37"/>
      <c r="G818" s="17">
        <v>0</v>
      </c>
      <c r="H818" s="22" t="str">
        <f t="shared" si="65"/>
        <v xml:space="preserve"> </v>
      </c>
      <c r="O818" s="22" t="s">
        <v>746</v>
      </c>
    </row>
    <row r="819" spans="1:22" s="22" customFormat="1">
      <c r="A819" s="54">
        <v>40743</v>
      </c>
      <c r="B819" s="17">
        <v>2011</v>
      </c>
      <c r="C819" s="17">
        <f t="shared" si="63"/>
        <v>7</v>
      </c>
      <c r="D819" s="17" t="str">
        <f t="shared" si="64"/>
        <v>summer</v>
      </c>
      <c r="E819" s="37">
        <v>845</v>
      </c>
      <c r="F819" s="37"/>
      <c r="G819" s="17">
        <v>0</v>
      </c>
      <c r="H819" s="22" t="str">
        <f t="shared" si="65"/>
        <v xml:space="preserve"> </v>
      </c>
      <c r="O819" s="22" t="s">
        <v>746</v>
      </c>
    </row>
    <row r="820" spans="1:22">
      <c r="A820" s="53">
        <v>40744</v>
      </c>
      <c r="B820" s="17">
        <v>2011</v>
      </c>
      <c r="C820" s="17">
        <f t="shared" si="63"/>
        <v>7</v>
      </c>
      <c r="D820" s="17" t="str">
        <f t="shared" si="64"/>
        <v>summer</v>
      </c>
      <c r="E820" s="27">
        <v>1730</v>
      </c>
      <c r="F820" s="33" t="s">
        <v>97</v>
      </c>
      <c r="G820" s="17">
        <v>1</v>
      </c>
      <c r="H820" s="41" t="str">
        <f t="shared" si="65"/>
        <v>Selasphorus sasin</v>
      </c>
      <c r="I820" s="22" t="s">
        <v>437</v>
      </c>
      <c r="J820" s="22" t="s">
        <v>575</v>
      </c>
      <c r="K820" s="22" t="s">
        <v>325</v>
      </c>
      <c r="L820" s="22" t="s">
        <v>434</v>
      </c>
      <c r="M820" s="22" t="s">
        <v>133</v>
      </c>
      <c r="N820" s="22" t="s">
        <v>660</v>
      </c>
      <c r="O820" s="22" t="s">
        <v>336</v>
      </c>
      <c r="Q820" s="41" t="s">
        <v>342</v>
      </c>
      <c r="R820" s="41" t="s">
        <v>868</v>
      </c>
      <c r="S820" s="41" t="s">
        <v>678</v>
      </c>
      <c r="T820" s="41" t="s">
        <v>434</v>
      </c>
      <c r="V820" t="s">
        <v>987</v>
      </c>
    </row>
    <row r="821" spans="1:22" s="22" customFormat="1">
      <c r="A821" s="54">
        <v>40744</v>
      </c>
      <c r="B821" s="17">
        <v>2011</v>
      </c>
      <c r="C821" s="17">
        <f t="shared" si="63"/>
        <v>7</v>
      </c>
      <c r="D821" s="17" t="str">
        <f t="shared" si="64"/>
        <v>summer</v>
      </c>
      <c r="E821" s="37">
        <v>745</v>
      </c>
      <c r="G821" s="17">
        <v>0</v>
      </c>
      <c r="O821" s="22" t="s">
        <v>746</v>
      </c>
    </row>
    <row r="822" spans="1:22" s="22" customFormat="1">
      <c r="A822" s="54">
        <v>40745</v>
      </c>
      <c r="B822" s="17">
        <v>2011</v>
      </c>
      <c r="C822" s="17">
        <f t="shared" si="63"/>
        <v>7</v>
      </c>
      <c r="D822" s="17" t="str">
        <f t="shared" si="64"/>
        <v>summer</v>
      </c>
      <c r="E822" s="37">
        <v>815</v>
      </c>
      <c r="F822" s="37"/>
      <c r="G822" s="17">
        <v>0</v>
      </c>
      <c r="H822" s="22" t="str">
        <f t="shared" ref="H822:H853" si="66">CONCATENATE(I822," ",J822)</f>
        <v xml:space="preserve"> </v>
      </c>
      <c r="O822" s="22" t="s">
        <v>746</v>
      </c>
    </row>
    <row r="823" spans="1:22">
      <c r="A823" s="53">
        <v>40746</v>
      </c>
      <c r="B823" s="17">
        <v>2011</v>
      </c>
      <c r="C823" s="17">
        <f t="shared" si="63"/>
        <v>7</v>
      </c>
      <c r="D823" s="17" t="str">
        <f t="shared" si="64"/>
        <v>summer</v>
      </c>
      <c r="E823" s="27">
        <v>1030</v>
      </c>
      <c r="F823" s="33" t="s">
        <v>97</v>
      </c>
      <c r="G823" s="17">
        <v>1</v>
      </c>
      <c r="H823" s="41" t="str">
        <f t="shared" si="66"/>
        <v>Calypte anna</v>
      </c>
      <c r="I823" s="22" t="s">
        <v>582</v>
      </c>
      <c r="J823" s="22" t="s">
        <v>583</v>
      </c>
      <c r="K823" s="22" t="s">
        <v>585</v>
      </c>
      <c r="L823" s="22" t="s">
        <v>434</v>
      </c>
      <c r="M823" s="22" t="s">
        <v>251</v>
      </c>
      <c r="N823" s="22" t="s">
        <v>601</v>
      </c>
      <c r="O823" s="22" t="s">
        <v>421</v>
      </c>
      <c r="P823" s="41" t="s">
        <v>312</v>
      </c>
      <c r="Q823" s="41" t="s">
        <v>342</v>
      </c>
      <c r="R823" s="41" t="s">
        <v>869</v>
      </c>
      <c r="S823" s="41" t="s">
        <v>678</v>
      </c>
      <c r="T823" s="41" t="s">
        <v>434</v>
      </c>
      <c r="V823" s="68" t="s">
        <v>988</v>
      </c>
    </row>
    <row r="824" spans="1:22" s="22" customFormat="1">
      <c r="A824" s="54">
        <v>40749</v>
      </c>
      <c r="B824" s="17">
        <v>2011</v>
      </c>
      <c r="C824" s="17">
        <f t="shared" si="63"/>
        <v>7</v>
      </c>
      <c r="D824" s="17" t="str">
        <f t="shared" si="64"/>
        <v>summer</v>
      </c>
      <c r="E824" s="37">
        <v>835</v>
      </c>
      <c r="F824" s="37"/>
      <c r="G824" s="17">
        <v>0</v>
      </c>
      <c r="H824" s="22" t="str">
        <f t="shared" si="66"/>
        <v xml:space="preserve"> </v>
      </c>
      <c r="O824" s="22" t="s">
        <v>746</v>
      </c>
    </row>
    <row r="825" spans="1:22" s="22" customFormat="1">
      <c r="A825" s="54">
        <v>40750</v>
      </c>
      <c r="B825" s="17">
        <v>2011</v>
      </c>
      <c r="C825" s="17">
        <f t="shared" si="63"/>
        <v>7</v>
      </c>
      <c r="D825" s="17" t="str">
        <f t="shared" si="64"/>
        <v>summer</v>
      </c>
      <c r="E825" s="37">
        <v>830</v>
      </c>
      <c r="F825" s="37"/>
      <c r="G825" s="17">
        <v>0</v>
      </c>
      <c r="H825" s="22" t="str">
        <f t="shared" si="66"/>
        <v xml:space="preserve"> </v>
      </c>
      <c r="O825" s="22" t="s">
        <v>746</v>
      </c>
    </row>
    <row r="826" spans="1:22" s="22" customFormat="1">
      <c r="A826" s="54">
        <v>40751</v>
      </c>
      <c r="B826" s="17">
        <v>2011</v>
      </c>
      <c r="C826" s="17">
        <f t="shared" si="63"/>
        <v>7</v>
      </c>
      <c r="D826" s="17" t="str">
        <f t="shared" si="64"/>
        <v>summer</v>
      </c>
      <c r="E826" s="37">
        <v>830</v>
      </c>
      <c r="F826" s="37"/>
      <c r="G826" s="17">
        <v>0</v>
      </c>
      <c r="H826" s="22" t="str">
        <f t="shared" si="66"/>
        <v xml:space="preserve"> </v>
      </c>
      <c r="O826" s="22" t="s">
        <v>746</v>
      </c>
    </row>
    <row r="827" spans="1:22" s="22" customFormat="1">
      <c r="A827" s="54">
        <v>40752</v>
      </c>
      <c r="B827" s="17">
        <v>2011</v>
      </c>
      <c r="C827" s="17">
        <f t="shared" si="63"/>
        <v>7</v>
      </c>
      <c r="D827" s="17" t="str">
        <f t="shared" si="64"/>
        <v>summer</v>
      </c>
      <c r="E827" s="37">
        <v>845</v>
      </c>
      <c r="F827" s="37"/>
      <c r="G827" s="17">
        <v>0</v>
      </c>
      <c r="H827" s="22" t="str">
        <f t="shared" si="66"/>
        <v xml:space="preserve"> </v>
      </c>
      <c r="O827" s="22" t="s">
        <v>746</v>
      </c>
    </row>
    <row r="828" spans="1:22" s="22" customFormat="1">
      <c r="A828" s="54">
        <v>40753</v>
      </c>
      <c r="B828" s="17">
        <v>2011</v>
      </c>
      <c r="C828" s="17">
        <f t="shared" si="63"/>
        <v>7</v>
      </c>
      <c r="D828" s="17" t="str">
        <f t="shared" si="64"/>
        <v>summer</v>
      </c>
      <c r="E828" s="37">
        <v>830</v>
      </c>
      <c r="F828" s="37"/>
      <c r="G828" s="17">
        <v>0</v>
      </c>
      <c r="H828" s="22" t="str">
        <f t="shared" si="66"/>
        <v xml:space="preserve"> </v>
      </c>
      <c r="O828" s="22" t="s">
        <v>746</v>
      </c>
    </row>
    <row r="829" spans="1:22">
      <c r="A829" s="53">
        <v>40756</v>
      </c>
      <c r="B829" s="17">
        <v>2011</v>
      </c>
      <c r="C829" s="17">
        <f t="shared" si="63"/>
        <v>8</v>
      </c>
      <c r="D829" s="17" t="str">
        <f t="shared" si="64"/>
        <v>summer</v>
      </c>
      <c r="E829" s="27">
        <v>700</v>
      </c>
      <c r="F829" s="33" t="s">
        <v>97</v>
      </c>
      <c r="G829" s="17">
        <v>1</v>
      </c>
      <c r="H829" s="41" t="str">
        <f t="shared" si="66"/>
        <v>Zenaida macroura</v>
      </c>
      <c r="I829" s="22" t="s">
        <v>578</v>
      </c>
      <c r="J829" s="22" t="s">
        <v>444</v>
      </c>
      <c r="K829" s="22" t="s">
        <v>585</v>
      </c>
      <c r="L829" s="22" t="s">
        <v>585</v>
      </c>
      <c r="M829" s="22" t="s">
        <v>133</v>
      </c>
      <c r="N829" s="22" t="s">
        <v>654</v>
      </c>
      <c r="O829" s="22" t="s">
        <v>422</v>
      </c>
      <c r="Q829" s="41" t="s">
        <v>342</v>
      </c>
      <c r="R829" s="41" t="s">
        <v>702</v>
      </c>
      <c r="S829" s="41" t="s">
        <v>519</v>
      </c>
      <c r="T829" s="41" t="s">
        <v>517</v>
      </c>
    </row>
    <row r="830" spans="1:22" s="22" customFormat="1">
      <c r="A830" s="54">
        <v>40756</v>
      </c>
      <c r="B830" s="17">
        <v>2011</v>
      </c>
      <c r="C830" s="17">
        <f t="shared" si="63"/>
        <v>8</v>
      </c>
      <c r="D830" s="17" t="str">
        <f t="shared" si="64"/>
        <v>summer</v>
      </c>
      <c r="E830" s="37">
        <v>850</v>
      </c>
      <c r="F830" s="37"/>
      <c r="G830" s="17">
        <v>0</v>
      </c>
      <c r="H830" s="22" t="str">
        <f t="shared" si="66"/>
        <v xml:space="preserve"> </v>
      </c>
      <c r="O830" s="22" t="s">
        <v>746</v>
      </c>
    </row>
    <row r="831" spans="1:22" s="22" customFormat="1">
      <c r="A831" s="54">
        <v>40757</v>
      </c>
      <c r="B831" s="17">
        <v>2011</v>
      </c>
      <c r="C831" s="17">
        <f t="shared" si="63"/>
        <v>8</v>
      </c>
      <c r="D831" s="17" t="str">
        <f t="shared" si="64"/>
        <v>summer</v>
      </c>
      <c r="E831" s="37">
        <v>915</v>
      </c>
      <c r="F831" s="37"/>
      <c r="G831" s="17">
        <v>0</v>
      </c>
      <c r="H831" s="22" t="str">
        <f t="shared" si="66"/>
        <v xml:space="preserve"> </v>
      </c>
      <c r="O831" s="22" t="s">
        <v>746</v>
      </c>
    </row>
    <row r="832" spans="1:22" s="22" customFormat="1">
      <c r="A832" s="54">
        <v>40758</v>
      </c>
      <c r="B832" s="17">
        <v>2011</v>
      </c>
      <c r="C832" s="17">
        <f t="shared" si="63"/>
        <v>8</v>
      </c>
      <c r="D832" s="17" t="str">
        <f t="shared" si="64"/>
        <v>summer</v>
      </c>
      <c r="E832" s="37">
        <v>830</v>
      </c>
      <c r="F832" s="37"/>
      <c r="G832" s="17">
        <v>0</v>
      </c>
      <c r="H832" s="22" t="str">
        <f t="shared" si="66"/>
        <v xml:space="preserve"> </v>
      </c>
      <c r="O832" s="22" t="s">
        <v>746</v>
      </c>
    </row>
    <row r="833" spans="1:22" s="22" customFormat="1">
      <c r="A833" s="54">
        <v>40759</v>
      </c>
      <c r="B833" s="17">
        <v>2011</v>
      </c>
      <c r="C833" s="17">
        <f t="shared" si="63"/>
        <v>8</v>
      </c>
      <c r="D833" s="17" t="str">
        <f t="shared" si="64"/>
        <v>summer</v>
      </c>
      <c r="E833" s="37">
        <v>845</v>
      </c>
      <c r="F833" s="37"/>
      <c r="G833" s="17">
        <v>0</v>
      </c>
      <c r="H833" s="22" t="str">
        <f t="shared" si="66"/>
        <v xml:space="preserve"> </v>
      </c>
      <c r="O833" s="22" t="s">
        <v>746</v>
      </c>
    </row>
    <row r="834" spans="1:22" s="22" customFormat="1">
      <c r="A834" s="54">
        <v>40760</v>
      </c>
      <c r="B834" s="17">
        <v>2011</v>
      </c>
      <c r="C834" s="17">
        <f t="shared" si="63"/>
        <v>8</v>
      </c>
      <c r="D834" s="17" t="str">
        <f t="shared" si="64"/>
        <v>summer</v>
      </c>
      <c r="E834" s="37">
        <v>840</v>
      </c>
      <c r="F834" s="37"/>
      <c r="G834" s="17">
        <v>0</v>
      </c>
      <c r="H834" s="22" t="str">
        <f t="shared" si="66"/>
        <v xml:space="preserve"> </v>
      </c>
      <c r="O834" s="22" t="s">
        <v>746</v>
      </c>
    </row>
    <row r="835" spans="1:22">
      <c r="A835" s="53">
        <v>40761</v>
      </c>
      <c r="B835" s="17">
        <v>2011</v>
      </c>
      <c r="C835" s="17">
        <f t="shared" si="63"/>
        <v>8</v>
      </c>
      <c r="D835" s="17" t="str">
        <f t="shared" si="64"/>
        <v>summer</v>
      </c>
      <c r="E835" s="27">
        <v>1400</v>
      </c>
      <c r="F835" s="33" t="s">
        <v>97</v>
      </c>
      <c r="G835" s="17">
        <v>1</v>
      </c>
      <c r="H835" s="41" t="str">
        <f t="shared" si="66"/>
        <v>Molothrus ater</v>
      </c>
      <c r="I835" s="22" t="s">
        <v>423</v>
      </c>
      <c r="J835" s="22" t="s">
        <v>424</v>
      </c>
      <c r="K835" s="22" t="s">
        <v>585</v>
      </c>
      <c r="L835" s="22" t="s">
        <v>434</v>
      </c>
      <c r="M835" s="22" t="s">
        <v>251</v>
      </c>
      <c r="N835" s="22" t="s">
        <v>601</v>
      </c>
      <c r="O835" s="22" t="s">
        <v>505</v>
      </c>
      <c r="P835" s="41" t="s">
        <v>425</v>
      </c>
      <c r="Q835" s="41" t="s">
        <v>342</v>
      </c>
      <c r="R835" s="41" t="s">
        <v>699</v>
      </c>
      <c r="S835" s="41" t="s">
        <v>519</v>
      </c>
      <c r="T835" s="41" t="s">
        <v>434</v>
      </c>
    </row>
    <row r="836" spans="1:22" s="22" customFormat="1">
      <c r="A836" s="54">
        <v>40763</v>
      </c>
      <c r="B836" s="17">
        <v>2011</v>
      </c>
      <c r="C836" s="17">
        <f t="shared" si="63"/>
        <v>8</v>
      </c>
      <c r="D836" s="17" t="str">
        <f t="shared" si="64"/>
        <v>summer</v>
      </c>
      <c r="E836" s="37">
        <v>830</v>
      </c>
      <c r="F836" s="37"/>
      <c r="G836" s="17">
        <v>0</v>
      </c>
      <c r="H836" s="22" t="str">
        <f t="shared" si="66"/>
        <v xml:space="preserve"> </v>
      </c>
      <c r="O836" s="22" t="s">
        <v>746</v>
      </c>
    </row>
    <row r="837" spans="1:22" s="22" customFormat="1">
      <c r="A837" s="54">
        <v>40764</v>
      </c>
      <c r="B837" s="17">
        <v>2011</v>
      </c>
      <c r="C837" s="17">
        <f t="shared" si="63"/>
        <v>8</v>
      </c>
      <c r="D837" s="17" t="str">
        <f t="shared" si="64"/>
        <v>summer</v>
      </c>
      <c r="E837" s="37">
        <v>845</v>
      </c>
      <c r="F837" s="37"/>
      <c r="G837" s="17">
        <v>0</v>
      </c>
      <c r="H837" s="22" t="str">
        <f t="shared" si="66"/>
        <v xml:space="preserve"> </v>
      </c>
      <c r="O837" s="22" t="s">
        <v>746</v>
      </c>
    </row>
    <row r="838" spans="1:22" s="22" customFormat="1">
      <c r="A838" s="54">
        <v>40765</v>
      </c>
      <c r="B838" s="17">
        <v>2011</v>
      </c>
      <c r="C838" s="17">
        <f t="shared" si="63"/>
        <v>8</v>
      </c>
      <c r="D838" s="17" t="str">
        <f t="shared" si="64"/>
        <v>summer</v>
      </c>
      <c r="E838" s="37">
        <v>830</v>
      </c>
      <c r="F838" s="37"/>
      <c r="G838" s="17">
        <v>0</v>
      </c>
      <c r="H838" s="22" t="str">
        <f t="shared" si="66"/>
        <v xml:space="preserve"> </v>
      </c>
      <c r="O838" s="22" t="s">
        <v>746</v>
      </c>
    </row>
    <row r="839" spans="1:22" s="22" customFormat="1">
      <c r="A839" s="54">
        <v>40766</v>
      </c>
      <c r="B839" s="17">
        <v>2011</v>
      </c>
      <c r="C839" s="17">
        <f t="shared" si="63"/>
        <v>8</v>
      </c>
      <c r="D839" s="17" t="str">
        <f t="shared" si="64"/>
        <v>summer</v>
      </c>
      <c r="E839" s="37">
        <v>830</v>
      </c>
      <c r="F839" s="37"/>
      <c r="G839" s="17">
        <v>0</v>
      </c>
      <c r="H839" s="22" t="str">
        <f t="shared" si="66"/>
        <v xml:space="preserve"> </v>
      </c>
      <c r="O839" s="22" t="s">
        <v>746</v>
      </c>
    </row>
    <row r="840" spans="1:22" s="22" customFormat="1">
      <c r="A840" s="54">
        <v>40767</v>
      </c>
      <c r="B840" s="17">
        <v>2011</v>
      </c>
      <c r="C840" s="17">
        <f t="shared" si="63"/>
        <v>8</v>
      </c>
      <c r="D840" s="17" t="str">
        <f t="shared" si="64"/>
        <v>summer</v>
      </c>
      <c r="E840" s="37">
        <v>730</v>
      </c>
      <c r="F840" s="37"/>
      <c r="G840" s="17">
        <v>0</v>
      </c>
      <c r="H840" s="22" t="str">
        <f t="shared" si="66"/>
        <v xml:space="preserve"> </v>
      </c>
      <c r="O840" s="22" t="s">
        <v>746</v>
      </c>
    </row>
    <row r="841" spans="1:22" s="22" customFormat="1">
      <c r="A841" s="54">
        <v>40768</v>
      </c>
      <c r="B841" s="17">
        <v>2011</v>
      </c>
      <c r="C841" s="17">
        <f t="shared" si="63"/>
        <v>8</v>
      </c>
      <c r="D841" s="17" t="str">
        <f t="shared" si="64"/>
        <v>summer</v>
      </c>
      <c r="E841" s="37">
        <v>930</v>
      </c>
      <c r="F841" s="37"/>
      <c r="G841" s="17">
        <v>0</v>
      </c>
      <c r="H841" s="22" t="str">
        <f t="shared" si="66"/>
        <v xml:space="preserve"> </v>
      </c>
      <c r="O841" s="22" t="s">
        <v>746</v>
      </c>
    </row>
    <row r="842" spans="1:22">
      <c r="A842" s="53">
        <v>40770</v>
      </c>
      <c r="B842" s="17">
        <v>2011</v>
      </c>
      <c r="C842" s="17">
        <f t="shared" si="63"/>
        <v>8</v>
      </c>
      <c r="D842" s="17" t="str">
        <f t="shared" si="64"/>
        <v>summer</v>
      </c>
      <c r="E842" s="27">
        <v>1530</v>
      </c>
      <c r="F842" s="33" t="s">
        <v>97</v>
      </c>
      <c r="G842" s="17">
        <v>1</v>
      </c>
      <c r="H842" s="41" t="str">
        <f t="shared" si="66"/>
        <v>Calypte anna</v>
      </c>
      <c r="I842" s="22" t="s">
        <v>582</v>
      </c>
      <c r="J842" s="22" t="s">
        <v>583</v>
      </c>
      <c r="K842" s="22" t="s">
        <v>678</v>
      </c>
      <c r="L842" s="22" t="s">
        <v>434</v>
      </c>
      <c r="M842" s="22" t="s">
        <v>133</v>
      </c>
      <c r="N842" s="22" t="s">
        <v>427</v>
      </c>
      <c r="O842" s="22" t="s">
        <v>428</v>
      </c>
      <c r="P842" s="41" t="s">
        <v>503</v>
      </c>
      <c r="Q842" s="41" t="s">
        <v>342</v>
      </c>
      <c r="R842" s="41" t="s">
        <v>871</v>
      </c>
      <c r="S842" s="41" t="s">
        <v>678</v>
      </c>
      <c r="T842" s="41" t="s">
        <v>434</v>
      </c>
      <c r="V842" s="41" t="s">
        <v>1001</v>
      </c>
    </row>
    <row r="843" spans="1:22">
      <c r="A843" s="53">
        <v>40770</v>
      </c>
      <c r="B843" s="17">
        <v>2011</v>
      </c>
      <c r="C843" s="17">
        <f t="shared" si="63"/>
        <v>8</v>
      </c>
      <c r="D843" s="17" t="str">
        <f t="shared" si="64"/>
        <v>summer</v>
      </c>
      <c r="E843" s="27">
        <v>1023</v>
      </c>
      <c r="F843" s="33" t="s">
        <v>97</v>
      </c>
      <c r="G843" s="17">
        <v>1</v>
      </c>
      <c r="H843" s="41" t="str">
        <f t="shared" si="66"/>
        <v>Calypte anna</v>
      </c>
      <c r="I843" s="22" t="s">
        <v>582</v>
      </c>
      <c r="J843" s="22" t="s">
        <v>583</v>
      </c>
      <c r="K843" s="22" t="s">
        <v>519</v>
      </c>
      <c r="L843" s="22" t="s">
        <v>434</v>
      </c>
      <c r="M843" s="22" t="s">
        <v>133</v>
      </c>
      <c r="N843" s="22" t="s">
        <v>660</v>
      </c>
      <c r="O843" s="22" t="s">
        <v>426</v>
      </c>
      <c r="P843" s="41" t="s">
        <v>503</v>
      </c>
      <c r="Q843" s="41" t="s">
        <v>342</v>
      </c>
      <c r="R843" s="41" t="s">
        <v>870</v>
      </c>
      <c r="S843" s="41" t="s">
        <v>519</v>
      </c>
      <c r="T843" s="41" t="s">
        <v>434</v>
      </c>
      <c r="V843" s="41" t="s">
        <v>923</v>
      </c>
    </row>
    <row r="844" spans="1:22" s="22" customFormat="1">
      <c r="A844" s="54">
        <v>40771</v>
      </c>
      <c r="B844" s="17">
        <v>2011</v>
      </c>
      <c r="C844" s="17">
        <f t="shared" si="63"/>
        <v>8</v>
      </c>
      <c r="D844" s="17" t="str">
        <f t="shared" si="64"/>
        <v>summer</v>
      </c>
      <c r="E844" s="37">
        <v>830</v>
      </c>
      <c r="F844" s="37"/>
      <c r="G844" s="17">
        <v>0</v>
      </c>
      <c r="H844" s="22" t="str">
        <f t="shared" si="66"/>
        <v xml:space="preserve"> </v>
      </c>
      <c r="O844" s="22" t="s">
        <v>746</v>
      </c>
    </row>
    <row r="845" spans="1:22" s="22" customFormat="1">
      <c r="A845" s="54">
        <v>40772</v>
      </c>
      <c r="B845" s="17">
        <v>2011</v>
      </c>
      <c r="C845" s="17">
        <f t="shared" si="63"/>
        <v>8</v>
      </c>
      <c r="D845" s="17" t="str">
        <f t="shared" si="64"/>
        <v>summer</v>
      </c>
      <c r="E845" s="37">
        <v>820</v>
      </c>
      <c r="F845" s="37"/>
      <c r="G845" s="17">
        <v>0</v>
      </c>
      <c r="H845" s="22" t="str">
        <f t="shared" si="66"/>
        <v xml:space="preserve"> </v>
      </c>
      <c r="O845" s="22" t="s">
        <v>746</v>
      </c>
    </row>
    <row r="846" spans="1:22" s="22" customFormat="1">
      <c r="A846" s="54">
        <v>40773</v>
      </c>
      <c r="B846" s="17">
        <v>2011</v>
      </c>
      <c r="C846" s="17">
        <f t="shared" si="63"/>
        <v>8</v>
      </c>
      <c r="D846" s="17" t="str">
        <f t="shared" si="64"/>
        <v>summer</v>
      </c>
      <c r="E846" s="37">
        <v>830</v>
      </c>
      <c r="F846" s="37"/>
      <c r="G846" s="17">
        <v>0</v>
      </c>
      <c r="H846" s="22" t="str">
        <f t="shared" si="66"/>
        <v xml:space="preserve"> </v>
      </c>
      <c r="O846" s="22" t="s">
        <v>746</v>
      </c>
    </row>
    <row r="847" spans="1:22" s="22" customFormat="1">
      <c r="A847" s="54">
        <v>40778</v>
      </c>
      <c r="B847" s="17">
        <v>2011</v>
      </c>
      <c r="C847" s="17">
        <f t="shared" si="63"/>
        <v>8</v>
      </c>
      <c r="D847" s="17" t="str">
        <f t="shared" si="64"/>
        <v>summer</v>
      </c>
      <c r="E847" s="37">
        <v>830</v>
      </c>
      <c r="F847" s="37"/>
      <c r="G847" s="17">
        <v>0</v>
      </c>
      <c r="H847" s="22" t="str">
        <f t="shared" si="66"/>
        <v xml:space="preserve"> </v>
      </c>
      <c r="O847" s="22" t="s">
        <v>746</v>
      </c>
    </row>
    <row r="848" spans="1:22" s="22" customFormat="1">
      <c r="A848" s="54">
        <v>40779</v>
      </c>
      <c r="B848" s="17">
        <v>2011</v>
      </c>
      <c r="C848" s="17">
        <f t="shared" si="63"/>
        <v>8</v>
      </c>
      <c r="D848" s="17" t="str">
        <f t="shared" si="64"/>
        <v>summer</v>
      </c>
      <c r="E848" s="37">
        <v>830</v>
      </c>
      <c r="F848" s="37"/>
      <c r="G848" s="17">
        <v>0</v>
      </c>
      <c r="H848" s="22" t="str">
        <f t="shared" si="66"/>
        <v xml:space="preserve"> </v>
      </c>
      <c r="O848" s="22" t="s">
        <v>746</v>
      </c>
    </row>
    <row r="849" spans="1:20" s="22" customFormat="1">
      <c r="A849" s="54">
        <v>40780</v>
      </c>
      <c r="B849" s="17">
        <v>2011</v>
      </c>
      <c r="C849" s="17">
        <f t="shared" si="63"/>
        <v>8</v>
      </c>
      <c r="D849" s="17" t="str">
        <f t="shared" si="64"/>
        <v>summer</v>
      </c>
      <c r="E849" s="37">
        <v>820</v>
      </c>
      <c r="F849" s="37"/>
      <c r="G849" s="17">
        <v>0</v>
      </c>
      <c r="H849" s="22" t="str">
        <f t="shared" si="66"/>
        <v xml:space="preserve"> </v>
      </c>
      <c r="O849" s="22" t="s">
        <v>746</v>
      </c>
    </row>
    <row r="850" spans="1:20" s="22" customFormat="1">
      <c r="A850" s="54">
        <v>40784</v>
      </c>
      <c r="B850" s="17">
        <v>2011</v>
      </c>
      <c r="C850" s="17">
        <f t="shared" si="63"/>
        <v>8</v>
      </c>
      <c r="D850" s="17" t="str">
        <f t="shared" si="64"/>
        <v>summer</v>
      </c>
      <c r="E850" s="37">
        <v>830</v>
      </c>
      <c r="F850" s="37"/>
      <c r="G850" s="17">
        <v>0</v>
      </c>
      <c r="H850" s="22" t="str">
        <f t="shared" si="66"/>
        <v xml:space="preserve"> </v>
      </c>
      <c r="O850" s="22" t="s">
        <v>746</v>
      </c>
    </row>
    <row r="851" spans="1:20">
      <c r="A851" s="53">
        <v>40785</v>
      </c>
      <c r="B851" s="17">
        <v>2011</v>
      </c>
      <c r="C851" s="17">
        <f t="shared" si="63"/>
        <v>8</v>
      </c>
      <c r="D851" s="17" t="str">
        <f t="shared" si="64"/>
        <v>summer</v>
      </c>
      <c r="E851" s="27">
        <v>1245</v>
      </c>
      <c r="F851" s="33" t="s">
        <v>97</v>
      </c>
      <c r="G851" s="17">
        <v>1</v>
      </c>
      <c r="H851" s="41" t="str">
        <f t="shared" si="66"/>
        <v>Junco hyemalis</v>
      </c>
      <c r="I851" s="22" t="s">
        <v>432</v>
      </c>
      <c r="J851" s="22" t="s">
        <v>433</v>
      </c>
      <c r="K851" s="22" t="s">
        <v>585</v>
      </c>
      <c r="L851" s="22" t="s">
        <v>434</v>
      </c>
      <c r="M851" s="22" t="s">
        <v>171</v>
      </c>
      <c r="N851" s="22" t="s">
        <v>429</v>
      </c>
      <c r="O851" s="22" t="s">
        <v>526</v>
      </c>
      <c r="Q851" s="41" t="s">
        <v>342</v>
      </c>
      <c r="R851" s="41" t="s">
        <v>872</v>
      </c>
      <c r="S851" s="41" t="s">
        <v>519</v>
      </c>
      <c r="T851" s="41" t="s">
        <v>585</v>
      </c>
    </row>
    <row r="852" spans="1:20" s="22" customFormat="1">
      <c r="A852" s="54">
        <v>40785</v>
      </c>
      <c r="B852" s="17">
        <v>2011</v>
      </c>
      <c r="C852" s="17">
        <f t="shared" si="63"/>
        <v>8</v>
      </c>
      <c r="D852" s="17" t="str">
        <f t="shared" si="64"/>
        <v>summer</v>
      </c>
      <c r="E852" s="37">
        <v>830</v>
      </c>
      <c r="F852" s="37"/>
      <c r="G852" s="17">
        <v>0</v>
      </c>
      <c r="H852" s="22" t="str">
        <f t="shared" si="66"/>
        <v xml:space="preserve"> </v>
      </c>
      <c r="O852" s="22" t="s">
        <v>746</v>
      </c>
    </row>
    <row r="853" spans="1:20" s="22" customFormat="1">
      <c r="A853" s="54">
        <v>40786</v>
      </c>
      <c r="B853" s="17">
        <v>2011</v>
      </c>
      <c r="C853" s="17">
        <f t="shared" si="63"/>
        <v>8</v>
      </c>
      <c r="D853" s="17" t="str">
        <f t="shared" si="64"/>
        <v>summer</v>
      </c>
      <c r="E853" s="37">
        <v>830</v>
      </c>
      <c r="F853" s="37"/>
      <c r="G853" s="17">
        <v>0</v>
      </c>
      <c r="H853" s="22" t="str">
        <f t="shared" si="66"/>
        <v xml:space="preserve"> </v>
      </c>
      <c r="O853" s="22" t="s">
        <v>746</v>
      </c>
    </row>
    <row r="854" spans="1:20" s="22" customFormat="1">
      <c r="A854" s="54">
        <v>40787</v>
      </c>
      <c r="B854" s="17">
        <v>2011</v>
      </c>
      <c r="C854" s="17">
        <f t="shared" si="63"/>
        <v>9</v>
      </c>
      <c r="D854" s="17" t="str">
        <f t="shared" si="64"/>
        <v>fall</v>
      </c>
      <c r="E854" s="37">
        <v>835</v>
      </c>
      <c r="F854" s="37"/>
      <c r="G854" s="17">
        <v>0</v>
      </c>
      <c r="H854" s="22" t="str">
        <f t="shared" ref="H854:H885" si="67">CONCATENATE(I854," ",J854)</f>
        <v xml:space="preserve"> </v>
      </c>
      <c r="O854" s="22" t="s">
        <v>746</v>
      </c>
    </row>
    <row r="855" spans="1:20" s="22" customFormat="1">
      <c r="A855" s="54">
        <v>40788</v>
      </c>
      <c r="B855" s="17">
        <v>2011</v>
      </c>
      <c r="C855" s="17">
        <f t="shared" si="63"/>
        <v>9</v>
      </c>
      <c r="D855" s="17" t="str">
        <f t="shared" si="64"/>
        <v>fall</v>
      </c>
      <c r="E855" s="37">
        <v>830</v>
      </c>
      <c r="F855" s="37"/>
      <c r="G855" s="17">
        <v>0</v>
      </c>
      <c r="H855" s="22" t="str">
        <f t="shared" si="67"/>
        <v xml:space="preserve"> </v>
      </c>
      <c r="O855" s="22" t="s">
        <v>746</v>
      </c>
    </row>
    <row r="856" spans="1:20" s="22" customFormat="1">
      <c r="A856" s="54">
        <v>40791</v>
      </c>
      <c r="B856" s="17">
        <v>2011</v>
      </c>
      <c r="C856" s="17">
        <f t="shared" si="63"/>
        <v>9</v>
      </c>
      <c r="D856" s="17" t="str">
        <f t="shared" si="64"/>
        <v>fall</v>
      </c>
      <c r="E856" s="37">
        <v>900</v>
      </c>
      <c r="F856" s="37"/>
      <c r="G856" s="17">
        <v>0</v>
      </c>
      <c r="H856" s="22" t="str">
        <f t="shared" si="67"/>
        <v xml:space="preserve"> </v>
      </c>
      <c r="O856" s="22" t="s">
        <v>746</v>
      </c>
    </row>
    <row r="857" spans="1:20" s="22" customFormat="1">
      <c r="A857" s="54">
        <v>40792</v>
      </c>
      <c r="B857" s="17">
        <v>2011</v>
      </c>
      <c r="C857" s="17">
        <f t="shared" si="63"/>
        <v>9</v>
      </c>
      <c r="D857" s="17" t="str">
        <f t="shared" si="64"/>
        <v>fall</v>
      </c>
      <c r="E857" s="37">
        <v>815</v>
      </c>
      <c r="F857" s="37"/>
      <c r="G857" s="17">
        <v>0</v>
      </c>
      <c r="H857" s="22" t="str">
        <f t="shared" si="67"/>
        <v xml:space="preserve"> </v>
      </c>
      <c r="O857" s="22" t="s">
        <v>746</v>
      </c>
    </row>
    <row r="858" spans="1:20">
      <c r="A858" s="53">
        <v>40793</v>
      </c>
      <c r="B858" s="17">
        <v>2011</v>
      </c>
      <c r="C858" s="17">
        <f t="shared" si="63"/>
        <v>9</v>
      </c>
      <c r="D858" s="17" t="str">
        <f t="shared" si="64"/>
        <v>fall</v>
      </c>
      <c r="E858" s="27">
        <v>1110</v>
      </c>
      <c r="F858" s="33" t="s">
        <v>97</v>
      </c>
      <c r="G858" s="17">
        <v>1</v>
      </c>
      <c r="H858" s="41" t="str">
        <f t="shared" si="67"/>
        <v>Setophaga petechia</v>
      </c>
      <c r="I858" s="22" t="s">
        <v>183</v>
      </c>
      <c r="J858" s="22" t="s">
        <v>321</v>
      </c>
      <c r="K858" s="22" t="s">
        <v>585</v>
      </c>
      <c r="L858" s="22" t="s">
        <v>434</v>
      </c>
      <c r="M858" s="22" t="s">
        <v>171</v>
      </c>
      <c r="N858" s="22" t="s">
        <v>531</v>
      </c>
      <c r="O858" s="22" t="s">
        <v>394</v>
      </c>
      <c r="Q858" s="41" t="s">
        <v>342</v>
      </c>
      <c r="R858" s="41" t="s">
        <v>873</v>
      </c>
      <c r="S858" s="41" t="s">
        <v>678</v>
      </c>
      <c r="T858" s="41" t="s">
        <v>585</v>
      </c>
    </row>
    <row r="859" spans="1:20">
      <c r="A859" s="53">
        <v>40794</v>
      </c>
      <c r="B859" s="17">
        <v>2011</v>
      </c>
      <c r="C859" s="17">
        <f t="shared" si="63"/>
        <v>9</v>
      </c>
      <c r="D859" s="17" t="str">
        <f t="shared" si="64"/>
        <v>fall</v>
      </c>
      <c r="E859" s="27">
        <v>1200</v>
      </c>
      <c r="F859" s="33" t="s">
        <v>97</v>
      </c>
      <c r="G859" s="17">
        <v>1</v>
      </c>
      <c r="H859" s="41" t="str">
        <f t="shared" si="67"/>
        <v>Setophaga petechia</v>
      </c>
      <c r="I859" s="22" t="s">
        <v>183</v>
      </c>
      <c r="J859" s="22" t="s">
        <v>321</v>
      </c>
      <c r="K859" s="22" t="s">
        <v>585</v>
      </c>
      <c r="L859" s="22" t="s">
        <v>434</v>
      </c>
      <c r="M859" s="22" t="s">
        <v>133</v>
      </c>
      <c r="N859" s="22" t="s">
        <v>419</v>
      </c>
      <c r="O859" s="22" t="s">
        <v>503</v>
      </c>
      <c r="P859" s="41" t="s">
        <v>650</v>
      </c>
      <c r="Q859" s="41" t="s">
        <v>342</v>
      </c>
      <c r="R859" s="41" t="s">
        <v>874</v>
      </c>
      <c r="S859" s="41" t="s">
        <v>519</v>
      </c>
      <c r="T859" s="41" t="s">
        <v>434</v>
      </c>
    </row>
    <row r="860" spans="1:20" s="22" customFormat="1">
      <c r="A860" s="54">
        <v>40794</v>
      </c>
      <c r="B860" s="17">
        <v>2011</v>
      </c>
      <c r="C860" s="17">
        <f t="shared" ref="C860:C923" si="68">MONTH(A860)</f>
        <v>9</v>
      </c>
      <c r="D860" s="17" t="str">
        <f t="shared" ref="D860:D923" si="69">IF(C860&lt;3,"winter",IF(C860&lt;6,"spring",IF(C860&lt;9,"summer",IF(C860&lt;12,"fall","winter"))))</f>
        <v>fall</v>
      </c>
      <c r="E860" s="37">
        <v>745</v>
      </c>
      <c r="F860" s="37"/>
      <c r="G860" s="17">
        <v>0</v>
      </c>
      <c r="H860" s="22" t="str">
        <f t="shared" si="67"/>
        <v xml:space="preserve"> </v>
      </c>
      <c r="O860" s="22" t="s">
        <v>746</v>
      </c>
    </row>
    <row r="861" spans="1:20" s="22" customFormat="1">
      <c r="A861" s="54">
        <v>40795</v>
      </c>
      <c r="B861" s="17">
        <v>2011</v>
      </c>
      <c r="C861" s="17">
        <f t="shared" si="68"/>
        <v>9</v>
      </c>
      <c r="D861" s="17" t="str">
        <f t="shared" si="69"/>
        <v>fall</v>
      </c>
      <c r="E861" s="37">
        <v>930</v>
      </c>
      <c r="F861" s="37"/>
      <c r="G861" s="17">
        <v>0</v>
      </c>
      <c r="H861" s="22" t="str">
        <f t="shared" si="67"/>
        <v xml:space="preserve"> </v>
      </c>
      <c r="O861" s="22" t="s">
        <v>746</v>
      </c>
    </row>
    <row r="862" spans="1:20" s="22" customFormat="1">
      <c r="A862" s="54">
        <v>40798</v>
      </c>
      <c r="B862" s="17">
        <v>2011</v>
      </c>
      <c r="C862" s="17">
        <f t="shared" si="68"/>
        <v>9</v>
      </c>
      <c r="D862" s="17" t="str">
        <f t="shared" si="69"/>
        <v>fall</v>
      </c>
      <c r="E862" s="37">
        <v>815</v>
      </c>
      <c r="F862" s="37"/>
      <c r="G862" s="17">
        <v>0</v>
      </c>
      <c r="H862" s="22" t="str">
        <f t="shared" si="67"/>
        <v xml:space="preserve"> </v>
      </c>
      <c r="O862" s="22" t="s">
        <v>746</v>
      </c>
    </row>
    <row r="863" spans="1:20" s="22" customFormat="1">
      <c r="A863" s="54">
        <v>40799</v>
      </c>
      <c r="B863" s="17">
        <v>2011</v>
      </c>
      <c r="C863" s="17">
        <f t="shared" si="68"/>
        <v>9</v>
      </c>
      <c r="D863" s="17" t="str">
        <f t="shared" si="69"/>
        <v>fall</v>
      </c>
      <c r="E863" s="37">
        <v>900</v>
      </c>
      <c r="F863" s="37"/>
      <c r="G863" s="17">
        <v>0</v>
      </c>
      <c r="H863" s="22" t="str">
        <f t="shared" si="67"/>
        <v xml:space="preserve"> </v>
      </c>
      <c r="O863" s="22" t="s">
        <v>746</v>
      </c>
    </row>
    <row r="864" spans="1:20" s="22" customFormat="1">
      <c r="A864" s="54">
        <v>40800</v>
      </c>
      <c r="B864" s="17">
        <v>2011</v>
      </c>
      <c r="C864" s="17">
        <f t="shared" si="68"/>
        <v>9</v>
      </c>
      <c r="D864" s="17" t="str">
        <f t="shared" si="69"/>
        <v>fall</v>
      </c>
      <c r="E864" s="37">
        <v>800</v>
      </c>
      <c r="F864" s="37"/>
      <c r="G864" s="17">
        <v>0</v>
      </c>
      <c r="H864" s="22" t="str">
        <f t="shared" si="67"/>
        <v xml:space="preserve"> </v>
      </c>
      <c r="O864" s="22" t="s">
        <v>746</v>
      </c>
    </row>
    <row r="865" spans="1:20" s="22" customFormat="1">
      <c r="A865" s="54">
        <v>40801</v>
      </c>
      <c r="B865" s="17">
        <v>2011</v>
      </c>
      <c r="C865" s="17">
        <f t="shared" si="68"/>
        <v>9</v>
      </c>
      <c r="D865" s="17" t="str">
        <f t="shared" si="69"/>
        <v>fall</v>
      </c>
      <c r="E865" s="37">
        <v>730</v>
      </c>
      <c r="F865" s="37"/>
      <c r="G865" s="17">
        <v>0</v>
      </c>
      <c r="H865" s="22" t="str">
        <f t="shared" si="67"/>
        <v xml:space="preserve"> </v>
      </c>
      <c r="O865" s="22" t="s">
        <v>746</v>
      </c>
    </row>
    <row r="866" spans="1:20" s="22" customFormat="1">
      <c r="A866" s="54">
        <v>40802</v>
      </c>
      <c r="B866" s="17">
        <v>2011</v>
      </c>
      <c r="C866" s="17">
        <f t="shared" si="68"/>
        <v>9</v>
      </c>
      <c r="D866" s="17" t="str">
        <f t="shared" si="69"/>
        <v>fall</v>
      </c>
      <c r="E866" s="37">
        <v>730</v>
      </c>
      <c r="F866" s="37"/>
      <c r="G866" s="17">
        <v>0</v>
      </c>
      <c r="H866" s="22" t="str">
        <f t="shared" si="67"/>
        <v xml:space="preserve"> </v>
      </c>
      <c r="O866" s="22" t="s">
        <v>746</v>
      </c>
    </row>
    <row r="867" spans="1:20" s="22" customFormat="1">
      <c r="A867" s="54">
        <v>40803</v>
      </c>
      <c r="B867" s="17">
        <v>2011</v>
      </c>
      <c r="C867" s="17">
        <f t="shared" si="68"/>
        <v>9</v>
      </c>
      <c r="D867" s="17" t="str">
        <f t="shared" si="69"/>
        <v>fall</v>
      </c>
      <c r="E867" s="37">
        <v>800</v>
      </c>
      <c r="F867" s="37"/>
      <c r="G867" s="17">
        <v>0</v>
      </c>
      <c r="H867" s="22" t="str">
        <f t="shared" si="67"/>
        <v xml:space="preserve"> </v>
      </c>
      <c r="O867" s="22" t="s">
        <v>746</v>
      </c>
    </row>
    <row r="868" spans="1:20" s="22" customFormat="1">
      <c r="A868" s="54">
        <v>40804</v>
      </c>
      <c r="B868" s="17">
        <v>2011</v>
      </c>
      <c r="C868" s="17">
        <f t="shared" si="68"/>
        <v>9</v>
      </c>
      <c r="D868" s="17" t="str">
        <f t="shared" si="69"/>
        <v>fall</v>
      </c>
      <c r="E868" s="37">
        <v>900</v>
      </c>
      <c r="F868" s="37"/>
      <c r="G868" s="17">
        <v>0</v>
      </c>
      <c r="H868" s="22" t="str">
        <f t="shared" si="67"/>
        <v xml:space="preserve"> </v>
      </c>
      <c r="O868" s="22" t="s">
        <v>746</v>
      </c>
    </row>
    <row r="869" spans="1:20" s="22" customFormat="1">
      <c r="A869" s="54">
        <v>40806</v>
      </c>
      <c r="B869" s="17">
        <v>2011</v>
      </c>
      <c r="C869" s="17">
        <f t="shared" si="68"/>
        <v>9</v>
      </c>
      <c r="D869" s="17" t="str">
        <f t="shared" si="69"/>
        <v>fall</v>
      </c>
      <c r="E869" s="37">
        <v>830</v>
      </c>
      <c r="F869" s="37"/>
      <c r="G869" s="17">
        <v>0</v>
      </c>
      <c r="H869" s="22" t="str">
        <f t="shared" si="67"/>
        <v xml:space="preserve"> </v>
      </c>
      <c r="O869" s="22" t="s">
        <v>746</v>
      </c>
    </row>
    <row r="870" spans="1:20" s="22" customFormat="1">
      <c r="A870" s="54">
        <v>40807</v>
      </c>
      <c r="B870" s="17">
        <v>2011</v>
      </c>
      <c r="C870" s="17">
        <f t="shared" si="68"/>
        <v>9</v>
      </c>
      <c r="D870" s="17" t="str">
        <f t="shared" si="69"/>
        <v>fall</v>
      </c>
      <c r="E870" s="37">
        <v>800</v>
      </c>
      <c r="F870" s="37"/>
      <c r="G870" s="17">
        <v>0</v>
      </c>
      <c r="H870" s="22" t="str">
        <f t="shared" si="67"/>
        <v xml:space="preserve"> </v>
      </c>
      <c r="O870" s="22" t="s">
        <v>746</v>
      </c>
    </row>
    <row r="871" spans="1:20">
      <c r="A871" s="53">
        <v>40808</v>
      </c>
      <c r="B871" s="17">
        <v>2011</v>
      </c>
      <c r="C871" s="17">
        <f t="shared" si="68"/>
        <v>9</v>
      </c>
      <c r="D871" s="17" t="str">
        <f t="shared" si="69"/>
        <v>fall</v>
      </c>
      <c r="E871" s="27">
        <v>640</v>
      </c>
      <c r="F871" s="33" t="s">
        <v>97</v>
      </c>
      <c r="G871" s="17">
        <v>1</v>
      </c>
      <c r="H871" s="41" t="str">
        <f t="shared" si="67"/>
        <v>Zenaida macroura</v>
      </c>
      <c r="I871" s="22" t="s">
        <v>578</v>
      </c>
      <c r="J871" s="22" t="s">
        <v>444</v>
      </c>
      <c r="K871" s="22" t="s">
        <v>585</v>
      </c>
      <c r="L871" s="22" t="s">
        <v>585</v>
      </c>
      <c r="M871" s="22" t="s">
        <v>251</v>
      </c>
      <c r="N871" s="22" t="s">
        <v>651</v>
      </c>
      <c r="O871" s="22" t="s">
        <v>652</v>
      </c>
      <c r="Q871" s="41" t="s">
        <v>342</v>
      </c>
      <c r="R871" s="41" t="s">
        <v>875</v>
      </c>
      <c r="S871" s="41" t="s">
        <v>678</v>
      </c>
      <c r="T871" s="41" t="s">
        <v>434</v>
      </c>
    </row>
    <row r="872" spans="1:20" s="22" customFormat="1">
      <c r="A872" s="54">
        <v>40808</v>
      </c>
      <c r="B872" s="17">
        <v>2011</v>
      </c>
      <c r="C872" s="17">
        <f t="shared" si="68"/>
        <v>9</v>
      </c>
      <c r="D872" s="17" t="str">
        <f t="shared" si="69"/>
        <v>fall</v>
      </c>
      <c r="E872" s="37">
        <v>900</v>
      </c>
      <c r="F872" s="37"/>
      <c r="G872" s="17">
        <v>0</v>
      </c>
      <c r="H872" s="22" t="str">
        <f t="shared" si="67"/>
        <v xml:space="preserve"> </v>
      </c>
      <c r="O872" s="22" t="s">
        <v>746</v>
      </c>
    </row>
    <row r="873" spans="1:20" s="22" customFormat="1">
      <c r="A873" s="54">
        <v>40809</v>
      </c>
      <c r="B873" s="17">
        <v>2011</v>
      </c>
      <c r="C873" s="17">
        <f t="shared" si="68"/>
        <v>9</v>
      </c>
      <c r="D873" s="17" t="str">
        <f t="shared" si="69"/>
        <v>fall</v>
      </c>
      <c r="E873" s="37">
        <v>830</v>
      </c>
      <c r="F873" s="37"/>
      <c r="G873" s="17">
        <v>0</v>
      </c>
      <c r="H873" s="22" t="str">
        <f t="shared" si="67"/>
        <v xml:space="preserve"> </v>
      </c>
      <c r="O873" s="22" t="s">
        <v>746</v>
      </c>
    </row>
    <row r="874" spans="1:20" s="22" customFormat="1">
      <c r="A874" s="54">
        <v>40812</v>
      </c>
      <c r="B874" s="17">
        <v>2011</v>
      </c>
      <c r="C874" s="17">
        <f t="shared" si="68"/>
        <v>9</v>
      </c>
      <c r="D874" s="17" t="str">
        <f t="shared" si="69"/>
        <v>fall</v>
      </c>
      <c r="E874" s="37">
        <v>825</v>
      </c>
      <c r="F874" s="37"/>
      <c r="G874" s="17">
        <v>0</v>
      </c>
      <c r="H874" s="22" t="str">
        <f t="shared" si="67"/>
        <v xml:space="preserve"> </v>
      </c>
      <c r="O874" s="22" t="s">
        <v>746</v>
      </c>
    </row>
    <row r="875" spans="1:20">
      <c r="A875" s="53">
        <v>40813</v>
      </c>
      <c r="B875" s="17">
        <v>2011</v>
      </c>
      <c r="C875" s="17">
        <f t="shared" si="68"/>
        <v>9</v>
      </c>
      <c r="D875" s="17" t="str">
        <f t="shared" si="69"/>
        <v>fall</v>
      </c>
      <c r="E875" s="27">
        <v>1130</v>
      </c>
      <c r="F875" s="33" t="s">
        <v>97</v>
      </c>
      <c r="G875" s="17">
        <v>1</v>
      </c>
      <c r="H875" s="41" t="str">
        <f t="shared" si="67"/>
        <v>Calypte anna</v>
      </c>
      <c r="I875" s="22" t="s">
        <v>582</v>
      </c>
      <c r="J875" s="22" t="s">
        <v>583</v>
      </c>
      <c r="K875" s="22" t="s">
        <v>585</v>
      </c>
      <c r="L875" s="22" t="s">
        <v>434</v>
      </c>
      <c r="M875" s="22" t="s">
        <v>133</v>
      </c>
      <c r="N875" s="22" t="s">
        <v>535</v>
      </c>
      <c r="O875" s="22" t="s">
        <v>653</v>
      </c>
      <c r="Q875" s="41" t="s">
        <v>342</v>
      </c>
      <c r="R875" s="41" t="s">
        <v>876</v>
      </c>
      <c r="S875" s="41" t="s">
        <v>519</v>
      </c>
      <c r="T875" s="41" t="s">
        <v>434</v>
      </c>
    </row>
    <row r="876" spans="1:20" s="22" customFormat="1">
      <c r="A876" s="54">
        <v>40813</v>
      </c>
      <c r="B876" s="17">
        <v>2011</v>
      </c>
      <c r="C876" s="17">
        <f t="shared" si="68"/>
        <v>9</v>
      </c>
      <c r="D876" s="17" t="str">
        <f t="shared" si="69"/>
        <v>fall</v>
      </c>
      <c r="E876" s="37">
        <v>830</v>
      </c>
      <c r="F876" s="37"/>
      <c r="G876" s="17">
        <v>0</v>
      </c>
      <c r="H876" s="22" t="str">
        <f t="shared" si="67"/>
        <v xml:space="preserve"> </v>
      </c>
      <c r="O876" s="22" t="s">
        <v>746</v>
      </c>
    </row>
    <row r="877" spans="1:20" s="22" customFormat="1">
      <c r="A877" s="54">
        <v>40814</v>
      </c>
      <c r="B877" s="17">
        <v>2011</v>
      </c>
      <c r="C877" s="17">
        <f t="shared" si="68"/>
        <v>9</v>
      </c>
      <c r="D877" s="17" t="str">
        <f t="shared" si="69"/>
        <v>fall</v>
      </c>
      <c r="E877" s="37">
        <v>815</v>
      </c>
      <c r="F877" s="37"/>
      <c r="G877" s="17">
        <v>0</v>
      </c>
      <c r="H877" s="22" t="str">
        <f t="shared" si="67"/>
        <v xml:space="preserve"> </v>
      </c>
      <c r="O877" s="22" t="s">
        <v>746</v>
      </c>
    </row>
    <row r="878" spans="1:20">
      <c r="A878" s="53">
        <v>40815</v>
      </c>
      <c r="B878" s="17">
        <v>2011</v>
      </c>
      <c r="C878" s="17">
        <f t="shared" si="68"/>
        <v>9</v>
      </c>
      <c r="D878" s="17" t="str">
        <f t="shared" si="69"/>
        <v>fall</v>
      </c>
      <c r="E878" s="27">
        <v>1420</v>
      </c>
      <c r="F878" s="33" t="s">
        <v>97</v>
      </c>
      <c r="G878" s="17">
        <v>1</v>
      </c>
      <c r="H878" s="41" t="str">
        <f t="shared" si="67"/>
        <v>Calypte anna</v>
      </c>
      <c r="I878" s="22" t="s">
        <v>582</v>
      </c>
      <c r="J878" s="22" t="s">
        <v>583</v>
      </c>
      <c r="K878" s="22" t="s">
        <v>519</v>
      </c>
      <c r="L878" s="22" t="s">
        <v>434</v>
      </c>
      <c r="M878" s="22" t="s">
        <v>232</v>
      </c>
      <c r="N878" s="22" t="s">
        <v>747</v>
      </c>
      <c r="O878" s="22" t="s">
        <v>658</v>
      </c>
      <c r="Q878" s="41" t="s">
        <v>342</v>
      </c>
      <c r="R878" s="41" t="s">
        <v>877</v>
      </c>
      <c r="S878" s="41" t="s">
        <v>519</v>
      </c>
      <c r="T878" s="41" t="s">
        <v>434</v>
      </c>
    </row>
    <row r="879" spans="1:20" s="22" customFormat="1">
      <c r="A879" s="54">
        <v>40815</v>
      </c>
      <c r="B879" s="17">
        <v>2011</v>
      </c>
      <c r="C879" s="17">
        <f t="shared" si="68"/>
        <v>9</v>
      </c>
      <c r="D879" s="17" t="str">
        <f t="shared" si="69"/>
        <v>fall</v>
      </c>
      <c r="E879" s="37">
        <v>820</v>
      </c>
      <c r="F879" s="37"/>
      <c r="G879" s="17">
        <v>0</v>
      </c>
      <c r="H879" s="22" t="str">
        <f t="shared" si="67"/>
        <v xml:space="preserve"> </v>
      </c>
      <c r="O879" s="22" t="s">
        <v>746</v>
      </c>
    </row>
    <row r="880" spans="1:20" s="22" customFormat="1">
      <c r="A880" s="54">
        <v>40816</v>
      </c>
      <c r="B880" s="17">
        <v>2011</v>
      </c>
      <c r="C880" s="17">
        <f t="shared" si="68"/>
        <v>9</v>
      </c>
      <c r="D880" s="17" t="str">
        <f t="shared" si="69"/>
        <v>fall</v>
      </c>
      <c r="E880" s="37">
        <v>745</v>
      </c>
      <c r="F880" s="37"/>
      <c r="G880" s="17">
        <v>0</v>
      </c>
      <c r="H880" s="22" t="str">
        <f t="shared" si="67"/>
        <v xml:space="preserve"> </v>
      </c>
      <c r="O880" s="22" t="s">
        <v>746</v>
      </c>
    </row>
    <row r="881" spans="1:22" s="22" customFormat="1">
      <c r="A881" s="54">
        <v>40819</v>
      </c>
      <c r="B881" s="17">
        <v>2011</v>
      </c>
      <c r="C881" s="17">
        <f t="shared" si="68"/>
        <v>10</v>
      </c>
      <c r="D881" s="17" t="str">
        <f t="shared" si="69"/>
        <v>fall</v>
      </c>
      <c r="E881" s="37">
        <v>800</v>
      </c>
      <c r="F881" s="37"/>
      <c r="G881" s="17">
        <v>0</v>
      </c>
      <c r="H881" s="22" t="str">
        <f t="shared" si="67"/>
        <v xml:space="preserve"> </v>
      </c>
      <c r="O881" s="22" t="s">
        <v>746</v>
      </c>
    </row>
    <row r="882" spans="1:22" s="22" customFormat="1">
      <c r="A882" s="54">
        <v>40820</v>
      </c>
      <c r="B882" s="17">
        <v>2011</v>
      </c>
      <c r="C882" s="17">
        <f t="shared" si="68"/>
        <v>10</v>
      </c>
      <c r="D882" s="17" t="str">
        <f t="shared" si="69"/>
        <v>fall</v>
      </c>
      <c r="E882" s="37">
        <v>800</v>
      </c>
      <c r="F882" s="37"/>
      <c r="G882" s="17">
        <v>0</v>
      </c>
      <c r="H882" s="22" t="str">
        <f t="shared" si="67"/>
        <v xml:space="preserve"> </v>
      </c>
      <c r="O882" s="22" t="s">
        <v>746</v>
      </c>
    </row>
    <row r="883" spans="1:22" s="22" customFormat="1">
      <c r="A883" s="54">
        <v>40821</v>
      </c>
      <c r="B883" s="17">
        <v>2011</v>
      </c>
      <c r="C883" s="17">
        <f t="shared" si="68"/>
        <v>10</v>
      </c>
      <c r="D883" s="17" t="str">
        <f t="shared" si="69"/>
        <v>fall</v>
      </c>
      <c r="E883" s="37">
        <v>900</v>
      </c>
      <c r="F883" s="37"/>
      <c r="G883" s="17">
        <v>0</v>
      </c>
      <c r="H883" s="22" t="str">
        <f t="shared" si="67"/>
        <v xml:space="preserve"> </v>
      </c>
      <c r="O883" s="22" t="s">
        <v>746</v>
      </c>
    </row>
    <row r="884" spans="1:22" s="22" customFormat="1">
      <c r="A884" s="54">
        <v>40822</v>
      </c>
      <c r="B884" s="17">
        <v>2011</v>
      </c>
      <c r="C884" s="17">
        <f t="shared" si="68"/>
        <v>10</v>
      </c>
      <c r="D884" s="17" t="str">
        <f t="shared" si="69"/>
        <v>fall</v>
      </c>
      <c r="E884" s="37">
        <v>830</v>
      </c>
      <c r="F884" s="37"/>
      <c r="G884" s="17">
        <v>0</v>
      </c>
      <c r="H884" s="22" t="str">
        <f t="shared" si="67"/>
        <v xml:space="preserve"> </v>
      </c>
      <c r="O884" s="22" t="s">
        <v>746</v>
      </c>
    </row>
    <row r="885" spans="1:22" s="22" customFormat="1">
      <c r="A885" s="54">
        <v>40823</v>
      </c>
      <c r="B885" s="17">
        <v>2011</v>
      </c>
      <c r="C885" s="17">
        <f t="shared" si="68"/>
        <v>10</v>
      </c>
      <c r="D885" s="17" t="str">
        <f t="shared" si="69"/>
        <v>fall</v>
      </c>
      <c r="E885" s="37">
        <v>840</v>
      </c>
      <c r="F885" s="37"/>
      <c r="G885" s="17">
        <v>0</v>
      </c>
      <c r="H885" s="22" t="str">
        <f t="shared" si="67"/>
        <v xml:space="preserve"> </v>
      </c>
      <c r="O885" s="22" t="s">
        <v>746</v>
      </c>
    </row>
    <row r="886" spans="1:22">
      <c r="A886" s="53">
        <v>40827</v>
      </c>
      <c r="B886" s="17">
        <v>2011</v>
      </c>
      <c r="C886" s="17">
        <f t="shared" si="68"/>
        <v>10</v>
      </c>
      <c r="D886" s="17" t="str">
        <f t="shared" si="69"/>
        <v>fall</v>
      </c>
      <c r="E886" s="27">
        <v>1210</v>
      </c>
      <c r="F886" s="33" t="s">
        <v>97</v>
      </c>
      <c r="G886" s="17">
        <v>1</v>
      </c>
      <c r="H886" s="41" t="str">
        <f t="shared" ref="H886:H917" si="70">CONCATENATE(I886," ",J886)</f>
        <v>Calypte anna</v>
      </c>
      <c r="I886" s="22" t="s">
        <v>582</v>
      </c>
      <c r="J886" s="22" t="s">
        <v>583</v>
      </c>
      <c r="K886" s="22" t="s">
        <v>519</v>
      </c>
      <c r="L886" s="22" t="s">
        <v>286</v>
      </c>
      <c r="M886" s="22" t="s">
        <v>133</v>
      </c>
      <c r="N886" s="22" t="s">
        <v>535</v>
      </c>
      <c r="O886" s="22" t="s">
        <v>536</v>
      </c>
      <c r="P886" s="41" t="s">
        <v>643</v>
      </c>
      <c r="Q886" s="41" t="s">
        <v>342</v>
      </c>
      <c r="R886" s="41" t="s">
        <v>878</v>
      </c>
      <c r="S886" s="41" t="s">
        <v>519</v>
      </c>
      <c r="T886" s="41" t="s">
        <v>517</v>
      </c>
      <c r="V886" s="41" t="s">
        <v>923</v>
      </c>
    </row>
    <row r="887" spans="1:22" s="22" customFormat="1">
      <c r="A887" s="54">
        <v>40827</v>
      </c>
      <c r="B887" s="17">
        <v>2011</v>
      </c>
      <c r="C887" s="17">
        <f t="shared" si="68"/>
        <v>10</v>
      </c>
      <c r="D887" s="17" t="str">
        <f t="shared" si="69"/>
        <v>fall</v>
      </c>
      <c r="E887" s="37">
        <v>845</v>
      </c>
      <c r="F887" s="37"/>
      <c r="G887" s="17">
        <v>0</v>
      </c>
      <c r="H887" s="22" t="str">
        <f t="shared" si="70"/>
        <v xml:space="preserve"> </v>
      </c>
      <c r="O887" s="22" t="s">
        <v>746</v>
      </c>
    </row>
    <row r="888" spans="1:22">
      <c r="A888" s="53">
        <v>40828</v>
      </c>
      <c r="B888" s="17">
        <v>2011</v>
      </c>
      <c r="C888" s="17">
        <f t="shared" si="68"/>
        <v>10</v>
      </c>
      <c r="D888" s="17" t="str">
        <f t="shared" si="69"/>
        <v>fall</v>
      </c>
      <c r="E888" s="27">
        <v>1055</v>
      </c>
      <c r="F888" s="33" t="s">
        <v>97</v>
      </c>
      <c r="G888" s="17">
        <v>1</v>
      </c>
      <c r="H888" s="41" t="str">
        <f t="shared" si="70"/>
        <v>Calypte anna</v>
      </c>
      <c r="I888" s="22" t="s">
        <v>582</v>
      </c>
      <c r="J888" s="22" t="s">
        <v>583</v>
      </c>
      <c r="K888" s="22" t="s">
        <v>519</v>
      </c>
      <c r="L888" s="22" t="s">
        <v>434</v>
      </c>
      <c r="M888" s="22" t="s">
        <v>133</v>
      </c>
      <c r="N888" s="22" t="s">
        <v>419</v>
      </c>
      <c r="O888" s="22" t="s">
        <v>443</v>
      </c>
      <c r="P888" s="41" t="s">
        <v>503</v>
      </c>
      <c r="Q888" s="41" t="s">
        <v>342</v>
      </c>
      <c r="R888" s="41" t="s">
        <v>879</v>
      </c>
      <c r="S888" s="41" t="s">
        <v>519</v>
      </c>
      <c r="T888" s="41" t="s">
        <v>434</v>
      </c>
      <c r="V888" s="41" t="s">
        <v>697</v>
      </c>
    </row>
    <row r="889" spans="1:22" s="22" customFormat="1">
      <c r="A889" s="54">
        <v>40828</v>
      </c>
      <c r="B889" s="17">
        <v>2011</v>
      </c>
      <c r="C889" s="17">
        <f t="shared" si="68"/>
        <v>10</v>
      </c>
      <c r="D889" s="17" t="str">
        <f t="shared" si="69"/>
        <v>fall</v>
      </c>
      <c r="E889" s="37">
        <v>845</v>
      </c>
      <c r="F889" s="37"/>
      <c r="G889" s="17">
        <v>0</v>
      </c>
      <c r="H889" s="22" t="str">
        <f t="shared" si="70"/>
        <v xml:space="preserve"> </v>
      </c>
      <c r="O889" s="22" t="s">
        <v>746</v>
      </c>
    </row>
    <row r="890" spans="1:22" s="22" customFormat="1">
      <c r="A890" s="54">
        <v>40829</v>
      </c>
      <c r="B890" s="17">
        <v>2011</v>
      </c>
      <c r="C890" s="17">
        <f t="shared" si="68"/>
        <v>10</v>
      </c>
      <c r="D890" s="17" t="str">
        <f t="shared" si="69"/>
        <v>fall</v>
      </c>
      <c r="E890" s="40">
        <v>1100</v>
      </c>
      <c r="F890" s="37" t="s">
        <v>837</v>
      </c>
      <c r="G890" s="17">
        <v>1</v>
      </c>
      <c r="H890" s="22" t="str">
        <f t="shared" si="70"/>
        <v>Calypte anna</v>
      </c>
      <c r="I890" s="22" t="s">
        <v>582</v>
      </c>
      <c r="J890" s="22" t="s">
        <v>583</v>
      </c>
      <c r="K890" s="22" t="s">
        <v>519</v>
      </c>
      <c r="L890" s="22" t="s">
        <v>434</v>
      </c>
      <c r="M890" s="22" t="s">
        <v>251</v>
      </c>
      <c r="N890" s="22" t="s">
        <v>330</v>
      </c>
      <c r="O890" s="22" t="s">
        <v>602</v>
      </c>
      <c r="P890" s="22" t="s">
        <v>532</v>
      </c>
    </row>
    <row r="891" spans="1:22" s="22" customFormat="1">
      <c r="A891" s="54">
        <v>40833</v>
      </c>
      <c r="B891" s="17">
        <v>2011</v>
      </c>
      <c r="C891" s="17">
        <f t="shared" si="68"/>
        <v>10</v>
      </c>
      <c r="D891" s="17" t="str">
        <f t="shared" si="69"/>
        <v>fall</v>
      </c>
      <c r="E891" s="37">
        <v>830</v>
      </c>
      <c r="F891" s="37"/>
      <c r="G891" s="17">
        <v>0</v>
      </c>
      <c r="H891" s="22" t="str">
        <f t="shared" si="70"/>
        <v xml:space="preserve"> </v>
      </c>
      <c r="O891" s="22" t="s">
        <v>746</v>
      </c>
    </row>
    <row r="892" spans="1:22" s="22" customFormat="1">
      <c r="A892" s="54">
        <v>40834</v>
      </c>
      <c r="B892" s="17">
        <v>2011</v>
      </c>
      <c r="C892" s="17">
        <f t="shared" si="68"/>
        <v>10</v>
      </c>
      <c r="D892" s="17" t="str">
        <f t="shared" si="69"/>
        <v>fall</v>
      </c>
      <c r="E892" s="37">
        <v>815</v>
      </c>
      <c r="F892" s="37"/>
      <c r="G892" s="17">
        <v>0</v>
      </c>
      <c r="H892" s="22" t="str">
        <f t="shared" si="70"/>
        <v xml:space="preserve"> </v>
      </c>
      <c r="O892" s="22" t="s">
        <v>746</v>
      </c>
    </row>
    <row r="893" spans="1:22" s="22" customFormat="1">
      <c r="A893" s="54">
        <v>40835</v>
      </c>
      <c r="B893" s="17">
        <v>2011</v>
      </c>
      <c r="C893" s="17">
        <f t="shared" si="68"/>
        <v>10</v>
      </c>
      <c r="D893" s="17" t="str">
        <f t="shared" si="69"/>
        <v>fall</v>
      </c>
      <c r="E893" s="37">
        <v>830</v>
      </c>
      <c r="F893" s="37"/>
      <c r="G893" s="17">
        <v>0</v>
      </c>
      <c r="H893" s="22" t="str">
        <f t="shared" si="70"/>
        <v xml:space="preserve"> </v>
      </c>
      <c r="O893" s="22" t="s">
        <v>746</v>
      </c>
    </row>
    <row r="894" spans="1:22" s="22" customFormat="1">
      <c r="A894" s="54">
        <v>40836</v>
      </c>
      <c r="B894" s="17">
        <v>2011</v>
      </c>
      <c r="C894" s="17">
        <f t="shared" si="68"/>
        <v>10</v>
      </c>
      <c r="D894" s="17" t="str">
        <f t="shared" si="69"/>
        <v>fall</v>
      </c>
      <c r="E894" s="37">
        <v>915</v>
      </c>
      <c r="F894" s="37"/>
      <c r="G894" s="17">
        <v>0</v>
      </c>
      <c r="H894" s="22" t="str">
        <f t="shared" si="70"/>
        <v xml:space="preserve"> </v>
      </c>
      <c r="O894" s="22" t="s">
        <v>746</v>
      </c>
    </row>
    <row r="895" spans="1:22" s="22" customFormat="1">
      <c r="A895" s="54">
        <v>40837</v>
      </c>
      <c r="B895" s="17">
        <v>2011</v>
      </c>
      <c r="C895" s="17">
        <f t="shared" si="68"/>
        <v>10</v>
      </c>
      <c r="D895" s="17" t="str">
        <f t="shared" si="69"/>
        <v>fall</v>
      </c>
      <c r="E895" s="37">
        <v>830</v>
      </c>
      <c r="F895" s="37"/>
      <c r="G895" s="17">
        <v>0</v>
      </c>
      <c r="H895" s="22" t="str">
        <f t="shared" si="70"/>
        <v xml:space="preserve"> </v>
      </c>
      <c r="O895" s="22" t="s">
        <v>746</v>
      </c>
    </row>
    <row r="896" spans="1:22" s="22" customFormat="1">
      <c r="A896" s="54">
        <v>40840</v>
      </c>
      <c r="B896" s="17">
        <v>2011</v>
      </c>
      <c r="C896" s="17">
        <f t="shared" si="68"/>
        <v>10</v>
      </c>
      <c r="D896" s="17" t="str">
        <f t="shared" si="69"/>
        <v>fall</v>
      </c>
      <c r="E896" s="37">
        <v>830</v>
      </c>
      <c r="F896" s="37"/>
      <c r="G896" s="17">
        <v>0</v>
      </c>
      <c r="H896" s="22" t="str">
        <f t="shared" si="70"/>
        <v xml:space="preserve"> </v>
      </c>
      <c r="O896" s="22" t="s">
        <v>746</v>
      </c>
    </row>
    <row r="897" spans="1:20">
      <c r="A897" s="53">
        <v>40841</v>
      </c>
      <c r="B897" s="17">
        <v>2011</v>
      </c>
      <c r="C897" s="17">
        <f t="shared" si="68"/>
        <v>10</v>
      </c>
      <c r="D897" s="17" t="str">
        <f t="shared" si="69"/>
        <v>fall</v>
      </c>
      <c r="E897" s="27">
        <v>800</v>
      </c>
      <c r="F897" s="33" t="s">
        <v>97</v>
      </c>
      <c r="G897" s="17">
        <v>1</v>
      </c>
      <c r="H897" s="41" t="str">
        <f t="shared" si="70"/>
        <v>Zonotrichia atricapilla</v>
      </c>
      <c r="I897" s="22" t="s">
        <v>565</v>
      </c>
      <c r="J897" s="22" t="s">
        <v>486</v>
      </c>
      <c r="K897" s="22" t="s">
        <v>585</v>
      </c>
      <c r="L897" s="22" t="s">
        <v>585</v>
      </c>
      <c r="M897" s="22" t="s">
        <v>133</v>
      </c>
      <c r="N897" s="22" t="s">
        <v>419</v>
      </c>
      <c r="O897" s="22" t="s">
        <v>533</v>
      </c>
      <c r="P897" s="41" t="s">
        <v>406</v>
      </c>
      <c r="Q897" s="41" t="s">
        <v>342</v>
      </c>
      <c r="R897" s="41" t="s">
        <v>880</v>
      </c>
      <c r="S897" s="41" t="s">
        <v>585</v>
      </c>
      <c r="T897" s="41" t="s">
        <v>434</v>
      </c>
    </row>
    <row r="898" spans="1:20" s="22" customFormat="1">
      <c r="A898" s="54">
        <v>40841</v>
      </c>
      <c r="B898" s="17">
        <v>2011</v>
      </c>
      <c r="C898" s="17">
        <f t="shared" si="68"/>
        <v>10</v>
      </c>
      <c r="D898" s="17" t="str">
        <f t="shared" si="69"/>
        <v>fall</v>
      </c>
      <c r="E898" s="37">
        <v>830</v>
      </c>
      <c r="F898" s="37"/>
      <c r="G898" s="17">
        <v>0</v>
      </c>
      <c r="H898" s="22" t="str">
        <f t="shared" si="70"/>
        <v xml:space="preserve"> </v>
      </c>
      <c r="O898" s="22" t="s">
        <v>534</v>
      </c>
    </row>
    <row r="899" spans="1:20" s="22" customFormat="1">
      <c r="A899" s="54">
        <v>40842</v>
      </c>
      <c r="B899" s="17">
        <v>2011</v>
      </c>
      <c r="C899" s="17">
        <f t="shared" si="68"/>
        <v>10</v>
      </c>
      <c r="D899" s="17" t="str">
        <f t="shared" si="69"/>
        <v>fall</v>
      </c>
      <c r="E899" s="37">
        <v>800</v>
      </c>
      <c r="F899" s="37"/>
      <c r="G899" s="17">
        <v>0</v>
      </c>
      <c r="H899" s="22" t="str">
        <f t="shared" si="70"/>
        <v xml:space="preserve"> </v>
      </c>
      <c r="O899" s="22" t="s">
        <v>394</v>
      </c>
    </row>
    <row r="900" spans="1:20">
      <c r="A900" s="53">
        <v>40843</v>
      </c>
      <c r="B900" s="17">
        <v>2011</v>
      </c>
      <c r="C900" s="17">
        <f t="shared" si="68"/>
        <v>10</v>
      </c>
      <c r="D900" s="17" t="str">
        <f t="shared" si="69"/>
        <v>fall</v>
      </c>
      <c r="E900" s="27">
        <v>1645</v>
      </c>
      <c r="F900" s="33" t="s">
        <v>97</v>
      </c>
      <c r="G900" s="17">
        <v>1</v>
      </c>
      <c r="H900" s="41" t="str">
        <f t="shared" si="70"/>
        <v>Euphagus cyanocephalus</v>
      </c>
      <c r="I900" s="22" t="s">
        <v>731</v>
      </c>
      <c r="J900" s="22" t="s">
        <v>732</v>
      </c>
      <c r="K900" s="22" t="s">
        <v>519</v>
      </c>
      <c r="L900" s="22" t="s">
        <v>585</v>
      </c>
      <c r="M900" s="22" t="s">
        <v>133</v>
      </c>
      <c r="N900" s="22" t="s">
        <v>419</v>
      </c>
      <c r="O900" s="22" t="s">
        <v>564</v>
      </c>
      <c r="P900" s="41" t="s">
        <v>254</v>
      </c>
      <c r="Q900" s="41" t="s">
        <v>342</v>
      </c>
      <c r="R900" s="41" t="s">
        <v>93</v>
      </c>
      <c r="S900" s="41" t="s">
        <v>519</v>
      </c>
      <c r="T900" s="41" t="s">
        <v>585</v>
      </c>
    </row>
    <row r="901" spans="1:20" s="22" customFormat="1">
      <c r="A901" s="54">
        <v>40843</v>
      </c>
      <c r="B901" s="17">
        <v>2011</v>
      </c>
      <c r="C901" s="17">
        <f t="shared" si="68"/>
        <v>10</v>
      </c>
      <c r="D901" s="17" t="str">
        <f t="shared" si="69"/>
        <v>fall</v>
      </c>
      <c r="E901" s="37">
        <v>830</v>
      </c>
      <c r="F901" s="37"/>
      <c r="G901" s="17">
        <v>0</v>
      </c>
      <c r="H901" s="22" t="str">
        <f t="shared" si="70"/>
        <v xml:space="preserve"> </v>
      </c>
      <c r="O901" s="22" t="s">
        <v>746</v>
      </c>
    </row>
    <row r="902" spans="1:20" s="22" customFormat="1">
      <c r="A902" s="54">
        <v>40844</v>
      </c>
      <c r="B902" s="17">
        <v>2011</v>
      </c>
      <c r="C902" s="17">
        <f t="shared" si="68"/>
        <v>10</v>
      </c>
      <c r="D902" s="17" t="str">
        <f t="shared" si="69"/>
        <v>fall</v>
      </c>
      <c r="E902" s="37">
        <v>850</v>
      </c>
      <c r="F902" s="37"/>
      <c r="G902" s="17">
        <v>0</v>
      </c>
      <c r="H902" s="22" t="str">
        <f t="shared" si="70"/>
        <v xml:space="preserve"> </v>
      </c>
      <c r="O902" s="22" t="s">
        <v>746</v>
      </c>
    </row>
    <row r="903" spans="1:20">
      <c r="A903" s="53">
        <v>40846</v>
      </c>
      <c r="B903" s="17">
        <v>2011</v>
      </c>
      <c r="C903" s="17">
        <f t="shared" si="68"/>
        <v>10</v>
      </c>
      <c r="D903" s="17" t="str">
        <f t="shared" si="69"/>
        <v>fall</v>
      </c>
      <c r="E903" s="27" t="s">
        <v>255</v>
      </c>
      <c r="F903" s="33" t="s">
        <v>97</v>
      </c>
      <c r="G903" s="17">
        <v>1</v>
      </c>
      <c r="H903" s="41" t="str">
        <f t="shared" si="70"/>
        <v>Calypte anna</v>
      </c>
      <c r="I903" s="22" t="s">
        <v>582</v>
      </c>
      <c r="J903" s="22" t="s">
        <v>583</v>
      </c>
      <c r="K903" s="22" t="s">
        <v>519</v>
      </c>
      <c r="L903" s="22" t="s">
        <v>585</v>
      </c>
      <c r="M903" s="22" t="s">
        <v>251</v>
      </c>
      <c r="N903" s="22" t="s">
        <v>330</v>
      </c>
      <c r="O903" s="22" t="s">
        <v>602</v>
      </c>
      <c r="Q903" s="41" t="s">
        <v>342</v>
      </c>
      <c r="R903" s="41" t="s">
        <v>881</v>
      </c>
      <c r="S903" s="41" t="s">
        <v>519</v>
      </c>
      <c r="T903" s="41" t="s">
        <v>517</v>
      </c>
    </row>
    <row r="904" spans="1:20" s="22" customFormat="1">
      <c r="A904" s="54">
        <v>40847</v>
      </c>
      <c r="B904" s="17">
        <v>2011</v>
      </c>
      <c r="C904" s="17">
        <f t="shared" si="68"/>
        <v>10</v>
      </c>
      <c r="D904" s="17" t="str">
        <f t="shared" si="69"/>
        <v>fall</v>
      </c>
      <c r="E904" s="37">
        <v>830</v>
      </c>
      <c r="F904" s="37"/>
      <c r="G904" s="17">
        <v>0</v>
      </c>
      <c r="H904" s="22" t="str">
        <f t="shared" si="70"/>
        <v xml:space="preserve"> </v>
      </c>
      <c r="O904" s="22" t="s">
        <v>746</v>
      </c>
    </row>
    <row r="905" spans="1:20" s="22" customFormat="1">
      <c r="A905" s="54">
        <v>40848</v>
      </c>
      <c r="B905" s="17">
        <v>2011</v>
      </c>
      <c r="C905" s="17">
        <f t="shared" si="68"/>
        <v>11</v>
      </c>
      <c r="D905" s="17" t="str">
        <f t="shared" si="69"/>
        <v>fall</v>
      </c>
      <c r="E905" s="37">
        <v>830</v>
      </c>
      <c r="F905" s="37"/>
      <c r="G905" s="17">
        <v>0</v>
      </c>
      <c r="H905" s="22" t="str">
        <f t="shared" si="70"/>
        <v xml:space="preserve"> </v>
      </c>
      <c r="O905" s="22" t="s">
        <v>746</v>
      </c>
    </row>
    <row r="906" spans="1:20" s="22" customFormat="1">
      <c r="A906" s="54">
        <v>40849</v>
      </c>
      <c r="B906" s="17">
        <v>2011</v>
      </c>
      <c r="C906" s="17">
        <f t="shared" si="68"/>
        <v>11</v>
      </c>
      <c r="D906" s="17" t="str">
        <f t="shared" si="69"/>
        <v>fall</v>
      </c>
      <c r="E906" s="37">
        <v>845</v>
      </c>
      <c r="F906" s="37"/>
      <c r="G906" s="17">
        <v>0</v>
      </c>
      <c r="H906" s="22" t="str">
        <f t="shared" si="70"/>
        <v xml:space="preserve"> </v>
      </c>
      <c r="O906" s="22" t="s">
        <v>746</v>
      </c>
    </row>
    <row r="907" spans="1:20" s="22" customFormat="1">
      <c r="A907" s="54">
        <v>40850</v>
      </c>
      <c r="B907" s="17">
        <v>2011</v>
      </c>
      <c r="C907" s="17">
        <f t="shared" si="68"/>
        <v>11</v>
      </c>
      <c r="D907" s="17" t="str">
        <f t="shared" si="69"/>
        <v>fall</v>
      </c>
      <c r="E907" s="37">
        <v>850</v>
      </c>
      <c r="F907" s="37"/>
      <c r="G907" s="17">
        <v>0</v>
      </c>
      <c r="H907" s="22" t="str">
        <f t="shared" si="70"/>
        <v xml:space="preserve"> </v>
      </c>
      <c r="O907" s="22" t="s">
        <v>746</v>
      </c>
    </row>
    <row r="908" spans="1:20">
      <c r="A908" s="53">
        <v>40853</v>
      </c>
      <c r="B908" s="17">
        <v>2011</v>
      </c>
      <c r="C908" s="17">
        <f t="shared" si="68"/>
        <v>11</v>
      </c>
      <c r="D908" s="17" t="str">
        <f t="shared" si="69"/>
        <v>fall</v>
      </c>
      <c r="E908" s="27">
        <v>1055</v>
      </c>
      <c r="F908" s="33" t="s">
        <v>97</v>
      </c>
      <c r="G908" s="17">
        <v>1</v>
      </c>
      <c r="H908" s="41" t="str">
        <f t="shared" si="70"/>
        <v>Zenaida macroura</v>
      </c>
      <c r="I908" s="22" t="s">
        <v>578</v>
      </c>
      <c r="J908" s="22" t="s">
        <v>444</v>
      </c>
      <c r="K908" s="22" t="s">
        <v>585</v>
      </c>
      <c r="L908" s="22" t="s">
        <v>585</v>
      </c>
      <c r="M908" s="22" t="s">
        <v>251</v>
      </c>
      <c r="N908" s="22" t="s">
        <v>330</v>
      </c>
      <c r="O908" s="22" t="s">
        <v>602</v>
      </c>
      <c r="P908" s="41" t="s">
        <v>256</v>
      </c>
      <c r="Q908" s="41" t="s">
        <v>342</v>
      </c>
      <c r="R908" s="41" t="s">
        <v>695</v>
      </c>
      <c r="S908" s="41" t="s">
        <v>519</v>
      </c>
      <c r="T908" s="41" t="s">
        <v>585</v>
      </c>
    </row>
    <row r="909" spans="1:20" s="22" customFormat="1">
      <c r="A909" s="54">
        <v>40854</v>
      </c>
      <c r="B909" s="17">
        <v>2011</v>
      </c>
      <c r="C909" s="17">
        <f t="shared" si="68"/>
        <v>11</v>
      </c>
      <c r="D909" s="17" t="str">
        <f t="shared" si="69"/>
        <v>fall</v>
      </c>
      <c r="E909" s="37">
        <v>900</v>
      </c>
      <c r="F909" s="37"/>
      <c r="G909" s="17">
        <v>0</v>
      </c>
      <c r="H909" s="22" t="str">
        <f t="shared" si="70"/>
        <v xml:space="preserve"> </v>
      </c>
      <c r="O909" s="22" t="s">
        <v>746</v>
      </c>
    </row>
    <row r="910" spans="1:20">
      <c r="A910" s="53">
        <v>40855</v>
      </c>
      <c r="B910" s="17">
        <v>2011</v>
      </c>
      <c r="C910" s="17">
        <f t="shared" si="68"/>
        <v>11</v>
      </c>
      <c r="D910" s="17" t="str">
        <f t="shared" si="69"/>
        <v>fall</v>
      </c>
      <c r="E910" s="27">
        <v>1430</v>
      </c>
      <c r="F910" s="33" t="s">
        <v>97</v>
      </c>
      <c r="G910" s="17">
        <v>1</v>
      </c>
      <c r="H910" s="41" t="str">
        <f t="shared" si="70"/>
        <v>Euphagus cyanocephalus</v>
      </c>
      <c r="I910" s="22" t="s">
        <v>731</v>
      </c>
      <c r="J910" s="22" t="s">
        <v>732</v>
      </c>
      <c r="K910" s="22" t="s">
        <v>678</v>
      </c>
      <c r="L910" s="22" t="s">
        <v>585</v>
      </c>
      <c r="M910" s="22" t="s">
        <v>133</v>
      </c>
      <c r="N910" s="22" t="s">
        <v>419</v>
      </c>
      <c r="O910" s="22" t="s">
        <v>378</v>
      </c>
      <c r="P910" s="41" t="s">
        <v>503</v>
      </c>
      <c r="Q910" s="41" t="s">
        <v>342</v>
      </c>
      <c r="R910" s="41" t="s">
        <v>696</v>
      </c>
      <c r="S910" s="41" t="s">
        <v>678</v>
      </c>
      <c r="T910" s="41" t="s">
        <v>585</v>
      </c>
    </row>
    <row r="911" spans="1:20" s="22" customFormat="1">
      <c r="A911" s="54">
        <v>40855</v>
      </c>
      <c r="B911" s="17">
        <v>2011</v>
      </c>
      <c r="C911" s="17">
        <f t="shared" si="68"/>
        <v>11</v>
      </c>
      <c r="D911" s="17" t="str">
        <f t="shared" si="69"/>
        <v>fall</v>
      </c>
      <c r="E911" s="37">
        <v>900</v>
      </c>
      <c r="F911" s="37"/>
      <c r="G911" s="17">
        <v>0</v>
      </c>
      <c r="H911" s="22" t="str">
        <f t="shared" si="70"/>
        <v xml:space="preserve"> </v>
      </c>
      <c r="O911" s="22" t="s">
        <v>746</v>
      </c>
    </row>
    <row r="912" spans="1:20" s="22" customFormat="1">
      <c r="A912" s="54">
        <v>40856</v>
      </c>
      <c r="B912" s="17">
        <v>2011</v>
      </c>
      <c r="C912" s="17">
        <f t="shared" si="68"/>
        <v>11</v>
      </c>
      <c r="D912" s="17" t="str">
        <f t="shared" si="69"/>
        <v>fall</v>
      </c>
      <c r="E912" s="37">
        <v>840</v>
      </c>
      <c r="F912" s="37"/>
      <c r="G912" s="17">
        <v>0</v>
      </c>
      <c r="H912" s="22" t="str">
        <f t="shared" si="70"/>
        <v xml:space="preserve"> </v>
      </c>
      <c r="O912" s="22" t="s">
        <v>746</v>
      </c>
    </row>
    <row r="913" spans="1:20" s="22" customFormat="1">
      <c r="A913" s="54">
        <v>40857</v>
      </c>
      <c r="B913" s="17">
        <v>2011</v>
      </c>
      <c r="C913" s="17">
        <f t="shared" si="68"/>
        <v>11</v>
      </c>
      <c r="D913" s="17" t="str">
        <f t="shared" si="69"/>
        <v>fall</v>
      </c>
      <c r="E913" s="37">
        <v>830</v>
      </c>
      <c r="F913" s="37"/>
      <c r="G913" s="17">
        <v>0</v>
      </c>
      <c r="H913" s="22" t="str">
        <f t="shared" si="70"/>
        <v xml:space="preserve"> </v>
      </c>
      <c r="O913" s="22" t="s">
        <v>746</v>
      </c>
    </row>
    <row r="914" spans="1:20">
      <c r="A914" s="53">
        <v>40861</v>
      </c>
      <c r="B914" s="17">
        <v>2011</v>
      </c>
      <c r="C914" s="17">
        <f t="shared" si="68"/>
        <v>11</v>
      </c>
      <c r="D914" s="17" t="str">
        <f t="shared" si="69"/>
        <v>fall</v>
      </c>
      <c r="E914" s="27">
        <v>1053</v>
      </c>
      <c r="F914" s="33" t="s">
        <v>97</v>
      </c>
      <c r="G914" s="17">
        <v>1</v>
      </c>
      <c r="H914" s="41" t="str">
        <f t="shared" si="70"/>
        <v>Passerella iliaca</v>
      </c>
      <c r="I914" s="22" t="s">
        <v>603</v>
      </c>
      <c r="J914" s="22" t="s">
        <v>604</v>
      </c>
      <c r="K914" s="22" t="s">
        <v>585</v>
      </c>
      <c r="L914" s="22" t="s">
        <v>585</v>
      </c>
      <c r="M914" s="22" t="s">
        <v>232</v>
      </c>
      <c r="N914" s="22" t="s">
        <v>548</v>
      </c>
      <c r="O914" s="22" t="s">
        <v>180</v>
      </c>
      <c r="P914" s="41" t="s">
        <v>406</v>
      </c>
      <c r="Q914" s="41" t="s">
        <v>342</v>
      </c>
      <c r="R914" s="41" t="s">
        <v>376</v>
      </c>
      <c r="S914" s="41" t="s">
        <v>519</v>
      </c>
      <c r="T914" s="41" t="s">
        <v>585</v>
      </c>
    </row>
    <row r="915" spans="1:20">
      <c r="A915" s="53">
        <v>40862</v>
      </c>
      <c r="B915" s="17">
        <v>2011</v>
      </c>
      <c r="C915" s="17">
        <f t="shared" si="68"/>
        <v>11</v>
      </c>
      <c r="D915" s="17" t="str">
        <f t="shared" si="69"/>
        <v>fall</v>
      </c>
      <c r="E915" s="27" t="s">
        <v>181</v>
      </c>
      <c r="F915" s="33" t="s">
        <v>97</v>
      </c>
      <c r="G915" s="17">
        <v>1</v>
      </c>
      <c r="H915" s="41" t="str">
        <f t="shared" si="70"/>
        <v>Calypte anna</v>
      </c>
      <c r="I915" s="22" t="s">
        <v>582</v>
      </c>
      <c r="J915" s="22" t="s">
        <v>583</v>
      </c>
      <c r="K915" s="22" t="s">
        <v>519</v>
      </c>
      <c r="L915" s="22" t="s">
        <v>585</v>
      </c>
      <c r="M915" s="22" t="s">
        <v>220</v>
      </c>
      <c r="N915" s="22" t="s">
        <v>182</v>
      </c>
      <c r="O915" s="22" t="s">
        <v>438</v>
      </c>
      <c r="P915" s="41" t="s">
        <v>267</v>
      </c>
      <c r="Q915" s="41">
        <v>96657</v>
      </c>
      <c r="R915" s="41" t="s">
        <v>882</v>
      </c>
      <c r="S915" s="41" t="s">
        <v>519</v>
      </c>
      <c r="T915" s="41" t="s">
        <v>517</v>
      </c>
    </row>
    <row r="916" spans="1:20" s="22" customFormat="1">
      <c r="A916" s="54">
        <v>40862</v>
      </c>
      <c r="B916" s="17">
        <v>2011</v>
      </c>
      <c r="C916" s="17">
        <f t="shared" si="68"/>
        <v>11</v>
      </c>
      <c r="D916" s="17" t="str">
        <f t="shared" si="69"/>
        <v>fall</v>
      </c>
      <c r="E916" s="37">
        <v>845</v>
      </c>
      <c r="F916" s="37"/>
      <c r="G916" s="17">
        <v>0</v>
      </c>
      <c r="H916" s="22" t="str">
        <f t="shared" si="70"/>
        <v xml:space="preserve"> </v>
      </c>
      <c r="O916" s="22" t="s">
        <v>746</v>
      </c>
    </row>
    <row r="917" spans="1:20" s="22" customFormat="1">
      <c r="A917" s="54">
        <v>40863</v>
      </c>
      <c r="B917" s="17">
        <v>2011</v>
      </c>
      <c r="C917" s="17">
        <f t="shared" si="68"/>
        <v>11</v>
      </c>
      <c r="D917" s="17" t="str">
        <f t="shared" si="69"/>
        <v>fall</v>
      </c>
      <c r="E917" s="37">
        <v>900</v>
      </c>
      <c r="F917" s="37"/>
      <c r="G917" s="17">
        <v>0</v>
      </c>
      <c r="H917" s="22" t="str">
        <f t="shared" si="70"/>
        <v xml:space="preserve"> </v>
      </c>
      <c r="O917" s="22" t="s">
        <v>746</v>
      </c>
    </row>
    <row r="918" spans="1:20" s="22" customFormat="1">
      <c r="A918" s="54">
        <v>40868</v>
      </c>
      <c r="B918" s="17">
        <v>2011</v>
      </c>
      <c r="C918" s="17">
        <f t="shared" si="68"/>
        <v>11</v>
      </c>
      <c r="D918" s="17" t="str">
        <f t="shared" si="69"/>
        <v>fall</v>
      </c>
      <c r="E918" s="37">
        <v>830</v>
      </c>
      <c r="F918" s="37"/>
      <c r="G918" s="17">
        <v>0</v>
      </c>
      <c r="H918" s="22" t="str">
        <f t="shared" ref="H918:H949" si="71">CONCATENATE(I918," ",J918)</f>
        <v xml:space="preserve"> </v>
      </c>
      <c r="O918" s="22" t="s">
        <v>746</v>
      </c>
    </row>
    <row r="919" spans="1:20" s="22" customFormat="1">
      <c r="A919" s="54">
        <v>40869</v>
      </c>
      <c r="B919" s="17">
        <v>2011</v>
      </c>
      <c r="C919" s="17">
        <f t="shared" si="68"/>
        <v>11</v>
      </c>
      <c r="D919" s="17" t="str">
        <f t="shared" si="69"/>
        <v>fall</v>
      </c>
      <c r="E919" s="37">
        <v>800</v>
      </c>
      <c r="F919" s="37"/>
      <c r="G919" s="17">
        <v>0</v>
      </c>
      <c r="H919" s="22" t="str">
        <f t="shared" si="71"/>
        <v xml:space="preserve"> </v>
      </c>
      <c r="O919" s="22" t="s">
        <v>746</v>
      </c>
    </row>
    <row r="920" spans="1:20" s="22" customFormat="1">
      <c r="A920" s="54">
        <v>40870</v>
      </c>
      <c r="B920" s="17">
        <v>2011</v>
      </c>
      <c r="C920" s="17">
        <f t="shared" si="68"/>
        <v>11</v>
      </c>
      <c r="D920" s="17" t="str">
        <f t="shared" si="69"/>
        <v>fall</v>
      </c>
      <c r="E920" s="37">
        <v>815</v>
      </c>
      <c r="F920" s="37"/>
      <c r="G920" s="17">
        <v>0</v>
      </c>
      <c r="H920" s="22" t="str">
        <f t="shared" si="71"/>
        <v xml:space="preserve"> </v>
      </c>
      <c r="O920" s="22" t="s">
        <v>746</v>
      </c>
    </row>
    <row r="921" spans="1:20" s="22" customFormat="1">
      <c r="A921" s="54">
        <v>40875</v>
      </c>
      <c r="B921" s="17">
        <v>2011</v>
      </c>
      <c r="C921" s="17">
        <f t="shared" si="68"/>
        <v>11</v>
      </c>
      <c r="D921" s="17" t="str">
        <f t="shared" si="69"/>
        <v>fall</v>
      </c>
      <c r="E921" s="37">
        <v>830</v>
      </c>
      <c r="F921" s="37"/>
      <c r="G921" s="17">
        <v>0</v>
      </c>
      <c r="H921" s="22" t="str">
        <f t="shared" si="71"/>
        <v xml:space="preserve"> </v>
      </c>
      <c r="O921" s="22" t="s">
        <v>746</v>
      </c>
    </row>
    <row r="922" spans="1:20" s="22" customFormat="1">
      <c r="A922" s="54">
        <v>40876</v>
      </c>
      <c r="B922" s="17">
        <v>2011</v>
      </c>
      <c r="C922" s="17">
        <f t="shared" si="68"/>
        <v>11</v>
      </c>
      <c r="D922" s="17" t="str">
        <f t="shared" si="69"/>
        <v>fall</v>
      </c>
      <c r="E922" s="37">
        <v>835</v>
      </c>
      <c r="F922" s="37"/>
      <c r="G922" s="17">
        <v>0</v>
      </c>
      <c r="H922" s="22" t="str">
        <f t="shared" si="71"/>
        <v xml:space="preserve"> </v>
      </c>
      <c r="O922" s="22" t="s">
        <v>746</v>
      </c>
    </row>
    <row r="923" spans="1:20" s="22" customFormat="1">
      <c r="A923" s="54">
        <v>40877</v>
      </c>
      <c r="B923" s="17">
        <v>2011</v>
      </c>
      <c r="C923" s="17">
        <f t="shared" si="68"/>
        <v>11</v>
      </c>
      <c r="D923" s="17" t="str">
        <f t="shared" si="69"/>
        <v>fall</v>
      </c>
      <c r="E923" s="37">
        <v>825</v>
      </c>
      <c r="F923" s="37"/>
      <c r="G923" s="17">
        <v>0</v>
      </c>
      <c r="H923" s="22" t="str">
        <f t="shared" si="71"/>
        <v xml:space="preserve"> </v>
      </c>
      <c r="O923" s="22" t="s">
        <v>746</v>
      </c>
    </row>
    <row r="924" spans="1:20" s="22" customFormat="1">
      <c r="A924" s="54">
        <v>40879</v>
      </c>
      <c r="B924" s="17">
        <v>2011</v>
      </c>
      <c r="C924" s="17">
        <f t="shared" ref="C924:C987" si="72">MONTH(A924)</f>
        <v>12</v>
      </c>
      <c r="D924" s="17" t="str">
        <f t="shared" ref="D924:D987" si="73">IF(C924&lt;3,"winter",IF(C924&lt;6,"spring",IF(C924&lt;9,"summer",IF(C924&lt;12,"fall","winter"))))</f>
        <v>winter</v>
      </c>
      <c r="E924" s="37">
        <v>800</v>
      </c>
      <c r="F924" s="37"/>
      <c r="G924" s="17">
        <v>0</v>
      </c>
      <c r="H924" s="22" t="str">
        <f t="shared" si="71"/>
        <v xml:space="preserve"> </v>
      </c>
      <c r="O924" s="22" t="s">
        <v>746</v>
      </c>
    </row>
    <row r="925" spans="1:20" s="22" customFormat="1">
      <c r="A925" s="54">
        <v>40882</v>
      </c>
      <c r="B925" s="17">
        <v>2011</v>
      </c>
      <c r="C925" s="17">
        <f t="shared" si="72"/>
        <v>12</v>
      </c>
      <c r="D925" s="17" t="str">
        <f t="shared" si="73"/>
        <v>winter</v>
      </c>
      <c r="E925" s="37">
        <v>830</v>
      </c>
      <c r="F925" s="37"/>
      <c r="G925" s="17">
        <v>0</v>
      </c>
      <c r="H925" s="22" t="str">
        <f t="shared" si="71"/>
        <v xml:space="preserve"> </v>
      </c>
      <c r="O925" s="22" t="s">
        <v>746</v>
      </c>
    </row>
    <row r="926" spans="1:20" s="22" customFormat="1">
      <c r="A926" s="54">
        <v>40884</v>
      </c>
      <c r="B926" s="17">
        <v>2011</v>
      </c>
      <c r="C926" s="17">
        <f t="shared" si="72"/>
        <v>12</v>
      </c>
      <c r="D926" s="17" t="str">
        <f t="shared" si="73"/>
        <v>winter</v>
      </c>
      <c r="E926" s="37">
        <v>830</v>
      </c>
      <c r="F926" s="37"/>
      <c r="G926" s="17">
        <v>0</v>
      </c>
      <c r="H926" s="22" t="str">
        <f t="shared" si="71"/>
        <v xml:space="preserve"> </v>
      </c>
      <c r="O926" s="22" t="s">
        <v>746</v>
      </c>
    </row>
    <row r="927" spans="1:20" s="22" customFormat="1">
      <c r="A927" s="54">
        <v>40885</v>
      </c>
      <c r="B927" s="17">
        <v>2011</v>
      </c>
      <c r="C927" s="17">
        <f t="shared" si="72"/>
        <v>12</v>
      </c>
      <c r="D927" s="17" t="str">
        <f t="shared" si="73"/>
        <v>winter</v>
      </c>
      <c r="E927" s="37">
        <v>830</v>
      </c>
      <c r="F927" s="37"/>
      <c r="G927" s="17">
        <v>0</v>
      </c>
      <c r="H927" s="22" t="str">
        <f t="shared" si="71"/>
        <v xml:space="preserve"> </v>
      </c>
      <c r="O927" s="22" t="s">
        <v>746</v>
      </c>
    </row>
    <row r="928" spans="1:20">
      <c r="A928" s="53">
        <v>40897</v>
      </c>
      <c r="B928" s="17">
        <v>2011</v>
      </c>
      <c r="C928" s="17">
        <f t="shared" si="72"/>
        <v>12</v>
      </c>
      <c r="D928" s="17" t="str">
        <f t="shared" si="73"/>
        <v>winter</v>
      </c>
      <c r="E928" s="27">
        <v>1520</v>
      </c>
      <c r="F928" s="33" t="s">
        <v>97</v>
      </c>
      <c r="G928" s="17">
        <v>1</v>
      </c>
      <c r="H928" s="41" t="str">
        <f t="shared" si="71"/>
        <v>Euphagus cyanocephalus</v>
      </c>
      <c r="I928" s="22" t="s">
        <v>731</v>
      </c>
      <c r="J928" s="22" t="s">
        <v>732</v>
      </c>
      <c r="K928" s="22" t="s">
        <v>678</v>
      </c>
      <c r="L928" s="22" t="s">
        <v>286</v>
      </c>
      <c r="M928" s="22" t="s">
        <v>232</v>
      </c>
      <c r="N928" s="22" t="s">
        <v>747</v>
      </c>
      <c r="O928" s="22" t="s">
        <v>268</v>
      </c>
      <c r="P928" s="41" t="s">
        <v>406</v>
      </c>
      <c r="Q928" s="41" t="s">
        <v>342</v>
      </c>
      <c r="R928" s="41" t="s">
        <v>698</v>
      </c>
      <c r="S928" s="41" t="s">
        <v>678</v>
      </c>
      <c r="T928" s="41" t="s">
        <v>585</v>
      </c>
    </row>
    <row r="929" spans="1:21">
      <c r="A929" s="53">
        <v>40898</v>
      </c>
      <c r="B929" s="17">
        <v>2011</v>
      </c>
      <c r="C929" s="17">
        <f t="shared" si="72"/>
        <v>12</v>
      </c>
      <c r="D929" s="17" t="str">
        <f t="shared" si="73"/>
        <v>winter</v>
      </c>
      <c r="E929" s="27">
        <v>1300</v>
      </c>
      <c r="F929" s="33" t="s">
        <v>97</v>
      </c>
      <c r="G929" s="17">
        <v>1</v>
      </c>
      <c r="H929" s="41" t="str">
        <f t="shared" si="71"/>
        <v>Setophaga coronata</v>
      </c>
      <c r="I929" s="22" t="s">
        <v>183</v>
      </c>
      <c r="J929" s="22" t="s">
        <v>587</v>
      </c>
      <c r="K929" s="22" t="s">
        <v>585</v>
      </c>
      <c r="L929" s="22" t="s">
        <v>585</v>
      </c>
      <c r="M929" s="22" t="s">
        <v>171</v>
      </c>
      <c r="N929" s="22" t="s">
        <v>184</v>
      </c>
      <c r="O929" s="22" t="s">
        <v>185</v>
      </c>
      <c r="Q929" s="41" t="s">
        <v>342</v>
      </c>
      <c r="R929" s="41" t="s">
        <v>883</v>
      </c>
      <c r="S929" s="41" t="s">
        <v>678</v>
      </c>
      <c r="T929" s="41" t="s">
        <v>585</v>
      </c>
    </row>
    <row r="930" spans="1:21" s="22" customFormat="1">
      <c r="A930" s="54">
        <v>40899</v>
      </c>
      <c r="B930" s="17">
        <v>2011</v>
      </c>
      <c r="C930" s="17">
        <f t="shared" si="72"/>
        <v>12</v>
      </c>
      <c r="D930" s="17" t="str">
        <f t="shared" si="73"/>
        <v>winter</v>
      </c>
      <c r="E930" s="37">
        <v>800</v>
      </c>
      <c r="F930" s="37"/>
      <c r="G930" s="17">
        <v>0</v>
      </c>
      <c r="H930" s="22" t="str">
        <f t="shared" si="71"/>
        <v xml:space="preserve"> </v>
      </c>
      <c r="O930" s="22" t="s">
        <v>746</v>
      </c>
    </row>
    <row r="931" spans="1:21" s="22" customFormat="1">
      <c r="A931" s="54">
        <v>40900</v>
      </c>
      <c r="B931" s="17">
        <v>2011</v>
      </c>
      <c r="C931" s="17">
        <f t="shared" si="72"/>
        <v>12</v>
      </c>
      <c r="D931" s="17" t="str">
        <f t="shared" si="73"/>
        <v>winter</v>
      </c>
      <c r="E931" s="37">
        <v>800</v>
      </c>
      <c r="F931" s="37"/>
      <c r="G931" s="17">
        <v>0</v>
      </c>
      <c r="H931" s="22" t="str">
        <f t="shared" si="71"/>
        <v xml:space="preserve"> </v>
      </c>
      <c r="O931" s="22" t="s">
        <v>746</v>
      </c>
    </row>
    <row r="932" spans="1:21" s="22" customFormat="1">
      <c r="A932" s="54">
        <v>40904</v>
      </c>
      <c r="B932" s="17">
        <v>2011</v>
      </c>
      <c r="C932" s="17">
        <f t="shared" si="72"/>
        <v>12</v>
      </c>
      <c r="D932" s="17" t="str">
        <f t="shared" si="73"/>
        <v>winter</v>
      </c>
      <c r="E932" s="37">
        <v>745</v>
      </c>
      <c r="F932" s="37"/>
      <c r="G932" s="17">
        <v>0</v>
      </c>
      <c r="H932" s="22" t="str">
        <f t="shared" si="71"/>
        <v xml:space="preserve"> </v>
      </c>
      <c r="O932" s="22" t="s">
        <v>746</v>
      </c>
    </row>
    <row r="933" spans="1:21" s="22" customFormat="1">
      <c r="A933" s="54">
        <v>40905</v>
      </c>
      <c r="B933" s="17">
        <v>2011</v>
      </c>
      <c r="C933" s="17">
        <f t="shared" si="72"/>
        <v>12</v>
      </c>
      <c r="D933" s="17" t="str">
        <f t="shared" si="73"/>
        <v>winter</v>
      </c>
      <c r="E933" s="37">
        <v>800</v>
      </c>
      <c r="F933" s="37"/>
      <c r="G933" s="17">
        <v>0</v>
      </c>
      <c r="H933" s="22" t="str">
        <f t="shared" si="71"/>
        <v xml:space="preserve"> </v>
      </c>
      <c r="O933" s="22" t="s">
        <v>746</v>
      </c>
    </row>
    <row r="934" spans="1:21" s="22" customFormat="1">
      <c r="A934" s="54">
        <v>40907</v>
      </c>
      <c r="B934" s="17">
        <v>2011</v>
      </c>
      <c r="C934" s="17">
        <f t="shared" si="72"/>
        <v>12</v>
      </c>
      <c r="D934" s="17" t="str">
        <f t="shared" si="73"/>
        <v>winter</v>
      </c>
      <c r="E934" s="37">
        <v>845</v>
      </c>
      <c r="F934" s="37"/>
      <c r="G934" s="17">
        <v>0</v>
      </c>
      <c r="H934" s="22" t="str">
        <f t="shared" si="71"/>
        <v xml:space="preserve"> </v>
      </c>
      <c r="O934" s="22" t="s">
        <v>746</v>
      </c>
    </row>
    <row r="935" spans="1:21" s="22" customFormat="1">
      <c r="A935" s="54">
        <v>40911</v>
      </c>
      <c r="B935" s="17">
        <v>2012</v>
      </c>
      <c r="C935" s="17">
        <f t="shared" si="72"/>
        <v>1</v>
      </c>
      <c r="D935" s="17" t="str">
        <f t="shared" si="73"/>
        <v>winter</v>
      </c>
      <c r="E935" s="37">
        <v>830</v>
      </c>
      <c r="F935" s="37"/>
      <c r="G935" s="35">
        <v>0</v>
      </c>
      <c r="H935" s="22" t="str">
        <f t="shared" si="71"/>
        <v xml:space="preserve"> </v>
      </c>
      <c r="O935" s="22" t="s">
        <v>746</v>
      </c>
    </row>
    <row r="936" spans="1:21" s="22" customFormat="1">
      <c r="A936" s="54">
        <v>40912</v>
      </c>
      <c r="B936" s="17">
        <v>2012</v>
      </c>
      <c r="C936" s="17">
        <f t="shared" si="72"/>
        <v>1</v>
      </c>
      <c r="D936" s="17" t="str">
        <f t="shared" si="73"/>
        <v>winter</v>
      </c>
      <c r="E936" s="37">
        <v>830</v>
      </c>
      <c r="F936" s="37"/>
      <c r="G936" s="35">
        <v>0</v>
      </c>
      <c r="H936" s="22" t="str">
        <f t="shared" si="71"/>
        <v xml:space="preserve"> </v>
      </c>
      <c r="O936" s="22" t="s">
        <v>746</v>
      </c>
    </row>
    <row r="937" spans="1:21" s="22" customFormat="1">
      <c r="A937" s="54">
        <v>40913</v>
      </c>
      <c r="B937" s="17">
        <v>2012</v>
      </c>
      <c r="C937" s="17">
        <f t="shared" si="72"/>
        <v>1</v>
      </c>
      <c r="D937" s="17" t="str">
        <f t="shared" si="73"/>
        <v>winter</v>
      </c>
      <c r="E937" s="37">
        <v>820</v>
      </c>
      <c r="F937" s="37"/>
      <c r="G937" s="35">
        <v>0</v>
      </c>
      <c r="H937" s="22" t="str">
        <f t="shared" si="71"/>
        <v xml:space="preserve"> </v>
      </c>
      <c r="O937" s="22" t="s">
        <v>746</v>
      </c>
    </row>
    <row r="938" spans="1:21">
      <c r="A938" s="53">
        <v>40914</v>
      </c>
      <c r="B938" s="17">
        <v>2012</v>
      </c>
      <c r="C938" s="17">
        <f t="shared" si="72"/>
        <v>1</v>
      </c>
      <c r="D938" s="17" t="str">
        <f t="shared" si="73"/>
        <v>winter</v>
      </c>
      <c r="E938" s="27">
        <v>1625</v>
      </c>
      <c r="F938" s="33" t="s">
        <v>97</v>
      </c>
      <c r="G938" s="35">
        <v>1</v>
      </c>
      <c r="H938" s="41" t="str">
        <f t="shared" si="71"/>
        <v>Euphagus cyanocephalus</v>
      </c>
      <c r="I938" s="22" t="s">
        <v>731</v>
      </c>
      <c r="J938" s="22" t="s">
        <v>732</v>
      </c>
      <c r="K938" s="22" t="s">
        <v>585</v>
      </c>
      <c r="L938" s="22" t="s">
        <v>585</v>
      </c>
      <c r="M938" s="22" t="s">
        <v>133</v>
      </c>
      <c r="N938" s="22" t="s">
        <v>419</v>
      </c>
      <c r="O938" s="22" t="s">
        <v>186</v>
      </c>
      <c r="P938" s="41" t="s">
        <v>643</v>
      </c>
      <c r="Q938" s="41" t="s">
        <v>342</v>
      </c>
      <c r="R938" s="41" t="s">
        <v>94</v>
      </c>
      <c r="S938" s="41" t="s">
        <v>678</v>
      </c>
      <c r="T938" s="41" t="s">
        <v>517</v>
      </c>
      <c r="U938" s="41" t="s">
        <v>827</v>
      </c>
    </row>
    <row r="939" spans="1:21" s="22" customFormat="1">
      <c r="A939" s="54">
        <v>40914</v>
      </c>
      <c r="B939" s="17">
        <v>2012</v>
      </c>
      <c r="C939" s="17">
        <f t="shared" si="72"/>
        <v>1</v>
      </c>
      <c r="D939" s="17" t="str">
        <f t="shared" si="73"/>
        <v>winter</v>
      </c>
      <c r="E939" s="37">
        <v>845</v>
      </c>
      <c r="F939" s="37"/>
      <c r="G939" s="35">
        <v>0</v>
      </c>
      <c r="H939" s="22" t="str">
        <f t="shared" si="71"/>
        <v xml:space="preserve"> </v>
      </c>
      <c r="O939" s="22" t="s">
        <v>746</v>
      </c>
    </row>
    <row r="940" spans="1:21" s="22" customFormat="1">
      <c r="A940" s="54">
        <v>40915</v>
      </c>
      <c r="B940" s="17">
        <v>2012</v>
      </c>
      <c r="C940" s="17">
        <f t="shared" si="72"/>
        <v>1</v>
      </c>
      <c r="D940" s="17" t="str">
        <f t="shared" si="73"/>
        <v>winter</v>
      </c>
      <c r="E940" s="37">
        <v>920</v>
      </c>
      <c r="F940" s="37"/>
      <c r="G940" s="35">
        <v>0</v>
      </c>
      <c r="H940" s="22" t="str">
        <f t="shared" si="71"/>
        <v xml:space="preserve"> </v>
      </c>
      <c r="O940" s="22" t="s">
        <v>746</v>
      </c>
    </row>
    <row r="941" spans="1:21" s="22" customFormat="1">
      <c r="A941" s="54">
        <v>40917</v>
      </c>
      <c r="B941" s="17">
        <v>2012</v>
      </c>
      <c r="C941" s="17">
        <f t="shared" si="72"/>
        <v>1</v>
      </c>
      <c r="D941" s="17" t="str">
        <f t="shared" si="73"/>
        <v>winter</v>
      </c>
      <c r="E941" s="37">
        <v>830</v>
      </c>
      <c r="F941" s="37"/>
      <c r="G941" s="35">
        <v>0</v>
      </c>
      <c r="H941" s="22" t="str">
        <f t="shared" si="71"/>
        <v xml:space="preserve"> </v>
      </c>
      <c r="O941" s="22" t="s">
        <v>746</v>
      </c>
    </row>
    <row r="942" spans="1:21" s="22" customFormat="1">
      <c r="A942" s="54">
        <v>40917</v>
      </c>
      <c r="B942" s="17">
        <v>2012</v>
      </c>
      <c r="C942" s="17">
        <f t="shared" si="72"/>
        <v>1</v>
      </c>
      <c r="D942" s="17" t="str">
        <f t="shared" si="73"/>
        <v>winter</v>
      </c>
      <c r="E942" s="40">
        <v>1300</v>
      </c>
      <c r="F942" s="37" t="s">
        <v>837</v>
      </c>
      <c r="G942" s="35">
        <v>1</v>
      </c>
      <c r="H942" s="22" t="str">
        <f t="shared" si="71"/>
        <v>Setophaga coronata</v>
      </c>
      <c r="I942" s="22" t="s">
        <v>183</v>
      </c>
      <c r="J942" s="22" t="s">
        <v>587</v>
      </c>
      <c r="K942" s="22" t="s">
        <v>678</v>
      </c>
      <c r="L942" s="22" t="s">
        <v>585</v>
      </c>
      <c r="M942" s="22" t="s">
        <v>251</v>
      </c>
      <c r="N942" s="22" t="s">
        <v>330</v>
      </c>
      <c r="O942" s="22" t="s">
        <v>154</v>
      </c>
      <c r="P942" s="22" t="s">
        <v>452</v>
      </c>
    </row>
    <row r="943" spans="1:21" s="22" customFormat="1">
      <c r="A943" s="54">
        <v>40918</v>
      </c>
      <c r="B943" s="17">
        <v>2012</v>
      </c>
      <c r="C943" s="17">
        <f t="shared" si="72"/>
        <v>1</v>
      </c>
      <c r="D943" s="17" t="str">
        <f t="shared" si="73"/>
        <v>winter</v>
      </c>
      <c r="E943" s="37">
        <v>815</v>
      </c>
      <c r="F943" s="37"/>
      <c r="G943" s="35">
        <v>0</v>
      </c>
      <c r="H943" s="22" t="str">
        <f t="shared" si="71"/>
        <v xml:space="preserve"> </v>
      </c>
      <c r="O943" s="22" t="s">
        <v>746</v>
      </c>
    </row>
    <row r="944" spans="1:21" s="22" customFormat="1">
      <c r="A944" s="54">
        <v>40920</v>
      </c>
      <c r="B944" s="17">
        <v>2012</v>
      </c>
      <c r="C944" s="17">
        <f t="shared" si="72"/>
        <v>1</v>
      </c>
      <c r="D944" s="17" t="str">
        <f t="shared" si="73"/>
        <v>winter</v>
      </c>
      <c r="E944" s="37">
        <v>820</v>
      </c>
      <c r="F944" s="37"/>
      <c r="G944" s="35">
        <v>0</v>
      </c>
      <c r="H944" s="22" t="str">
        <f t="shared" si="71"/>
        <v xml:space="preserve"> </v>
      </c>
      <c r="O944" s="22" t="s">
        <v>746</v>
      </c>
    </row>
    <row r="945" spans="1:20" s="22" customFormat="1">
      <c r="A945" s="54">
        <v>40921</v>
      </c>
      <c r="B945" s="17">
        <v>2012</v>
      </c>
      <c r="C945" s="17">
        <f t="shared" si="72"/>
        <v>1</v>
      </c>
      <c r="D945" s="17" t="str">
        <f t="shared" si="73"/>
        <v>winter</v>
      </c>
      <c r="E945" s="37">
        <v>830</v>
      </c>
      <c r="F945" s="37"/>
      <c r="G945" s="35">
        <v>0</v>
      </c>
      <c r="H945" s="22" t="str">
        <f t="shared" si="71"/>
        <v xml:space="preserve"> </v>
      </c>
      <c r="O945" s="22" t="s">
        <v>746</v>
      </c>
    </row>
    <row r="946" spans="1:20">
      <c r="A946" s="53">
        <v>40922</v>
      </c>
      <c r="B946" s="17">
        <v>2012</v>
      </c>
      <c r="C946" s="17">
        <f t="shared" si="72"/>
        <v>1</v>
      </c>
      <c r="D946" s="17" t="str">
        <f t="shared" si="73"/>
        <v>winter</v>
      </c>
      <c r="E946" s="27">
        <v>1330</v>
      </c>
      <c r="F946" s="33" t="s">
        <v>97</v>
      </c>
      <c r="G946" s="35">
        <v>1</v>
      </c>
      <c r="H946" s="41" t="str">
        <f t="shared" si="71"/>
        <v>Calypte anna</v>
      </c>
      <c r="I946" s="22" t="s">
        <v>582</v>
      </c>
      <c r="J946" s="22" t="s">
        <v>583</v>
      </c>
      <c r="K946" s="22" t="s">
        <v>585</v>
      </c>
      <c r="L946" s="22" t="s">
        <v>585</v>
      </c>
      <c r="M946" s="22" t="s">
        <v>251</v>
      </c>
      <c r="N946" s="22" t="s">
        <v>453</v>
      </c>
      <c r="Q946" s="41" t="s">
        <v>342</v>
      </c>
      <c r="R946" s="41" t="s">
        <v>884</v>
      </c>
      <c r="S946" s="41" t="s">
        <v>678</v>
      </c>
      <c r="T946" s="41" t="s">
        <v>517</v>
      </c>
    </row>
    <row r="947" spans="1:20" s="22" customFormat="1">
      <c r="A947" s="54">
        <v>40922</v>
      </c>
      <c r="B947" s="17">
        <v>2012</v>
      </c>
      <c r="C947" s="17">
        <f t="shared" si="72"/>
        <v>1</v>
      </c>
      <c r="D947" s="17" t="str">
        <f t="shared" si="73"/>
        <v>winter</v>
      </c>
      <c r="E947" s="37">
        <v>930</v>
      </c>
      <c r="F947" s="37"/>
      <c r="G947" s="35">
        <v>0</v>
      </c>
      <c r="H947" s="22" t="str">
        <f t="shared" si="71"/>
        <v xml:space="preserve"> </v>
      </c>
      <c r="O947" s="22" t="s">
        <v>746</v>
      </c>
    </row>
    <row r="948" spans="1:20" s="22" customFormat="1">
      <c r="A948" s="54">
        <v>40925</v>
      </c>
      <c r="B948" s="17">
        <v>2012</v>
      </c>
      <c r="C948" s="17">
        <f t="shared" si="72"/>
        <v>1</v>
      </c>
      <c r="D948" s="17" t="str">
        <f t="shared" si="73"/>
        <v>winter</v>
      </c>
      <c r="E948" s="37">
        <v>815</v>
      </c>
      <c r="F948" s="37"/>
      <c r="G948" s="35">
        <v>0</v>
      </c>
      <c r="H948" s="22" t="str">
        <f t="shared" si="71"/>
        <v xml:space="preserve"> </v>
      </c>
      <c r="O948" s="22" t="s">
        <v>746</v>
      </c>
    </row>
    <row r="949" spans="1:20" s="22" customFormat="1">
      <c r="A949" s="54">
        <v>40926</v>
      </c>
      <c r="B949" s="17">
        <v>2012</v>
      </c>
      <c r="C949" s="17">
        <f t="shared" si="72"/>
        <v>1</v>
      </c>
      <c r="D949" s="17" t="str">
        <f t="shared" si="73"/>
        <v>winter</v>
      </c>
      <c r="E949" s="37">
        <v>845</v>
      </c>
      <c r="F949" s="37"/>
      <c r="G949" s="35">
        <v>0</v>
      </c>
      <c r="H949" s="22" t="str">
        <f t="shared" si="71"/>
        <v xml:space="preserve"> </v>
      </c>
      <c r="O949" s="22" t="s">
        <v>746</v>
      </c>
    </row>
    <row r="950" spans="1:20" s="22" customFormat="1">
      <c r="A950" s="54">
        <v>40926</v>
      </c>
      <c r="B950" s="17">
        <v>2012</v>
      </c>
      <c r="C950" s="17">
        <f t="shared" si="72"/>
        <v>1</v>
      </c>
      <c r="D950" s="17" t="str">
        <f t="shared" si="73"/>
        <v>winter</v>
      </c>
      <c r="E950" s="40">
        <v>1600</v>
      </c>
      <c r="F950" s="37" t="s">
        <v>837</v>
      </c>
      <c r="G950" s="35">
        <v>1</v>
      </c>
      <c r="H950" s="22" t="str">
        <f t="shared" ref="H950:H981" si="74">CONCATENATE(I950," ",J950)</f>
        <v>Setophaga coronata</v>
      </c>
      <c r="I950" s="22" t="s">
        <v>183</v>
      </c>
      <c r="J950" s="22" t="s">
        <v>587</v>
      </c>
      <c r="K950" s="22" t="s">
        <v>585</v>
      </c>
      <c r="L950" s="22" t="s">
        <v>585</v>
      </c>
      <c r="M950" s="22" t="s">
        <v>171</v>
      </c>
      <c r="N950" s="22" t="s">
        <v>454</v>
      </c>
      <c r="O950" s="22" t="s">
        <v>311</v>
      </c>
      <c r="P950" s="22" t="s">
        <v>300</v>
      </c>
    </row>
    <row r="951" spans="1:20">
      <c r="A951" s="53">
        <v>40929</v>
      </c>
      <c r="B951" s="17">
        <v>2012</v>
      </c>
      <c r="C951" s="17">
        <f t="shared" si="72"/>
        <v>1</v>
      </c>
      <c r="D951" s="17" t="str">
        <f t="shared" si="73"/>
        <v>winter</v>
      </c>
      <c r="E951" s="27">
        <v>1400</v>
      </c>
      <c r="F951" s="33" t="s">
        <v>97</v>
      </c>
      <c r="G951" s="35">
        <v>1</v>
      </c>
      <c r="H951" s="41" t="str">
        <f t="shared" si="74"/>
        <v>Calypte anna</v>
      </c>
      <c r="I951" s="22" t="s">
        <v>582</v>
      </c>
      <c r="J951" s="22" t="s">
        <v>583</v>
      </c>
      <c r="K951" s="22" t="s">
        <v>585</v>
      </c>
      <c r="L951" s="22" t="s">
        <v>585</v>
      </c>
      <c r="M951" s="22" t="s">
        <v>343</v>
      </c>
      <c r="N951" s="22" t="s">
        <v>752</v>
      </c>
      <c r="O951" s="22" t="s">
        <v>530</v>
      </c>
      <c r="Q951" s="41" t="s">
        <v>342</v>
      </c>
      <c r="R951" s="41" t="s">
        <v>885</v>
      </c>
      <c r="S951" s="41" t="s">
        <v>678</v>
      </c>
      <c r="T951" s="41" t="s">
        <v>517</v>
      </c>
    </row>
    <row r="952" spans="1:20" s="22" customFormat="1">
      <c r="A952" s="54">
        <v>40933</v>
      </c>
      <c r="B952" s="17">
        <v>2012</v>
      </c>
      <c r="C952" s="17">
        <f t="shared" si="72"/>
        <v>1</v>
      </c>
      <c r="D952" s="17" t="str">
        <f t="shared" si="73"/>
        <v>winter</v>
      </c>
      <c r="E952" s="37">
        <v>820</v>
      </c>
      <c r="F952" s="37"/>
      <c r="G952" s="35">
        <v>0</v>
      </c>
      <c r="H952" s="22" t="str">
        <f t="shared" si="74"/>
        <v xml:space="preserve"> </v>
      </c>
      <c r="O952" s="22" t="s">
        <v>746</v>
      </c>
    </row>
    <row r="953" spans="1:20" s="22" customFormat="1">
      <c r="A953" s="54">
        <v>40934</v>
      </c>
      <c r="B953" s="17">
        <v>2012</v>
      </c>
      <c r="C953" s="17">
        <f t="shared" si="72"/>
        <v>1</v>
      </c>
      <c r="D953" s="17" t="str">
        <f t="shared" si="73"/>
        <v>winter</v>
      </c>
      <c r="E953" s="37">
        <v>830</v>
      </c>
      <c r="F953" s="37"/>
      <c r="G953" s="35">
        <v>0</v>
      </c>
      <c r="H953" s="22" t="str">
        <f t="shared" si="74"/>
        <v xml:space="preserve"> </v>
      </c>
      <c r="O953" s="22" t="s">
        <v>746</v>
      </c>
    </row>
    <row r="954" spans="1:20" s="22" customFormat="1">
      <c r="A954" s="54">
        <v>40935</v>
      </c>
      <c r="B954" s="17">
        <v>2012</v>
      </c>
      <c r="C954" s="17">
        <f t="shared" si="72"/>
        <v>1</v>
      </c>
      <c r="D954" s="17" t="str">
        <f t="shared" si="73"/>
        <v>winter</v>
      </c>
      <c r="E954" s="37">
        <v>820</v>
      </c>
      <c r="F954" s="37"/>
      <c r="G954" s="35">
        <v>0</v>
      </c>
      <c r="H954" s="22" t="str">
        <f t="shared" si="74"/>
        <v xml:space="preserve"> </v>
      </c>
      <c r="O954" s="22" t="s">
        <v>746</v>
      </c>
    </row>
    <row r="955" spans="1:20" s="22" customFormat="1">
      <c r="A955" s="54">
        <v>40937</v>
      </c>
      <c r="B955" s="17">
        <v>2012</v>
      </c>
      <c r="C955" s="17">
        <f t="shared" si="72"/>
        <v>1</v>
      </c>
      <c r="D955" s="17" t="str">
        <f t="shared" si="73"/>
        <v>winter</v>
      </c>
      <c r="E955" s="37">
        <v>915</v>
      </c>
      <c r="F955" s="37"/>
      <c r="G955" s="35">
        <v>0</v>
      </c>
      <c r="H955" s="22" t="str">
        <f t="shared" si="74"/>
        <v xml:space="preserve"> </v>
      </c>
      <c r="O955" s="22" t="s">
        <v>746</v>
      </c>
    </row>
    <row r="956" spans="1:20" s="22" customFormat="1">
      <c r="A956" s="54">
        <v>40938</v>
      </c>
      <c r="B956" s="17">
        <v>2012</v>
      </c>
      <c r="C956" s="17">
        <f t="shared" si="72"/>
        <v>1</v>
      </c>
      <c r="D956" s="17" t="str">
        <f t="shared" si="73"/>
        <v>winter</v>
      </c>
      <c r="E956" s="37">
        <v>915</v>
      </c>
      <c r="F956" s="37"/>
      <c r="G956" s="35">
        <v>0</v>
      </c>
      <c r="H956" s="22" t="str">
        <f t="shared" si="74"/>
        <v xml:space="preserve"> </v>
      </c>
      <c r="O956" s="22" t="s">
        <v>746</v>
      </c>
    </row>
    <row r="957" spans="1:20" s="22" customFormat="1">
      <c r="A957" s="54">
        <v>40939</v>
      </c>
      <c r="B957" s="17">
        <v>2012</v>
      </c>
      <c r="C957" s="17">
        <f t="shared" si="72"/>
        <v>1</v>
      </c>
      <c r="D957" s="17" t="str">
        <f t="shared" si="73"/>
        <v>winter</v>
      </c>
      <c r="E957" s="37">
        <v>800</v>
      </c>
      <c r="F957" s="37"/>
      <c r="G957" s="35">
        <v>0</v>
      </c>
      <c r="H957" s="22" t="str">
        <f t="shared" si="74"/>
        <v xml:space="preserve"> </v>
      </c>
      <c r="O957" s="22" t="s">
        <v>746</v>
      </c>
    </row>
    <row r="958" spans="1:20" s="22" customFormat="1">
      <c r="A958" s="54">
        <v>40940</v>
      </c>
      <c r="B958" s="17">
        <v>2012</v>
      </c>
      <c r="C958" s="17">
        <f t="shared" si="72"/>
        <v>2</v>
      </c>
      <c r="D958" s="17" t="str">
        <f t="shared" si="73"/>
        <v>winter</v>
      </c>
      <c r="E958" s="37">
        <v>830</v>
      </c>
      <c r="F958" s="37"/>
      <c r="G958" s="35">
        <v>0</v>
      </c>
      <c r="H958" s="22" t="str">
        <f t="shared" si="74"/>
        <v xml:space="preserve"> </v>
      </c>
      <c r="O958" s="22" t="s">
        <v>746</v>
      </c>
    </row>
    <row r="959" spans="1:20" s="22" customFormat="1">
      <c r="A959" s="54">
        <v>40941</v>
      </c>
      <c r="B959" s="17">
        <v>2012</v>
      </c>
      <c r="C959" s="17">
        <f t="shared" si="72"/>
        <v>2</v>
      </c>
      <c r="D959" s="17" t="str">
        <f t="shared" si="73"/>
        <v>winter</v>
      </c>
      <c r="E959" s="37">
        <v>815</v>
      </c>
      <c r="F959" s="37"/>
      <c r="G959" s="35">
        <v>0</v>
      </c>
      <c r="H959" s="22" t="str">
        <f t="shared" si="74"/>
        <v xml:space="preserve"> </v>
      </c>
      <c r="O959" s="22" t="s">
        <v>746</v>
      </c>
    </row>
    <row r="960" spans="1:20" s="22" customFormat="1">
      <c r="A960" s="54">
        <v>40942</v>
      </c>
      <c r="B960" s="17">
        <v>2012</v>
      </c>
      <c r="C960" s="17">
        <f t="shared" si="72"/>
        <v>2</v>
      </c>
      <c r="D960" s="17" t="str">
        <f t="shared" si="73"/>
        <v>winter</v>
      </c>
      <c r="E960" s="37">
        <v>800</v>
      </c>
      <c r="F960" s="37"/>
      <c r="G960" s="35">
        <v>0</v>
      </c>
      <c r="H960" s="22" t="str">
        <f t="shared" si="74"/>
        <v xml:space="preserve"> </v>
      </c>
      <c r="O960" s="22" t="s">
        <v>746</v>
      </c>
    </row>
    <row r="961" spans="1:22" s="22" customFormat="1">
      <c r="A961" s="54">
        <v>40943</v>
      </c>
      <c r="B961" s="17">
        <v>2012</v>
      </c>
      <c r="C961" s="17">
        <f t="shared" si="72"/>
        <v>2</v>
      </c>
      <c r="D961" s="17" t="str">
        <f t="shared" si="73"/>
        <v>winter</v>
      </c>
      <c r="E961" s="37">
        <v>945</v>
      </c>
      <c r="F961" s="37"/>
      <c r="G961" s="35">
        <v>0</v>
      </c>
      <c r="H961" s="22" t="str">
        <f t="shared" si="74"/>
        <v xml:space="preserve"> </v>
      </c>
      <c r="O961" s="22" t="s">
        <v>301</v>
      </c>
    </row>
    <row r="962" spans="1:22">
      <c r="A962" s="53">
        <v>40944</v>
      </c>
      <c r="B962" s="17">
        <v>2012</v>
      </c>
      <c r="C962" s="17">
        <f t="shared" si="72"/>
        <v>2</v>
      </c>
      <c r="D962" s="17" t="str">
        <f t="shared" si="73"/>
        <v>winter</v>
      </c>
      <c r="E962" s="27">
        <v>835</v>
      </c>
      <c r="F962" s="33" t="s">
        <v>97</v>
      </c>
      <c r="G962" s="35">
        <v>1</v>
      </c>
      <c r="H962" s="41" t="str">
        <f t="shared" si="74"/>
        <v>Passerella iliaca</v>
      </c>
      <c r="I962" s="22" t="s">
        <v>603</v>
      </c>
      <c r="J962" s="22" t="s">
        <v>604</v>
      </c>
      <c r="K962" s="22" t="s">
        <v>585</v>
      </c>
      <c r="L962" s="22" t="s">
        <v>585</v>
      </c>
      <c r="M962" s="22" t="s">
        <v>232</v>
      </c>
      <c r="N962" s="22" t="s">
        <v>548</v>
      </c>
      <c r="O962" s="22" t="s">
        <v>309</v>
      </c>
      <c r="P962" s="41" t="s">
        <v>310</v>
      </c>
      <c r="Q962" s="41" t="s">
        <v>342</v>
      </c>
      <c r="R962" s="41" t="s">
        <v>886</v>
      </c>
      <c r="S962" s="41" t="s">
        <v>519</v>
      </c>
      <c r="T962" s="41" t="s">
        <v>517</v>
      </c>
      <c r="V962" t="s">
        <v>990</v>
      </c>
    </row>
    <row r="963" spans="1:22">
      <c r="A963" s="53">
        <v>40945</v>
      </c>
      <c r="B963" s="17">
        <v>2012</v>
      </c>
      <c r="C963" s="17">
        <f t="shared" si="72"/>
        <v>2</v>
      </c>
      <c r="D963" s="17" t="str">
        <f t="shared" si="73"/>
        <v>winter</v>
      </c>
      <c r="E963" s="27" t="s">
        <v>530</v>
      </c>
      <c r="F963" s="33" t="s">
        <v>97</v>
      </c>
      <c r="G963" s="35">
        <v>1</v>
      </c>
      <c r="H963" s="41" t="str">
        <f t="shared" si="74"/>
        <v>Setophaga coronata</v>
      </c>
      <c r="I963" s="22" t="s">
        <v>183</v>
      </c>
      <c r="J963" s="22" t="s">
        <v>587</v>
      </c>
      <c r="K963" s="22" t="s">
        <v>585</v>
      </c>
      <c r="L963" s="22" t="s">
        <v>585</v>
      </c>
      <c r="M963" s="22" t="s">
        <v>220</v>
      </c>
      <c r="N963" s="22" t="s">
        <v>530</v>
      </c>
      <c r="O963" s="22" t="s">
        <v>189</v>
      </c>
      <c r="P963" s="41" t="s">
        <v>195</v>
      </c>
      <c r="Q963" s="41" t="s">
        <v>342</v>
      </c>
      <c r="R963" s="41" t="s">
        <v>887</v>
      </c>
      <c r="S963" s="41" t="s">
        <v>519</v>
      </c>
      <c r="T963" s="41" t="s">
        <v>517</v>
      </c>
    </row>
    <row r="964" spans="1:22" s="22" customFormat="1">
      <c r="A964" s="54">
        <v>40945</v>
      </c>
      <c r="B964" s="17">
        <v>2012</v>
      </c>
      <c r="C964" s="17">
        <f t="shared" si="72"/>
        <v>2</v>
      </c>
      <c r="D964" s="17" t="str">
        <f t="shared" si="73"/>
        <v>winter</v>
      </c>
      <c r="E964" s="37">
        <v>715</v>
      </c>
      <c r="F964" s="37"/>
      <c r="G964" s="35">
        <v>0</v>
      </c>
      <c r="H964" s="22" t="str">
        <f t="shared" si="74"/>
        <v xml:space="preserve"> </v>
      </c>
      <c r="O964" s="22" t="s">
        <v>746</v>
      </c>
    </row>
    <row r="965" spans="1:22" s="22" customFormat="1">
      <c r="A965" s="54">
        <v>40946</v>
      </c>
      <c r="B965" s="17">
        <v>2012</v>
      </c>
      <c r="C965" s="17">
        <f t="shared" si="72"/>
        <v>2</v>
      </c>
      <c r="D965" s="17" t="str">
        <f t="shared" si="73"/>
        <v>winter</v>
      </c>
      <c r="E965" s="37">
        <v>800</v>
      </c>
      <c r="F965" s="37"/>
      <c r="G965" s="35">
        <v>0</v>
      </c>
      <c r="H965" s="22" t="str">
        <f t="shared" si="74"/>
        <v xml:space="preserve"> </v>
      </c>
      <c r="O965" s="22" t="s">
        <v>746</v>
      </c>
    </row>
    <row r="966" spans="1:22" s="22" customFormat="1">
      <c r="A966" s="54">
        <v>40947</v>
      </c>
      <c r="B966" s="17">
        <v>2012</v>
      </c>
      <c r="C966" s="17">
        <f t="shared" si="72"/>
        <v>2</v>
      </c>
      <c r="D966" s="17" t="str">
        <f t="shared" si="73"/>
        <v>winter</v>
      </c>
      <c r="E966" s="37">
        <v>815</v>
      </c>
      <c r="F966" s="37"/>
      <c r="G966" s="35">
        <v>0</v>
      </c>
      <c r="H966" s="22" t="str">
        <f t="shared" si="74"/>
        <v xml:space="preserve"> </v>
      </c>
      <c r="O966" s="22" t="s">
        <v>746</v>
      </c>
    </row>
    <row r="967" spans="1:22" s="22" customFormat="1">
      <c r="A967" s="54">
        <v>40955</v>
      </c>
      <c r="B967" s="17">
        <v>2012</v>
      </c>
      <c r="C967" s="17">
        <f t="shared" si="72"/>
        <v>2</v>
      </c>
      <c r="D967" s="17" t="str">
        <f t="shared" si="73"/>
        <v>winter</v>
      </c>
      <c r="E967" s="37">
        <v>900</v>
      </c>
      <c r="F967" s="37"/>
      <c r="G967" s="35">
        <v>0</v>
      </c>
      <c r="H967" s="22" t="str">
        <f t="shared" si="74"/>
        <v xml:space="preserve"> </v>
      </c>
      <c r="O967" s="22" t="s">
        <v>746</v>
      </c>
    </row>
    <row r="968" spans="1:22" s="22" customFormat="1">
      <c r="A968" s="54">
        <v>40956</v>
      </c>
      <c r="B968" s="17">
        <v>2012</v>
      </c>
      <c r="C968" s="17">
        <f t="shared" si="72"/>
        <v>2</v>
      </c>
      <c r="D968" s="17" t="str">
        <f t="shared" si="73"/>
        <v>winter</v>
      </c>
      <c r="E968" s="37">
        <v>800</v>
      </c>
      <c r="F968" s="37"/>
      <c r="G968" s="35">
        <v>0</v>
      </c>
      <c r="H968" s="22" t="str">
        <f t="shared" si="74"/>
        <v xml:space="preserve"> </v>
      </c>
      <c r="O968" s="22" t="s">
        <v>746</v>
      </c>
    </row>
    <row r="969" spans="1:22" s="22" customFormat="1">
      <c r="A969" s="54">
        <v>40960</v>
      </c>
      <c r="B969" s="17">
        <v>2012</v>
      </c>
      <c r="C969" s="17">
        <f t="shared" si="72"/>
        <v>2</v>
      </c>
      <c r="D969" s="17" t="str">
        <f t="shared" si="73"/>
        <v>winter</v>
      </c>
      <c r="E969" s="37">
        <v>840</v>
      </c>
      <c r="F969" s="37"/>
      <c r="G969" s="35">
        <v>0</v>
      </c>
      <c r="H969" s="22" t="str">
        <f t="shared" si="74"/>
        <v xml:space="preserve"> </v>
      </c>
      <c r="O969" s="22" t="s">
        <v>746</v>
      </c>
    </row>
    <row r="970" spans="1:22" s="22" customFormat="1">
      <c r="A970" s="54">
        <v>40961</v>
      </c>
      <c r="B970" s="17">
        <v>2012</v>
      </c>
      <c r="C970" s="17">
        <f t="shared" si="72"/>
        <v>2</v>
      </c>
      <c r="D970" s="17" t="str">
        <f t="shared" si="73"/>
        <v>winter</v>
      </c>
      <c r="E970" s="37">
        <v>915</v>
      </c>
      <c r="F970" s="37"/>
      <c r="G970" s="35">
        <v>0</v>
      </c>
      <c r="H970" s="22" t="str">
        <f t="shared" si="74"/>
        <v xml:space="preserve"> </v>
      </c>
      <c r="O970" s="22" t="s">
        <v>746</v>
      </c>
    </row>
    <row r="971" spans="1:22" s="22" customFormat="1">
      <c r="A971" s="54">
        <v>40962</v>
      </c>
      <c r="B971" s="17">
        <v>2012</v>
      </c>
      <c r="C971" s="17">
        <f t="shared" si="72"/>
        <v>2</v>
      </c>
      <c r="D971" s="17" t="str">
        <f t="shared" si="73"/>
        <v>winter</v>
      </c>
      <c r="E971" s="37">
        <v>830</v>
      </c>
      <c r="F971" s="37"/>
      <c r="G971" s="35">
        <v>0</v>
      </c>
      <c r="H971" s="22" t="str">
        <f t="shared" si="74"/>
        <v xml:space="preserve"> </v>
      </c>
      <c r="O971" s="22" t="s">
        <v>746</v>
      </c>
      <c r="P971" s="22" t="s">
        <v>209</v>
      </c>
    </row>
    <row r="972" spans="1:22" s="22" customFormat="1">
      <c r="A972" s="54">
        <v>40963</v>
      </c>
      <c r="B972" s="17">
        <v>2012</v>
      </c>
      <c r="C972" s="17">
        <f t="shared" si="72"/>
        <v>2</v>
      </c>
      <c r="D972" s="17" t="str">
        <f t="shared" si="73"/>
        <v>winter</v>
      </c>
      <c r="E972" s="37">
        <v>850</v>
      </c>
      <c r="F972" s="37"/>
      <c r="G972" s="35">
        <v>0</v>
      </c>
      <c r="H972" s="22" t="str">
        <f t="shared" si="74"/>
        <v xml:space="preserve"> </v>
      </c>
      <c r="O972" s="22" t="s">
        <v>746</v>
      </c>
      <c r="P972" s="22" t="s">
        <v>209</v>
      </c>
    </row>
    <row r="973" spans="1:22" s="22" customFormat="1">
      <c r="A973" s="54">
        <v>40966</v>
      </c>
      <c r="B973" s="17">
        <v>2012</v>
      </c>
      <c r="C973" s="17">
        <f t="shared" si="72"/>
        <v>2</v>
      </c>
      <c r="D973" s="17" t="str">
        <f t="shared" si="73"/>
        <v>winter</v>
      </c>
      <c r="E973" s="37">
        <v>900</v>
      </c>
      <c r="F973" s="37"/>
      <c r="G973" s="35">
        <v>0</v>
      </c>
      <c r="H973" s="22" t="str">
        <f t="shared" si="74"/>
        <v xml:space="preserve"> </v>
      </c>
      <c r="O973" s="22" t="s">
        <v>746</v>
      </c>
      <c r="P973" s="22" t="s">
        <v>210</v>
      </c>
    </row>
    <row r="974" spans="1:22" s="22" customFormat="1">
      <c r="A974" s="54">
        <v>40967</v>
      </c>
      <c r="B974" s="17">
        <v>2012</v>
      </c>
      <c r="C974" s="17">
        <f t="shared" si="72"/>
        <v>2</v>
      </c>
      <c r="D974" s="17" t="str">
        <f t="shared" si="73"/>
        <v>winter</v>
      </c>
      <c r="E974" s="37">
        <v>845</v>
      </c>
      <c r="F974" s="37"/>
      <c r="G974" s="35">
        <v>0</v>
      </c>
      <c r="H974" s="22" t="str">
        <f t="shared" si="74"/>
        <v xml:space="preserve"> </v>
      </c>
      <c r="O974" s="22" t="s">
        <v>746</v>
      </c>
    </row>
    <row r="975" spans="1:22" s="22" customFormat="1">
      <c r="A975" s="54">
        <v>40968</v>
      </c>
      <c r="B975" s="17">
        <v>2012</v>
      </c>
      <c r="C975" s="17">
        <f t="shared" si="72"/>
        <v>2</v>
      </c>
      <c r="D975" s="17" t="str">
        <f t="shared" si="73"/>
        <v>winter</v>
      </c>
      <c r="E975" s="37">
        <v>815</v>
      </c>
      <c r="F975" s="37"/>
      <c r="G975" s="35">
        <v>0</v>
      </c>
      <c r="H975" s="22" t="str">
        <f t="shared" si="74"/>
        <v xml:space="preserve"> </v>
      </c>
      <c r="O975" s="22" t="s">
        <v>746</v>
      </c>
    </row>
    <row r="976" spans="1:22" s="22" customFormat="1">
      <c r="A976" s="54">
        <v>40969</v>
      </c>
      <c r="B976" s="17">
        <v>2012</v>
      </c>
      <c r="C976" s="17">
        <f t="shared" si="72"/>
        <v>3</v>
      </c>
      <c r="D976" s="17" t="str">
        <f t="shared" si="73"/>
        <v>spring</v>
      </c>
      <c r="E976" s="37">
        <v>745</v>
      </c>
      <c r="F976" s="37"/>
      <c r="G976" s="35">
        <v>0</v>
      </c>
      <c r="H976" s="22" t="str">
        <f t="shared" si="74"/>
        <v xml:space="preserve"> </v>
      </c>
      <c r="O976" s="22" t="s">
        <v>746</v>
      </c>
    </row>
    <row r="977" spans="1:15" s="22" customFormat="1">
      <c r="A977" s="54">
        <v>40970</v>
      </c>
      <c r="B977" s="17">
        <v>2012</v>
      </c>
      <c r="C977" s="17">
        <f t="shared" si="72"/>
        <v>3</v>
      </c>
      <c r="D977" s="17" t="str">
        <f t="shared" si="73"/>
        <v>spring</v>
      </c>
      <c r="E977" s="37">
        <v>750</v>
      </c>
      <c r="F977" s="37"/>
      <c r="G977" s="35">
        <v>0</v>
      </c>
      <c r="H977" s="22" t="str">
        <f t="shared" si="74"/>
        <v xml:space="preserve"> </v>
      </c>
      <c r="O977" s="22" t="s">
        <v>746</v>
      </c>
    </row>
    <row r="978" spans="1:15" s="22" customFormat="1">
      <c r="A978" s="54">
        <v>40973</v>
      </c>
      <c r="B978" s="17">
        <v>2012</v>
      </c>
      <c r="C978" s="17">
        <f t="shared" si="72"/>
        <v>3</v>
      </c>
      <c r="D978" s="17" t="str">
        <f t="shared" si="73"/>
        <v>spring</v>
      </c>
      <c r="E978" s="37">
        <v>745</v>
      </c>
      <c r="F978" s="37"/>
      <c r="G978" s="35">
        <v>0</v>
      </c>
      <c r="H978" s="22" t="str">
        <f t="shared" si="74"/>
        <v xml:space="preserve"> </v>
      </c>
      <c r="O978" s="22" t="s">
        <v>746</v>
      </c>
    </row>
    <row r="979" spans="1:15" s="22" customFormat="1">
      <c r="A979" s="54">
        <v>40978</v>
      </c>
      <c r="B979" s="17">
        <v>2012</v>
      </c>
      <c r="C979" s="17">
        <f t="shared" si="72"/>
        <v>3</v>
      </c>
      <c r="D979" s="17" t="str">
        <f t="shared" si="73"/>
        <v>spring</v>
      </c>
      <c r="E979" s="37">
        <v>855</v>
      </c>
      <c r="F979" s="37"/>
      <c r="G979" s="35">
        <v>0</v>
      </c>
      <c r="H979" s="22" t="str">
        <f t="shared" si="74"/>
        <v xml:space="preserve"> </v>
      </c>
      <c r="O979" s="22" t="s">
        <v>211</v>
      </c>
    </row>
    <row r="980" spans="1:15" s="22" customFormat="1">
      <c r="A980" s="54">
        <v>40979</v>
      </c>
      <c r="B980" s="17">
        <v>2012</v>
      </c>
      <c r="C980" s="17">
        <f t="shared" si="72"/>
        <v>3</v>
      </c>
      <c r="D980" s="17" t="str">
        <f t="shared" si="73"/>
        <v>spring</v>
      </c>
      <c r="E980" s="37">
        <v>857</v>
      </c>
      <c r="F980" s="37"/>
      <c r="G980" s="35">
        <v>0</v>
      </c>
      <c r="H980" s="22" t="str">
        <f t="shared" si="74"/>
        <v xml:space="preserve"> </v>
      </c>
      <c r="O980" s="22" t="s">
        <v>301</v>
      </c>
    </row>
    <row r="981" spans="1:15" s="22" customFormat="1">
      <c r="A981" s="54">
        <v>40980</v>
      </c>
      <c r="B981" s="17">
        <v>2012</v>
      </c>
      <c r="C981" s="17">
        <f t="shared" si="72"/>
        <v>3</v>
      </c>
      <c r="D981" s="17" t="str">
        <f t="shared" si="73"/>
        <v>spring</v>
      </c>
      <c r="E981" s="37">
        <v>900</v>
      </c>
      <c r="F981" s="37"/>
      <c r="G981" s="35">
        <v>0</v>
      </c>
      <c r="H981" s="22" t="str">
        <f t="shared" si="74"/>
        <v xml:space="preserve"> </v>
      </c>
      <c r="O981" s="22" t="s">
        <v>746</v>
      </c>
    </row>
    <row r="982" spans="1:15" s="22" customFormat="1">
      <c r="A982" s="54">
        <v>40981</v>
      </c>
      <c r="B982" s="17">
        <v>2012</v>
      </c>
      <c r="C982" s="17">
        <f t="shared" si="72"/>
        <v>3</v>
      </c>
      <c r="D982" s="17" t="str">
        <f t="shared" si="73"/>
        <v>spring</v>
      </c>
      <c r="E982" s="37">
        <v>915</v>
      </c>
      <c r="F982" s="37"/>
      <c r="G982" s="35">
        <v>0</v>
      </c>
      <c r="H982" s="22" t="str">
        <f t="shared" ref="H982:H1013" si="75">CONCATENATE(I982," ",J982)</f>
        <v xml:space="preserve"> </v>
      </c>
      <c r="O982" s="22" t="s">
        <v>746</v>
      </c>
    </row>
    <row r="983" spans="1:15" s="22" customFormat="1">
      <c r="A983" s="54">
        <v>40982</v>
      </c>
      <c r="B983" s="17">
        <v>2012</v>
      </c>
      <c r="C983" s="17">
        <f t="shared" si="72"/>
        <v>3</v>
      </c>
      <c r="D983" s="17" t="str">
        <f t="shared" si="73"/>
        <v>spring</v>
      </c>
      <c r="E983" s="37">
        <v>900</v>
      </c>
      <c r="F983" s="37"/>
      <c r="G983" s="35">
        <v>0</v>
      </c>
      <c r="H983" s="22" t="str">
        <f t="shared" si="75"/>
        <v xml:space="preserve"> </v>
      </c>
      <c r="O983" s="22" t="s">
        <v>746</v>
      </c>
    </row>
    <row r="984" spans="1:15" s="22" customFormat="1">
      <c r="A984" s="54">
        <v>40983</v>
      </c>
      <c r="B984" s="17">
        <v>2012</v>
      </c>
      <c r="C984" s="17">
        <f t="shared" si="72"/>
        <v>3</v>
      </c>
      <c r="D984" s="17" t="str">
        <f t="shared" si="73"/>
        <v>spring</v>
      </c>
      <c r="E984" s="37">
        <v>830</v>
      </c>
      <c r="F984" s="37"/>
      <c r="G984" s="35">
        <v>0</v>
      </c>
      <c r="H984" s="22" t="str">
        <f t="shared" si="75"/>
        <v xml:space="preserve"> </v>
      </c>
      <c r="O984" s="22" t="s">
        <v>746</v>
      </c>
    </row>
    <row r="985" spans="1:15" s="22" customFormat="1">
      <c r="A985" s="54">
        <v>40984</v>
      </c>
      <c r="B985" s="17">
        <v>2012</v>
      </c>
      <c r="C985" s="17">
        <f t="shared" si="72"/>
        <v>3</v>
      </c>
      <c r="D985" s="17" t="str">
        <f t="shared" si="73"/>
        <v>spring</v>
      </c>
      <c r="E985" s="37">
        <v>800</v>
      </c>
      <c r="F985" s="37"/>
      <c r="G985" s="35">
        <v>0</v>
      </c>
      <c r="H985" s="22" t="str">
        <f t="shared" si="75"/>
        <v xml:space="preserve"> </v>
      </c>
      <c r="O985" s="22" t="s">
        <v>746</v>
      </c>
    </row>
    <row r="986" spans="1:15" s="22" customFormat="1">
      <c r="A986" s="54">
        <v>40986</v>
      </c>
      <c r="B986" s="17">
        <v>2012</v>
      </c>
      <c r="C986" s="17">
        <f t="shared" si="72"/>
        <v>3</v>
      </c>
      <c r="D986" s="17" t="str">
        <f t="shared" si="73"/>
        <v>spring</v>
      </c>
      <c r="E986" s="37">
        <v>905</v>
      </c>
      <c r="F986" s="37"/>
      <c r="G986" s="35">
        <v>0</v>
      </c>
      <c r="H986" s="22" t="str">
        <f t="shared" si="75"/>
        <v xml:space="preserve"> </v>
      </c>
      <c r="O986" s="22" t="s">
        <v>301</v>
      </c>
    </row>
    <row r="987" spans="1:15" s="22" customFormat="1">
      <c r="A987" s="54">
        <v>40988</v>
      </c>
      <c r="B987" s="17">
        <v>2012</v>
      </c>
      <c r="C987" s="17">
        <f t="shared" si="72"/>
        <v>3</v>
      </c>
      <c r="D987" s="17" t="str">
        <f t="shared" si="73"/>
        <v>spring</v>
      </c>
      <c r="E987" s="37">
        <v>1145</v>
      </c>
      <c r="F987" s="37"/>
      <c r="G987" s="35">
        <v>0</v>
      </c>
      <c r="H987" s="22" t="str">
        <f t="shared" si="75"/>
        <v xml:space="preserve"> </v>
      </c>
      <c r="O987" s="22" t="s">
        <v>746</v>
      </c>
    </row>
    <row r="988" spans="1:15" s="22" customFormat="1">
      <c r="A988" s="54">
        <v>40989</v>
      </c>
      <c r="B988" s="17">
        <v>2012</v>
      </c>
      <c r="C988" s="17">
        <f t="shared" ref="C988:C1015" si="76">MONTH(A988)</f>
        <v>3</v>
      </c>
      <c r="D988" s="17" t="str">
        <f t="shared" ref="D988:D1015" si="77">IF(C988&lt;3,"winter",IF(C988&lt;6,"spring",IF(C988&lt;9,"summer",IF(C988&lt;12,"fall","winter"))))</f>
        <v>spring</v>
      </c>
      <c r="E988" s="37">
        <v>820</v>
      </c>
      <c r="F988" s="37"/>
      <c r="G988" s="35">
        <v>0</v>
      </c>
      <c r="H988" s="22" t="str">
        <f t="shared" si="75"/>
        <v xml:space="preserve"> </v>
      </c>
      <c r="O988" s="22" t="s">
        <v>746</v>
      </c>
    </row>
    <row r="989" spans="1:15" s="22" customFormat="1">
      <c r="A989" s="54">
        <v>40990</v>
      </c>
      <c r="B989" s="17">
        <v>2012</v>
      </c>
      <c r="C989" s="17">
        <f t="shared" si="76"/>
        <v>3</v>
      </c>
      <c r="D989" s="17" t="str">
        <f t="shared" si="77"/>
        <v>spring</v>
      </c>
      <c r="E989" s="37">
        <v>800</v>
      </c>
      <c r="F989" s="37"/>
      <c r="G989" s="35">
        <v>0</v>
      </c>
      <c r="H989" s="22" t="str">
        <f t="shared" si="75"/>
        <v xml:space="preserve"> </v>
      </c>
      <c r="O989" s="22" t="s">
        <v>746</v>
      </c>
    </row>
    <row r="990" spans="1:15" s="22" customFormat="1">
      <c r="A990" s="54">
        <v>40992</v>
      </c>
      <c r="B990" s="17">
        <v>2012</v>
      </c>
      <c r="C990" s="17">
        <f t="shared" si="76"/>
        <v>3</v>
      </c>
      <c r="D990" s="17" t="str">
        <f t="shared" si="77"/>
        <v>spring</v>
      </c>
      <c r="E990" s="37">
        <v>900</v>
      </c>
      <c r="F990" s="37"/>
      <c r="G990" s="35">
        <v>0</v>
      </c>
      <c r="H990" s="22" t="str">
        <f t="shared" si="75"/>
        <v xml:space="preserve"> </v>
      </c>
      <c r="O990" s="22" t="s">
        <v>301</v>
      </c>
    </row>
    <row r="991" spans="1:15" s="22" customFormat="1">
      <c r="A991" s="54">
        <v>40994</v>
      </c>
      <c r="B991" s="17">
        <v>2012</v>
      </c>
      <c r="C991" s="17">
        <f t="shared" si="76"/>
        <v>3</v>
      </c>
      <c r="D991" s="17" t="str">
        <f t="shared" si="77"/>
        <v>spring</v>
      </c>
      <c r="E991" s="37">
        <v>750</v>
      </c>
      <c r="F991" s="37"/>
      <c r="G991" s="35">
        <v>0</v>
      </c>
      <c r="H991" s="22" t="str">
        <f t="shared" si="75"/>
        <v xml:space="preserve"> </v>
      </c>
      <c r="O991" s="22" t="s">
        <v>746</v>
      </c>
    </row>
    <row r="992" spans="1:15" s="22" customFormat="1">
      <c r="A992" s="54">
        <v>40995</v>
      </c>
      <c r="B992" s="17">
        <v>2012</v>
      </c>
      <c r="C992" s="17">
        <f t="shared" si="76"/>
        <v>3</v>
      </c>
      <c r="D992" s="17" t="str">
        <f t="shared" si="77"/>
        <v>spring</v>
      </c>
      <c r="E992" s="37">
        <v>815</v>
      </c>
      <c r="F992" s="37"/>
      <c r="G992" s="35">
        <v>0</v>
      </c>
      <c r="H992" s="22" t="str">
        <f t="shared" si="75"/>
        <v xml:space="preserve"> </v>
      </c>
      <c r="O992" s="22" t="s">
        <v>746</v>
      </c>
    </row>
    <row r="993" spans="1:15" s="22" customFormat="1">
      <c r="A993" s="54">
        <v>40996</v>
      </c>
      <c r="B993" s="17">
        <v>2012</v>
      </c>
      <c r="C993" s="17">
        <f t="shared" si="76"/>
        <v>3</v>
      </c>
      <c r="D993" s="17" t="str">
        <f t="shared" si="77"/>
        <v>spring</v>
      </c>
      <c r="E993" s="37">
        <v>800</v>
      </c>
      <c r="F993" s="37"/>
      <c r="G993" s="35">
        <v>0</v>
      </c>
      <c r="H993" s="22" t="str">
        <f t="shared" si="75"/>
        <v xml:space="preserve"> </v>
      </c>
      <c r="O993" s="22" t="s">
        <v>746</v>
      </c>
    </row>
    <row r="994" spans="1:15" s="22" customFormat="1">
      <c r="A994" s="54">
        <v>40997</v>
      </c>
      <c r="B994" s="17">
        <v>2012</v>
      </c>
      <c r="C994" s="17">
        <f t="shared" si="76"/>
        <v>3</v>
      </c>
      <c r="D994" s="17" t="str">
        <f t="shared" si="77"/>
        <v>spring</v>
      </c>
      <c r="E994" s="37">
        <v>745</v>
      </c>
      <c r="F994" s="37"/>
      <c r="G994" s="35">
        <v>0</v>
      </c>
      <c r="H994" s="22" t="str">
        <f t="shared" si="75"/>
        <v xml:space="preserve"> </v>
      </c>
      <c r="O994" s="22" t="s">
        <v>746</v>
      </c>
    </row>
    <row r="995" spans="1:15" s="22" customFormat="1">
      <c r="A995" s="54">
        <v>40998</v>
      </c>
      <c r="B995" s="17">
        <v>2012</v>
      </c>
      <c r="C995" s="17">
        <f t="shared" si="76"/>
        <v>3</v>
      </c>
      <c r="D995" s="17" t="str">
        <f t="shared" si="77"/>
        <v>spring</v>
      </c>
      <c r="E995" s="37">
        <v>830</v>
      </c>
      <c r="F995" s="37"/>
      <c r="G995" s="35">
        <v>0</v>
      </c>
      <c r="H995" s="22" t="str">
        <f t="shared" si="75"/>
        <v xml:space="preserve"> </v>
      </c>
      <c r="O995" s="22" t="s">
        <v>746</v>
      </c>
    </row>
    <row r="996" spans="1:15" s="22" customFormat="1">
      <c r="A996" s="54">
        <v>41001</v>
      </c>
      <c r="B996" s="17">
        <v>2012</v>
      </c>
      <c r="C996" s="17">
        <f t="shared" si="76"/>
        <v>4</v>
      </c>
      <c r="D996" s="17" t="str">
        <f t="shared" si="77"/>
        <v>spring</v>
      </c>
      <c r="E996" s="37">
        <v>840</v>
      </c>
      <c r="F996" s="37"/>
      <c r="G996" s="35">
        <v>0</v>
      </c>
      <c r="H996" s="22" t="str">
        <f t="shared" si="75"/>
        <v xml:space="preserve"> </v>
      </c>
      <c r="O996" s="22" t="s">
        <v>746</v>
      </c>
    </row>
    <row r="997" spans="1:15" s="22" customFormat="1">
      <c r="A997" s="54">
        <v>41002</v>
      </c>
      <c r="B997" s="17">
        <v>2012</v>
      </c>
      <c r="C997" s="17">
        <f t="shared" si="76"/>
        <v>4</v>
      </c>
      <c r="D997" s="17" t="str">
        <f t="shared" si="77"/>
        <v>spring</v>
      </c>
      <c r="E997" s="37">
        <v>810</v>
      </c>
      <c r="F997" s="37"/>
      <c r="G997" s="35">
        <v>0</v>
      </c>
      <c r="H997" s="22" t="str">
        <f t="shared" si="75"/>
        <v xml:space="preserve"> </v>
      </c>
      <c r="O997" s="22" t="s">
        <v>746</v>
      </c>
    </row>
    <row r="998" spans="1:15" s="22" customFormat="1">
      <c r="A998" s="54">
        <v>41003</v>
      </c>
      <c r="B998" s="17">
        <v>2012</v>
      </c>
      <c r="C998" s="17">
        <f t="shared" si="76"/>
        <v>4</v>
      </c>
      <c r="D998" s="17" t="str">
        <f t="shared" si="77"/>
        <v>spring</v>
      </c>
      <c r="E998" s="37">
        <v>815</v>
      </c>
      <c r="F998" s="37"/>
      <c r="G998" s="35">
        <v>0</v>
      </c>
      <c r="H998" s="22" t="str">
        <f t="shared" si="75"/>
        <v xml:space="preserve"> </v>
      </c>
      <c r="O998" s="22" t="s">
        <v>746</v>
      </c>
    </row>
    <row r="999" spans="1:15" s="22" customFormat="1">
      <c r="A999" s="54">
        <v>41004</v>
      </c>
      <c r="B999" s="17">
        <v>2012</v>
      </c>
      <c r="C999" s="17">
        <f t="shared" si="76"/>
        <v>4</v>
      </c>
      <c r="D999" s="17" t="str">
        <f t="shared" si="77"/>
        <v>spring</v>
      </c>
      <c r="E999" s="37">
        <v>800</v>
      </c>
      <c r="F999" s="37"/>
      <c r="G999" s="35">
        <v>0</v>
      </c>
      <c r="H999" s="22" t="str">
        <f t="shared" si="75"/>
        <v xml:space="preserve"> </v>
      </c>
      <c r="O999" s="22" t="s">
        <v>746</v>
      </c>
    </row>
    <row r="1000" spans="1:15" s="22" customFormat="1">
      <c r="A1000" s="54">
        <v>41005</v>
      </c>
      <c r="B1000" s="17">
        <v>2012</v>
      </c>
      <c r="C1000" s="17">
        <f t="shared" si="76"/>
        <v>4</v>
      </c>
      <c r="D1000" s="17" t="str">
        <f t="shared" si="77"/>
        <v>spring</v>
      </c>
      <c r="E1000" s="37"/>
      <c r="F1000" s="37"/>
      <c r="G1000" s="35"/>
      <c r="H1000" s="22" t="str">
        <f t="shared" si="75"/>
        <v xml:space="preserve"> </v>
      </c>
    </row>
    <row r="1001" spans="1:15" s="22" customFormat="1">
      <c r="A1001" s="54">
        <v>41006</v>
      </c>
      <c r="B1001" s="17">
        <v>2012</v>
      </c>
      <c r="C1001" s="17">
        <f t="shared" si="76"/>
        <v>4</v>
      </c>
      <c r="D1001" s="17" t="str">
        <f t="shared" si="77"/>
        <v>spring</v>
      </c>
      <c r="E1001" s="37">
        <v>900</v>
      </c>
      <c r="F1001" s="37"/>
      <c r="G1001" s="35">
        <v>0</v>
      </c>
      <c r="H1001" s="22" t="str">
        <f t="shared" si="75"/>
        <v xml:space="preserve"> </v>
      </c>
      <c r="O1001" s="22" t="s">
        <v>211</v>
      </c>
    </row>
    <row r="1002" spans="1:15" s="22" customFormat="1">
      <c r="A1002" s="54">
        <v>41007</v>
      </c>
      <c r="B1002" s="17">
        <v>2012</v>
      </c>
      <c r="C1002" s="17">
        <f t="shared" si="76"/>
        <v>4</v>
      </c>
      <c r="D1002" s="17" t="str">
        <f t="shared" si="77"/>
        <v>spring</v>
      </c>
      <c r="E1002" s="37">
        <v>858</v>
      </c>
      <c r="F1002" s="37"/>
      <c r="G1002" s="35">
        <v>0</v>
      </c>
      <c r="H1002" s="22" t="str">
        <f t="shared" si="75"/>
        <v xml:space="preserve"> </v>
      </c>
      <c r="O1002" s="22" t="s">
        <v>301</v>
      </c>
    </row>
    <row r="1003" spans="1:15" s="22" customFormat="1">
      <c r="A1003" s="54">
        <v>41010</v>
      </c>
      <c r="B1003" s="17">
        <v>2012</v>
      </c>
      <c r="C1003" s="17">
        <f t="shared" si="76"/>
        <v>4</v>
      </c>
      <c r="D1003" s="17" t="str">
        <f t="shared" si="77"/>
        <v>spring</v>
      </c>
      <c r="E1003" s="37">
        <v>830</v>
      </c>
      <c r="F1003" s="37"/>
      <c r="G1003" s="35">
        <v>0</v>
      </c>
      <c r="H1003" s="22" t="str">
        <f t="shared" si="75"/>
        <v xml:space="preserve"> </v>
      </c>
      <c r="O1003" s="22" t="s">
        <v>211</v>
      </c>
    </row>
    <row r="1004" spans="1:15" s="22" customFormat="1">
      <c r="A1004" s="54">
        <v>41013</v>
      </c>
      <c r="B1004" s="17">
        <v>2012</v>
      </c>
      <c r="C1004" s="17">
        <f t="shared" si="76"/>
        <v>4</v>
      </c>
      <c r="D1004" s="17" t="str">
        <f t="shared" si="77"/>
        <v>spring</v>
      </c>
      <c r="E1004" s="37">
        <v>900</v>
      </c>
      <c r="F1004" s="37"/>
      <c r="G1004" s="35">
        <v>0</v>
      </c>
      <c r="H1004" s="22" t="str">
        <f t="shared" si="75"/>
        <v xml:space="preserve"> </v>
      </c>
      <c r="O1004" s="22" t="s">
        <v>301</v>
      </c>
    </row>
    <row r="1005" spans="1:15" s="22" customFormat="1">
      <c r="A1005" s="54">
        <v>41014</v>
      </c>
      <c r="B1005" s="17">
        <v>2012</v>
      </c>
      <c r="C1005" s="17">
        <f t="shared" si="76"/>
        <v>4</v>
      </c>
      <c r="D1005" s="17" t="str">
        <f t="shared" si="77"/>
        <v>spring</v>
      </c>
      <c r="E1005" s="37">
        <v>900</v>
      </c>
      <c r="F1005" s="37"/>
      <c r="G1005" s="35">
        <v>0</v>
      </c>
      <c r="H1005" s="22" t="str">
        <f t="shared" si="75"/>
        <v xml:space="preserve"> </v>
      </c>
      <c r="O1005" s="22" t="s">
        <v>211</v>
      </c>
    </row>
    <row r="1006" spans="1:15" s="22" customFormat="1">
      <c r="A1006" s="54">
        <v>41017</v>
      </c>
      <c r="B1006" s="17">
        <v>2012</v>
      </c>
      <c r="C1006" s="17">
        <f t="shared" si="76"/>
        <v>4</v>
      </c>
      <c r="D1006" s="17" t="str">
        <f t="shared" si="77"/>
        <v>spring</v>
      </c>
      <c r="E1006" s="37">
        <v>815</v>
      </c>
      <c r="F1006" s="37"/>
      <c r="G1006" s="35">
        <v>0</v>
      </c>
      <c r="H1006" s="22" t="str">
        <f t="shared" si="75"/>
        <v xml:space="preserve"> </v>
      </c>
      <c r="O1006" s="22" t="s">
        <v>211</v>
      </c>
    </row>
    <row r="1007" spans="1:15" s="22" customFormat="1">
      <c r="A1007" s="54">
        <v>41020</v>
      </c>
      <c r="B1007" s="17">
        <v>2012</v>
      </c>
      <c r="C1007" s="17">
        <f t="shared" si="76"/>
        <v>4</v>
      </c>
      <c r="D1007" s="17" t="str">
        <f t="shared" si="77"/>
        <v>spring</v>
      </c>
      <c r="E1007" s="37">
        <v>900</v>
      </c>
      <c r="F1007" s="37"/>
      <c r="G1007" s="35">
        <v>0</v>
      </c>
      <c r="H1007" s="22" t="str">
        <f t="shared" si="75"/>
        <v xml:space="preserve"> </v>
      </c>
      <c r="O1007" s="22" t="s">
        <v>211</v>
      </c>
    </row>
    <row r="1008" spans="1:15" s="22" customFormat="1">
      <c r="A1008" s="54">
        <v>41021</v>
      </c>
      <c r="B1008" s="17">
        <v>2012</v>
      </c>
      <c r="C1008" s="17">
        <f t="shared" si="76"/>
        <v>4</v>
      </c>
      <c r="D1008" s="17" t="str">
        <f t="shared" si="77"/>
        <v>spring</v>
      </c>
      <c r="E1008" s="37">
        <v>915</v>
      </c>
      <c r="F1008" s="37"/>
      <c r="G1008" s="35">
        <v>0</v>
      </c>
      <c r="H1008" s="22" t="str">
        <f t="shared" si="75"/>
        <v xml:space="preserve"> </v>
      </c>
      <c r="O1008" s="22" t="s">
        <v>301</v>
      </c>
    </row>
    <row r="1009" spans="1:22" s="22" customFormat="1">
      <c r="A1009" s="54">
        <v>41022</v>
      </c>
      <c r="B1009" s="17">
        <v>2012</v>
      </c>
      <c r="C1009" s="17">
        <f t="shared" si="76"/>
        <v>4</v>
      </c>
      <c r="D1009" s="17" t="str">
        <f t="shared" si="77"/>
        <v>spring</v>
      </c>
      <c r="E1009" s="37">
        <v>845</v>
      </c>
      <c r="F1009" s="37"/>
      <c r="G1009" s="35">
        <v>0</v>
      </c>
      <c r="H1009" s="22" t="str">
        <f t="shared" si="75"/>
        <v xml:space="preserve"> </v>
      </c>
      <c r="O1009" s="22" t="s">
        <v>746</v>
      </c>
    </row>
    <row r="1010" spans="1:22" s="22" customFormat="1">
      <c r="A1010" s="54">
        <v>41023</v>
      </c>
      <c r="B1010" s="17">
        <v>2012</v>
      </c>
      <c r="C1010" s="17">
        <f t="shared" si="76"/>
        <v>4</v>
      </c>
      <c r="D1010" s="17" t="str">
        <f t="shared" si="77"/>
        <v>spring</v>
      </c>
      <c r="E1010" s="37">
        <v>945</v>
      </c>
      <c r="F1010" s="37"/>
      <c r="G1010" s="35">
        <v>0</v>
      </c>
      <c r="H1010" s="22" t="str">
        <f t="shared" si="75"/>
        <v xml:space="preserve"> </v>
      </c>
      <c r="O1010" s="22" t="s">
        <v>746</v>
      </c>
    </row>
    <row r="1011" spans="1:22">
      <c r="A1011" s="53">
        <v>41024</v>
      </c>
      <c r="B1011" s="17">
        <v>2012</v>
      </c>
      <c r="C1011" s="17">
        <f t="shared" si="76"/>
        <v>4</v>
      </c>
      <c r="D1011" s="17" t="str">
        <f t="shared" si="77"/>
        <v>spring</v>
      </c>
      <c r="E1011" s="27">
        <v>840</v>
      </c>
      <c r="F1011" s="33" t="s">
        <v>97</v>
      </c>
      <c r="G1011" s="35">
        <v>1</v>
      </c>
      <c r="H1011" s="41" t="str">
        <f t="shared" si="75"/>
        <v>Cardellina pusilla</v>
      </c>
      <c r="I1011" s="22" t="s">
        <v>212</v>
      </c>
      <c r="J1011" s="22" t="s">
        <v>285</v>
      </c>
      <c r="K1011" s="22" t="s">
        <v>519</v>
      </c>
      <c r="L1011" s="22" t="s">
        <v>206</v>
      </c>
      <c r="M1011" s="22" t="s">
        <v>133</v>
      </c>
      <c r="N1011" s="22" t="s">
        <v>213</v>
      </c>
      <c r="O1011" s="22" t="s">
        <v>186</v>
      </c>
      <c r="P1011" s="41" t="s">
        <v>338</v>
      </c>
      <c r="Q1011" s="41" t="s">
        <v>342</v>
      </c>
      <c r="R1011" s="41" t="s">
        <v>888</v>
      </c>
      <c r="S1011" s="41" t="s">
        <v>678</v>
      </c>
      <c r="T1011" s="41" t="s">
        <v>517</v>
      </c>
    </row>
    <row r="1012" spans="1:22" s="22" customFormat="1">
      <c r="A1012" s="54">
        <v>41024</v>
      </c>
      <c r="B1012" s="17">
        <v>2012</v>
      </c>
      <c r="C1012" s="17">
        <f t="shared" si="76"/>
        <v>4</v>
      </c>
      <c r="D1012" s="17" t="str">
        <f t="shared" si="77"/>
        <v>spring</v>
      </c>
      <c r="E1012" s="37">
        <v>830</v>
      </c>
      <c r="F1012" s="37"/>
      <c r="G1012" s="35">
        <v>0</v>
      </c>
      <c r="H1012" s="22" t="str">
        <f t="shared" si="75"/>
        <v xml:space="preserve"> </v>
      </c>
      <c r="O1012" s="22" t="s">
        <v>746</v>
      </c>
    </row>
    <row r="1013" spans="1:22" s="22" customFormat="1">
      <c r="A1013" s="54">
        <v>41025</v>
      </c>
      <c r="B1013" s="17">
        <v>2012</v>
      </c>
      <c r="C1013" s="17">
        <f t="shared" si="76"/>
        <v>4</v>
      </c>
      <c r="D1013" s="17" t="str">
        <f t="shared" si="77"/>
        <v>spring</v>
      </c>
      <c r="E1013" s="37">
        <v>820</v>
      </c>
      <c r="F1013" s="37"/>
      <c r="G1013" s="35">
        <v>0</v>
      </c>
      <c r="H1013" s="22" t="str">
        <f t="shared" si="75"/>
        <v xml:space="preserve"> </v>
      </c>
      <c r="O1013" s="22" t="s">
        <v>746</v>
      </c>
    </row>
    <row r="1014" spans="1:22" s="22" customFormat="1">
      <c r="A1014" s="54">
        <v>41026</v>
      </c>
      <c r="B1014" s="17">
        <v>2012</v>
      </c>
      <c r="C1014" s="17">
        <f t="shared" si="76"/>
        <v>4</v>
      </c>
      <c r="D1014" s="17" t="str">
        <f t="shared" si="77"/>
        <v>spring</v>
      </c>
      <c r="E1014" s="37">
        <v>800</v>
      </c>
      <c r="F1014" s="37"/>
      <c r="G1014" s="35">
        <v>0</v>
      </c>
      <c r="H1014" s="22" t="str">
        <f t="shared" ref="H1014:H1015" si="78">CONCATENATE(I1014," ",J1014)</f>
        <v xml:space="preserve"> </v>
      </c>
      <c r="O1014" s="22" t="s">
        <v>746</v>
      </c>
    </row>
    <row r="1015" spans="1:22" s="22" customFormat="1">
      <c r="A1015" s="54">
        <v>41027</v>
      </c>
      <c r="B1015" s="17">
        <v>2012</v>
      </c>
      <c r="C1015" s="17">
        <f t="shared" si="76"/>
        <v>4</v>
      </c>
      <c r="D1015" s="17" t="str">
        <f t="shared" si="77"/>
        <v>spring</v>
      </c>
      <c r="E1015" s="37">
        <v>900</v>
      </c>
      <c r="F1015" s="37"/>
      <c r="G1015" s="35">
        <v>0</v>
      </c>
      <c r="H1015" s="22" t="str">
        <f t="shared" si="78"/>
        <v xml:space="preserve"> </v>
      </c>
      <c r="O1015" s="22" t="s">
        <v>211</v>
      </c>
    </row>
    <row r="1016" spans="1:22">
      <c r="A1016" s="53">
        <v>41028</v>
      </c>
      <c r="B1016" s="22">
        <v>2012</v>
      </c>
      <c r="C1016" s="22">
        <v>4</v>
      </c>
      <c r="D1016" s="22" t="s">
        <v>135</v>
      </c>
      <c r="E1016" s="27">
        <v>910</v>
      </c>
      <c r="F1016" s="22" t="s">
        <v>97</v>
      </c>
      <c r="G1016" s="39">
        <v>1</v>
      </c>
      <c r="H1016" s="41" t="s">
        <v>123</v>
      </c>
      <c r="I1016" s="22" t="s">
        <v>582</v>
      </c>
      <c r="J1016" s="22" t="s">
        <v>583</v>
      </c>
      <c r="K1016" s="22" t="s">
        <v>2</v>
      </c>
      <c r="L1016" s="22" t="s">
        <v>340</v>
      </c>
      <c r="M1016" s="22" t="s">
        <v>251</v>
      </c>
      <c r="N1016" s="22" t="s">
        <v>340</v>
      </c>
      <c r="O1016" s="22" t="s">
        <v>301</v>
      </c>
      <c r="P1016" s="41" t="s">
        <v>341</v>
      </c>
      <c r="Q1016" s="41" t="s">
        <v>342</v>
      </c>
      <c r="R1016" s="41" t="s">
        <v>704</v>
      </c>
      <c r="S1016" s="41" t="s">
        <v>519</v>
      </c>
      <c r="T1016" s="41" t="s">
        <v>517</v>
      </c>
      <c r="V1016" s="41" t="s">
        <v>923</v>
      </c>
    </row>
    <row r="1017" spans="1:22">
      <c r="A1017" s="53">
        <v>41028</v>
      </c>
      <c r="B1017" s="17">
        <v>2012</v>
      </c>
      <c r="C1017" s="17">
        <f t="shared" ref="C1017:C1048" si="79">MONTH(A1017)</f>
        <v>4</v>
      </c>
      <c r="D1017" s="17" t="str">
        <f t="shared" ref="D1017:D1048" si="80">IF(C1017&lt;3,"winter",IF(C1017&lt;6,"spring",IF(C1017&lt;9,"summer",IF(C1017&lt;12,"fall","winter"))))</f>
        <v>spring</v>
      </c>
      <c r="E1017" s="27">
        <v>910</v>
      </c>
      <c r="F1017" s="22" t="s">
        <v>97</v>
      </c>
      <c r="G1017" s="35">
        <v>1</v>
      </c>
      <c r="H1017" s="41" t="str">
        <f t="shared" ref="H1017:H1080" si="81">CONCATENATE(I1017," ",J1017)</f>
        <v>Calypte anna</v>
      </c>
      <c r="I1017" s="22" t="s">
        <v>582</v>
      </c>
      <c r="J1017" s="22" t="s">
        <v>583</v>
      </c>
      <c r="K1017" s="22" t="s">
        <v>519</v>
      </c>
      <c r="L1017" s="22" t="s">
        <v>339</v>
      </c>
      <c r="M1017" s="22" t="s">
        <v>251</v>
      </c>
      <c r="N1017" s="22" t="s">
        <v>340</v>
      </c>
      <c r="O1017" s="22" t="s">
        <v>301</v>
      </c>
      <c r="P1017" s="41" t="s">
        <v>341</v>
      </c>
      <c r="Q1017" s="41" t="s">
        <v>342</v>
      </c>
      <c r="R1017" s="41" t="s">
        <v>703</v>
      </c>
      <c r="S1017" s="41" t="s">
        <v>519</v>
      </c>
      <c r="T1017" s="41" t="s">
        <v>434</v>
      </c>
      <c r="V1017" s="41" t="s">
        <v>923</v>
      </c>
    </row>
    <row r="1018" spans="1:22" s="22" customFormat="1">
      <c r="A1018" s="54">
        <v>41029</v>
      </c>
      <c r="B1018" s="17">
        <v>2012</v>
      </c>
      <c r="C1018" s="17">
        <f t="shared" si="79"/>
        <v>4</v>
      </c>
      <c r="D1018" s="17" t="str">
        <f t="shared" si="80"/>
        <v>spring</v>
      </c>
      <c r="E1018" s="37">
        <v>820</v>
      </c>
      <c r="F1018" s="37"/>
      <c r="G1018" s="35">
        <v>0</v>
      </c>
      <c r="H1018" s="22" t="str">
        <f t="shared" si="81"/>
        <v xml:space="preserve"> </v>
      </c>
      <c r="O1018" s="22" t="s">
        <v>746</v>
      </c>
    </row>
    <row r="1019" spans="1:22" s="22" customFormat="1">
      <c r="A1019" s="54">
        <v>41031</v>
      </c>
      <c r="B1019" s="17">
        <v>2012</v>
      </c>
      <c r="C1019" s="17">
        <f t="shared" si="79"/>
        <v>5</v>
      </c>
      <c r="D1019" s="17" t="str">
        <f t="shared" si="80"/>
        <v>spring</v>
      </c>
      <c r="E1019" s="37">
        <v>800</v>
      </c>
      <c r="F1019" s="37"/>
      <c r="G1019" s="35">
        <v>0</v>
      </c>
      <c r="H1019" s="22" t="str">
        <f t="shared" si="81"/>
        <v xml:space="preserve"> </v>
      </c>
      <c r="O1019" s="22" t="s">
        <v>746</v>
      </c>
    </row>
    <row r="1020" spans="1:22" s="22" customFormat="1">
      <c r="A1020" s="54">
        <v>41032</v>
      </c>
      <c r="B1020" s="17">
        <v>2012</v>
      </c>
      <c r="C1020" s="17">
        <f t="shared" si="79"/>
        <v>5</v>
      </c>
      <c r="D1020" s="17" t="str">
        <f t="shared" si="80"/>
        <v>spring</v>
      </c>
      <c r="E1020" s="37">
        <v>815</v>
      </c>
      <c r="F1020" s="37"/>
      <c r="G1020" s="35">
        <v>0</v>
      </c>
      <c r="H1020" s="22" t="str">
        <f t="shared" si="81"/>
        <v xml:space="preserve"> </v>
      </c>
      <c r="O1020" s="22" t="s">
        <v>746</v>
      </c>
    </row>
    <row r="1021" spans="1:22" s="22" customFormat="1">
      <c r="A1021" s="54">
        <v>41033</v>
      </c>
      <c r="B1021" s="17">
        <v>2012</v>
      </c>
      <c r="C1021" s="17">
        <f t="shared" si="79"/>
        <v>5</v>
      </c>
      <c r="D1021" s="17" t="str">
        <f t="shared" si="80"/>
        <v>spring</v>
      </c>
      <c r="E1021" s="37">
        <v>845</v>
      </c>
      <c r="F1021" s="37"/>
      <c r="G1021" s="35">
        <v>0</v>
      </c>
      <c r="H1021" s="22" t="str">
        <f t="shared" si="81"/>
        <v xml:space="preserve"> </v>
      </c>
      <c r="O1021" s="22" t="s">
        <v>746</v>
      </c>
    </row>
    <row r="1022" spans="1:22" s="22" customFormat="1">
      <c r="A1022" s="54">
        <v>41034</v>
      </c>
      <c r="B1022" s="17">
        <v>2012</v>
      </c>
      <c r="C1022" s="17">
        <f t="shared" si="79"/>
        <v>5</v>
      </c>
      <c r="D1022" s="17" t="str">
        <f t="shared" si="80"/>
        <v>spring</v>
      </c>
      <c r="E1022" s="37">
        <v>830</v>
      </c>
      <c r="F1022" s="37"/>
      <c r="G1022" s="35">
        <v>0</v>
      </c>
      <c r="H1022" s="22" t="str">
        <f t="shared" si="81"/>
        <v xml:space="preserve"> </v>
      </c>
      <c r="O1022" s="22" t="s">
        <v>746</v>
      </c>
    </row>
    <row r="1023" spans="1:22" s="22" customFormat="1">
      <c r="A1023" s="54">
        <v>41035</v>
      </c>
      <c r="B1023" s="17">
        <v>2012</v>
      </c>
      <c r="C1023" s="17">
        <f t="shared" si="79"/>
        <v>5</v>
      </c>
      <c r="D1023" s="17" t="str">
        <f t="shared" si="80"/>
        <v>spring</v>
      </c>
      <c r="E1023" s="37">
        <v>900</v>
      </c>
      <c r="F1023" s="37"/>
      <c r="G1023" s="35">
        <v>0</v>
      </c>
      <c r="H1023" s="22" t="str">
        <f t="shared" si="81"/>
        <v xml:space="preserve"> </v>
      </c>
      <c r="O1023" s="22" t="s">
        <v>301</v>
      </c>
    </row>
    <row r="1024" spans="1:22" s="22" customFormat="1">
      <c r="A1024" s="54">
        <v>41037</v>
      </c>
      <c r="B1024" s="17">
        <v>2012</v>
      </c>
      <c r="C1024" s="17">
        <f t="shared" si="79"/>
        <v>5</v>
      </c>
      <c r="D1024" s="17" t="str">
        <f t="shared" si="80"/>
        <v>spring</v>
      </c>
      <c r="E1024" s="37">
        <v>845</v>
      </c>
      <c r="F1024" s="37"/>
      <c r="G1024" s="35">
        <v>0</v>
      </c>
      <c r="H1024" s="22" t="str">
        <f t="shared" si="81"/>
        <v xml:space="preserve"> </v>
      </c>
      <c r="O1024" s="22" t="s">
        <v>746</v>
      </c>
    </row>
    <row r="1025" spans="1:21" s="22" customFormat="1">
      <c r="A1025" s="54">
        <v>41037</v>
      </c>
      <c r="B1025" s="17">
        <v>2012</v>
      </c>
      <c r="C1025" s="17">
        <f t="shared" si="79"/>
        <v>5</v>
      </c>
      <c r="D1025" s="17" t="str">
        <f t="shared" si="80"/>
        <v>spring</v>
      </c>
      <c r="E1025" s="40">
        <v>1050</v>
      </c>
      <c r="F1025" s="37" t="s">
        <v>837</v>
      </c>
      <c r="G1025" s="35">
        <v>1</v>
      </c>
      <c r="H1025" s="22" t="str">
        <f t="shared" si="81"/>
        <v>Calypte anna</v>
      </c>
      <c r="I1025" s="22" t="s">
        <v>582</v>
      </c>
      <c r="J1025" s="22" t="s">
        <v>583</v>
      </c>
      <c r="K1025" s="22" t="s">
        <v>585</v>
      </c>
      <c r="L1025" s="22" t="s">
        <v>434</v>
      </c>
      <c r="M1025" s="22" t="s">
        <v>251</v>
      </c>
      <c r="N1025" s="22" t="s">
        <v>330</v>
      </c>
      <c r="O1025" s="22" t="s">
        <v>746</v>
      </c>
      <c r="P1025" s="22" t="s">
        <v>196</v>
      </c>
    </row>
    <row r="1026" spans="1:21" s="22" customFormat="1">
      <c r="A1026" s="54">
        <v>41038</v>
      </c>
      <c r="B1026" s="17">
        <v>2012</v>
      </c>
      <c r="C1026" s="17">
        <f t="shared" si="79"/>
        <v>5</v>
      </c>
      <c r="D1026" s="17" t="str">
        <f t="shared" si="80"/>
        <v>spring</v>
      </c>
      <c r="E1026" s="37">
        <v>830</v>
      </c>
      <c r="F1026" s="37"/>
      <c r="G1026" s="35">
        <v>0</v>
      </c>
      <c r="H1026" s="22" t="str">
        <f t="shared" si="81"/>
        <v xml:space="preserve"> </v>
      </c>
      <c r="O1026" s="22" t="s">
        <v>746</v>
      </c>
    </row>
    <row r="1027" spans="1:21" s="22" customFormat="1">
      <c r="A1027" s="54">
        <v>41039</v>
      </c>
      <c r="B1027" s="17">
        <v>2012</v>
      </c>
      <c r="C1027" s="17">
        <f t="shared" si="79"/>
        <v>5</v>
      </c>
      <c r="D1027" s="17" t="str">
        <f t="shared" si="80"/>
        <v>spring</v>
      </c>
      <c r="E1027" s="37">
        <v>845</v>
      </c>
      <c r="F1027" s="37"/>
      <c r="G1027" s="35">
        <v>0</v>
      </c>
      <c r="H1027" s="22" t="str">
        <f t="shared" si="81"/>
        <v xml:space="preserve"> </v>
      </c>
      <c r="O1027" s="22" t="s">
        <v>746</v>
      </c>
    </row>
    <row r="1028" spans="1:21" s="22" customFormat="1">
      <c r="A1028" s="54">
        <v>41041</v>
      </c>
      <c r="B1028" s="17">
        <v>2012</v>
      </c>
      <c r="C1028" s="17">
        <f t="shared" si="79"/>
        <v>5</v>
      </c>
      <c r="D1028" s="17" t="str">
        <f t="shared" si="80"/>
        <v>spring</v>
      </c>
      <c r="E1028" s="37">
        <v>900</v>
      </c>
      <c r="F1028" s="37"/>
      <c r="G1028" s="35">
        <v>0</v>
      </c>
      <c r="H1028" s="22" t="str">
        <f t="shared" si="81"/>
        <v xml:space="preserve"> </v>
      </c>
      <c r="O1028" s="22" t="s">
        <v>211</v>
      </c>
    </row>
    <row r="1029" spans="1:21" s="22" customFormat="1">
      <c r="A1029" s="54">
        <v>41042</v>
      </c>
      <c r="B1029" s="17">
        <v>2012</v>
      </c>
      <c r="C1029" s="17">
        <f t="shared" si="79"/>
        <v>5</v>
      </c>
      <c r="D1029" s="17" t="str">
        <f t="shared" si="80"/>
        <v>spring</v>
      </c>
      <c r="E1029" s="37">
        <v>858</v>
      </c>
      <c r="F1029" s="37"/>
      <c r="G1029" s="35">
        <v>0</v>
      </c>
      <c r="H1029" s="22" t="str">
        <f t="shared" si="81"/>
        <v xml:space="preserve"> </v>
      </c>
      <c r="O1029" s="22" t="s">
        <v>301</v>
      </c>
    </row>
    <row r="1030" spans="1:21" s="22" customFormat="1">
      <c r="A1030" s="54">
        <v>41043</v>
      </c>
      <c r="B1030" s="17">
        <v>2012</v>
      </c>
      <c r="C1030" s="17">
        <f t="shared" si="79"/>
        <v>5</v>
      </c>
      <c r="D1030" s="17" t="str">
        <f t="shared" si="80"/>
        <v>spring</v>
      </c>
      <c r="E1030" s="37">
        <v>830</v>
      </c>
      <c r="F1030" s="37"/>
      <c r="G1030" s="35">
        <v>0</v>
      </c>
      <c r="H1030" s="22" t="str">
        <f t="shared" si="81"/>
        <v xml:space="preserve"> </v>
      </c>
      <c r="O1030" s="22" t="s">
        <v>746</v>
      </c>
    </row>
    <row r="1031" spans="1:21" s="22" customFormat="1">
      <c r="A1031" s="54">
        <v>41045</v>
      </c>
      <c r="B1031" s="17">
        <v>2012</v>
      </c>
      <c r="C1031" s="17">
        <f t="shared" si="79"/>
        <v>5</v>
      </c>
      <c r="D1031" s="17" t="str">
        <f t="shared" si="80"/>
        <v>spring</v>
      </c>
      <c r="E1031" s="37">
        <v>900</v>
      </c>
      <c r="F1031" s="37"/>
      <c r="G1031" s="35">
        <v>0</v>
      </c>
      <c r="H1031" s="22" t="str">
        <f t="shared" si="81"/>
        <v xml:space="preserve"> </v>
      </c>
      <c r="O1031" s="22" t="s">
        <v>746</v>
      </c>
    </row>
    <row r="1032" spans="1:21" s="22" customFormat="1">
      <c r="A1032" s="54">
        <v>41046</v>
      </c>
      <c r="B1032" s="17">
        <v>2012</v>
      </c>
      <c r="C1032" s="17">
        <f t="shared" si="79"/>
        <v>5</v>
      </c>
      <c r="D1032" s="17" t="str">
        <f t="shared" si="80"/>
        <v>spring</v>
      </c>
      <c r="E1032" s="37">
        <v>1000</v>
      </c>
      <c r="F1032" s="37"/>
      <c r="G1032" s="35">
        <v>0</v>
      </c>
      <c r="H1032" s="22" t="str">
        <f t="shared" si="81"/>
        <v xml:space="preserve"> </v>
      </c>
      <c r="O1032" s="22" t="s">
        <v>746</v>
      </c>
      <c r="P1032" s="22" t="s">
        <v>197</v>
      </c>
    </row>
    <row r="1033" spans="1:21" s="22" customFormat="1">
      <c r="A1033" s="54">
        <v>41047</v>
      </c>
      <c r="B1033" s="17">
        <v>2012</v>
      </c>
      <c r="C1033" s="17">
        <f t="shared" si="79"/>
        <v>5</v>
      </c>
      <c r="D1033" s="17" t="str">
        <f t="shared" si="80"/>
        <v>spring</v>
      </c>
      <c r="E1033" s="37">
        <v>745</v>
      </c>
      <c r="F1033" s="37"/>
      <c r="G1033" s="35">
        <v>0</v>
      </c>
      <c r="H1033" s="22" t="str">
        <f t="shared" si="81"/>
        <v xml:space="preserve"> </v>
      </c>
      <c r="O1033" s="22" t="s">
        <v>746</v>
      </c>
    </row>
    <row r="1034" spans="1:21" s="22" customFormat="1">
      <c r="A1034" s="54">
        <v>41048</v>
      </c>
      <c r="B1034" s="17">
        <v>2012</v>
      </c>
      <c r="C1034" s="17">
        <f t="shared" si="79"/>
        <v>5</v>
      </c>
      <c r="D1034" s="17" t="str">
        <f t="shared" si="80"/>
        <v>spring</v>
      </c>
      <c r="E1034" s="37">
        <v>900</v>
      </c>
      <c r="F1034" s="37"/>
      <c r="G1034" s="35">
        <v>0</v>
      </c>
      <c r="H1034" s="22" t="str">
        <f t="shared" si="81"/>
        <v xml:space="preserve"> </v>
      </c>
      <c r="O1034" s="22" t="s">
        <v>211</v>
      </c>
    </row>
    <row r="1035" spans="1:21">
      <c r="A1035" s="53">
        <v>41049</v>
      </c>
      <c r="B1035" s="17">
        <v>2012</v>
      </c>
      <c r="C1035" s="17">
        <f t="shared" si="79"/>
        <v>5</v>
      </c>
      <c r="D1035" s="17" t="str">
        <f t="shared" si="80"/>
        <v>spring</v>
      </c>
      <c r="E1035" s="27">
        <v>1535</v>
      </c>
      <c r="F1035" s="33" t="s">
        <v>97</v>
      </c>
      <c r="G1035" s="35">
        <v>1</v>
      </c>
      <c r="H1035" s="41" t="str">
        <f t="shared" si="81"/>
        <v>Selasphorus sasin</v>
      </c>
      <c r="I1035" s="22" t="s">
        <v>437</v>
      </c>
      <c r="J1035" s="22" t="s">
        <v>575</v>
      </c>
      <c r="M1035" s="22" t="s">
        <v>251</v>
      </c>
      <c r="N1035" s="22" t="s">
        <v>198</v>
      </c>
      <c r="O1035" s="22" t="s">
        <v>257</v>
      </c>
      <c r="Q1035" s="41">
        <v>97078</v>
      </c>
      <c r="R1035" s="41" t="s">
        <v>889</v>
      </c>
      <c r="S1035" s="41" t="s">
        <v>519</v>
      </c>
      <c r="T1035" s="41" t="s">
        <v>434</v>
      </c>
      <c r="U1035" s="41" t="s">
        <v>225</v>
      </c>
    </row>
    <row r="1036" spans="1:21" s="22" customFormat="1">
      <c r="A1036" s="54">
        <v>41050</v>
      </c>
      <c r="B1036" s="17">
        <v>2012</v>
      </c>
      <c r="C1036" s="17">
        <f t="shared" si="79"/>
        <v>5</v>
      </c>
      <c r="D1036" s="17" t="str">
        <f t="shared" si="80"/>
        <v>spring</v>
      </c>
      <c r="E1036" s="37">
        <v>900</v>
      </c>
      <c r="F1036" s="37"/>
      <c r="G1036" s="35">
        <v>0</v>
      </c>
      <c r="H1036" s="22" t="str">
        <f t="shared" si="81"/>
        <v xml:space="preserve"> </v>
      </c>
      <c r="O1036" s="22" t="s">
        <v>746</v>
      </c>
    </row>
    <row r="1037" spans="1:21" s="22" customFormat="1">
      <c r="A1037" s="54">
        <v>41051</v>
      </c>
      <c r="B1037" s="17">
        <v>2012</v>
      </c>
      <c r="C1037" s="17">
        <f t="shared" si="79"/>
        <v>5</v>
      </c>
      <c r="D1037" s="17" t="str">
        <f t="shared" si="80"/>
        <v>spring</v>
      </c>
      <c r="E1037" s="37">
        <v>915</v>
      </c>
      <c r="F1037" s="37"/>
      <c r="G1037" s="35">
        <v>0</v>
      </c>
      <c r="H1037" s="22" t="str">
        <f t="shared" si="81"/>
        <v xml:space="preserve"> </v>
      </c>
      <c r="O1037" s="22" t="s">
        <v>746</v>
      </c>
    </row>
    <row r="1038" spans="1:21" s="22" customFormat="1">
      <c r="A1038" s="54">
        <v>41052</v>
      </c>
      <c r="B1038" s="17">
        <v>2012</v>
      </c>
      <c r="C1038" s="17">
        <f t="shared" si="79"/>
        <v>5</v>
      </c>
      <c r="D1038" s="17" t="str">
        <f t="shared" si="80"/>
        <v>spring</v>
      </c>
      <c r="E1038" s="37">
        <v>830</v>
      </c>
      <c r="F1038" s="37"/>
      <c r="G1038" s="35">
        <v>0</v>
      </c>
      <c r="H1038" s="22" t="str">
        <f t="shared" si="81"/>
        <v xml:space="preserve"> </v>
      </c>
      <c r="O1038" s="22" t="s">
        <v>746</v>
      </c>
    </row>
    <row r="1039" spans="1:21" s="22" customFormat="1">
      <c r="A1039" s="54">
        <v>41053</v>
      </c>
      <c r="B1039" s="17">
        <v>2012</v>
      </c>
      <c r="C1039" s="17">
        <f t="shared" si="79"/>
        <v>5</v>
      </c>
      <c r="D1039" s="17" t="str">
        <f t="shared" si="80"/>
        <v>spring</v>
      </c>
      <c r="E1039" s="37">
        <v>845</v>
      </c>
      <c r="F1039" s="37"/>
      <c r="G1039" s="35">
        <v>0</v>
      </c>
      <c r="H1039" s="22" t="str">
        <f t="shared" si="81"/>
        <v xml:space="preserve"> </v>
      </c>
      <c r="O1039" s="22" t="s">
        <v>746</v>
      </c>
    </row>
    <row r="1040" spans="1:21" s="22" customFormat="1">
      <c r="A1040" s="54">
        <v>41054</v>
      </c>
      <c r="B1040" s="17">
        <v>2012</v>
      </c>
      <c r="C1040" s="17">
        <f t="shared" si="79"/>
        <v>5</v>
      </c>
      <c r="D1040" s="17" t="str">
        <f t="shared" si="80"/>
        <v>spring</v>
      </c>
      <c r="E1040" s="37">
        <v>900</v>
      </c>
      <c r="F1040" s="37"/>
      <c r="G1040" s="35">
        <v>0</v>
      </c>
      <c r="H1040" s="22" t="str">
        <f t="shared" si="81"/>
        <v xml:space="preserve"> </v>
      </c>
      <c r="O1040" s="22" t="s">
        <v>746</v>
      </c>
    </row>
    <row r="1041" spans="1:22" s="22" customFormat="1">
      <c r="A1041" s="54">
        <v>41055</v>
      </c>
      <c r="B1041" s="17">
        <v>2012</v>
      </c>
      <c r="C1041" s="17">
        <f t="shared" si="79"/>
        <v>5</v>
      </c>
      <c r="D1041" s="17" t="str">
        <f t="shared" si="80"/>
        <v>spring</v>
      </c>
      <c r="E1041" s="37">
        <v>905</v>
      </c>
      <c r="F1041" s="37"/>
      <c r="G1041" s="35">
        <v>0</v>
      </c>
      <c r="H1041" s="22" t="str">
        <f t="shared" si="81"/>
        <v xml:space="preserve"> </v>
      </c>
      <c r="O1041" s="22" t="s">
        <v>301</v>
      </c>
    </row>
    <row r="1042" spans="1:22" s="22" customFormat="1">
      <c r="A1042" s="54">
        <v>41057</v>
      </c>
      <c r="B1042" s="17">
        <v>2012</v>
      </c>
      <c r="C1042" s="17">
        <f t="shared" si="79"/>
        <v>5</v>
      </c>
      <c r="D1042" s="17" t="str">
        <f t="shared" si="80"/>
        <v>spring</v>
      </c>
      <c r="E1042" s="37">
        <v>930</v>
      </c>
      <c r="F1042" s="37"/>
      <c r="G1042" s="35">
        <v>0</v>
      </c>
      <c r="H1042" s="22" t="str">
        <f t="shared" si="81"/>
        <v xml:space="preserve"> </v>
      </c>
      <c r="O1042" s="22" t="s">
        <v>746</v>
      </c>
    </row>
    <row r="1043" spans="1:22" s="22" customFormat="1">
      <c r="A1043" s="54">
        <v>41058</v>
      </c>
      <c r="B1043" s="17">
        <v>2012</v>
      </c>
      <c r="C1043" s="17">
        <f t="shared" si="79"/>
        <v>5</v>
      </c>
      <c r="D1043" s="17" t="str">
        <f t="shared" si="80"/>
        <v>spring</v>
      </c>
      <c r="E1043" s="37">
        <v>900</v>
      </c>
      <c r="F1043" s="37"/>
      <c r="G1043" s="35">
        <v>0</v>
      </c>
      <c r="H1043" s="22" t="str">
        <f t="shared" si="81"/>
        <v xml:space="preserve"> </v>
      </c>
      <c r="O1043" s="22" t="s">
        <v>746</v>
      </c>
    </row>
    <row r="1044" spans="1:22" s="22" customFormat="1">
      <c r="A1044" s="54">
        <v>41059</v>
      </c>
      <c r="B1044" s="17">
        <v>2012</v>
      </c>
      <c r="C1044" s="17">
        <f t="shared" si="79"/>
        <v>5</v>
      </c>
      <c r="D1044" s="17" t="str">
        <f t="shared" si="80"/>
        <v>spring</v>
      </c>
      <c r="E1044" s="37">
        <v>945</v>
      </c>
      <c r="F1044" s="37"/>
      <c r="G1044" s="35">
        <v>0</v>
      </c>
      <c r="H1044" s="22" t="str">
        <f t="shared" si="81"/>
        <v xml:space="preserve"> </v>
      </c>
      <c r="O1044" s="22" t="s">
        <v>746</v>
      </c>
    </row>
    <row r="1045" spans="1:22" s="22" customFormat="1">
      <c r="A1045" s="54">
        <v>41060</v>
      </c>
      <c r="B1045" s="17">
        <v>2012</v>
      </c>
      <c r="C1045" s="17">
        <f t="shared" si="79"/>
        <v>5</v>
      </c>
      <c r="D1045" s="17" t="str">
        <f t="shared" si="80"/>
        <v>spring</v>
      </c>
      <c r="E1045" s="37">
        <v>915</v>
      </c>
      <c r="F1045" s="37"/>
      <c r="G1045" s="35">
        <v>0</v>
      </c>
      <c r="H1045" s="22" t="str">
        <f t="shared" si="81"/>
        <v xml:space="preserve"> </v>
      </c>
      <c r="O1045" s="22" t="s">
        <v>746</v>
      </c>
    </row>
    <row r="1046" spans="1:22" s="22" customFormat="1">
      <c r="A1046" s="54">
        <v>41061</v>
      </c>
      <c r="B1046" s="17">
        <v>2012</v>
      </c>
      <c r="C1046" s="17">
        <f t="shared" si="79"/>
        <v>6</v>
      </c>
      <c r="D1046" s="17" t="str">
        <f t="shared" si="80"/>
        <v>summer</v>
      </c>
      <c r="E1046" s="37">
        <v>845</v>
      </c>
      <c r="F1046" s="37"/>
      <c r="G1046" s="35">
        <v>0</v>
      </c>
      <c r="H1046" s="22" t="str">
        <f t="shared" si="81"/>
        <v xml:space="preserve"> </v>
      </c>
      <c r="O1046" s="22" t="s">
        <v>211</v>
      </c>
    </row>
    <row r="1047" spans="1:22" s="22" customFormat="1">
      <c r="A1047" s="54">
        <v>41062</v>
      </c>
      <c r="B1047" s="17">
        <v>2012</v>
      </c>
      <c r="C1047" s="17">
        <f t="shared" si="79"/>
        <v>6</v>
      </c>
      <c r="D1047" s="17" t="str">
        <f t="shared" si="80"/>
        <v>summer</v>
      </c>
      <c r="E1047" s="37">
        <v>900</v>
      </c>
      <c r="F1047" s="37"/>
      <c r="G1047" s="35">
        <v>0</v>
      </c>
      <c r="H1047" s="22" t="str">
        <f t="shared" si="81"/>
        <v xml:space="preserve"> </v>
      </c>
      <c r="O1047" s="22" t="s">
        <v>301</v>
      </c>
    </row>
    <row r="1048" spans="1:22" s="22" customFormat="1">
      <c r="A1048" s="54">
        <v>41063</v>
      </c>
      <c r="B1048" s="17">
        <v>2012</v>
      </c>
      <c r="C1048" s="17">
        <f t="shared" si="79"/>
        <v>6</v>
      </c>
      <c r="D1048" s="17" t="str">
        <f t="shared" si="80"/>
        <v>summer</v>
      </c>
      <c r="E1048" s="37">
        <v>900</v>
      </c>
      <c r="F1048" s="37"/>
      <c r="G1048" s="35">
        <v>0</v>
      </c>
      <c r="H1048" s="22" t="str">
        <f t="shared" si="81"/>
        <v xml:space="preserve"> </v>
      </c>
      <c r="O1048" s="22" t="s">
        <v>211</v>
      </c>
    </row>
    <row r="1049" spans="1:22" s="22" customFormat="1">
      <c r="A1049" s="54">
        <v>41064</v>
      </c>
      <c r="B1049" s="17">
        <v>2012</v>
      </c>
      <c r="C1049" s="17">
        <f t="shared" ref="C1049:C1080" si="82">MONTH(A1049)</f>
        <v>6</v>
      </c>
      <c r="D1049" s="17" t="str">
        <f t="shared" ref="D1049:D1080" si="83">IF(C1049&lt;3,"winter",IF(C1049&lt;6,"spring",IF(C1049&lt;9,"summer",IF(C1049&lt;12,"fall","winter"))))</f>
        <v>summer</v>
      </c>
      <c r="E1049" s="37">
        <v>915</v>
      </c>
      <c r="F1049" s="37"/>
      <c r="G1049" s="35">
        <v>0</v>
      </c>
      <c r="H1049" s="22" t="str">
        <f t="shared" si="81"/>
        <v xml:space="preserve"> </v>
      </c>
      <c r="O1049" s="22" t="s">
        <v>746</v>
      </c>
    </row>
    <row r="1050" spans="1:22" s="22" customFormat="1">
      <c r="A1050" s="54">
        <v>41065</v>
      </c>
      <c r="B1050" s="17">
        <v>2012</v>
      </c>
      <c r="C1050" s="17">
        <f t="shared" si="82"/>
        <v>6</v>
      </c>
      <c r="D1050" s="17" t="str">
        <f t="shared" si="83"/>
        <v>summer</v>
      </c>
      <c r="E1050" s="37">
        <v>735</v>
      </c>
      <c r="F1050" s="37"/>
      <c r="G1050" s="35">
        <v>0</v>
      </c>
      <c r="H1050" s="22" t="str">
        <f t="shared" si="81"/>
        <v xml:space="preserve"> </v>
      </c>
      <c r="O1050" s="22" t="s">
        <v>746</v>
      </c>
    </row>
    <row r="1051" spans="1:22" s="22" customFormat="1">
      <c r="A1051" s="54">
        <v>41066</v>
      </c>
      <c r="B1051" s="17">
        <v>2012</v>
      </c>
      <c r="C1051" s="17">
        <f t="shared" si="82"/>
        <v>6</v>
      </c>
      <c r="D1051" s="17" t="str">
        <f t="shared" si="83"/>
        <v>summer</v>
      </c>
      <c r="E1051" s="37">
        <v>1000</v>
      </c>
      <c r="F1051" s="37"/>
      <c r="G1051" s="35">
        <v>0</v>
      </c>
      <c r="H1051" s="22" t="str">
        <f t="shared" si="81"/>
        <v xml:space="preserve"> </v>
      </c>
      <c r="O1051" s="22" t="s">
        <v>746</v>
      </c>
    </row>
    <row r="1052" spans="1:22" s="22" customFormat="1">
      <c r="A1052" s="54">
        <v>41067</v>
      </c>
      <c r="B1052" s="17">
        <v>2012</v>
      </c>
      <c r="C1052" s="17">
        <f t="shared" si="82"/>
        <v>6</v>
      </c>
      <c r="D1052" s="17" t="str">
        <f t="shared" si="83"/>
        <v>summer</v>
      </c>
      <c r="E1052" s="37">
        <v>900</v>
      </c>
      <c r="F1052" s="37"/>
      <c r="G1052" s="35">
        <v>0</v>
      </c>
      <c r="H1052" s="22" t="str">
        <f t="shared" si="81"/>
        <v xml:space="preserve"> </v>
      </c>
      <c r="O1052" s="22" t="s">
        <v>746</v>
      </c>
      <c r="P1052" s="51" t="s">
        <v>834</v>
      </c>
    </row>
    <row r="1053" spans="1:22" s="22" customFormat="1">
      <c r="A1053" s="54">
        <v>41068</v>
      </c>
      <c r="B1053" s="17">
        <v>2012</v>
      </c>
      <c r="C1053" s="17">
        <f t="shared" si="82"/>
        <v>6</v>
      </c>
      <c r="D1053" s="17" t="str">
        <f t="shared" si="83"/>
        <v>summer</v>
      </c>
      <c r="E1053" s="37">
        <v>900</v>
      </c>
      <c r="F1053" s="37"/>
      <c r="G1053" s="35">
        <v>0</v>
      </c>
      <c r="H1053" s="22" t="str">
        <f t="shared" si="81"/>
        <v xml:space="preserve"> </v>
      </c>
      <c r="O1053" s="22" t="s">
        <v>746</v>
      </c>
      <c r="P1053" s="51" t="s">
        <v>834</v>
      </c>
    </row>
    <row r="1054" spans="1:22">
      <c r="A1054" s="53">
        <v>41069</v>
      </c>
      <c r="B1054" s="17">
        <v>2012</v>
      </c>
      <c r="C1054" s="17">
        <f t="shared" si="82"/>
        <v>6</v>
      </c>
      <c r="D1054" s="17" t="str">
        <f t="shared" si="83"/>
        <v>summer</v>
      </c>
      <c r="E1054" s="27">
        <v>130</v>
      </c>
      <c r="F1054" s="33" t="s">
        <v>97</v>
      </c>
      <c r="G1054" s="35">
        <v>1</v>
      </c>
      <c r="H1054" s="41" t="str">
        <f t="shared" si="81"/>
        <v>Selasphorus sasin</v>
      </c>
      <c r="I1054" s="22" t="s">
        <v>437</v>
      </c>
      <c r="J1054" s="22" t="s">
        <v>575</v>
      </c>
      <c r="M1054" s="22" t="s">
        <v>133</v>
      </c>
      <c r="N1054" s="22" t="s">
        <v>198</v>
      </c>
      <c r="O1054" s="22" t="s">
        <v>358</v>
      </c>
      <c r="P1054" s="46" t="s">
        <v>834</v>
      </c>
      <c r="Q1054" s="41" t="s">
        <v>342</v>
      </c>
      <c r="R1054" s="41" t="s">
        <v>890</v>
      </c>
      <c r="S1054" s="41" t="s">
        <v>678</v>
      </c>
      <c r="T1054" s="41" t="s">
        <v>434</v>
      </c>
      <c r="V1054" s="68" t="s">
        <v>991</v>
      </c>
    </row>
    <row r="1055" spans="1:22" s="22" customFormat="1">
      <c r="A1055" s="54">
        <v>41075</v>
      </c>
      <c r="B1055" s="17">
        <v>2012</v>
      </c>
      <c r="C1055" s="17">
        <f t="shared" si="82"/>
        <v>6</v>
      </c>
      <c r="D1055" s="17" t="str">
        <f t="shared" si="83"/>
        <v>summer</v>
      </c>
      <c r="E1055" s="40">
        <v>900</v>
      </c>
      <c r="F1055" s="33" t="s">
        <v>837</v>
      </c>
      <c r="G1055" s="35">
        <v>1</v>
      </c>
      <c r="H1055" s="22" t="str">
        <f t="shared" si="81"/>
        <v>Troglodytes troglodytes</v>
      </c>
      <c r="I1055" s="22" t="s">
        <v>359</v>
      </c>
      <c r="J1055" s="22" t="s">
        <v>360</v>
      </c>
      <c r="M1055" s="22" t="s">
        <v>232</v>
      </c>
      <c r="N1055" s="22" t="s">
        <v>548</v>
      </c>
      <c r="O1055" s="22" t="s">
        <v>301</v>
      </c>
      <c r="P1055" s="51" t="s">
        <v>834</v>
      </c>
      <c r="Q1055" s="22" t="s">
        <v>308</v>
      </c>
    </row>
    <row r="1056" spans="1:22" s="22" customFormat="1">
      <c r="A1056" s="54">
        <v>41076</v>
      </c>
      <c r="B1056" s="17">
        <v>2012</v>
      </c>
      <c r="C1056" s="17">
        <f t="shared" si="82"/>
        <v>6</v>
      </c>
      <c r="D1056" s="17" t="str">
        <f t="shared" si="83"/>
        <v>summer</v>
      </c>
      <c r="E1056" s="37">
        <v>855</v>
      </c>
      <c r="F1056" s="37"/>
      <c r="G1056" s="35">
        <v>0</v>
      </c>
      <c r="H1056" s="22" t="str">
        <f t="shared" si="81"/>
        <v xml:space="preserve"> </v>
      </c>
      <c r="O1056" s="22" t="s">
        <v>301</v>
      </c>
      <c r="P1056" s="51" t="s">
        <v>834</v>
      </c>
    </row>
    <row r="1057" spans="1:22" s="22" customFormat="1">
      <c r="A1057" s="54">
        <v>41077</v>
      </c>
      <c r="B1057" s="17">
        <v>2012</v>
      </c>
      <c r="C1057" s="17">
        <f t="shared" si="82"/>
        <v>6</v>
      </c>
      <c r="D1057" s="17" t="str">
        <f t="shared" si="83"/>
        <v>summer</v>
      </c>
      <c r="E1057" s="40">
        <v>1100</v>
      </c>
      <c r="F1057" s="37" t="s">
        <v>837</v>
      </c>
      <c r="G1057" s="35">
        <v>1</v>
      </c>
      <c r="H1057" s="22" t="str">
        <f t="shared" si="81"/>
        <v>Accipiter cooperii</v>
      </c>
      <c r="I1057" s="22" t="s">
        <v>199</v>
      </c>
      <c r="J1057" s="22" t="s">
        <v>200</v>
      </c>
      <c r="K1057" s="22" t="s">
        <v>585</v>
      </c>
      <c r="L1057" s="22" t="s">
        <v>434</v>
      </c>
      <c r="M1057" s="22" t="s">
        <v>251</v>
      </c>
      <c r="N1057" s="22" t="s">
        <v>330</v>
      </c>
      <c r="O1057" s="22" t="s">
        <v>410</v>
      </c>
      <c r="P1057" s="51" t="s">
        <v>834</v>
      </c>
      <c r="Q1057" s="22" t="s">
        <v>201</v>
      </c>
    </row>
    <row r="1058" spans="1:22" s="22" customFormat="1">
      <c r="A1058" s="54">
        <v>41079</v>
      </c>
      <c r="B1058" s="17">
        <v>2012</v>
      </c>
      <c r="C1058" s="17">
        <f t="shared" si="82"/>
        <v>6</v>
      </c>
      <c r="D1058" s="17" t="str">
        <f t="shared" si="83"/>
        <v>summer</v>
      </c>
      <c r="E1058" s="37">
        <v>1000</v>
      </c>
      <c r="F1058" s="37"/>
      <c r="G1058" s="35">
        <v>0</v>
      </c>
      <c r="H1058" s="22" t="str">
        <f t="shared" si="81"/>
        <v xml:space="preserve"> </v>
      </c>
      <c r="O1058" s="22" t="s">
        <v>746</v>
      </c>
      <c r="P1058" s="51" t="s">
        <v>834</v>
      </c>
    </row>
    <row r="1059" spans="1:22" s="22" customFormat="1">
      <c r="A1059" s="54">
        <v>41080</v>
      </c>
      <c r="B1059" s="17">
        <v>2012</v>
      </c>
      <c r="C1059" s="17">
        <f t="shared" si="82"/>
        <v>6</v>
      </c>
      <c r="D1059" s="17" t="str">
        <f t="shared" si="83"/>
        <v>summer</v>
      </c>
      <c r="E1059" s="37">
        <v>930</v>
      </c>
      <c r="F1059" s="37"/>
      <c r="G1059" s="35">
        <v>0</v>
      </c>
      <c r="H1059" s="22" t="str">
        <f t="shared" si="81"/>
        <v xml:space="preserve"> </v>
      </c>
      <c r="O1059" s="22" t="s">
        <v>746</v>
      </c>
      <c r="P1059" s="51" t="s">
        <v>834</v>
      </c>
    </row>
    <row r="1060" spans="1:22" s="22" customFormat="1">
      <c r="A1060" s="54">
        <v>41081</v>
      </c>
      <c r="B1060" s="17">
        <v>2012</v>
      </c>
      <c r="C1060" s="17">
        <f t="shared" si="82"/>
        <v>6</v>
      </c>
      <c r="D1060" s="17" t="str">
        <f t="shared" si="83"/>
        <v>summer</v>
      </c>
      <c r="E1060" s="37">
        <v>830</v>
      </c>
      <c r="F1060" s="37"/>
      <c r="G1060" s="35">
        <v>0</v>
      </c>
      <c r="H1060" s="22" t="str">
        <f t="shared" si="81"/>
        <v xml:space="preserve"> </v>
      </c>
      <c r="O1060" s="22" t="s">
        <v>746</v>
      </c>
      <c r="P1060" s="51" t="s">
        <v>834</v>
      </c>
    </row>
    <row r="1061" spans="1:22" s="22" customFormat="1">
      <c r="A1061" s="54">
        <v>41082</v>
      </c>
      <c r="B1061" s="17">
        <v>2012</v>
      </c>
      <c r="C1061" s="17">
        <f t="shared" si="82"/>
        <v>6</v>
      </c>
      <c r="D1061" s="17" t="str">
        <f t="shared" si="83"/>
        <v>summer</v>
      </c>
      <c r="E1061" s="37">
        <v>900</v>
      </c>
      <c r="F1061" s="37"/>
      <c r="G1061" s="35">
        <v>0</v>
      </c>
      <c r="H1061" s="22" t="str">
        <f t="shared" si="81"/>
        <v xml:space="preserve"> </v>
      </c>
      <c r="O1061" s="22" t="s">
        <v>746</v>
      </c>
      <c r="P1061" s="51" t="s">
        <v>834</v>
      </c>
    </row>
    <row r="1062" spans="1:22" s="22" customFormat="1">
      <c r="A1062" s="54">
        <v>41083</v>
      </c>
      <c r="B1062" s="17">
        <v>2012</v>
      </c>
      <c r="C1062" s="17">
        <f t="shared" si="82"/>
        <v>6</v>
      </c>
      <c r="D1062" s="17" t="str">
        <f t="shared" si="83"/>
        <v>summer</v>
      </c>
      <c r="E1062" s="37">
        <v>845</v>
      </c>
      <c r="F1062" s="37"/>
      <c r="G1062" s="35">
        <v>0</v>
      </c>
      <c r="H1062" s="22" t="str">
        <f t="shared" si="81"/>
        <v xml:space="preserve"> </v>
      </c>
      <c r="O1062" s="22" t="s">
        <v>301</v>
      </c>
      <c r="P1062" s="51" t="s">
        <v>834</v>
      </c>
    </row>
    <row r="1063" spans="1:22" s="22" customFormat="1">
      <c r="A1063" s="54">
        <v>41085</v>
      </c>
      <c r="B1063" s="17">
        <v>2012</v>
      </c>
      <c r="C1063" s="17">
        <f t="shared" si="82"/>
        <v>6</v>
      </c>
      <c r="D1063" s="17" t="str">
        <f t="shared" si="83"/>
        <v>summer</v>
      </c>
      <c r="E1063" s="37">
        <v>830</v>
      </c>
      <c r="F1063" s="37"/>
      <c r="G1063" s="35">
        <v>0</v>
      </c>
      <c r="H1063" s="22" t="str">
        <f t="shared" si="81"/>
        <v xml:space="preserve"> </v>
      </c>
      <c r="O1063" s="22" t="s">
        <v>746</v>
      </c>
      <c r="P1063" s="51" t="s">
        <v>834</v>
      </c>
    </row>
    <row r="1064" spans="1:22" s="22" customFormat="1">
      <c r="A1064" s="54">
        <v>41086</v>
      </c>
      <c r="B1064" s="17">
        <v>2012</v>
      </c>
      <c r="C1064" s="17">
        <f t="shared" si="82"/>
        <v>6</v>
      </c>
      <c r="D1064" s="17" t="str">
        <f t="shared" si="83"/>
        <v>summer</v>
      </c>
      <c r="E1064" s="37">
        <v>900</v>
      </c>
      <c r="F1064" s="37"/>
      <c r="G1064" s="35">
        <v>0</v>
      </c>
      <c r="H1064" s="22" t="str">
        <f t="shared" si="81"/>
        <v xml:space="preserve"> </v>
      </c>
      <c r="O1064" s="22" t="s">
        <v>746</v>
      </c>
      <c r="P1064" s="51" t="s">
        <v>834</v>
      </c>
    </row>
    <row r="1065" spans="1:22" s="22" customFormat="1">
      <c r="A1065" s="54">
        <v>41087</v>
      </c>
      <c r="B1065" s="17">
        <v>2012</v>
      </c>
      <c r="C1065" s="17">
        <f t="shared" si="82"/>
        <v>6</v>
      </c>
      <c r="D1065" s="17" t="str">
        <f t="shared" si="83"/>
        <v>summer</v>
      </c>
      <c r="E1065" s="37">
        <v>800</v>
      </c>
      <c r="F1065" s="37"/>
      <c r="G1065" s="35">
        <v>0</v>
      </c>
      <c r="H1065" s="22" t="str">
        <f t="shared" si="81"/>
        <v xml:space="preserve"> </v>
      </c>
      <c r="O1065" s="22" t="s">
        <v>746</v>
      </c>
      <c r="P1065" s="51" t="s">
        <v>834</v>
      </c>
    </row>
    <row r="1066" spans="1:22">
      <c r="A1066" s="53">
        <v>41088</v>
      </c>
      <c r="B1066" s="17">
        <v>2012</v>
      </c>
      <c r="C1066" s="17">
        <f t="shared" si="82"/>
        <v>6</v>
      </c>
      <c r="D1066" s="17" t="str">
        <f t="shared" si="83"/>
        <v>summer</v>
      </c>
      <c r="E1066" s="27">
        <v>1237</v>
      </c>
      <c r="F1066" s="33" t="s">
        <v>97</v>
      </c>
      <c r="G1066" s="35">
        <v>1</v>
      </c>
      <c r="H1066" s="41" t="str">
        <f t="shared" si="81"/>
        <v>Selasphorus sasin</v>
      </c>
      <c r="I1066" s="22" t="s">
        <v>437</v>
      </c>
      <c r="J1066" s="22" t="s">
        <v>575</v>
      </c>
      <c r="K1066" s="22" t="s">
        <v>519</v>
      </c>
      <c r="L1066" s="22" t="s">
        <v>434</v>
      </c>
      <c r="M1066" s="22" t="s">
        <v>133</v>
      </c>
      <c r="N1066" s="22" t="s">
        <v>568</v>
      </c>
      <c r="O1066" s="22" t="s">
        <v>569</v>
      </c>
      <c r="P1066" s="46"/>
      <c r="Q1066" s="41" t="s">
        <v>342</v>
      </c>
      <c r="R1066" s="41" t="s">
        <v>891</v>
      </c>
      <c r="S1066" s="41" t="s">
        <v>519</v>
      </c>
      <c r="T1066" s="41" t="s">
        <v>434</v>
      </c>
      <c r="V1066" t="s">
        <v>992</v>
      </c>
    </row>
    <row r="1067" spans="1:22" s="22" customFormat="1">
      <c r="A1067" s="54">
        <v>41088</v>
      </c>
      <c r="B1067" s="17">
        <v>2012</v>
      </c>
      <c r="C1067" s="17">
        <f t="shared" si="82"/>
        <v>6</v>
      </c>
      <c r="D1067" s="17" t="str">
        <f t="shared" si="83"/>
        <v>summer</v>
      </c>
      <c r="E1067" s="37">
        <v>800</v>
      </c>
      <c r="F1067" s="37"/>
      <c r="G1067" s="35">
        <v>0</v>
      </c>
      <c r="H1067" s="22" t="str">
        <f t="shared" si="81"/>
        <v xml:space="preserve"> </v>
      </c>
      <c r="O1067" s="22" t="s">
        <v>746</v>
      </c>
      <c r="P1067" s="51" t="s">
        <v>834</v>
      </c>
    </row>
    <row r="1068" spans="1:22" s="22" customFormat="1">
      <c r="A1068" s="54">
        <v>41089</v>
      </c>
      <c r="B1068" s="17">
        <v>2012</v>
      </c>
      <c r="C1068" s="17">
        <f t="shared" si="82"/>
        <v>6</v>
      </c>
      <c r="D1068" s="17" t="str">
        <f t="shared" si="83"/>
        <v>summer</v>
      </c>
      <c r="E1068" s="37">
        <v>815</v>
      </c>
      <c r="F1068" s="37"/>
      <c r="G1068" s="35">
        <v>0</v>
      </c>
      <c r="H1068" s="22" t="str">
        <f t="shared" si="81"/>
        <v xml:space="preserve"> </v>
      </c>
      <c r="O1068" s="22" t="s">
        <v>746</v>
      </c>
    </row>
    <row r="1069" spans="1:22" s="22" customFormat="1">
      <c r="A1069" s="54">
        <v>41090</v>
      </c>
      <c r="B1069" s="17">
        <v>2012</v>
      </c>
      <c r="C1069" s="17">
        <f t="shared" si="82"/>
        <v>6</v>
      </c>
      <c r="D1069" s="17" t="str">
        <f t="shared" si="83"/>
        <v>summer</v>
      </c>
      <c r="E1069" s="37">
        <v>900</v>
      </c>
      <c r="F1069" s="37"/>
      <c r="G1069" s="35">
        <v>0</v>
      </c>
      <c r="H1069" s="22" t="str">
        <f t="shared" si="81"/>
        <v xml:space="preserve"> </v>
      </c>
      <c r="O1069" s="22" t="s">
        <v>301</v>
      </c>
    </row>
    <row r="1070" spans="1:22" s="22" customFormat="1">
      <c r="A1070" s="54">
        <v>41092</v>
      </c>
      <c r="B1070" s="17">
        <v>2012</v>
      </c>
      <c r="C1070" s="17">
        <f t="shared" si="82"/>
        <v>7</v>
      </c>
      <c r="D1070" s="17" t="str">
        <f t="shared" si="83"/>
        <v>summer</v>
      </c>
      <c r="E1070" s="37">
        <v>845</v>
      </c>
      <c r="F1070" s="37"/>
      <c r="G1070" s="35">
        <v>0</v>
      </c>
      <c r="H1070" s="22" t="str">
        <f t="shared" si="81"/>
        <v xml:space="preserve"> </v>
      </c>
      <c r="O1070" s="22" t="s">
        <v>746</v>
      </c>
    </row>
    <row r="1071" spans="1:22" s="22" customFormat="1">
      <c r="A1071" s="54">
        <v>41093</v>
      </c>
      <c r="B1071" s="17">
        <v>2012</v>
      </c>
      <c r="C1071" s="17">
        <f t="shared" si="82"/>
        <v>7</v>
      </c>
      <c r="D1071" s="17" t="str">
        <f t="shared" si="83"/>
        <v>summer</v>
      </c>
      <c r="E1071" s="37">
        <v>840</v>
      </c>
      <c r="F1071" s="37"/>
      <c r="G1071" s="35">
        <v>0</v>
      </c>
      <c r="H1071" s="22" t="str">
        <f t="shared" si="81"/>
        <v xml:space="preserve"> </v>
      </c>
      <c r="O1071" s="22" t="s">
        <v>746</v>
      </c>
    </row>
    <row r="1072" spans="1:22">
      <c r="A1072" s="53">
        <v>41095</v>
      </c>
      <c r="B1072" s="17">
        <v>2012</v>
      </c>
      <c r="C1072" s="17">
        <f t="shared" si="82"/>
        <v>7</v>
      </c>
      <c r="D1072" s="17" t="str">
        <f t="shared" si="83"/>
        <v>summer</v>
      </c>
      <c r="E1072" s="27">
        <v>110</v>
      </c>
      <c r="F1072" s="33" t="s">
        <v>97</v>
      </c>
      <c r="G1072" s="35">
        <v>1</v>
      </c>
      <c r="H1072" s="41" t="str">
        <f t="shared" si="81"/>
        <v>Calypte anna</v>
      </c>
      <c r="I1072" s="22" t="s">
        <v>582</v>
      </c>
      <c r="J1072" s="22" t="s">
        <v>583</v>
      </c>
      <c r="K1072" s="22" t="s">
        <v>519</v>
      </c>
      <c r="L1072" s="22" t="s">
        <v>716</v>
      </c>
      <c r="M1072" s="22" t="s">
        <v>251</v>
      </c>
      <c r="N1072" s="22" t="s">
        <v>330</v>
      </c>
      <c r="O1072" s="22" t="s">
        <v>301</v>
      </c>
      <c r="P1072" s="41" t="s">
        <v>354</v>
      </c>
      <c r="Q1072" s="41" t="s">
        <v>342</v>
      </c>
      <c r="R1072" s="41" t="s">
        <v>892</v>
      </c>
      <c r="S1072" s="41" t="s">
        <v>519</v>
      </c>
      <c r="T1072" s="41" t="s">
        <v>434</v>
      </c>
    </row>
    <row r="1073" spans="1:22">
      <c r="A1073" s="53">
        <v>41095</v>
      </c>
      <c r="B1073" s="17">
        <v>2012</v>
      </c>
      <c r="C1073" s="17">
        <f t="shared" si="82"/>
        <v>7</v>
      </c>
      <c r="D1073" s="17" t="str">
        <f t="shared" si="83"/>
        <v>summer</v>
      </c>
      <c r="E1073" s="27">
        <v>115</v>
      </c>
      <c r="F1073" s="33" t="s">
        <v>97</v>
      </c>
      <c r="G1073" s="35">
        <v>1</v>
      </c>
      <c r="H1073" s="41" t="str">
        <f t="shared" si="81"/>
        <v>Calypte anna</v>
      </c>
      <c r="I1073" s="22" t="s">
        <v>582</v>
      </c>
      <c r="J1073" s="22" t="s">
        <v>583</v>
      </c>
      <c r="K1073" s="22" t="s">
        <v>585</v>
      </c>
      <c r="L1073" s="22" t="s">
        <v>434</v>
      </c>
      <c r="M1073" s="22" t="s">
        <v>133</v>
      </c>
      <c r="N1073" s="22" t="s">
        <v>419</v>
      </c>
      <c r="O1073" s="22" t="s">
        <v>355</v>
      </c>
      <c r="Q1073" s="41" t="s">
        <v>342</v>
      </c>
      <c r="R1073" s="41" t="s">
        <v>67</v>
      </c>
      <c r="S1073" s="41" t="s">
        <v>678</v>
      </c>
      <c r="T1073" s="41" t="s">
        <v>434</v>
      </c>
    </row>
    <row r="1074" spans="1:22" s="22" customFormat="1">
      <c r="A1074" s="54">
        <v>41095</v>
      </c>
      <c r="B1074" s="17">
        <v>2012</v>
      </c>
      <c r="C1074" s="17">
        <f t="shared" si="82"/>
        <v>7</v>
      </c>
      <c r="D1074" s="17" t="str">
        <f t="shared" si="83"/>
        <v>summer</v>
      </c>
      <c r="E1074" s="37">
        <v>900</v>
      </c>
      <c r="F1074" s="37"/>
      <c r="G1074" s="35">
        <v>0</v>
      </c>
      <c r="H1074" s="22" t="str">
        <f t="shared" si="81"/>
        <v xml:space="preserve"> </v>
      </c>
      <c r="O1074" s="22" t="s">
        <v>746</v>
      </c>
    </row>
    <row r="1075" spans="1:22" s="22" customFormat="1">
      <c r="A1075" s="54">
        <v>41096</v>
      </c>
      <c r="B1075" s="17">
        <v>2012</v>
      </c>
      <c r="C1075" s="17">
        <f t="shared" si="82"/>
        <v>7</v>
      </c>
      <c r="D1075" s="17" t="str">
        <f t="shared" si="83"/>
        <v>summer</v>
      </c>
      <c r="E1075" s="37">
        <v>850</v>
      </c>
      <c r="F1075" s="37"/>
      <c r="G1075" s="35">
        <v>0</v>
      </c>
      <c r="H1075" s="22" t="str">
        <f t="shared" si="81"/>
        <v xml:space="preserve"> </v>
      </c>
      <c r="O1075" s="22" t="s">
        <v>746</v>
      </c>
    </row>
    <row r="1076" spans="1:22" s="22" customFormat="1">
      <c r="A1076" s="54">
        <v>41097</v>
      </c>
      <c r="B1076" s="17">
        <v>2012</v>
      </c>
      <c r="C1076" s="17">
        <f t="shared" si="82"/>
        <v>7</v>
      </c>
      <c r="D1076" s="17" t="str">
        <f t="shared" si="83"/>
        <v>summer</v>
      </c>
      <c r="E1076" s="37">
        <v>845</v>
      </c>
      <c r="F1076" s="37"/>
      <c r="G1076" s="35">
        <v>0</v>
      </c>
      <c r="H1076" s="22" t="str">
        <f t="shared" si="81"/>
        <v xml:space="preserve"> </v>
      </c>
      <c r="O1076" s="22" t="s">
        <v>301</v>
      </c>
    </row>
    <row r="1077" spans="1:22" s="22" customFormat="1">
      <c r="A1077" s="54">
        <v>41099</v>
      </c>
      <c r="B1077" s="17">
        <v>2012</v>
      </c>
      <c r="C1077" s="17">
        <f t="shared" si="82"/>
        <v>7</v>
      </c>
      <c r="D1077" s="17" t="str">
        <f t="shared" si="83"/>
        <v>summer</v>
      </c>
      <c r="E1077" s="37">
        <v>900</v>
      </c>
      <c r="F1077" s="37"/>
      <c r="G1077" s="35">
        <v>0</v>
      </c>
      <c r="H1077" s="22" t="str">
        <f t="shared" si="81"/>
        <v xml:space="preserve"> </v>
      </c>
      <c r="O1077" s="22" t="s">
        <v>746</v>
      </c>
    </row>
    <row r="1078" spans="1:22" s="22" customFormat="1">
      <c r="A1078" s="54">
        <v>41100</v>
      </c>
      <c r="B1078" s="17">
        <v>2012</v>
      </c>
      <c r="C1078" s="17">
        <f t="shared" si="82"/>
        <v>7</v>
      </c>
      <c r="D1078" s="17" t="str">
        <f t="shared" si="83"/>
        <v>summer</v>
      </c>
      <c r="E1078" s="37">
        <v>700</v>
      </c>
      <c r="F1078" s="37"/>
      <c r="G1078" s="35">
        <v>0</v>
      </c>
      <c r="H1078" s="22" t="str">
        <f t="shared" si="81"/>
        <v xml:space="preserve"> </v>
      </c>
      <c r="O1078" s="22" t="s">
        <v>746</v>
      </c>
    </row>
    <row r="1079" spans="1:22" s="22" customFormat="1">
      <c r="A1079" s="54">
        <v>41101</v>
      </c>
      <c r="B1079" s="17">
        <v>2012</v>
      </c>
      <c r="C1079" s="17">
        <f t="shared" si="82"/>
        <v>7</v>
      </c>
      <c r="D1079" s="17" t="str">
        <f t="shared" si="83"/>
        <v>summer</v>
      </c>
      <c r="E1079" s="37">
        <v>830</v>
      </c>
      <c r="F1079" s="37"/>
      <c r="G1079" s="35">
        <v>0</v>
      </c>
      <c r="H1079" s="22" t="str">
        <f t="shared" si="81"/>
        <v xml:space="preserve"> </v>
      </c>
      <c r="O1079" s="22" t="s">
        <v>746</v>
      </c>
    </row>
    <row r="1080" spans="1:22" s="22" customFormat="1">
      <c r="A1080" s="54">
        <v>41102</v>
      </c>
      <c r="B1080" s="17">
        <v>2012</v>
      </c>
      <c r="C1080" s="17">
        <f t="shared" si="82"/>
        <v>7</v>
      </c>
      <c r="D1080" s="17" t="str">
        <f t="shared" si="83"/>
        <v>summer</v>
      </c>
      <c r="E1080" s="37">
        <v>730</v>
      </c>
      <c r="F1080" s="37"/>
      <c r="G1080" s="35">
        <v>0</v>
      </c>
      <c r="H1080" s="22" t="str">
        <f t="shared" si="81"/>
        <v xml:space="preserve"> </v>
      </c>
      <c r="O1080" s="22" t="s">
        <v>746</v>
      </c>
    </row>
    <row r="1081" spans="1:22" s="22" customFormat="1">
      <c r="A1081" s="54">
        <v>41103</v>
      </c>
      <c r="B1081" s="17">
        <v>2012</v>
      </c>
      <c r="C1081" s="17">
        <f t="shared" ref="C1081:C1106" si="84">MONTH(A1081)</f>
        <v>7</v>
      </c>
      <c r="D1081" s="17" t="str">
        <f t="shared" ref="D1081:D1106" si="85">IF(C1081&lt;3,"winter",IF(C1081&lt;6,"spring",IF(C1081&lt;9,"summer",IF(C1081&lt;12,"fall","winter"))))</f>
        <v>summer</v>
      </c>
      <c r="E1081" s="37">
        <v>900</v>
      </c>
      <c r="F1081" s="37"/>
      <c r="G1081" s="35">
        <v>0</v>
      </c>
      <c r="H1081" s="22" t="str">
        <f t="shared" ref="H1081:H1144" si="86">CONCATENATE(I1081," ",J1081)</f>
        <v xml:space="preserve"> </v>
      </c>
      <c r="O1081" s="22" t="s">
        <v>301</v>
      </c>
    </row>
    <row r="1082" spans="1:22" s="22" customFormat="1">
      <c r="A1082" s="54">
        <v>41104</v>
      </c>
      <c r="B1082" s="17">
        <v>2012</v>
      </c>
      <c r="C1082" s="17">
        <f t="shared" si="84"/>
        <v>7</v>
      </c>
      <c r="D1082" s="17" t="str">
        <f t="shared" si="85"/>
        <v>summer</v>
      </c>
      <c r="E1082" s="37">
        <v>900</v>
      </c>
      <c r="F1082" s="37"/>
      <c r="G1082" s="35">
        <v>0</v>
      </c>
      <c r="H1082" s="22" t="str">
        <f t="shared" si="86"/>
        <v xml:space="preserve"> </v>
      </c>
      <c r="O1082" s="22" t="s">
        <v>301</v>
      </c>
    </row>
    <row r="1083" spans="1:22" s="22" customFormat="1">
      <c r="A1083" s="54">
        <v>41107</v>
      </c>
      <c r="B1083" s="17">
        <v>2012</v>
      </c>
      <c r="C1083" s="17">
        <f t="shared" si="84"/>
        <v>7</v>
      </c>
      <c r="D1083" s="17" t="str">
        <f t="shared" si="85"/>
        <v>summer</v>
      </c>
      <c r="E1083" s="37">
        <v>715</v>
      </c>
      <c r="F1083" s="37"/>
      <c r="G1083" s="35">
        <v>0</v>
      </c>
      <c r="H1083" s="22" t="str">
        <f t="shared" si="86"/>
        <v xml:space="preserve"> </v>
      </c>
      <c r="O1083" s="22" t="s">
        <v>746</v>
      </c>
    </row>
    <row r="1084" spans="1:22">
      <c r="A1084" s="53">
        <v>41108</v>
      </c>
      <c r="B1084" s="17">
        <v>2012</v>
      </c>
      <c r="C1084" s="17">
        <f t="shared" si="84"/>
        <v>7</v>
      </c>
      <c r="D1084" s="17" t="str">
        <f t="shared" si="85"/>
        <v>summer</v>
      </c>
      <c r="E1084" s="27">
        <v>1230</v>
      </c>
      <c r="F1084" s="33" t="s">
        <v>97</v>
      </c>
      <c r="G1084" s="35">
        <v>1</v>
      </c>
      <c r="H1084" s="41" t="str">
        <f t="shared" si="86"/>
        <v>Melospiza melodia</v>
      </c>
      <c r="I1084" s="22" t="s">
        <v>326</v>
      </c>
      <c r="J1084" s="22" t="s">
        <v>327</v>
      </c>
      <c r="K1084" s="22" t="s">
        <v>585</v>
      </c>
      <c r="L1084" s="22" t="s">
        <v>434</v>
      </c>
      <c r="M1084" s="22" t="s">
        <v>251</v>
      </c>
      <c r="N1084" s="22" t="s">
        <v>330</v>
      </c>
      <c r="O1084" s="22" t="s">
        <v>356</v>
      </c>
      <c r="Q1084" s="41" t="s">
        <v>342</v>
      </c>
      <c r="R1084" s="41" t="s">
        <v>705</v>
      </c>
      <c r="S1084" s="41" t="s">
        <v>585</v>
      </c>
      <c r="T1084" s="41" t="s">
        <v>434</v>
      </c>
    </row>
    <row r="1085" spans="1:22" s="22" customFormat="1">
      <c r="A1085" s="54">
        <v>41108</v>
      </c>
      <c r="B1085" s="17">
        <v>2012</v>
      </c>
      <c r="C1085" s="17">
        <f t="shared" si="84"/>
        <v>7</v>
      </c>
      <c r="D1085" s="17" t="str">
        <f t="shared" si="85"/>
        <v>summer</v>
      </c>
      <c r="E1085" s="37">
        <v>700</v>
      </c>
      <c r="F1085" s="37"/>
      <c r="G1085" s="35">
        <v>0</v>
      </c>
      <c r="H1085" s="22" t="str">
        <f t="shared" si="86"/>
        <v xml:space="preserve"> </v>
      </c>
      <c r="O1085" s="22" t="s">
        <v>746</v>
      </c>
    </row>
    <row r="1086" spans="1:22" s="22" customFormat="1">
      <c r="A1086" s="54">
        <v>41110</v>
      </c>
      <c r="B1086" s="17">
        <v>2012</v>
      </c>
      <c r="C1086" s="17">
        <f t="shared" si="84"/>
        <v>7</v>
      </c>
      <c r="D1086" s="17" t="str">
        <f t="shared" si="85"/>
        <v>summer</v>
      </c>
      <c r="E1086" s="37">
        <v>900</v>
      </c>
      <c r="F1086" s="37"/>
      <c r="G1086" s="35">
        <v>0</v>
      </c>
      <c r="H1086" s="22" t="str">
        <f t="shared" si="86"/>
        <v xml:space="preserve"> </v>
      </c>
      <c r="O1086" s="22" t="s">
        <v>301</v>
      </c>
    </row>
    <row r="1087" spans="1:22">
      <c r="A1087" s="53">
        <v>41111</v>
      </c>
      <c r="B1087" s="17">
        <v>2012</v>
      </c>
      <c r="C1087" s="17">
        <f t="shared" si="84"/>
        <v>7</v>
      </c>
      <c r="D1087" s="17" t="str">
        <f t="shared" si="85"/>
        <v>summer</v>
      </c>
      <c r="E1087" s="27">
        <v>1000</v>
      </c>
      <c r="F1087" s="33" t="s">
        <v>97</v>
      </c>
      <c r="G1087" s="35">
        <v>1</v>
      </c>
      <c r="H1087" s="41" t="str">
        <f t="shared" si="86"/>
        <v>Euphagus cyanocephalus</v>
      </c>
      <c r="I1087" s="22" t="s">
        <v>731</v>
      </c>
      <c r="J1087" s="22" t="s">
        <v>732</v>
      </c>
      <c r="K1087" s="22" t="s">
        <v>519</v>
      </c>
      <c r="L1087" s="22" t="s">
        <v>520</v>
      </c>
      <c r="M1087" s="22" t="s">
        <v>232</v>
      </c>
      <c r="N1087" s="22" t="s">
        <v>548</v>
      </c>
      <c r="O1087" s="22" t="s">
        <v>357</v>
      </c>
      <c r="P1087" s="41" t="s">
        <v>466</v>
      </c>
      <c r="Q1087" s="41" t="s">
        <v>342</v>
      </c>
      <c r="R1087" s="41" t="s">
        <v>95</v>
      </c>
      <c r="S1087" s="41" t="s">
        <v>519</v>
      </c>
      <c r="T1087" s="41" t="s">
        <v>517</v>
      </c>
      <c r="U1087" s="41" t="s">
        <v>893</v>
      </c>
      <c r="V1087" s="41" t="s">
        <v>1002</v>
      </c>
    </row>
    <row r="1088" spans="1:22">
      <c r="A1088" s="53">
        <v>41111</v>
      </c>
      <c r="B1088" s="17">
        <v>2012</v>
      </c>
      <c r="C1088" s="17">
        <f t="shared" si="84"/>
        <v>7</v>
      </c>
      <c r="D1088" s="17" t="str">
        <f t="shared" si="85"/>
        <v>summer</v>
      </c>
      <c r="E1088" s="27">
        <v>1215</v>
      </c>
      <c r="F1088" s="33" t="s">
        <v>97</v>
      </c>
      <c r="G1088" s="35">
        <v>1</v>
      </c>
      <c r="H1088" s="41" t="str">
        <f t="shared" si="86"/>
        <v>Calypte anna</v>
      </c>
      <c r="I1088" s="22" t="s">
        <v>582</v>
      </c>
      <c r="J1088" s="22" t="s">
        <v>583</v>
      </c>
      <c r="M1088" s="22" t="s">
        <v>133</v>
      </c>
      <c r="N1088" s="22" t="s">
        <v>535</v>
      </c>
      <c r="O1088" s="22" t="s">
        <v>467</v>
      </c>
      <c r="P1088" s="41" t="s">
        <v>98</v>
      </c>
      <c r="Q1088" s="41" t="s">
        <v>342</v>
      </c>
      <c r="R1088" s="41" t="s">
        <v>68</v>
      </c>
      <c r="S1088" s="41" t="s">
        <v>519</v>
      </c>
      <c r="T1088" s="41" t="s">
        <v>434</v>
      </c>
    </row>
    <row r="1089" spans="1:22" s="22" customFormat="1">
      <c r="A1089" s="54">
        <v>41111</v>
      </c>
      <c r="B1089" s="17">
        <v>2012</v>
      </c>
      <c r="C1089" s="17">
        <f t="shared" si="84"/>
        <v>7</v>
      </c>
      <c r="D1089" s="17" t="str">
        <f t="shared" si="85"/>
        <v>summer</v>
      </c>
      <c r="E1089" s="40">
        <v>1000</v>
      </c>
      <c r="F1089" s="37" t="s">
        <v>837</v>
      </c>
      <c r="G1089" s="35">
        <v>1</v>
      </c>
      <c r="H1089" s="22" t="str">
        <f t="shared" si="86"/>
        <v>Euphagus cyanocephalus</v>
      </c>
      <c r="I1089" s="22" t="s">
        <v>731</v>
      </c>
      <c r="J1089" s="22" t="s">
        <v>732</v>
      </c>
      <c r="K1089" s="22" t="s">
        <v>519</v>
      </c>
      <c r="L1089" s="22" t="s">
        <v>520</v>
      </c>
      <c r="M1089" s="22" t="s">
        <v>232</v>
      </c>
      <c r="N1089" s="22" t="s">
        <v>548</v>
      </c>
      <c r="O1089" s="22" t="s">
        <v>357</v>
      </c>
      <c r="P1089" s="22" t="s">
        <v>466</v>
      </c>
      <c r="S1089" s="22" t="s">
        <v>519</v>
      </c>
      <c r="T1089" s="22" t="s">
        <v>434</v>
      </c>
    </row>
    <row r="1090" spans="1:22" s="22" customFormat="1">
      <c r="A1090" s="54">
        <v>41113</v>
      </c>
      <c r="B1090" s="17">
        <v>2012</v>
      </c>
      <c r="C1090" s="17">
        <f t="shared" si="84"/>
        <v>7</v>
      </c>
      <c r="D1090" s="17" t="str">
        <f t="shared" si="85"/>
        <v>summer</v>
      </c>
      <c r="E1090" s="37">
        <v>800</v>
      </c>
      <c r="F1090" s="37"/>
      <c r="G1090" s="35">
        <v>0</v>
      </c>
      <c r="H1090" s="22" t="str">
        <f t="shared" si="86"/>
        <v xml:space="preserve"> </v>
      </c>
      <c r="O1090" s="22" t="s">
        <v>746</v>
      </c>
    </row>
    <row r="1091" spans="1:22" s="22" customFormat="1">
      <c r="A1091" s="54">
        <v>41114</v>
      </c>
      <c r="B1091" s="17">
        <v>2012</v>
      </c>
      <c r="C1091" s="17">
        <f t="shared" si="84"/>
        <v>7</v>
      </c>
      <c r="D1091" s="17" t="str">
        <f t="shared" si="85"/>
        <v>summer</v>
      </c>
      <c r="E1091" s="37">
        <v>745</v>
      </c>
      <c r="F1091" s="37"/>
      <c r="G1091" s="35">
        <v>0</v>
      </c>
      <c r="H1091" s="22" t="str">
        <f t="shared" si="86"/>
        <v xml:space="preserve"> </v>
      </c>
      <c r="O1091" s="22" t="s">
        <v>746</v>
      </c>
    </row>
    <row r="1092" spans="1:22" s="22" customFormat="1">
      <c r="A1092" s="54">
        <v>41115</v>
      </c>
      <c r="B1092" s="17">
        <v>2012</v>
      </c>
      <c r="C1092" s="17">
        <f t="shared" si="84"/>
        <v>7</v>
      </c>
      <c r="D1092" s="17" t="str">
        <f t="shared" si="85"/>
        <v>summer</v>
      </c>
      <c r="E1092" s="37">
        <v>735</v>
      </c>
      <c r="F1092" s="37"/>
      <c r="G1092" s="35">
        <v>0</v>
      </c>
      <c r="H1092" s="22" t="str">
        <f t="shared" si="86"/>
        <v xml:space="preserve"> </v>
      </c>
      <c r="O1092" s="22" t="s">
        <v>746</v>
      </c>
    </row>
    <row r="1093" spans="1:22" s="22" customFormat="1">
      <c r="A1093" s="54">
        <v>41117</v>
      </c>
      <c r="B1093" s="17">
        <v>2012</v>
      </c>
      <c r="C1093" s="17">
        <f t="shared" si="84"/>
        <v>7</v>
      </c>
      <c r="D1093" s="17" t="str">
        <f t="shared" si="85"/>
        <v>summer</v>
      </c>
      <c r="E1093" s="37">
        <v>900</v>
      </c>
      <c r="F1093" s="37"/>
      <c r="G1093" s="35">
        <v>0</v>
      </c>
      <c r="H1093" s="22" t="str">
        <f t="shared" si="86"/>
        <v xml:space="preserve"> </v>
      </c>
      <c r="O1093" s="22" t="s">
        <v>301</v>
      </c>
    </row>
    <row r="1094" spans="1:22" s="22" customFormat="1">
      <c r="A1094" s="54">
        <v>41118</v>
      </c>
      <c r="B1094" s="17">
        <v>2012</v>
      </c>
      <c r="C1094" s="17">
        <f t="shared" si="84"/>
        <v>7</v>
      </c>
      <c r="D1094" s="17" t="str">
        <f t="shared" si="85"/>
        <v>summer</v>
      </c>
      <c r="E1094" s="37">
        <v>845</v>
      </c>
      <c r="F1094" s="37"/>
      <c r="G1094" s="35">
        <v>0</v>
      </c>
      <c r="H1094" s="22" t="str">
        <f t="shared" si="86"/>
        <v xml:space="preserve"> </v>
      </c>
      <c r="O1094" s="22" t="s">
        <v>301</v>
      </c>
    </row>
    <row r="1095" spans="1:22" s="22" customFormat="1">
      <c r="A1095" s="54">
        <v>41119</v>
      </c>
      <c r="B1095" s="17">
        <v>2012</v>
      </c>
      <c r="C1095" s="17">
        <f t="shared" si="84"/>
        <v>7</v>
      </c>
      <c r="D1095" s="17" t="str">
        <f t="shared" si="85"/>
        <v>summer</v>
      </c>
      <c r="E1095" s="37">
        <v>900</v>
      </c>
      <c r="F1095" s="37"/>
      <c r="G1095" s="35">
        <v>0</v>
      </c>
      <c r="H1095" s="22" t="str">
        <f t="shared" si="86"/>
        <v xml:space="preserve"> </v>
      </c>
      <c r="O1095" s="22" t="s">
        <v>211</v>
      </c>
    </row>
    <row r="1096" spans="1:22" s="22" customFormat="1">
      <c r="A1096" s="54">
        <v>41120</v>
      </c>
      <c r="B1096" s="17">
        <v>2012</v>
      </c>
      <c r="C1096" s="17">
        <f t="shared" si="84"/>
        <v>7</v>
      </c>
      <c r="D1096" s="17" t="str">
        <f t="shared" si="85"/>
        <v>summer</v>
      </c>
      <c r="E1096" s="37">
        <v>900</v>
      </c>
      <c r="F1096" s="37"/>
      <c r="G1096" s="35">
        <v>0</v>
      </c>
      <c r="H1096" s="22" t="str">
        <f t="shared" si="86"/>
        <v xml:space="preserve"> </v>
      </c>
      <c r="O1096" s="22" t="s">
        <v>746</v>
      </c>
    </row>
    <row r="1097" spans="1:22" s="22" customFormat="1">
      <c r="A1097" s="54">
        <v>41121</v>
      </c>
      <c r="B1097" s="17">
        <v>2012</v>
      </c>
      <c r="C1097" s="17">
        <f t="shared" si="84"/>
        <v>7</v>
      </c>
      <c r="D1097" s="17" t="str">
        <f t="shared" si="85"/>
        <v>summer</v>
      </c>
      <c r="E1097" s="37">
        <v>845</v>
      </c>
      <c r="F1097" s="37"/>
      <c r="G1097" s="35">
        <v>0</v>
      </c>
      <c r="H1097" s="22" t="str">
        <f t="shared" si="86"/>
        <v xml:space="preserve"> </v>
      </c>
      <c r="O1097" s="22" t="s">
        <v>746</v>
      </c>
    </row>
    <row r="1098" spans="1:22" s="22" customFormat="1">
      <c r="A1098" s="54">
        <v>41122</v>
      </c>
      <c r="B1098" s="17">
        <v>2012</v>
      </c>
      <c r="C1098" s="17">
        <f t="shared" si="84"/>
        <v>8</v>
      </c>
      <c r="D1098" s="17" t="str">
        <f t="shared" si="85"/>
        <v>summer</v>
      </c>
      <c r="E1098" s="37">
        <v>830</v>
      </c>
      <c r="F1098" s="37"/>
      <c r="G1098" s="35">
        <v>0</v>
      </c>
      <c r="H1098" s="22" t="str">
        <f t="shared" si="86"/>
        <v xml:space="preserve"> </v>
      </c>
      <c r="O1098" s="22" t="s">
        <v>746</v>
      </c>
    </row>
    <row r="1099" spans="1:22">
      <c r="A1099" s="53">
        <v>41123</v>
      </c>
      <c r="B1099" s="17">
        <v>2012</v>
      </c>
      <c r="C1099" s="17">
        <f t="shared" si="84"/>
        <v>8</v>
      </c>
      <c r="D1099" s="17" t="str">
        <f t="shared" si="85"/>
        <v>summer</v>
      </c>
      <c r="E1099" s="27">
        <v>525</v>
      </c>
      <c r="F1099" s="33" t="s">
        <v>97</v>
      </c>
      <c r="G1099" s="35">
        <v>1</v>
      </c>
      <c r="H1099" s="41" t="str">
        <f t="shared" si="86"/>
        <v>Calypte anna</v>
      </c>
      <c r="I1099" s="22" t="s">
        <v>582</v>
      </c>
      <c r="J1099" s="22" t="s">
        <v>583</v>
      </c>
      <c r="M1099" s="22" t="s">
        <v>232</v>
      </c>
      <c r="N1099" s="22" t="s">
        <v>548</v>
      </c>
      <c r="O1099" s="22" t="s">
        <v>99</v>
      </c>
      <c r="Q1099" s="41" t="s">
        <v>342</v>
      </c>
      <c r="R1099" s="41" t="s">
        <v>69</v>
      </c>
      <c r="S1099" s="41" t="s">
        <v>678</v>
      </c>
      <c r="T1099" s="41" t="s">
        <v>434</v>
      </c>
    </row>
    <row r="1100" spans="1:22" s="22" customFormat="1">
      <c r="A1100" s="54">
        <v>41123</v>
      </c>
      <c r="B1100" s="17">
        <v>2012</v>
      </c>
      <c r="C1100" s="17">
        <f t="shared" si="84"/>
        <v>8</v>
      </c>
      <c r="D1100" s="17" t="str">
        <f t="shared" si="85"/>
        <v>summer</v>
      </c>
      <c r="E1100" s="37">
        <v>835</v>
      </c>
      <c r="F1100" s="37"/>
      <c r="G1100" s="35">
        <v>0</v>
      </c>
      <c r="H1100" s="22" t="str">
        <f t="shared" si="86"/>
        <v xml:space="preserve"> </v>
      </c>
      <c r="O1100" s="22" t="s">
        <v>746</v>
      </c>
    </row>
    <row r="1101" spans="1:22">
      <c r="A1101" s="53">
        <v>41124</v>
      </c>
      <c r="B1101" s="19">
        <v>2012</v>
      </c>
      <c r="C1101" s="19">
        <f t="shared" si="84"/>
        <v>8</v>
      </c>
      <c r="D1101" s="19" t="str">
        <f t="shared" si="85"/>
        <v>summer</v>
      </c>
      <c r="E1101" s="29">
        <v>1400</v>
      </c>
      <c r="F1101" s="37" t="s">
        <v>122</v>
      </c>
      <c r="G1101" s="35">
        <v>1</v>
      </c>
      <c r="H1101" s="41" t="str">
        <f t="shared" si="86"/>
        <v>Selasphorus sasin</v>
      </c>
      <c r="I1101" s="22" t="s">
        <v>437</v>
      </c>
      <c r="J1101" s="22" t="s">
        <v>575</v>
      </c>
      <c r="M1101" s="22" t="s">
        <v>133</v>
      </c>
      <c r="N1101" s="22" t="s">
        <v>535</v>
      </c>
      <c r="O1101" s="22" t="s">
        <v>442</v>
      </c>
      <c r="Q1101" s="41" t="s">
        <v>342</v>
      </c>
      <c r="R1101" s="41" t="s">
        <v>70</v>
      </c>
      <c r="S1101" s="41" t="s">
        <v>519</v>
      </c>
      <c r="T1101" s="41" t="s">
        <v>434</v>
      </c>
      <c r="V1101" s="41" t="s">
        <v>71</v>
      </c>
    </row>
    <row r="1102" spans="1:22" s="22" customFormat="1">
      <c r="A1102" s="54">
        <v>41124</v>
      </c>
      <c r="B1102" s="17">
        <v>2012</v>
      </c>
      <c r="C1102" s="17">
        <f t="shared" si="84"/>
        <v>8</v>
      </c>
      <c r="D1102" s="17" t="str">
        <f t="shared" si="85"/>
        <v>summer</v>
      </c>
      <c r="E1102" s="37">
        <v>850</v>
      </c>
      <c r="F1102" s="37"/>
      <c r="G1102" s="35">
        <v>0</v>
      </c>
      <c r="H1102" s="22" t="str">
        <f t="shared" si="86"/>
        <v xml:space="preserve"> </v>
      </c>
      <c r="O1102" s="22" t="s">
        <v>301</v>
      </c>
    </row>
    <row r="1103" spans="1:22" s="22" customFormat="1">
      <c r="A1103" s="54">
        <v>41125</v>
      </c>
      <c r="B1103" s="17">
        <v>2012</v>
      </c>
      <c r="C1103" s="17">
        <f t="shared" si="84"/>
        <v>8</v>
      </c>
      <c r="D1103" s="17" t="str">
        <f t="shared" si="85"/>
        <v>summer</v>
      </c>
      <c r="E1103" s="37">
        <v>850</v>
      </c>
      <c r="F1103" s="37"/>
      <c r="G1103" s="35">
        <v>0</v>
      </c>
      <c r="H1103" s="22" t="str">
        <f t="shared" si="86"/>
        <v xml:space="preserve"> </v>
      </c>
      <c r="O1103" s="22" t="s">
        <v>301</v>
      </c>
    </row>
    <row r="1104" spans="1:22" s="22" customFormat="1">
      <c r="A1104" s="54">
        <v>41126</v>
      </c>
      <c r="B1104" s="17">
        <v>2012</v>
      </c>
      <c r="C1104" s="17">
        <f t="shared" si="84"/>
        <v>8</v>
      </c>
      <c r="D1104" s="17" t="str">
        <f t="shared" si="85"/>
        <v>summer</v>
      </c>
      <c r="E1104" s="37">
        <v>845</v>
      </c>
      <c r="F1104" s="37"/>
      <c r="G1104" s="35">
        <v>0</v>
      </c>
      <c r="H1104" s="22" t="str">
        <f t="shared" si="86"/>
        <v xml:space="preserve"> </v>
      </c>
      <c r="O1104" s="22" t="s">
        <v>211</v>
      </c>
    </row>
    <row r="1105" spans="1:23" s="22" customFormat="1">
      <c r="A1105" s="54">
        <v>41127</v>
      </c>
      <c r="B1105" s="17">
        <v>2012</v>
      </c>
      <c r="C1105" s="17">
        <f t="shared" si="84"/>
        <v>8</v>
      </c>
      <c r="D1105" s="17" t="str">
        <f t="shared" si="85"/>
        <v>summer</v>
      </c>
      <c r="E1105" s="37">
        <v>835</v>
      </c>
      <c r="F1105" s="37"/>
      <c r="G1105" s="35">
        <v>0</v>
      </c>
      <c r="H1105" s="22" t="str">
        <f t="shared" si="86"/>
        <v xml:space="preserve"> </v>
      </c>
      <c r="O1105" s="22" t="s">
        <v>746</v>
      </c>
    </row>
    <row r="1106" spans="1:23" s="22" customFormat="1">
      <c r="A1106" s="54">
        <v>41128</v>
      </c>
      <c r="B1106" s="17">
        <v>2012</v>
      </c>
      <c r="C1106" s="17">
        <f t="shared" si="84"/>
        <v>8</v>
      </c>
      <c r="D1106" s="17" t="str">
        <f t="shared" si="85"/>
        <v>summer</v>
      </c>
      <c r="E1106" s="37">
        <v>840</v>
      </c>
      <c r="F1106" s="37"/>
      <c r="G1106" s="35">
        <v>0</v>
      </c>
      <c r="H1106" s="22" t="str">
        <f t="shared" si="86"/>
        <v xml:space="preserve"> </v>
      </c>
      <c r="O1106" s="22" t="s">
        <v>746</v>
      </c>
    </row>
    <row r="1107" spans="1:23">
      <c r="A1107" s="53">
        <v>41129</v>
      </c>
      <c r="B1107" s="20">
        <v>2013</v>
      </c>
      <c r="C1107" s="20">
        <v>4</v>
      </c>
      <c r="D1107" s="20" t="s">
        <v>135</v>
      </c>
      <c r="E1107" s="21">
        <v>1020</v>
      </c>
      <c r="F1107" s="22" t="s">
        <v>122</v>
      </c>
      <c r="G1107" s="22">
        <v>1</v>
      </c>
      <c r="H1107" s="41" t="str">
        <f t="shared" si="86"/>
        <v>Selasphorus sasin</v>
      </c>
      <c r="I1107" s="22" t="s">
        <v>437</v>
      </c>
      <c r="J1107" s="22" t="s">
        <v>575</v>
      </c>
      <c r="K1107" s="22" t="s">
        <v>133</v>
      </c>
      <c r="L1107" s="22" t="s">
        <v>306</v>
      </c>
      <c r="M1107" s="22" t="s">
        <v>133</v>
      </c>
      <c r="N1107" s="22" t="s">
        <v>535</v>
      </c>
      <c r="O1107" s="22" t="s">
        <v>99</v>
      </c>
      <c r="Q1107" s="41" t="s">
        <v>342</v>
      </c>
      <c r="R1107" s="41" t="s">
        <v>72</v>
      </c>
      <c r="S1107" s="41" t="s">
        <v>519</v>
      </c>
      <c r="T1107" s="41" t="s">
        <v>434</v>
      </c>
      <c r="V1107" s="41" t="s">
        <v>71</v>
      </c>
    </row>
    <row r="1108" spans="1:23" s="22" customFormat="1">
      <c r="A1108" s="54">
        <v>41129</v>
      </c>
      <c r="B1108" s="17">
        <v>2012</v>
      </c>
      <c r="C1108" s="17">
        <f t="shared" ref="C1108:C1139" si="87">MONTH(A1108)</f>
        <v>8</v>
      </c>
      <c r="D1108" s="17" t="str">
        <f t="shared" ref="D1108:D1139" si="88">IF(C1108&lt;3,"winter",IF(C1108&lt;6,"spring",IF(C1108&lt;9,"summer",IF(C1108&lt;12,"fall","winter"))))</f>
        <v>summer</v>
      </c>
      <c r="E1108" s="37">
        <v>830</v>
      </c>
      <c r="F1108" s="37"/>
      <c r="G1108" s="35">
        <v>0</v>
      </c>
      <c r="H1108" s="22" t="str">
        <f t="shared" si="86"/>
        <v xml:space="preserve"> </v>
      </c>
      <c r="O1108" s="22" t="s">
        <v>746</v>
      </c>
    </row>
    <row r="1109" spans="1:23" s="22" customFormat="1">
      <c r="A1109" s="54">
        <v>41130</v>
      </c>
      <c r="B1109" s="17">
        <v>2012</v>
      </c>
      <c r="C1109" s="17">
        <f t="shared" si="87"/>
        <v>8</v>
      </c>
      <c r="D1109" s="17" t="str">
        <f t="shared" si="88"/>
        <v>summer</v>
      </c>
      <c r="E1109" s="37">
        <v>900</v>
      </c>
      <c r="F1109" s="37"/>
      <c r="G1109" s="35">
        <v>0</v>
      </c>
      <c r="H1109" s="22" t="str">
        <f t="shared" si="86"/>
        <v xml:space="preserve"> </v>
      </c>
      <c r="O1109" s="22" t="s">
        <v>746</v>
      </c>
    </row>
    <row r="1110" spans="1:23" s="22" customFormat="1">
      <c r="A1110" s="54">
        <v>41131</v>
      </c>
      <c r="B1110" s="17">
        <v>2012</v>
      </c>
      <c r="C1110" s="17">
        <f t="shared" si="87"/>
        <v>8</v>
      </c>
      <c r="D1110" s="17" t="str">
        <f t="shared" si="88"/>
        <v>summer</v>
      </c>
      <c r="E1110" s="37">
        <v>830</v>
      </c>
      <c r="F1110" s="37"/>
      <c r="G1110" s="35">
        <v>0</v>
      </c>
      <c r="H1110" s="22" t="str">
        <f t="shared" si="86"/>
        <v xml:space="preserve"> </v>
      </c>
      <c r="O1110" s="22" t="s">
        <v>211</v>
      </c>
    </row>
    <row r="1111" spans="1:23" s="22" customFormat="1">
      <c r="A1111" s="54">
        <v>41132</v>
      </c>
      <c r="B1111" s="17">
        <v>2012</v>
      </c>
      <c r="C1111" s="17">
        <f t="shared" si="87"/>
        <v>8</v>
      </c>
      <c r="D1111" s="17" t="str">
        <f t="shared" si="88"/>
        <v>summer</v>
      </c>
      <c r="E1111" s="37">
        <v>845</v>
      </c>
      <c r="F1111" s="37"/>
      <c r="G1111" s="35">
        <v>0</v>
      </c>
      <c r="H1111" s="22" t="str">
        <f t="shared" si="86"/>
        <v xml:space="preserve"> </v>
      </c>
      <c r="O1111" s="22" t="s">
        <v>301</v>
      </c>
    </row>
    <row r="1112" spans="1:23" s="22" customFormat="1">
      <c r="A1112" s="54">
        <v>41133</v>
      </c>
      <c r="B1112" s="17">
        <v>2012</v>
      </c>
      <c r="C1112" s="17">
        <f t="shared" si="87"/>
        <v>8</v>
      </c>
      <c r="D1112" s="17" t="str">
        <f t="shared" si="88"/>
        <v>summer</v>
      </c>
      <c r="E1112" s="37">
        <v>850</v>
      </c>
      <c r="F1112" s="37"/>
      <c r="G1112" s="35">
        <v>0</v>
      </c>
      <c r="H1112" s="22" t="str">
        <f t="shared" si="86"/>
        <v xml:space="preserve"> </v>
      </c>
      <c r="O1112" s="22" t="s">
        <v>211</v>
      </c>
    </row>
    <row r="1113" spans="1:23" s="22" customFormat="1">
      <c r="A1113" s="54">
        <v>41134</v>
      </c>
      <c r="B1113" s="17">
        <v>2012</v>
      </c>
      <c r="C1113" s="17">
        <f t="shared" si="87"/>
        <v>8</v>
      </c>
      <c r="D1113" s="17" t="str">
        <f t="shared" si="88"/>
        <v>summer</v>
      </c>
      <c r="E1113" s="37">
        <v>850</v>
      </c>
      <c r="F1113" s="37"/>
      <c r="G1113" s="35">
        <v>0</v>
      </c>
      <c r="H1113" s="22" t="str">
        <f t="shared" si="86"/>
        <v xml:space="preserve"> </v>
      </c>
      <c r="O1113" s="22" t="s">
        <v>211</v>
      </c>
    </row>
    <row r="1114" spans="1:23" s="22" customFormat="1">
      <c r="A1114" s="54">
        <v>41135</v>
      </c>
      <c r="B1114" s="17">
        <v>2012</v>
      </c>
      <c r="C1114" s="17">
        <f t="shared" si="87"/>
        <v>8</v>
      </c>
      <c r="D1114" s="17" t="str">
        <f t="shared" si="88"/>
        <v>summer</v>
      </c>
      <c r="E1114" s="37">
        <v>840</v>
      </c>
      <c r="F1114" s="37"/>
      <c r="G1114" s="35">
        <v>0</v>
      </c>
      <c r="H1114" s="22" t="str">
        <f t="shared" si="86"/>
        <v xml:space="preserve"> </v>
      </c>
      <c r="O1114" s="22" t="s">
        <v>746</v>
      </c>
    </row>
    <row r="1115" spans="1:23" s="22" customFormat="1">
      <c r="A1115" s="54">
        <v>41136</v>
      </c>
      <c r="B1115" s="17">
        <v>2012</v>
      </c>
      <c r="C1115" s="17">
        <f t="shared" si="87"/>
        <v>8</v>
      </c>
      <c r="D1115" s="17" t="str">
        <f t="shared" si="88"/>
        <v>summer</v>
      </c>
      <c r="E1115" s="37">
        <v>830</v>
      </c>
      <c r="F1115" s="37"/>
      <c r="G1115" s="35">
        <v>0</v>
      </c>
      <c r="H1115" s="22" t="str">
        <f t="shared" si="86"/>
        <v xml:space="preserve"> </v>
      </c>
      <c r="O1115" s="22" t="s">
        <v>211</v>
      </c>
    </row>
    <row r="1116" spans="1:23" s="22" customFormat="1">
      <c r="A1116" s="54">
        <v>41137</v>
      </c>
      <c r="B1116" s="17">
        <v>2012</v>
      </c>
      <c r="C1116" s="17">
        <f t="shared" si="87"/>
        <v>8</v>
      </c>
      <c r="D1116" s="17" t="str">
        <f t="shared" si="88"/>
        <v>summer</v>
      </c>
      <c r="E1116" s="37">
        <v>840</v>
      </c>
      <c r="F1116" s="37"/>
      <c r="G1116" s="35">
        <v>0</v>
      </c>
      <c r="H1116" s="22" t="str">
        <f t="shared" si="86"/>
        <v xml:space="preserve"> </v>
      </c>
      <c r="O1116" s="22" t="s">
        <v>746</v>
      </c>
    </row>
    <row r="1117" spans="1:23" s="22" customFormat="1">
      <c r="A1117" s="54">
        <v>41138</v>
      </c>
      <c r="B1117" s="17">
        <v>2012</v>
      </c>
      <c r="C1117" s="17">
        <f t="shared" si="87"/>
        <v>8</v>
      </c>
      <c r="D1117" s="17" t="str">
        <f t="shared" si="88"/>
        <v>summer</v>
      </c>
      <c r="E1117" s="37">
        <v>830</v>
      </c>
      <c r="F1117" s="37"/>
      <c r="G1117" s="35">
        <v>0</v>
      </c>
      <c r="H1117" s="22" t="str">
        <f t="shared" si="86"/>
        <v xml:space="preserve"> </v>
      </c>
      <c r="O1117" s="22" t="s">
        <v>746</v>
      </c>
    </row>
    <row r="1118" spans="1:23" s="22" customFormat="1">
      <c r="A1118" s="54">
        <v>41140</v>
      </c>
      <c r="B1118" s="17">
        <v>2012</v>
      </c>
      <c r="C1118" s="17">
        <f t="shared" si="87"/>
        <v>8</v>
      </c>
      <c r="D1118" s="17" t="str">
        <f t="shared" si="88"/>
        <v>summer</v>
      </c>
      <c r="E1118" s="37">
        <v>900</v>
      </c>
      <c r="F1118" s="37"/>
      <c r="G1118" s="35">
        <v>0</v>
      </c>
      <c r="H1118" s="22" t="str">
        <f t="shared" si="86"/>
        <v xml:space="preserve"> </v>
      </c>
      <c r="O1118" s="22" t="s">
        <v>211</v>
      </c>
    </row>
    <row r="1119" spans="1:23" s="22" customFormat="1">
      <c r="A1119" s="54">
        <v>41141</v>
      </c>
      <c r="B1119" s="17">
        <v>2012</v>
      </c>
      <c r="C1119" s="17">
        <f t="shared" si="87"/>
        <v>8</v>
      </c>
      <c r="D1119" s="17" t="str">
        <f t="shared" si="88"/>
        <v>summer</v>
      </c>
      <c r="E1119" s="37">
        <v>840</v>
      </c>
      <c r="F1119" s="37"/>
      <c r="G1119" s="35">
        <v>0</v>
      </c>
      <c r="H1119" s="22" t="str">
        <f t="shared" si="86"/>
        <v xml:space="preserve"> </v>
      </c>
      <c r="O1119" s="22" t="s">
        <v>211</v>
      </c>
    </row>
    <row r="1120" spans="1:23" s="20" customFormat="1">
      <c r="A1120" s="54">
        <v>41142</v>
      </c>
      <c r="B1120" s="17">
        <v>2012</v>
      </c>
      <c r="C1120" s="17">
        <f t="shared" si="87"/>
        <v>8</v>
      </c>
      <c r="D1120" s="17" t="str">
        <f t="shared" si="88"/>
        <v>summer</v>
      </c>
      <c r="E1120" s="37">
        <v>1100</v>
      </c>
      <c r="F1120" s="37"/>
      <c r="G1120" s="35">
        <v>0</v>
      </c>
      <c r="H1120" s="22" t="str">
        <f t="shared" si="86"/>
        <v xml:space="preserve"> </v>
      </c>
      <c r="I1120" s="22"/>
      <c r="J1120" s="22"/>
      <c r="K1120" s="22"/>
      <c r="L1120" s="22"/>
      <c r="M1120" s="22"/>
      <c r="N1120" s="22"/>
      <c r="O1120" s="22" t="s">
        <v>746</v>
      </c>
      <c r="P1120" s="22"/>
      <c r="Q1120" s="22"/>
      <c r="R1120" s="22"/>
      <c r="S1120" s="22"/>
      <c r="T1120" s="22"/>
      <c r="U1120" s="22"/>
      <c r="V1120" s="22"/>
      <c r="W1120" s="22"/>
    </row>
    <row r="1121" spans="1:23" s="47" customFormat="1">
      <c r="A1121" s="53">
        <v>41143</v>
      </c>
      <c r="B1121" s="17">
        <v>2012</v>
      </c>
      <c r="C1121" s="17">
        <f t="shared" si="87"/>
        <v>8</v>
      </c>
      <c r="D1121" s="17" t="str">
        <f t="shared" si="88"/>
        <v>summer</v>
      </c>
      <c r="E1121" s="27">
        <v>1200</v>
      </c>
      <c r="F1121" s="33" t="s">
        <v>97</v>
      </c>
      <c r="G1121" s="35">
        <v>1</v>
      </c>
      <c r="H1121" s="41" t="str">
        <f t="shared" si="86"/>
        <v>Setophaga petechia</v>
      </c>
      <c r="I1121" s="22" t="s">
        <v>183</v>
      </c>
      <c r="J1121" s="22" t="s">
        <v>321</v>
      </c>
      <c r="K1121" s="22" t="s">
        <v>678</v>
      </c>
      <c r="L1121" s="22" t="s">
        <v>100</v>
      </c>
      <c r="M1121" s="22" t="s">
        <v>251</v>
      </c>
      <c r="N1121" s="22" t="s">
        <v>330</v>
      </c>
      <c r="O1121" s="22" t="s">
        <v>391</v>
      </c>
      <c r="P1121" s="41"/>
      <c r="Q1121" s="41" t="s">
        <v>342</v>
      </c>
      <c r="R1121" s="41" t="s">
        <v>894</v>
      </c>
      <c r="S1121" s="41" t="s">
        <v>585</v>
      </c>
      <c r="T1121" s="41" t="s">
        <v>434</v>
      </c>
      <c r="U1121" s="41"/>
      <c r="V1121" s="41"/>
      <c r="W1121" s="41"/>
    </row>
    <row r="1122" spans="1:23" s="22" customFormat="1">
      <c r="A1122" s="54">
        <v>41143</v>
      </c>
      <c r="B1122" s="17">
        <v>2012</v>
      </c>
      <c r="C1122" s="17">
        <f t="shared" si="87"/>
        <v>8</v>
      </c>
      <c r="D1122" s="17" t="str">
        <f t="shared" si="88"/>
        <v>summer</v>
      </c>
      <c r="E1122" s="37">
        <v>900</v>
      </c>
      <c r="F1122" s="37"/>
      <c r="G1122" s="35">
        <v>0</v>
      </c>
      <c r="H1122" s="22" t="str">
        <f t="shared" si="86"/>
        <v xml:space="preserve"> </v>
      </c>
      <c r="O1122" s="22" t="s">
        <v>746</v>
      </c>
    </row>
    <row r="1123" spans="1:23" s="22" customFormat="1">
      <c r="A1123" s="54">
        <v>41145</v>
      </c>
      <c r="B1123" s="17">
        <v>2012</v>
      </c>
      <c r="C1123" s="17">
        <f t="shared" si="87"/>
        <v>8</v>
      </c>
      <c r="D1123" s="17" t="str">
        <f t="shared" si="88"/>
        <v>summer</v>
      </c>
      <c r="E1123" s="37">
        <v>945</v>
      </c>
      <c r="F1123" s="37"/>
      <c r="G1123" s="35">
        <v>0</v>
      </c>
      <c r="H1123" s="22" t="str">
        <f t="shared" si="86"/>
        <v xml:space="preserve"> </v>
      </c>
      <c r="O1123" s="22" t="s">
        <v>211</v>
      </c>
      <c r="W1123" s="20"/>
    </row>
    <row r="1124" spans="1:23" s="22" customFormat="1">
      <c r="A1124" s="54">
        <v>41146</v>
      </c>
      <c r="B1124" s="17">
        <v>2012</v>
      </c>
      <c r="C1124" s="17">
        <f t="shared" si="87"/>
        <v>8</v>
      </c>
      <c r="D1124" s="17" t="str">
        <f t="shared" si="88"/>
        <v>summer</v>
      </c>
      <c r="E1124" s="37">
        <v>900</v>
      </c>
      <c r="F1124" s="37"/>
      <c r="G1124" s="35">
        <v>0</v>
      </c>
      <c r="H1124" s="22" t="str">
        <f t="shared" si="86"/>
        <v xml:space="preserve"> </v>
      </c>
      <c r="O1124" s="22" t="s">
        <v>301</v>
      </c>
      <c r="W1124" s="20"/>
    </row>
    <row r="1125" spans="1:23" s="22" customFormat="1">
      <c r="A1125" s="54">
        <v>41147</v>
      </c>
      <c r="B1125" s="17">
        <v>2012</v>
      </c>
      <c r="C1125" s="17">
        <f t="shared" si="87"/>
        <v>8</v>
      </c>
      <c r="D1125" s="17" t="str">
        <f t="shared" si="88"/>
        <v>summer</v>
      </c>
      <c r="E1125" s="37">
        <v>900</v>
      </c>
      <c r="F1125" s="37"/>
      <c r="G1125" s="35">
        <v>0</v>
      </c>
      <c r="H1125" s="22" t="str">
        <f t="shared" si="86"/>
        <v xml:space="preserve"> </v>
      </c>
      <c r="O1125" s="22" t="s">
        <v>211</v>
      </c>
    </row>
    <row r="1126" spans="1:23" s="22" customFormat="1">
      <c r="A1126" s="54">
        <v>41150</v>
      </c>
      <c r="B1126" s="17">
        <v>2012</v>
      </c>
      <c r="C1126" s="17">
        <f t="shared" si="87"/>
        <v>8</v>
      </c>
      <c r="D1126" s="17" t="str">
        <f t="shared" si="88"/>
        <v>summer</v>
      </c>
      <c r="E1126" s="37">
        <v>200</v>
      </c>
      <c r="F1126" s="37"/>
      <c r="G1126" s="35">
        <v>0</v>
      </c>
      <c r="H1126" s="22" t="str">
        <f t="shared" si="86"/>
        <v xml:space="preserve"> </v>
      </c>
      <c r="O1126" s="22" t="s">
        <v>301</v>
      </c>
    </row>
    <row r="1127" spans="1:23" s="22" customFormat="1">
      <c r="A1127" s="54">
        <v>41151</v>
      </c>
      <c r="B1127" s="17">
        <v>2012</v>
      </c>
      <c r="C1127" s="17">
        <f t="shared" si="87"/>
        <v>8</v>
      </c>
      <c r="D1127" s="17" t="str">
        <f t="shared" si="88"/>
        <v>summer</v>
      </c>
      <c r="E1127" s="37">
        <v>100</v>
      </c>
      <c r="F1127" s="37"/>
      <c r="G1127" s="35">
        <v>0</v>
      </c>
      <c r="H1127" s="22" t="str">
        <f t="shared" si="86"/>
        <v xml:space="preserve"> </v>
      </c>
      <c r="O1127" s="22" t="s">
        <v>301</v>
      </c>
    </row>
    <row r="1128" spans="1:23" s="22" customFormat="1">
      <c r="A1128" s="54">
        <v>41152</v>
      </c>
      <c r="B1128" s="17">
        <v>2012</v>
      </c>
      <c r="C1128" s="17">
        <f t="shared" si="87"/>
        <v>8</v>
      </c>
      <c r="D1128" s="17" t="str">
        <f t="shared" si="88"/>
        <v>summer</v>
      </c>
      <c r="E1128" s="37">
        <v>900</v>
      </c>
      <c r="F1128" s="37"/>
      <c r="G1128" s="35">
        <v>0</v>
      </c>
      <c r="H1128" s="22" t="str">
        <f t="shared" si="86"/>
        <v xml:space="preserve"> </v>
      </c>
      <c r="O1128" s="22" t="s">
        <v>301</v>
      </c>
    </row>
    <row r="1129" spans="1:23" s="22" customFormat="1">
      <c r="A1129" s="54">
        <v>41153</v>
      </c>
      <c r="B1129" s="17">
        <v>2012</v>
      </c>
      <c r="C1129" s="17">
        <f t="shared" si="87"/>
        <v>9</v>
      </c>
      <c r="D1129" s="17" t="str">
        <f t="shared" si="88"/>
        <v>fall</v>
      </c>
      <c r="E1129" s="37">
        <v>900</v>
      </c>
      <c r="F1129" s="37"/>
      <c r="G1129" s="35">
        <v>0</v>
      </c>
      <c r="H1129" s="22" t="str">
        <f t="shared" si="86"/>
        <v xml:space="preserve"> </v>
      </c>
      <c r="O1129" s="22" t="s">
        <v>301</v>
      </c>
    </row>
    <row r="1130" spans="1:23">
      <c r="A1130" s="53">
        <v>41154</v>
      </c>
      <c r="B1130" s="17">
        <v>2012</v>
      </c>
      <c r="C1130" s="17">
        <f t="shared" si="87"/>
        <v>9</v>
      </c>
      <c r="D1130" s="17" t="str">
        <f t="shared" si="88"/>
        <v>fall</v>
      </c>
      <c r="E1130" s="27">
        <v>955</v>
      </c>
      <c r="F1130" s="33" t="s">
        <v>97</v>
      </c>
      <c r="G1130" s="35">
        <v>1</v>
      </c>
      <c r="H1130" s="41" t="str">
        <f t="shared" si="86"/>
        <v>Setophaga petechia</v>
      </c>
      <c r="I1130" s="22" t="s">
        <v>183</v>
      </c>
      <c r="J1130" s="22" t="s">
        <v>321</v>
      </c>
      <c r="K1130" s="22" t="s">
        <v>678</v>
      </c>
      <c r="M1130" s="22" t="s">
        <v>133</v>
      </c>
      <c r="N1130" s="22" t="s">
        <v>101</v>
      </c>
      <c r="O1130" s="22" t="s">
        <v>186</v>
      </c>
      <c r="Q1130" s="41" t="s">
        <v>342</v>
      </c>
      <c r="R1130" s="41" t="s">
        <v>895</v>
      </c>
      <c r="S1130" s="41" t="s">
        <v>585</v>
      </c>
      <c r="T1130" s="41" t="s">
        <v>434</v>
      </c>
    </row>
    <row r="1131" spans="1:23" s="22" customFormat="1">
      <c r="A1131" s="54">
        <v>41155</v>
      </c>
      <c r="B1131" s="17">
        <v>2012</v>
      </c>
      <c r="C1131" s="17">
        <f t="shared" si="87"/>
        <v>9</v>
      </c>
      <c r="D1131" s="17" t="str">
        <f t="shared" si="88"/>
        <v>fall</v>
      </c>
      <c r="E1131" s="37">
        <v>1000</v>
      </c>
      <c r="F1131" s="37"/>
      <c r="G1131" s="35">
        <v>0</v>
      </c>
      <c r="H1131" s="22" t="str">
        <f t="shared" si="86"/>
        <v xml:space="preserve"> </v>
      </c>
      <c r="O1131" s="22" t="s">
        <v>211</v>
      </c>
    </row>
    <row r="1132" spans="1:23" s="22" customFormat="1">
      <c r="A1132" s="54">
        <v>41156</v>
      </c>
      <c r="B1132" s="17">
        <v>2012</v>
      </c>
      <c r="C1132" s="17">
        <f t="shared" si="87"/>
        <v>9</v>
      </c>
      <c r="D1132" s="17" t="str">
        <f t="shared" si="88"/>
        <v>fall</v>
      </c>
      <c r="E1132" s="37">
        <v>830</v>
      </c>
      <c r="F1132" s="37"/>
      <c r="G1132" s="35">
        <v>0</v>
      </c>
      <c r="H1132" s="22" t="str">
        <f t="shared" si="86"/>
        <v xml:space="preserve"> </v>
      </c>
      <c r="O1132" s="22" t="s">
        <v>211</v>
      </c>
    </row>
    <row r="1133" spans="1:23">
      <c r="A1133" s="53">
        <v>41157</v>
      </c>
      <c r="B1133" s="17">
        <v>2012</v>
      </c>
      <c r="C1133" s="17">
        <f t="shared" si="87"/>
        <v>9</v>
      </c>
      <c r="D1133" s="17" t="str">
        <f t="shared" si="88"/>
        <v>fall</v>
      </c>
      <c r="E1133" s="27">
        <v>1100</v>
      </c>
      <c r="F1133" s="33" t="s">
        <v>97</v>
      </c>
      <c r="G1133" s="35">
        <v>1</v>
      </c>
      <c r="H1133" s="41" t="str">
        <f t="shared" si="86"/>
        <v>Columba livia</v>
      </c>
      <c r="I1133" s="22" t="s">
        <v>102</v>
      </c>
      <c r="J1133" s="22" t="s">
        <v>103</v>
      </c>
      <c r="M1133" s="22" t="s">
        <v>251</v>
      </c>
      <c r="N1133" s="22" t="s">
        <v>453</v>
      </c>
      <c r="O1133" s="22" t="s">
        <v>602</v>
      </c>
      <c r="P1133" s="41" t="s">
        <v>221</v>
      </c>
      <c r="Q1133" s="41" t="s">
        <v>342</v>
      </c>
      <c r="R1133" s="41" t="s">
        <v>896</v>
      </c>
      <c r="S1133" s="41" t="s">
        <v>585</v>
      </c>
      <c r="T1133" s="41" t="s">
        <v>585</v>
      </c>
    </row>
    <row r="1134" spans="1:23">
      <c r="A1134" s="53">
        <v>41159</v>
      </c>
      <c r="B1134" s="17">
        <v>2012</v>
      </c>
      <c r="C1134" s="17">
        <f t="shared" si="87"/>
        <v>9</v>
      </c>
      <c r="D1134" s="17" t="str">
        <f t="shared" si="88"/>
        <v>fall</v>
      </c>
      <c r="E1134" s="27">
        <v>100</v>
      </c>
      <c r="F1134" s="33" t="s">
        <v>97</v>
      </c>
      <c r="G1134" s="35">
        <v>1</v>
      </c>
      <c r="H1134" s="41" t="str">
        <f t="shared" si="86"/>
        <v>Euphagus cyanocephalus</v>
      </c>
      <c r="I1134" s="22" t="s">
        <v>731</v>
      </c>
      <c r="J1134" s="22" t="s">
        <v>732</v>
      </c>
      <c r="K1134" s="22" t="s">
        <v>519</v>
      </c>
      <c r="M1134" s="22" t="s">
        <v>133</v>
      </c>
      <c r="N1134" s="22" t="s">
        <v>222</v>
      </c>
      <c r="O1134" s="22" t="s">
        <v>513</v>
      </c>
      <c r="Q1134" s="41" t="s">
        <v>342</v>
      </c>
      <c r="R1134" s="41" t="s">
        <v>78</v>
      </c>
      <c r="S1134" s="41" t="s">
        <v>519</v>
      </c>
      <c r="T1134" s="41" t="s">
        <v>434</v>
      </c>
      <c r="U1134" s="41" t="s">
        <v>226</v>
      </c>
    </row>
    <row r="1135" spans="1:23" s="22" customFormat="1">
      <c r="A1135" s="54">
        <v>41159</v>
      </c>
      <c r="B1135" s="17">
        <v>2012</v>
      </c>
      <c r="C1135" s="17">
        <f t="shared" si="87"/>
        <v>9</v>
      </c>
      <c r="D1135" s="17" t="str">
        <f t="shared" si="88"/>
        <v>fall</v>
      </c>
      <c r="E1135" s="37">
        <v>830</v>
      </c>
      <c r="F1135" s="37"/>
      <c r="G1135" s="35">
        <v>0</v>
      </c>
      <c r="H1135" s="22" t="str">
        <f t="shared" si="86"/>
        <v xml:space="preserve"> </v>
      </c>
      <c r="O1135" s="22" t="s">
        <v>211</v>
      </c>
    </row>
    <row r="1136" spans="1:23" s="22" customFormat="1">
      <c r="A1136" s="54">
        <v>41160</v>
      </c>
      <c r="B1136" s="17">
        <v>2012</v>
      </c>
      <c r="C1136" s="17">
        <f t="shared" si="87"/>
        <v>9</v>
      </c>
      <c r="D1136" s="17" t="str">
        <f t="shared" si="88"/>
        <v>fall</v>
      </c>
      <c r="E1136" s="37">
        <v>900</v>
      </c>
      <c r="F1136" s="37"/>
      <c r="G1136" s="35">
        <v>0</v>
      </c>
      <c r="H1136" s="22" t="str">
        <f t="shared" si="86"/>
        <v xml:space="preserve"> </v>
      </c>
      <c r="O1136" s="22" t="s">
        <v>301</v>
      </c>
    </row>
    <row r="1137" spans="1:22" s="22" customFormat="1">
      <c r="A1137" s="54">
        <v>41161</v>
      </c>
      <c r="B1137" s="17">
        <v>2012</v>
      </c>
      <c r="C1137" s="17">
        <f t="shared" si="87"/>
        <v>9</v>
      </c>
      <c r="D1137" s="17" t="str">
        <f t="shared" si="88"/>
        <v>fall</v>
      </c>
      <c r="E1137" s="37">
        <v>900</v>
      </c>
      <c r="F1137" s="37"/>
      <c r="G1137" s="35">
        <v>0</v>
      </c>
      <c r="H1137" s="22" t="str">
        <f t="shared" si="86"/>
        <v xml:space="preserve"> </v>
      </c>
      <c r="O1137" s="22" t="s">
        <v>211</v>
      </c>
    </row>
    <row r="1138" spans="1:22" s="22" customFormat="1">
      <c r="A1138" s="54">
        <v>41162</v>
      </c>
      <c r="B1138" s="17">
        <v>2012</v>
      </c>
      <c r="C1138" s="17">
        <f t="shared" si="87"/>
        <v>9</v>
      </c>
      <c r="D1138" s="17" t="str">
        <f t="shared" si="88"/>
        <v>fall</v>
      </c>
      <c r="E1138" s="37">
        <v>830</v>
      </c>
      <c r="F1138" s="37"/>
      <c r="G1138" s="35">
        <v>0</v>
      </c>
      <c r="H1138" s="22" t="str">
        <f t="shared" si="86"/>
        <v xml:space="preserve"> </v>
      </c>
      <c r="O1138" s="22" t="s">
        <v>746</v>
      </c>
    </row>
    <row r="1139" spans="1:22" s="22" customFormat="1">
      <c r="A1139" s="54">
        <v>41163</v>
      </c>
      <c r="B1139" s="17">
        <v>2012</v>
      </c>
      <c r="C1139" s="17">
        <f t="shared" si="87"/>
        <v>9</v>
      </c>
      <c r="D1139" s="17" t="str">
        <f t="shared" si="88"/>
        <v>fall</v>
      </c>
      <c r="E1139" s="37">
        <v>830</v>
      </c>
      <c r="F1139" s="37"/>
      <c r="G1139" s="35">
        <v>0</v>
      </c>
      <c r="H1139" s="22" t="str">
        <f t="shared" si="86"/>
        <v xml:space="preserve"> </v>
      </c>
      <c r="O1139" s="22" t="s">
        <v>211</v>
      </c>
    </row>
    <row r="1140" spans="1:22" s="22" customFormat="1">
      <c r="A1140" s="54">
        <v>41164</v>
      </c>
      <c r="B1140" s="17">
        <v>2012</v>
      </c>
      <c r="C1140" s="17">
        <f t="shared" ref="C1140:C1171" si="89">MONTH(A1140)</f>
        <v>9</v>
      </c>
      <c r="D1140" s="17" t="str">
        <f t="shared" ref="D1140:D1171" si="90">IF(C1140&lt;3,"winter",IF(C1140&lt;6,"spring",IF(C1140&lt;9,"summer",IF(C1140&lt;12,"fall","winter"))))</f>
        <v>fall</v>
      </c>
      <c r="E1140" s="37">
        <v>900</v>
      </c>
      <c r="F1140" s="37"/>
      <c r="G1140" s="35">
        <v>0</v>
      </c>
      <c r="H1140" s="22" t="str">
        <f t="shared" si="86"/>
        <v xml:space="preserve"> </v>
      </c>
      <c r="O1140" s="22" t="s">
        <v>746</v>
      </c>
    </row>
    <row r="1141" spans="1:22">
      <c r="A1141" s="53">
        <v>41165</v>
      </c>
      <c r="B1141" s="17">
        <v>2012</v>
      </c>
      <c r="C1141" s="17">
        <f t="shared" si="89"/>
        <v>9</v>
      </c>
      <c r="D1141" s="17" t="str">
        <f t="shared" si="90"/>
        <v>fall</v>
      </c>
      <c r="E1141" s="27">
        <v>1730</v>
      </c>
      <c r="F1141" s="33" t="s">
        <v>97</v>
      </c>
      <c r="G1141" s="35">
        <v>1</v>
      </c>
      <c r="H1141" s="41" t="str">
        <f t="shared" si="86"/>
        <v>Setophaga petechia</v>
      </c>
      <c r="I1141" s="22" t="s">
        <v>183</v>
      </c>
      <c r="J1141" s="22" t="s">
        <v>321</v>
      </c>
      <c r="K1141" s="22" t="s">
        <v>678</v>
      </c>
      <c r="L1141" s="22" t="s">
        <v>403</v>
      </c>
      <c r="M1141" s="22" t="s">
        <v>171</v>
      </c>
      <c r="N1141" s="22" t="s">
        <v>379</v>
      </c>
      <c r="O1141" s="22" t="s">
        <v>380</v>
      </c>
      <c r="Q1141" s="41" t="s">
        <v>342</v>
      </c>
      <c r="R1141" s="41" t="s">
        <v>441</v>
      </c>
      <c r="S1141" s="41" t="s">
        <v>585</v>
      </c>
      <c r="T1141" s="41" t="s">
        <v>585</v>
      </c>
    </row>
    <row r="1142" spans="1:22" s="22" customFormat="1">
      <c r="A1142" s="54">
        <v>41165</v>
      </c>
      <c r="B1142" s="17">
        <v>2012</v>
      </c>
      <c r="C1142" s="17">
        <f t="shared" si="89"/>
        <v>9</v>
      </c>
      <c r="D1142" s="17" t="str">
        <f t="shared" si="90"/>
        <v>fall</v>
      </c>
      <c r="E1142" s="37">
        <v>845</v>
      </c>
      <c r="F1142" s="37"/>
      <c r="G1142" s="35">
        <v>0</v>
      </c>
      <c r="H1142" s="22" t="str">
        <f t="shared" si="86"/>
        <v xml:space="preserve"> </v>
      </c>
      <c r="O1142" s="22" t="s">
        <v>746</v>
      </c>
    </row>
    <row r="1143" spans="1:22" s="22" customFormat="1">
      <c r="A1143" s="54">
        <v>41166</v>
      </c>
      <c r="B1143" s="17">
        <v>2012</v>
      </c>
      <c r="C1143" s="17">
        <f t="shared" si="89"/>
        <v>9</v>
      </c>
      <c r="D1143" s="17" t="str">
        <f t="shared" si="90"/>
        <v>fall</v>
      </c>
      <c r="E1143" s="37">
        <v>830</v>
      </c>
      <c r="F1143" s="37"/>
      <c r="G1143" s="35">
        <v>0</v>
      </c>
      <c r="H1143" s="22" t="str">
        <f t="shared" si="86"/>
        <v xml:space="preserve"> </v>
      </c>
      <c r="O1143" s="22" t="s">
        <v>211</v>
      </c>
    </row>
    <row r="1144" spans="1:22" s="22" customFormat="1">
      <c r="A1144" s="54">
        <v>41168</v>
      </c>
      <c r="B1144" s="17">
        <v>2012</v>
      </c>
      <c r="C1144" s="17">
        <f t="shared" si="89"/>
        <v>9</v>
      </c>
      <c r="D1144" s="17" t="str">
        <f t="shared" si="90"/>
        <v>fall</v>
      </c>
      <c r="E1144" s="37">
        <v>900</v>
      </c>
      <c r="F1144" s="37"/>
      <c r="G1144" s="35">
        <v>0</v>
      </c>
      <c r="H1144" s="22" t="str">
        <f t="shared" si="86"/>
        <v xml:space="preserve"> </v>
      </c>
      <c r="O1144" s="22" t="s">
        <v>211</v>
      </c>
    </row>
    <row r="1145" spans="1:22">
      <c r="A1145" s="53">
        <v>41169</v>
      </c>
      <c r="B1145" s="17">
        <v>2012</v>
      </c>
      <c r="C1145" s="17">
        <f t="shared" si="89"/>
        <v>9</v>
      </c>
      <c r="D1145" s="17" t="str">
        <f t="shared" si="90"/>
        <v>fall</v>
      </c>
      <c r="E1145" s="27">
        <v>950</v>
      </c>
      <c r="F1145" s="33" t="s">
        <v>97</v>
      </c>
      <c r="G1145" s="35">
        <v>1</v>
      </c>
      <c r="H1145" s="41" t="str">
        <f t="shared" ref="H1145:H1208" si="91">CONCATENATE(I1145," ",J1145)</f>
        <v>Agelaius phoenicus</v>
      </c>
      <c r="I1145" s="22" t="s">
        <v>995</v>
      </c>
      <c r="J1145" s="22" t="s">
        <v>996</v>
      </c>
      <c r="L1145" s="22" t="s">
        <v>716</v>
      </c>
      <c r="M1145" s="22" t="s">
        <v>133</v>
      </c>
      <c r="N1145" s="22" t="s">
        <v>101</v>
      </c>
      <c r="O1145" s="22" t="s">
        <v>381</v>
      </c>
      <c r="Q1145" s="41" t="s">
        <v>342</v>
      </c>
      <c r="R1145" s="41" t="s">
        <v>897</v>
      </c>
      <c r="S1145" s="41" t="s">
        <v>678</v>
      </c>
      <c r="T1145" s="41" t="s">
        <v>434</v>
      </c>
      <c r="U1145" s="68"/>
      <c r="V1145" t="s">
        <v>994</v>
      </c>
    </row>
    <row r="1146" spans="1:22" s="22" customFormat="1">
      <c r="A1146" s="54">
        <v>41169</v>
      </c>
      <c r="B1146" s="17">
        <v>2012</v>
      </c>
      <c r="C1146" s="17">
        <f t="shared" si="89"/>
        <v>9</v>
      </c>
      <c r="D1146" s="17" t="str">
        <f t="shared" si="90"/>
        <v>fall</v>
      </c>
      <c r="E1146" s="37">
        <v>735</v>
      </c>
      <c r="F1146" s="37"/>
      <c r="G1146" s="35">
        <v>0</v>
      </c>
      <c r="H1146" s="22" t="str">
        <f t="shared" si="91"/>
        <v xml:space="preserve"> </v>
      </c>
      <c r="O1146" s="22" t="s">
        <v>746</v>
      </c>
    </row>
    <row r="1147" spans="1:22" s="22" customFormat="1">
      <c r="A1147" s="54">
        <v>41170</v>
      </c>
      <c r="B1147" s="17">
        <v>2012</v>
      </c>
      <c r="C1147" s="17">
        <f t="shared" si="89"/>
        <v>9</v>
      </c>
      <c r="D1147" s="17" t="str">
        <f t="shared" si="90"/>
        <v>fall</v>
      </c>
      <c r="E1147" s="37">
        <v>830</v>
      </c>
      <c r="F1147" s="37"/>
      <c r="G1147" s="35">
        <v>0</v>
      </c>
      <c r="H1147" s="22" t="str">
        <f t="shared" si="91"/>
        <v xml:space="preserve"> </v>
      </c>
      <c r="O1147" s="22" t="s">
        <v>211</v>
      </c>
    </row>
    <row r="1148" spans="1:22" s="22" customFormat="1">
      <c r="A1148" s="54">
        <v>41171</v>
      </c>
      <c r="B1148" s="17">
        <v>2012</v>
      </c>
      <c r="C1148" s="17">
        <f t="shared" si="89"/>
        <v>9</v>
      </c>
      <c r="D1148" s="17" t="str">
        <f t="shared" si="90"/>
        <v>fall</v>
      </c>
      <c r="E1148" s="37">
        <v>830</v>
      </c>
      <c r="F1148" s="37"/>
      <c r="G1148" s="35">
        <v>0</v>
      </c>
      <c r="H1148" s="22" t="str">
        <f t="shared" si="91"/>
        <v xml:space="preserve"> </v>
      </c>
      <c r="O1148" s="22" t="s">
        <v>746</v>
      </c>
    </row>
    <row r="1149" spans="1:22">
      <c r="A1149" s="53">
        <v>41172</v>
      </c>
      <c r="B1149" s="17">
        <v>2012</v>
      </c>
      <c r="C1149" s="17">
        <f t="shared" si="89"/>
        <v>9</v>
      </c>
      <c r="D1149" s="17" t="str">
        <f t="shared" si="90"/>
        <v>fall</v>
      </c>
      <c r="E1149" s="27">
        <v>1704</v>
      </c>
      <c r="F1149" s="33" t="s">
        <v>97</v>
      </c>
      <c r="G1149" s="35">
        <v>1</v>
      </c>
      <c r="H1149" s="41" t="str">
        <f t="shared" si="91"/>
        <v>Calypte anna</v>
      </c>
      <c r="I1149" s="22" t="s">
        <v>582</v>
      </c>
      <c r="J1149" s="22" t="s">
        <v>583</v>
      </c>
      <c r="K1149" s="22" t="s">
        <v>519</v>
      </c>
      <c r="L1149" s="22" t="s">
        <v>716</v>
      </c>
      <c r="M1149" s="22" t="s">
        <v>133</v>
      </c>
      <c r="N1149" s="22" t="s">
        <v>382</v>
      </c>
      <c r="O1149" s="22" t="s">
        <v>99</v>
      </c>
      <c r="Q1149" s="41" t="s">
        <v>342</v>
      </c>
      <c r="R1149" s="41" t="s">
        <v>73</v>
      </c>
      <c r="S1149" s="41" t="s">
        <v>519</v>
      </c>
      <c r="T1149" s="41" t="s">
        <v>434</v>
      </c>
    </row>
    <row r="1150" spans="1:22" s="22" customFormat="1">
      <c r="A1150" s="54">
        <v>41172</v>
      </c>
      <c r="B1150" s="17">
        <v>2012</v>
      </c>
      <c r="C1150" s="17">
        <f t="shared" si="89"/>
        <v>9</v>
      </c>
      <c r="D1150" s="17" t="str">
        <f t="shared" si="90"/>
        <v>fall</v>
      </c>
      <c r="E1150" s="37">
        <v>800</v>
      </c>
      <c r="F1150" s="37"/>
      <c r="G1150" s="35">
        <v>0</v>
      </c>
      <c r="H1150" s="22" t="str">
        <f t="shared" si="91"/>
        <v xml:space="preserve"> </v>
      </c>
      <c r="O1150" s="22" t="s">
        <v>746</v>
      </c>
    </row>
    <row r="1151" spans="1:22" s="22" customFormat="1">
      <c r="A1151" s="54">
        <v>41173</v>
      </c>
      <c r="B1151" s="17">
        <v>2012</v>
      </c>
      <c r="C1151" s="17">
        <f t="shared" si="89"/>
        <v>9</v>
      </c>
      <c r="D1151" s="17" t="str">
        <f t="shared" si="90"/>
        <v>fall</v>
      </c>
      <c r="E1151" s="37">
        <v>800</v>
      </c>
      <c r="F1151" s="37"/>
      <c r="G1151" s="35">
        <v>0</v>
      </c>
      <c r="H1151" s="22" t="str">
        <f t="shared" si="91"/>
        <v xml:space="preserve"> </v>
      </c>
      <c r="O1151" s="22" t="s">
        <v>746</v>
      </c>
    </row>
    <row r="1152" spans="1:22" s="22" customFormat="1">
      <c r="A1152" s="54">
        <v>41174</v>
      </c>
      <c r="B1152" s="17">
        <v>2012</v>
      </c>
      <c r="C1152" s="17">
        <f t="shared" si="89"/>
        <v>9</v>
      </c>
      <c r="D1152" s="17" t="str">
        <f t="shared" si="90"/>
        <v>fall</v>
      </c>
      <c r="E1152" s="37">
        <v>855</v>
      </c>
      <c r="F1152" s="37"/>
      <c r="G1152" s="35">
        <v>0</v>
      </c>
      <c r="H1152" s="22" t="str">
        <f t="shared" si="91"/>
        <v xml:space="preserve"> </v>
      </c>
      <c r="O1152" s="22" t="s">
        <v>301</v>
      </c>
    </row>
    <row r="1153" spans="1:22" s="22" customFormat="1">
      <c r="A1153" s="54">
        <v>41175</v>
      </c>
      <c r="B1153" s="17">
        <v>2012</v>
      </c>
      <c r="C1153" s="17">
        <f t="shared" si="89"/>
        <v>9</v>
      </c>
      <c r="D1153" s="17" t="str">
        <f t="shared" si="90"/>
        <v>fall</v>
      </c>
      <c r="E1153" s="37">
        <v>900</v>
      </c>
      <c r="F1153" s="37"/>
      <c r="G1153" s="35">
        <v>0</v>
      </c>
      <c r="H1153" s="22" t="str">
        <f t="shared" si="91"/>
        <v xml:space="preserve"> </v>
      </c>
      <c r="O1153" s="22" t="s">
        <v>211</v>
      </c>
    </row>
    <row r="1154" spans="1:22" s="22" customFormat="1">
      <c r="A1154" s="54">
        <v>41177</v>
      </c>
      <c r="B1154" s="17">
        <v>2012</v>
      </c>
      <c r="C1154" s="17">
        <f t="shared" si="89"/>
        <v>9</v>
      </c>
      <c r="D1154" s="17" t="str">
        <f t="shared" si="90"/>
        <v>fall</v>
      </c>
      <c r="E1154" s="37">
        <v>815</v>
      </c>
      <c r="F1154" s="37"/>
      <c r="G1154" s="35">
        <v>0</v>
      </c>
      <c r="H1154" s="22" t="str">
        <f t="shared" si="91"/>
        <v xml:space="preserve"> </v>
      </c>
      <c r="O1154" s="22" t="s">
        <v>211</v>
      </c>
    </row>
    <row r="1155" spans="1:22" s="22" customFormat="1">
      <c r="A1155" s="54">
        <v>41179</v>
      </c>
      <c r="B1155" s="17">
        <v>2012</v>
      </c>
      <c r="C1155" s="17">
        <f t="shared" si="89"/>
        <v>9</v>
      </c>
      <c r="D1155" s="17" t="str">
        <f t="shared" si="90"/>
        <v>fall</v>
      </c>
      <c r="E1155" s="37">
        <v>800</v>
      </c>
      <c r="F1155" s="37"/>
      <c r="G1155" s="35">
        <v>0</v>
      </c>
      <c r="H1155" s="22" t="str">
        <f t="shared" si="91"/>
        <v xml:space="preserve"> </v>
      </c>
      <c r="O1155" s="22" t="s">
        <v>746</v>
      </c>
    </row>
    <row r="1156" spans="1:22" s="22" customFormat="1">
      <c r="A1156" s="54">
        <v>41180</v>
      </c>
      <c r="B1156" s="17">
        <v>2012</v>
      </c>
      <c r="C1156" s="17">
        <f t="shared" si="89"/>
        <v>9</v>
      </c>
      <c r="D1156" s="17" t="str">
        <f t="shared" si="90"/>
        <v>fall</v>
      </c>
      <c r="E1156" s="37">
        <v>700</v>
      </c>
      <c r="F1156" s="37"/>
      <c r="G1156" s="35">
        <v>0</v>
      </c>
      <c r="H1156" s="22" t="str">
        <f t="shared" si="91"/>
        <v xml:space="preserve"> </v>
      </c>
      <c r="O1156" s="22" t="s">
        <v>746</v>
      </c>
    </row>
    <row r="1157" spans="1:22" s="22" customFormat="1">
      <c r="A1157" s="54">
        <v>41181</v>
      </c>
      <c r="B1157" s="17">
        <v>2012</v>
      </c>
      <c r="C1157" s="17">
        <f t="shared" si="89"/>
        <v>9</v>
      </c>
      <c r="D1157" s="17" t="str">
        <f t="shared" si="90"/>
        <v>fall</v>
      </c>
      <c r="E1157" s="37">
        <v>900</v>
      </c>
      <c r="F1157" s="37"/>
      <c r="G1157" s="35">
        <v>0</v>
      </c>
      <c r="H1157" s="22" t="str">
        <f t="shared" si="91"/>
        <v xml:space="preserve"> </v>
      </c>
      <c r="O1157" s="22" t="s">
        <v>211</v>
      </c>
    </row>
    <row r="1158" spans="1:22" s="22" customFormat="1">
      <c r="A1158" s="54">
        <v>41182</v>
      </c>
      <c r="B1158" s="17">
        <v>2012</v>
      </c>
      <c r="C1158" s="17">
        <f t="shared" si="89"/>
        <v>9</v>
      </c>
      <c r="D1158" s="17" t="str">
        <f t="shared" si="90"/>
        <v>fall</v>
      </c>
      <c r="E1158" s="37">
        <v>905</v>
      </c>
      <c r="F1158" s="37"/>
      <c r="G1158" s="35">
        <v>0</v>
      </c>
      <c r="H1158" s="22" t="str">
        <f t="shared" si="91"/>
        <v xml:space="preserve"> </v>
      </c>
      <c r="O1158" s="22" t="s">
        <v>301</v>
      </c>
    </row>
    <row r="1159" spans="1:22">
      <c r="A1159" s="53">
        <v>41183</v>
      </c>
      <c r="B1159" s="17">
        <v>2012</v>
      </c>
      <c r="C1159" s="17">
        <f t="shared" si="89"/>
        <v>10</v>
      </c>
      <c r="D1159" s="17" t="str">
        <f t="shared" si="90"/>
        <v>fall</v>
      </c>
      <c r="E1159" s="27">
        <v>1225</v>
      </c>
      <c r="F1159" s="33" t="s">
        <v>97</v>
      </c>
      <c r="G1159" s="35">
        <v>1</v>
      </c>
      <c r="H1159" s="41" t="str">
        <f t="shared" si="91"/>
        <v>Calypte anna</v>
      </c>
      <c r="I1159" s="22" t="s">
        <v>582</v>
      </c>
      <c r="J1159" s="22" t="s">
        <v>583</v>
      </c>
      <c r="K1159" s="22" t="s">
        <v>519</v>
      </c>
      <c r="L1159" s="22" t="s">
        <v>100</v>
      </c>
      <c r="M1159" s="22" t="s">
        <v>133</v>
      </c>
      <c r="N1159" s="22" t="s">
        <v>101</v>
      </c>
      <c r="O1159" s="22" t="s">
        <v>493</v>
      </c>
      <c r="Q1159" s="41" t="s">
        <v>342</v>
      </c>
      <c r="R1159" s="41" t="s">
        <v>74</v>
      </c>
      <c r="S1159" s="41" t="s">
        <v>519</v>
      </c>
      <c r="T1159" s="41" t="s">
        <v>517</v>
      </c>
    </row>
    <row r="1160" spans="1:22" s="22" customFormat="1">
      <c r="A1160" s="54">
        <v>41183</v>
      </c>
      <c r="B1160" s="17">
        <v>2012</v>
      </c>
      <c r="C1160" s="17">
        <f t="shared" si="89"/>
        <v>10</v>
      </c>
      <c r="D1160" s="17" t="str">
        <f t="shared" si="90"/>
        <v>fall</v>
      </c>
      <c r="E1160" s="37">
        <v>730</v>
      </c>
      <c r="F1160" s="37"/>
      <c r="G1160" s="35">
        <v>0</v>
      </c>
      <c r="H1160" s="22" t="str">
        <f t="shared" si="91"/>
        <v xml:space="preserve"> </v>
      </c>
      <c r="O1160" s="22" t="s">
        <v>746</v>
      </c>
    </row>
    <row r="1161" spans="1:22" s="22" customFormat="1">
      <c r="A1161" s="54">
        <v>41184</v>
      </c>
      <c r="B1161" s="17">
        <v>2012</v>
      </c>
      <c r="C1161" s="17">
        <f t="shared" si="89"/>
        <v>10</v>
      </c>
      <c r="D1161" s="17" t="str">
        <f t="shared" si="90"/>
        <v>fall</v>
      </c>
      <c r="E1161" s="37">
        <v>830</v>
      </c>
      <c r="F1161" s="37"/>
      <c r="G1161" s="35">
        <v>0</v>
      </c>
      <c r="H1161" s="22" t="str">
        <f t="shared" si="91"/>
        <v xml:space="preserve"> </v>
      </c>
      <c r="O1161" s="22" t="s">
        <v>211</v>
      </c>
    </row>
    <row r="1162" spans="1:22">
      <c r="A1162" s="53">
        <v>41185</v>
      </c>
      <c r="B1162" s="17">
        <v>2012</v>
      </c>
      <c r="C1162" s="17">
        <f t="shared" si="89"/>
        <v>10</v>
      </c>
      <c r="D1162" s="17" t="str">
        <f t="shared" si="90"/>
        <v>fall</v>
      </c>
      <c r="E1162" s="27">
        <v>435</v>
      </c>
      <c r="F1162" s="33" t="s">
        <v>97</v>
      </c>
      <c r="G1162" s="35">
        <v>1</v>
      </c>
      <c r="H1162" s="41" t="str">
        <f t="shared" si="91"/>
        <v>Setophaga petechia</v>
      </c>
      <c r="I1162" s="22" t="s">
        <v>183</v>
      </c>
      <c r="J1162" s="22" t="s">
        <v>321</v>
      </c>
      <c r="K1162" s="22" t="s">
        <v>678</v>
      </c>
      <c r="M1162" s="22" t="s">
        <v>232</v>
      </c>
      <c r="N1162" s="22" t="s">
        <v>548</v>
      </c>
      <c r="O1162" s="22" t="s">
        <v>494</v>
      </c>
      <c r="Q1162" s="41" t="s">
        <v>342</v>
      </c>
      <c r="R1162" s="41" t="s">
        <v>898</v>
      </c>
      <c r="S1162" s="41" t="s">
        <v>585</v>
      </c>
      <c r="T1162" s="41" t="s">
        <v>585</v>
      </c>
    </row>
    <row r="1163" spans="1:22" s="22" customFormat="1">
      <c r="A1163" s="54">
        <v>41187</v>
      </c>
      <c r="B1163" s="17">
        <v>2012</v>
      </c>
      <c r="C1163" s="17">
        <f t="shared" si="89"/>
        <v>10</v>
      </c>
      <c r="D1163" s="17" t="str">
        <f t="shared" si="90"/>
        <v>fall</v>
      </c>
      <c r="E1163" s="37">
        <v>830</v>
      </c>
      <c r="F1163" s="37"/>
      <c r="G1163" s="35">
        <v>0</v>
      </c>
      <c r="H1163" s="22" t="str">
        <f t="shared" si="91"/>
        <v xml:space="preserve"> </v>
      </c>
      <c r="O1163" s="22" t="s">
        <v>211</v>
      </c>
    </row>
    <row r="1164" spans="1:22">
      <c r="A1164" s="53">
        <v>41188</v>
      </c>
      <c r="B1164" s="17">
        <v>2012</v>
      </c>
      <c r="C1164" s="17">
        <f t="shared" si="89"/>
        <v>10</v>
      </c>
      <c r="D1164" s="17" t="str">
        <f t="shared" si="90"/>
        <v>fall</v>
      </c>
      <c r="E1164" s="27">
        <v>1600</v>
      </c>
      <c r="F1164" s="33" t="s">
        <v>97</v>
      </c>
      <c r="G1164" s="35">
        <v>1</v>
      </c>
      <c r="H1164" s="41" t="str">
        <f t="shared" si="91"/>
        <v>Calypte anna</v>
      </c>
      <c r="I1164" s="22" t="s">
        <v>582</v>
      </c>
      <c r="J1164" s="22" t="s">
        <v>583</v>
      </c>
      <c r="M1164" s="22" t="s">
        <v>251</v>
      </c>
      <c r="N1164" s="22" t="s">
        <v>495</v>
      </c>
      <c r="O1164" s="22" t="s">
        <v>496</v>
      </c>
      <c r="Q1164" s="41" t="s">
        <v>342</v>
      </c>
      <c r="R1164" s="41" t="s">
        <v>247</v>
      </c>
      <c r="S1164" s="41" t="s">
        <v>519</v>
      </c>
      <c r="T1164" s="41" t="s">
        <v>434</v>
      </c>
      <c r="V1164" s="41" t="s">
        <v>923</v>
      </c>
    </row>
    <row r="1165" spans="1:22" s="22" customFormat="1">
      <c r="A1165" s="54">
        <v>41189</v>
      </c>
      <c r="B1165" s="17">
        <v>2012</v>
      </c>
      <c r="C1165" s="17">
        <f t="shared" si="89"/>
        <v>10</v>
      </c>
      <c r="D1165" s="17" t="str">
        <f t="shared" si="90"/>
        <v>fall</v>
      </c>
      <c r="E1165" s="37">
        <v>850</v>
      </c>
      <c r="F1165" s="37"/>
      <c r="G1165" s="35">
        <v>0</v>
      </c>
      <c r="H1165" s="22" t="str">
        <f t="shared" si="91"/>
        <v xml:space="preserve"> </v>
      </c>
      <c r="O1165" s="22" t="s">
        <v>211</v>
      </c>
    </row>
    <row r="1166" spans="1:22" s="22" customFormat="1">
      <c r="A1166" s="54">
        <v>41190</v>
      </c>
      <c r="B1166" s="17">
        <v>2012</v>
      </c>
      <c r="C1166" s="17">
        <f t="shared" si="89"/>
        <v>10</v>
      </c>
      <c r="D1166" s="17" t="str">
        <f t="shared" si="90"/>
        <v>fall</v>
      </c>
      <c r="E1166" s="37">
        <v>900</v>
      </c>
      <c r="F1166" s="37"/>
      <c r="G1166" s="35">
        <v>0</v>
      </c>
      <c r="H1166" s="22" t="str">
        <f t="shared" si="91"/>
        <v xml:space="preserve"> </v>
      </c>
      <c r="O1166" s="22" t="s">
        <v>746</v>
      </c>
    </row>
    <row r="1167" spans="1:22" s="22" customFormat="1">
      <c r="A1167" s="54">
        <v>41191</v>
      </c>
      <c r="B1167" s="17">
        <v>2012</v>
      </c>
      <c r="C1167" s="17">
        <f t="shared" si="89"/>
        <v>10</v>
      </c>
      <c r="D1167" s="17" t="str">
        <f t="shared" si="90"/>
        <v>fall</v>
      </c>
      <c r="E1167" s="37">
        <v>730</v>
      </c>
      <c r="F1167" s="37"/>
      <c r="G1167" s="35">
        <v>0</v>
      </c>
      <c r="H1167" s="22" t="str">
        <f t="shared" si="91"/>
        <v xml:space="preserve"> </v>
      </c>
      <c r="O1167" s="22" t="s">
        <v>746</v>
      </c>
    </row>
    <row r="1168" spans="1:22" s="22" customFormat="1">
      <c r="A1168" s="54">
        <v>41192</v>
      </c>
      <c r="B1168" s="17">
        <v>2012</v>
      </c>
      <c r="C1168" s="17">
        <f t="shared" si="89"/>
        <v>10</v>
      </c>
      <c r="D1168" s="17" t="str">
        <f t="shared" si="90"/>
        <v>fall</v>
      </c>
      <c r="E1168" s="37">
        <v>800</v>
      </c>
      <c r="F1168" s="37"/>
      <c r="G1168" s="35">
        <v>0</v>
      </c>
      <c r="H1168" s="22" t="str">
        <f t="shared" si="91"/>
        <v xml:space="preserve"> </v>
      </c>
      <c r="O1168" s="22" t="s">
        <v>746</v>
      </c>
    </row>
    <row r="1169" spans="1:22" s="22" customFormat="1">
      <c r="A1169" s="54">
        <v>41194</v>
      </c>
      <c r="B1169" s="17">
        <v>2012</v>
      </c>
      <c r="C1169" s="17">
        <f t="shared" si="89"/>
        <v>10</v>
      </c>
      <c r="D1169" s="17" t="str">
        <f t="shared" si="90"/>
        <v>fall</v>
      </c>
      <c r="E1169" s="37">
        <v>1100</v>
      </c>
      <c r="F1169" s="37"/>
      <c r="G1169" s="35">
        <v>0</v>
      </c>
      <c r="H1169" s="22" t="str">
        <f t="shared" si="91"/>
        <v xml:space="preserve"> </v>
      </c>
      <c r="O1169" s="22" t="s">
        <v>211</v>
      </c>
    </row>
    <row r="1170" spans="1:22" s="22" customFormat="1">
      <c r="A1170" s="54">
        <v>41195</v>
      </c>
      <c r="B1170" s="17">
        <v>2012</v>
      </c>
      <c r="C1170" s="17">
        <f t="shared" si="89"/>
        <v>10</v>
      </c>
      <c r="D1170" s="17" t="str">
        <f t="shared" si="90"/>
        <v>fall</v>
      </c>
      <c r="E1170" s="37">
        <v>855</v>
      </c>
      <c r="F1170" s="37"/>
      <c r="G1170" s="35">
        <v>0</v>
      </c>
      <c r="H1170" s="22" t="str">
        <f t="shared" si="91"/>
        <v xml:space="preserve"> </v>
      </c>
      <c r="O1170" s="22" t="s">
        <v>301</v>
      </c>
    </row>
    <row r="1171" spans="1:22" s="22" customFormat="1">
      <c r="A1171" s="54">
        <v>41196</v>
      </c>
      <c r="B1171" s="17">
        <v>2012</v>
      </c>
      <c r="C1171" s="17">
        <f t="shared" si="89"/>
        <v>10</v>
      </c>
      <c r="D1171" s="17" t="str">
        <f t="shared" si="90"/>
        <v>fall</v>
      </c>
      <c r="E1171" s="37">
        <v>900</v>
      </c>
      <c r="F1171" s="37"/>
      <c r="G1171" s="35">
        <v>0</v>
      </c>
      <c r="H1171" s="22" t="str">
        <f t="shared" si="91"/>
        <v xml:space="preserve"> </v>
      </c>
      <c r="O1171" s="22" t="s">
        <v>211</v>
      </c>
    </row>
    <row r="1172" spans="1:22" s="22" customFormat="1">
      <c r="A1172" s="54">
        <v>41197</v>
      </c>
      <c r="B1172" s="17">
        <v>2012</v>
      </c>
      <c r="C1172" s="17">
        <f t="shared" ref="C1172:C1203" si="92">MONTH(A1172)</f>
        <v>10</v>
      </c>
      <c r="D1172" s="17" t="str">
        <f t="shared" ref="D1172:D1203" si="93">IF(C1172&lt;3,"winter",IF(C1172&lt;6,"spring",IF(C1172&lt;9,"summer",IF(C1172&lt;12,"fall","winter"))))</f>
        <v>fall</v>
      </c>
      <c r="E1172" s="37">
        <v>745</v>
      </c>
      <c r="F1172" s="37"/>
      <c r="G1172" s="35">
        <v>0</v>
      </c>
      <c r="H1172" s="22" t="str">
        <f t="shared" si="91"/>
        <v xml:space="preserve"> </v>
      </c>
      <c r="O1172" s="22" t="s">
        <v>746</v>
      </c>
    </row>
    <row r="1173" spans="1:22" s="22" customFormat="1">
      <c r="A1173" s="54">
        <v>41198</v>
      </c>
      <c r="B1173" s="17">
        <v>2012</v>
      </c>
      <c r="C1173" s="17">
        <f t="shared" si="92"/>
        <v>10</v>
      </c>
      <c r="D1173" s="17" t="str">
        <f t="shared" si="93"/>
        <v>fall</v>
      </c>
      <c r="E1173" s="37">
        <v>830</v>
      </c>
      <c r="F1173" s="37"/>
      <c r="G1173" s="35">
        <v>0</v>
      </c>
      <c r="H1173" s="22" t="str">
        <f t="shared" si="91"/>
        <v xml:space="preserve"> </v>
      </c>
      <c r="O1173" s="22" t="s">
        <v>211</v>
      </c>
    </row>
    <row r="1174" spans="1:22">
      <c r="A1174" s="53">
        <v>41199</v>
      </c>
      <c r="B1174" s="17">
        <v>2012</v>
      </c>
      <c r="C1174" s="17">
        <f t="shared" si="92"/>
        <v>10</v>
      </c>
      <c r="D1174" s="17" t="str">
        <f t="shared" si="93"/>
        <v>fall</v>
      </c>
      <c r="E1174" s="27">
        <v>835</v>
      </c>
      <c r="F1174" s="33" t="s">
        <v>97</v>
      </c>
      <c r="G1174" s="35">
        <v>1</v>
      </c>
      <c r="H1174" s="41" t="str">
        <f t="shared" si="91"/>
        <v>Melospiza lincolnii</v>
      </c>
      <c r="I1174" s="22" t="s">
        <v>326</v>
      </c>
      <c r="J1174" s="22" t="s">
        <v>351</v>
      </c>
      <c r="K1174" s="22" t="s">
        <v>585</v>
      </c>
      <c r="L1174" s="22" t="s">
        <v>585</v>
      </c>
      <c r="M1174" s="22" t="s">
        <v>133</v>
      </c>
      <c r="N1174" s="22" t="s">
        <v>101</v>
      </c>
      <c r="O1174" s="22" t="s">
        <v>497</v>
      </c>
      <c r="Q1174" s="41" t="s">
        <v>342</v>
      </c>
      <c r="R1174" s="41" t="s">
        <v>899</v>
      </c>
      <c r="S1174" s="41" t="s">
        <v>519</v>
      </c>
      <c r="T1174" s="41" t="s">
        <v>434</v>
      </c>
      <c r="V1174" s="68" t="s">
        <v>997</v>
      </c>
    </row>
    <row r="1175" spans="1:22">
      <c r="A1175" s="53">
        <v>41199</v>
      </c>
      <c r="B1175" s="17">
        <v>2012</v>
      </c>
      <c r="C1175" s="17">
        <f t="shared" si="92"/>
        <v>10</v>
      </c>
      <c r="D1175" s="17" t="str">
        <f t="shared" si="93"/>
        <v>fall</v>
      </c>
      <c r="E1175" s="27">
        <v>1530</v>
      </c>
      <c r="F1175" s="33" t="s">
        <v>97</v>
      </c>
      <c r="G1175" s="35">
        <v>1</v>
      </c>
      <c r="H1175" s="41" t="str">
        <f t="shared" si="91"/>
        <v>Calypte anna</v>
      </c>
      <c r="I1175" s="22" t="s">
        <v>582</v>
      </c>
      <c r="J1175" s="22" t="s">
        <v>583</v>
      </c>
      <c r="K1175" s="22" t="s">
        <v>519</v>
      </c>
      <c r="L1175" s="22" t="s">
        <v>100</v>
      </c>
      <c r="M1175" s="22" t="s">
        <v>251</v>
      </c>
      <c r="N1175" s="22" t="s">
        <v>453</v>
      </c>
      <c r="O1175" s="22" t="s">
        <v>726</v>
      </c>
      <c r="Q1175" s="41" t="s">
        <v>342</v>
      </c>
      <c r="R1175" s="41" t="s">
        <v>900</v>
      </c>
      <c r="S1175" s="41" t="s">
        <v>519</v>
      </c>
      <c r="T1175" s="41" t="s">
        <v>517</v>
      </c>
    </row>
    <row r="1176" spans="1:22" s="22" customFormat="1">
      <c r="A1176" s="54">
        <v>41199</v>
      </c>
      <c r="B1176" s="17">
        <v>2012</v>
      </c>
      <c r="C1176" s="17">
        <f t="shared" si="92"/>
        <v>10</v>
      </c>
      <c r="D1176" s="17" t="str">
        <f t="shared" si="93"/>
        <v>fall</v>
      </c>
      <c r="E1176" s="37">
        <v>1030</v>
      </c>
      <c r="F1176" s="37"/>
      <c r="G1176" s="35">
        <v>0</v>
      </c>
      <c r="H1176" s="22" t="str">
        <f t="shared" si="91"/>
        <v xml:space="preserve"> </v>
      </c>
      <c r="O1176" s="22" t="s">
        <v>746</v>
      </c>
    </row>
    <row r="1177" spans="1:22">
      <c r="A1177" s="53">
        <v>41200</v>
      </c>
      <c r="B1177" s="17">
        <v>2012</v>
      </c>
      <c r="C1177" s="17">
        <f t="shared" si="92"/>
        <v>10</v>
      </c>
      <c r="D1177" s="17" t="str">
        <f t="shared" si="93"/>
        <v>fall</v>
      </c>
      <c r="E1177" s="27">
        <v>1100</v>
      </c>
      <c r="F1177" s="33" t="s">
        <v>97</v>
      </c>
      <c r="G1177" s="35">
        <v>1</v>
      </c>
      <c r="H1177" s="41" t="str">
        <f t="shared" si="91"/>
        <v>Calypte anna</v>
      </c>
      <c r="I1177" s="22" t="s">
        <v>582</v>
      </c>
      <c r="J1177" s="22" t="s">
        <v>583</v>
      </c>
      <c r="K1177" s="22" t="s">
        <v>519</v>
      </c>
      <c r="L1177" s="22" t="s">
        <v>100</v>
      </c>
      <c r="M1177" s="22" t="s">
        <v>232</v>
      </c>
      <c r="N1177" s="22" t="s">
        <v>548</v>
      </c>
      <c r="O1177" s="22" t="s">
        <v>498</v>
      </c>
      <c r="Q1177" s="41" t="s">
        <v>342</v>
      </c>
      <c r="R1177" s="41" t="s">
        <v>901</v>
      </c>
      <c r="S1177" s="41" t="s">
        <v>519</v>
      </c>
      <c r="T1177" s="41" t="s">
        <v>517</v>
      </c>
    </row>
    <row r="1178" spans="1:22" s="22" customFormat="1">
      <c r="A1178" s="54">
        <v>41200</v>
      </c>
      <c r="B1178" s="17">
        <v>2012</v>
      </c>
      <c r="C1178" s="17">
        <f t="shared" si="92"/>
        <v>10</v>
      </c>
      <c r="D1178" s="17" t="str">
        <f t="shared" si="93"/>
        <v>fall</v>
      </c>
      <c r="E1178" s="37">
        <v>745</v>
      </c>
      <c r="F1178" s="37"/>
      <c r="G1178" s="35">
        <v>0</v>
      </c>
      <c r="H1178" s="22" t="str">
        <f t="shared" si="91"/>
        <v xml:space="preserve"> </v>
      </c>
      <c r="O1178" s="22" t="s">
        <v>746</v>
      </c>
    </row>
    <row r="1179" spans="1:22" s="22" customFormat="1">
      <c r="A1179" s="54">
        <v>41201</v>
      </c>
      <c r="B1179" s="17">
        <v>2012</v>
      </c>
      <c r="C1179" s="17">
        <f t="shared" si="92"/>
        <v>10</v>
      </c>
      <c r="D1179" s="17" t="str">
        <f t="shared" si="93"/>
        <v>fall</v>
      </c>
      <c r="E1179" s="37">
        <v>830</v>
      </c>
      <c r="F1179" s="37"/>
      <c r="G1179" s="35">
        <v>0</v>
      </c>
      <c r="H1179" s="22" t="str">
        <f t="shared" si="91"/>
        <v xml:space="preserve"> </v>
      </c>
      <c r="O1179" s="22" t="s">
        <v>211</v>
      </c>
    </row>
    <row r="1180" spans="1:22">
      <c r="A1180" s="53">
        <v>41203</v>
      </c>
      <c r="B1180" s="17">
        <v>2012</v>
      </c>
      <c r="C1180" s="17">
        <f t="shared" si="92"/>
        <v>10</v>
      </c>
      <c r="D1180" s="17" t="str">
        <f t="shared" si="93"/>
        <v>fall</v>
      </c>
      <c r="E1180" s="27">
        <v>1310</v>
      </c>
      <c r="F1180" s="33" t="s">
        <v>97</v>
      </c>
      <c r="G1180" s="35">
        <v>1</v>
      </c>
      <c r="H1180" s="41" t="str">
        <f t="shared" si="91"/>
        <v>Calypte anna</v>
      </c>
      <c r="I1180" s="22" t="s">
        <v>582</v>
      </c>
      <c r="J1180" s="22" t="s">
        <v>583</v>
      </c>
      <c r="M1180" s="22" t="s">
        <v>251</v>
      </c>
      <c r="N1180" s="22" t="s">
        <v>251</v>
      </c>
      <c r="O1180" s="22" t="s">
        <v>211</v>
      </c>
      <c r="P1180" s="41" t="s">
        <v>177</v>
      </c>
      <c r="Q1180" s="41" t="s">
        <v>342</v>
      </c>
      <c r="R1180" s="41" t="s">
        <v>244</v>
      </c>
      <c r="S1180" s="41" t="s">
        <v>519</v>
      </c>
      <c r="T1180" s="41" t="s">
        <v>434</v>
      </c>
      <c r="V1180" s="41" t="s">
        <v>923</v>
      </c>
    </row>
    <row r="1181" spans="1:22" s="22" customFormat="1">
      <c r="A1181" s="54">
        <v>41203</v>
      </c>
      <c r="B1181" s="17">
        <v>2012</v>
      </c>
      <c r="C1181" s="17">
        <f t="shared" si="92"/>
        <v>10</v>
      </c>
      <c r="D1181" s="17" t="str">
        <f t="shared" si="93"/>
        <v>fall</v>
      </c>
      <c r="E1181" s="37">
        <v>900</v>
      </c>
      <c r="F1181" s="37"/>
      <c r="G1181" s="35">
        <v>0</v>
      </c>
      <c r="H1181" s="22" t="str">
        <f t="shared" si="91"/>
        <v xml:space="preserve"> </v>
      </c>
      <c r="O1181" s="22" t="s">
        <v>211</v>
      </c>
    </row>
    <row r="1182" spans="1:22" s="22" customFormat="1">
      <c r="A1182" s="54">
        <v>41204</v>
      </c>
      <c r="B1182" s="17">
        <v>2012</v>
      </c>
      <c r="C1182" s="17">
        <f t="shared" si="92"/>
        <v>10</v>
      </c>
      <c r="D1182" s="17" t="str">
        <f t="shared" si="93"/>
        <v>fall</v>
      </c>
      <c r="E1182" s="37">
        <v>830</v>
      </c>
      <c r="F1182" s="37"/>
      <c r="G1182" s="35">
        <v>0</v>
      </c>
      <c r="H1182" s="22" t="str">
        <f t="shared" si="91"/>
        <v xml:space="preserve"> </v>
      </c>
      <c r="O1182" s="22" t="s">
        <v>746</v>
      </c>
    </row>
    <row r="1183" spans="1:22" s="22" customFormat="1">
      <c r="A1183" s="54">
        <v>41205</v>
      </c>
      <c r="B1183" s="17">
        <v>2012</v>
      </c>
      <c r="C1183" s="17">
        <f t="shared" si="92"/>
        <v>10</v>
      </c>
      <c r="D1183" s="17" t="str">
        <f t="shared" si="93"/>
        <v>fall</v>
      </c>
      <c r="E1183" s="37">
        <v>830</v>
      </c>
      <c r="F1183" s="37"/>
      <c r="G1183" s="35">
        <v>0</v>
      </c>
      <c r="H1183" s="22" t="str">
        <f t="shared" si="91"/>
        <v xml:space="preserve"> </v>
      </c>
      <c r="O1183" s="22" t="s">
        <v>211</v>
      </c>
    </row>
    <row r="1184" spans="1:22" s="22" customFormat="1">
      <c r="A1184" s="54">
        <v>41206</v>
      </c>
      <c r="B1184" s="17">
        <v>2012</v>
      </c>
      <c r="C1184" s="17">
        <f t="shared" si="92"/>
        <v>10</v>
      </c>
      <c r="D1184" s="17" t="str">
        <f t="shared" si="93"/>
        <v>fall</v>
      </c>
      <c r="E1184" s="37">
        <v>845</v>
      </c>
      <c r="F1184" s="37"/>
      <c r="G1184" s="35">
        <v>0</v>
      </c>
      <c r="H1184" s="22" t="str">
        <f t="shared" si="91"/>
        <v xml:space="preserve"> </v>
      </c>
      <c r="O1184" s="22" t="s">
        <v>746</v>
      </c>
    </row>
    <row r="1185" spans="1:22" s="22" customFormat="1">
      <c r="A1185" s="54">
        <v>41207</v>
      </c>
      <c r="B1185" s="17">
        <v>2012</v>
      </c>
      <c r="C1185" s="17">
        <f t="shared" si="92"/>
        <v>10</v>
      </c>
      <c r="D1185" s="17" t="str">
        <f t="shared" si="93"/>
        <v>fall</v>
      </c>
      <c r="E1185" s="37">
        <v>800</v>
      </c>
      <c r="F1185" s="37"/>
      <c r="G1185" s="35">
        <v>0</v>
      </c>
      <c r="H1185" s="22" t="str">
        <f t="shared" si="91"/>
        <v xml:space="preserve"> </v>
      </c>
      <c r="O1185" s="22" t="s">
        <v>746</v>
      </c>
    </row>
    <row r="1186" spans="1:22" s="22" customFormat="1">
      <c r="A1186" s="54">
        <v>41208</v>
      </c>
      <c r="B1186" s="17">
        <v>2012</v>
      </c>
      <c r="C1186" s="17">
        <f t="shared" si="92"/>
        <v>10</v>
      </c>
      <c r="D1186" s="17" t="str">
        <f t="shared" si="93"/>
        <v>fall</v>
      </c>
      <c r="E1186" s="37">
        <v>930</v>
      </c>
      <c r="F1186" s="37"/>
      <c r="G1186" s="35">
        <v>0</v>
      </c>
      <c r="H1186" s="22" t="str">
        <f t="shared" si="91"/>
        <v xml:space="preserve"> </v>
      </c>
      <c r="O1186" s="22" t="s">
        <v>211</v>
      </c>
    </row>
    <row r="1187" spans="1:22" s="22" customFormat="1">
      <c r="A1187" s="54">
        <v>41209</v>
      </c>
      <c r="B1187" s="17">
        <v>2012</v>
      </c>
      <c r="C1187" s="17">
        <f t="shared" si="92"/>
        <v>10</v>
      </c>
      <c r="D1187" s="17" t="str">
        <f t="shared" si="93"/>
        <v>fall</v>
      </c>
      <c r="E1187" s="37">
        <v>1000</v>
      </c>
      <c r="F1187" s="37"/>
      <c r="G1187" s="35">
        <v>0</v>
      </c>
      <c r="H1187" s="22" t="str">
        <f t="shared" si="91"/>
        <v xml:space="preserve"> </v>
      </c>
      <c r="O1187" s="22" t="s">
        <v>301</v>
      </c>
    </row>
    <row r="1188" spans="1:22" s="22" customFormat="1">
      <c r="A1188" s="54">
        <v>41210</v>
      </c>
      <c r="B1188" s="17">
        <v>2012</v>
      </c>
      <c r="C1188" s="17">
        <f t="shared" si="92"/>
        <v>10</v>
      </c>
      <c r="D1188" s="17" t="str">
        <f t="shared" si="93"/>
        <v>fall</v>
      </c>
      <c r="E1188" s="37">
        <v>845</v>
      </c>
      <c r="F1188" s="37"/>
      <c r="G1188" s="35">
        <v>0</v>
      </c>
      <c r="H1188" s="22" t="str">
        <f t="shared" si="91"/>
        <v xml:space="preserve"> </v>
      </c>
      <c r="O1188" s="22" t="s">
        <v>211</v>
      </c>
    </row>
    <row r="1189" spans="1:22" s="22" customFormat="1">
      <c r="A1189" s="54">
        <v>41211</v>
      </c>
      <c r="B1189" s="17">
        <v>2012</v>
      </c>
      <c r="C1189" s="17">
        <f t="shared" si="92"/>
        <v>10</v>
      </c>
      <c r="D1189" s="17" t="str">
        <f t="shared" si="93"/>
        <v>fall</v>
      </c>
      <c r="E1189" s="37">
        <v>915</v>
      </c>
      <c r="F1189" s="37"/>
      <c r="G1189" s="35">
        <v>0</v>
      </c>
      <c r="H1189" s="22" t="str">
        <f t="shared" si="91"/>
        <v xml:space="preserve"> </v>
      </c>
      <c r="O1189" s="22" t="s">
        <v>746</v>
      </c>
    </row>
    <row r="1190" spans="1:22">
      <c r="A1190" s="53">
        <v>41212</v>
      </c>
      <c r="B1190" s="17">
        <v>2012</v>
      </c>
      <c r="C1190" s="17">
        <f t="shared" si="92"/>
        <v>10</v>
      </c>
      <c r="D1190" s="17" t="str">
        <f t="shared" si="93"/>
        <v>fall</v>
      </c>
      <c r="E1190" s="27">
        <v>1330</v>
      </c>
      <c r="F1190" s="33" t="s">
        <v>97</v>
      </c>
      <c r="G1190" s="35">
        <v>1</v>
      </c>
      <c r="H1190" s="41" t="str">
        <f t="shared" si="91"/>
        <v>Calypte anna</v>
      </c>
      <c r="I1190" s="22" t="s">
        <v>582</v>
      </c>
      <c r="J1190" s="22" t="s">
        <v>583</v>
      </c>
      <c r="K1190" s="22" t="s">
        <v>519</v>
      </c>
      <c r="L1190" s="22" t="s">
        <v>404</v>
      </c>
      <c r="M1190" s="22" t="s">
        <v>251</v>
      </c>
      <c r="N1190" s="22" t="s">
        <v>453</v>
      </c>
      <c r="O1190" s="22" t="s">
        <v>178</v>
      </c>
      <c r="Q1190" s="41" t="s">
        <v>342</v>
      </c>
      <c r="R1190" s="41" t="s">
        <v>246</v>
      </c>
      <c r="S1190" s="41" t="s">
        <v>519</v>
      </c>
      <c r="T1190" s="41" t="s">
        <v>434</v>
      </c>
      <c r="V1190" s="41" t="s">
        <v>923</v>
      </c>
    </row>
    <row r="1191" spans="1:22" s="22" customFormat="1">
      <c r="A1191" s="54">
        <v>41212</v>
      </c>
      <c r="B1191" s="17">
        <v>2012</v>
      </c>
      <c r="C1191" s="17">
        <f t="shared" si="92"/>
        <v>10</v>
      </c>
      <c r="D1191" s="17" t="str">
        <f t="shared" si="93"/>
        <v>fall</v>
      </c>
      <c r="E1191" s="37">
        <v>830</v>
      </c>
      <c r="F1191" s="37"/>
      <c r="G1191" s="35">
        <v>0</v>
      </c>
      <c r="H1191" s="22" t="str">
        <f t="shared" si="91"/>
        <v xml:space="preserve"> </v>
      </c>
      <c r="O1191" s="22" t="s">
        <v>211</v>
      </c>
    </row>
    <row r="1192" spans="1:22" s="22" customFormat="1">
      <c r="A1192" s="54">
        <v>41214</v>
      </c>
      <c r="B1192" s="17">
        <v>2012</v>
      </c>
      <c r="C1192" s="17">
        <f t="shared" si="92"/>
        <v>11</v>
      </c>
      <c r="D1192" s="17" t="str">
        <f t="shared" si="93"/>
        <v>fall</v>
      </c>
      <c r="E1192" s="37">
        <v>800</v>
      </c>
      <c r="F1192" s="37"/>
      <c r="G1192" s="35">
        <v>0</v>
      </c>
      <c r="H1192" s="22" t="str">
        <f t="shared" si="91"/>
        <v xml:space="preserve"> </v>
      </c>
      <c r="O1192" s="22" t="s">
        <v>746</v>
      </c>
    </row>
    <row r="1193" spans="1:22">
      <c r="A1193" s="53">
        <v>41215</v>
      </c>
      <c r="B1193" s="17">
        <v>2012</v>
      </c>
      <c r="C1193" s="17">
        <f t="shared" si="92"/>
        <v>11</v>
      </c>
      <c r="D1193" s="17" t="str">
        <f t="shared" si="93"/>
        <v>fall</v>
      </c>
      <c r="E1193" s="27">
        <v>1020</v>
      </c>
      <c r="F1193" s="33" t="s">
        <v>97</v>
      </c>
      <c r="G1193" s="35">
        <v>1</v>
      </c>
      <c r="H1193" s="41" t="str">
        <f t="shared" si="91"/>
        <v>Calypte anna</v>
      </c>
      <c r="I1193" s="22" t="s">
        <v>582</v>
      </c>
      <c r="J1193" s="22" t="s">
        <v>583</v>
      </c>
      <c r="K1193" s="22" t="s">
        <v>519</v>
      </c>
      <c r="L1193" s="22" t="s">
        <v>716</v>
      </c>
      <c r="M1193" s="22" t="s">
        <v>133</v>
      </c>
      <c r="N1193" s="22" t="s">
        <v>136</v>
      </c>
      <c r="O1193" s="22" t="s">
        <v>137</v>
      </c>
      <c r="Q1193" s="41" t="s">
        <v>342</v>
      </c>
      <c r="R1193" s="41" t="s">
        <v>245</v>
      </c>
      <c r="S1193" s="41" t="s">
        <v>519</v>
      </c>
      <c r="T1193" s="41" t="s">
        <v>434</v>
      </c>
      <c r="V1193" s="41" t="s">
        <v>923</v>
      </c>
    </row>
    <row r="1194" spans="1:22" s="22" customFormat="1">
      <c r="A1194" s="54">
        <v>41215</v>
      </c>
      <c r="B1194" s="17">
        <v>2012</v>
      </c>
      <c r="C1194" s="17">
        <f t="shared" si="92"/>
        <v>11</v>
      </c>
      <c r="D1194" s="17" t="str">
        <f t="shared" si="93"/>
        <v>fall</v>
      </c>
      <c r="E1194" s="37">
        <v>830</v>
      </c>
      <c r="F1194" s="37"/>
      <c r="G1194" s="35">
        <v>0</v>
      </c>
      <c r="H1194" s="22" t="str">
        <f t="shared" si="91"/>
        <v xml:space="preserve"> </v>
      </c>
      <c r="O1194" s="22" t="s">
        <v>211</v>
      </c>
    </row>
    <row r="1195" spans="1:22" s="22" customFormat="1">
      <c r="A1195" s="54">
        <v>41216</v>
      </c>
      <c r="B1195" s="17">
        <v>2012</v>
      </c>
      <c r="C1195" s="17">
        <f t="shared" si="92"/>
        <v>11</v>
      </c>
      <c r="D1195" s="17" t="str">
        <f t="shared" si="93"/>
        <v>fall</v>
      </c>
      <c r="E1195" s="37">
        <v>900</v>
      </c>
      <c r="F1195" s="37"/>
      <c r="G1195" s="35">
        <v>0</v>
      </c>
      <c r="H1195" s="22" t="str">
        <f t="shared" si="91"/>
        <v xml:space="preserve"> </v>
      </c>
      <c r="O1195" s="22" t="s">
        <v>211</v>
      </c>
    </row>
    <row r="1196" spans="1:22" s="22" customFormat="1">
      <c r="A1196" s="54">
        <v>41217</v>
      </c>
      <c r="B1196" s="17">
        <v>2012</v>
      </c>
      <c r="C1196" s="17">
        <f t="shared" si="92"/>
        <v>11</v>
      </c>
      <c r="D1196" s="17" t="str">
        <f t="shared" si="93"/>
        <v>fall</v>
      </c>
      <c r="E1196" s="37">
        <v>905</v>
      </c>
      <c r="F1196" s="37"/>
      <c r="G1196" s="35">
        <v>0</v>
      </c>
      <c r="H1196" s="22" t="str">
        <f t="shared" si="91"/>
        <v xml:space="preserve"> </v>
      </c>
      <c r="O1196" s="22" t="s">
        <v>301</v>
      </c>
    </row>
    <row r="1197" spans="1:22">
      <c r="A1197" s="53">
        <v>41218</v>
      </c>
      <c r="B1197" s="17">
        <v>2012</v>
      </c>
      <c r="C1197" s="17">
        <f t="shared" si="92"/>
        <v>11</v>
      </c>
      <c r="D1197" s="17" t="str">
        <f t="shared" si="93"/>
        <v>fall</v>
      </c>
      <c r="E1197" s="27">
        <v>700</v>
      </c>
      <c r="F1197" s="33" t="s">
        <v>97</v>
      </c>
      <c r="G1197" s="35">
        <v>1</v>
      </c>
      <c r="H1197" s="41" t="str">
        <f t="shared" si="91"/>
        <v>Melospiza lincolnii</v>
      </c>
      <c r="I1197" s="22" t="s">
        <v>326</v>
      </c>
      <c r="J1197" s="22" t="s">
        <v>351</v>
      </c>
      <c r="K1197" s="22" t="s">
        <v>585</v>
      </c>
      <c r="L1197" s="22" t="s">
        <v>585</v>
      </c>
      <c r="M1197" s="22" t="s">
        <v>133</v>
      </c>
      <c r="N1197" s="22" t="s">
        <v>101</v>
      </c>
      <c r="O1197" s="22" t="s">
        <v>138</v>
      </c>
      <c r="Q1197" s="41" t="s">
        <v>342</v>
      </c>
      <c r="R1197" s="41" t="s">
        <v>902</v>
      </c>
      <c r="S1197" s="41" t="s">
        <v>519</v>
      </c>
      <c r="T1197" s="41" t="s">
        <v>434</v>
      </c>
      <c r="U1197" t="s">
        <v>998</v>
      </c>
    </row>
    <row r="1198" spans="1:22" s="22" customFormat="1">
      <c r="A1198" s="54">
        <v>41218</v>
      </c>
      <c r="B1198" s="17">
        <v>2012</v>
      </c>
      <c r="C1198" s="17">
        <f t="shared" si="92"/>
        <v>11</v>
      </c>
      <c r="D1198" s="17" t="str">
        <f t="shared" si="93"/>
        <v>fall</v>
      </c>
      <c r="E1198" s="37">
        <v>745</v>
      </c>
      <c r="F1198" s="37"/>
      <c r="G1198" s="35">
        <v>0</v>
      </c>
      <c r="H1198" s="22" t="str">
        <f t="shared" si="91"/>
        <v xml:space="preserve"> </v>
      </c>
      <c r="O1198" s="22" t="s">
        <v>746</v>
      </c>
    </row>
    <row r="1199" spans="1:22" s="22" customFormat="1">
      <c r="A1199" s="54">
        <v>41219</v>
      </c>
      <c r="B1199" s="17">
        <v>2012</v>
      </c>
      <c r="C1199" s="17">
        <f t="shared" si="92"/>
        <v>11</v>
      </c>
      <c r="D1199" s="17" t="str">
        <f t="shared" si="93"/>
        <v>fall</v>
      </c>
      <c r="E1199" s="37">
        <v>810</v>
      </c>
      <c r="F1199" s="37"/>
      <c r="G1199" s="35">
        <v>0</v>
      </c>
      <c r="H1199" s="22" t="str">
        <f t="shared" si="91"/>
        <v xml:space="preserve"> </v>
      </c>
      <c r="O1199" s="22" t="s">
        <v>211</v>
      </c>
    </row>
    <row r="1200" spans="1:22" s="22" customFormat="1">
      <c r="A1200" s="54">
        <v>41220</v>
      </c>
      <c r="B1200" s="17">
        <v>2012</v>
      </c>
      <c r="C1200" s="17">
        <f t="shared" si="92"/>
        <v>11</v>
      </c>
      <c r="D1200" s="17" t="str">
        <f t="shared" si="93"/>
        <v>fall</v>
      </c>
      <c r="E1200" s="37">
        <v>735</v>
      </c>
      <c r="F1200" s="37"/>
      <c r="G1200" s="35">
        <v>0</v>
      </c>
      <c r="H1200" s="22" t="str">
        <f t="shared" si="91"/>
        <v xml:space="preserve"> </v>
      </c>
      <c r="O1200" s="22" t="s">
        <v>746</v>
      </c>
    </row>
    <row r="1201" spans="1:22" s="22" customFormat="1">
      <c r="A1201" s="54">
        <v>41221</v>
      </c>
      <c r="B1201" s="17">
        <v>2012</v>
      </c>
      <c r="C1201" s="17">
        <f t="shared" si="92"/>
        <v>11</v>
      </c>
      <c r="D1201" s="17" t="str">
        <f t="shared" si="93"/>
        <v>fall</v>
      </c>
      <c r="E1201" s="37">
        <v>800</v>
      </c>
      <c r="F1201" s="37"/>
      <c r="G1201" s="35">
        <v>0</v>
      </c>
      <c r="H1201" s="22" t="str">
        <f t="shared" si="91"/>
        <v xml:space="preserve"> </v>
      </c>
      <c r="O1201" s="22" t="s">
        <v>746</v>
      </c>
    </row>
    <row r="1202" spans="1:22" s="22" customFormat="1">
      <c r="A1202" s="54">
        <v>41222</v>
      </c>
      <c r="B1202" s="17">
        <v>2012</v>
      </c>
      <c r="C1202" s="17">
        <f t="shared" si="92"/>
        <v>11</v>
      </c>
      <c r="D1202" s="17" t="str">
        <f t="shared" si="93"/>
        <v>fall</v>
      </c>
      <c r="E1202" s="37">
        <v>830</v>
      </c>
      <c r="F1202" s="37"/>
      <c r="G1202" s="35">
        <v>0</v>
      </c>
      <c r="H1202" s="22" t="str">
        <f t="shared" si="91"/>
        <v xml:space="preserve"> </v>
      </c>
      <c r="O1202" s="22" t="s">
        <v>211</v>
      </c>
    </row>
    <row r="1203" spans="1:22" s="22" customFormat="1">
      <c r="A1203" s="54">
        <v>41223</v>
      </c>
      <c r="B1203" s="17">
        <v>2012</v>
      </c>
      <c r="C1203" s="17">
        <f t="shared" si="92"/>
        <v>11</v>
      </c>
      <c r="D1203" s="17" t="str">
        <f t="shared" si="93"/>
        <v>fall</v>
      </c>
      <c r="E1203" s="37">
        <v>855</v>
      </c>
      <c r="F1203" s="37"/>
      <c r="G1203" s="35">
        <v>0</v>
      </c>
      <c r="H1203" s="22" t="str">
        <f t="shared" si="91"/>
        <v xml:space="preserve"> </v>
      </c>
      <c r="O1203" s="22" t="s">
        <v>301</v>
      </c>
    </row>
    <row r="1204" spans="1:22" s="22" customFormat="1">
      <c r="A1204" s="54">
        <v>41224</v>
      </c>
      <c r="B1204" s="17">
        <v>2012</v>
      </c>
      <c r="C1204" s="17">
        <f t="shared" ref="C1204:C1221" si="94">MONTH(A1204)</f>
        <v>11</v>
      </c>
      <c r="D1204" s="17" t="str">
        <f t="shared" ref="D1204:D1221" si="95">IF(C1204&lt;3,"winter",IF(C1204&lt;6,"spring",IF(C1204&lt;9,"summer",IF(C1204&lt;12,"fall","winter"))))</f>
        <v>fall</v>
      </c>
      <c r="E1204" s="37">
        <v>900</v>
      </c>
      <c r="F1204" s="37"/>
      <c r="G1204" s="35">
        <v>0</v>
      </c>
      <c r="H1204" s="22" t="str">
        <f t="shared" si="91"/>
        <v xml:space="preserve"> </v>
      </c>
      <c r="O1204" s="22" t="s">
        <v>211</v>
      </c>
    </row>
    <row r="1205" spans="1:22" s="22" customFormat="1">
      <c r="A1205" s="54">
        <v>41225</v>
      </c>
      <c r="B1205" s="17">
        <v>2012</v>
      </c>
      <c r="C1205" s="17">
        <f t="shared" si="94"/>
        <v>11</v>
      </c>
      <c r="D1205" s="17" t="str">
        <f t="shared" si="95"/>
        <v>fall</v>
      </c>
      <c r="E1205" s="37">
        <v>810</v>
      </c>
      <c r="F1205" s="37"/>
      <c r="G1205" s="35">
        <v>0</v>
      </c>
      <c r="H1205" s="22" t="str">
        <f t="shared" si="91"/>
        <v xml:space="preserve"> </v>
      </c>
      <c r="O1205" s="22" t="s">
        <v>211</v>
      </c>
    </row>
    <row r="1206" spans="1:22">
      <c r="A1206" s="53">
        <v>41227</v>
      </c>
      <c r="B1206" s="17">
        <v>2012</v>
      </c>
      <c r="C1206" s="17">
        <f t="shared" si="94"/>
        <v>11</v>
      </c>
      <c r="D1206" s="17" t="str">
        <f t="shared" si="95"/>
        <v>fall</v>
      </c>
      <c r="E1206" s="27">
        <v>835</v>
      </c>
      <c r="F1206" s="33" t="s">
        <v>97</v>
      </c>
      <c r="G1206" s="35">
        <v>1</v>
      </c>
      <c r="H1206" s="41" t="str">
        <f t="shared" si="91"/>
        <v>Calypte anna</v>
      </c>
      <c r="I1206" s="22" t="s">
        <v>582</v>
      </c>
      <c r="J1206" s="22" t="s">
        <v>583</v>
      </c>
      <c r="K1206" s="22" t="s">
        <v>519</v>
      </c>
      <c r="L1206" s="22" t="s">
        <v>520</v>
      </c>
      <c r="M1206" s="22" t="s">
        <v>133</v>
      </c>
      <c r="N1206" s="22" t="s">
        <v>101</v>
      </c>
      <c r="O1206" s="22" t="s">
        <v>497</v>
      </c>
      <c r="Q1206" s="41" t="s">
        <v>342</v>
      </c>
      <c r="R1206" s="41" t="s">
        <v>903</v>
      </c>
      <c r="S1206" s="41" t="s">
        <v>519</v>
      </c>
      <c r="T1206" s="41" t="s">
        <v>517</v>
      </c>
    </row>
    <row r="1207" spans="1:22" s="22" customFormat="1">
      <c r="A1207" s="54">
        <v>41227</v>
      </c>
      <c r="B1207" s="17">
        <v>2012</v>
      </c>
      <c r="C1207" s="17">
        <f t="shared" si="94"/>
        <v>11</v>
      </c>
      <c r="D1207" s="17" t="str">
        <f t="shared" si="95"/>
        <v>fall</v>
      </c>
      <c r="E1207" s="37">
        <v>800</v>
      </c>
      <c r="F1207" s="37"/>
      <c r="G1207" s="35">
        <v>0</v>
      </c>
      <c r="H1207" s="22" t="str">
        <f t="shared" si="91"/>
        <v xml:space="preserve"> </v>
      </c>
      <c r="O1207" s="22" t="s">
        <v>746</v>
      </c>
    </row>
    <row r="1208" spans="1:22">
      <c r="A1208" s="53">
        <v>41228</v>
      </c>
      <c r="B1208" s="17">
        <v>2012</v>
      </c>
      <c r="C1208" s="17">
        <f t="shared" si="94"/>
        <v>11</v>
      </c>
      <c r="D1208" s="17" t="str">
        <f t="shared" si="95"/>
        <v>fall</v>
      </c>
      <c r="E1208" s="27">
        <v>1550</v>
      </c>
      <c r="F1208" s="33" t="s">
        <v>97</v>
      </c>
      <c r="G1208" s="35">
        <v>1</v>
      </c>
      <c r="H1208" s="41" t="str">
        <f t="shared" si="91"/>
        <v>Euphagus cyanocephalus</v>
      </c>
      <c r="I1208" s="22" t="s">
        <v>731</v>
      </c>
      <c r="J1208" s="22" t="s">
        <v>732</v>
      </c>
      <c r="K1208" s="22" t="s">
        <v>678</v>
      </c>
      <c r="M1208" s="22" t="s">
        <v>232</v>
      </c>
      <c r="N1208" s="22" t="s">
        <v>548</v>
      </c>
      <c r="O1208" s="22" t="s">
        <v>139</v>
      </c>
      <c r="Q1208" s="41" t="s">
        <v>342</v>
      </c>
      <c r="R1208" s="41" t="s">
        <v>904</v>
      </c>
      <c r="S1208" s="41" t="s">
        <v>678</v>
      </c>
      <c r="T1208" s="41" t="s">
        <v>585</v>
      </c>
      <c r="V1208" t="s">
        <v>999</v>
      </c>
    </row>
    <row r="1209" spans="1:22" s="22" customFormat="1">
      <c r="A1209" s="54">
        <v>41228</v>
      </c>
      <c r="B1209" s="17">
        <v>2012</v>
      </c>
      <c r="C1209" s="17">
        <f t="shared" si="94"/>
        <v>11</v>
      </c>
      <c r="D1209" s="17" t="str">
        <f t="shared" si="95"/>
        <v>fall</v>
      </c>
      <c r="E1209" s="37">
        <v>1015</v>
      </c>
      <c r="F1209" s="37"/>
      <c r="G1209" s="35">
        <v>0</v>
      </c>
      <c r="H1209" s="22" t="str">
        <f t="shared" ref="H1209:H1272" si="96">CONCATENATE(I1209," ",J1209)</f>
        <v xml:space="preserve"> </v>
      </c>
      <c r="O1209" s="22" t="s">
        <v>211</v>
      </c>
    </row>
    <row r="1210" spans="1:22" s="22" customFormat="1">
      <c r="A1210" s="54">
        <v>41230</v>
      </c>
      <c r="B1210" s="17">
        <v>2012</v>
      </c>
      <c r="C1210" s="17">
        <f t="shared" si="94"/>
        <v>11</v>
      </c>
      <c r="D1210" s="17" t="str">
        <f t="shared" si="95"/>
        <v>fall</v>
      </c>
      <c r="E1210" s="37">
        <v>900</v>
      </c>
      <c r="F1210" s="37"/>
      <c r="G1210" s="35">
        <v>0</v>
      </c>
      <c r="H1210" s="22" t="str">
        <f t="shared" si="96"/>
        <v xml:space="preserve"> </v>
      </c>
      <c r="O1210" s="22" t="s">
        <v>301</v>
      </c>
    </row>
    <row r="1211" spans="1:22" s="22" customFormat="1">
      <c r="A1211" s="54">
        <v>41231</v>
      </c>
      <c r="B1211" s="17">
        <v>2012</v>
      </c>
      <c r="C1211" s="17">
        <f t="shared" si="94"/>
        <v>11</v>
      </c>
      <c r="D1211" s="17" t="str">
        <f t="shared" si="95"/>
        <v>fall</v>
      </c>
      <c r="E1211" s="37">
        <v>900</v>
      </c>
      <c r="F1211" s="37"/>
      <c r="G1211" s="35">
        <v>0</v>
      </c>
      <c r="H1211" s="22" t="str">
        <f t="shared" si="96"/>
        <v xml:space="preserve"> </v>
      </c>
      <c r="O1211" s="22" t="s">
        <v>211</v>
      </c>
    </row>
    <row r="1212" spans="1:22" s="22" customFormat="1">
      <c r="A1212" s="54">
        <v>41232</v>
      </c>
      <c r="B1212" s="17">
        <v>2012</v>
      </c>
      <c r="C1212" s="17">
        <f t="shared" si="94"/>
        <v>11</v>
      </c>
      <c r="D1212" s="17" t="str">
        <f t="shared" si="95"/>
        <v>fall</v>
      </c>
      <c r="E1212" s="37">
        <v>800</v>
      </c>
      <c r="F1212" s="37"/>
      <c r="G1212" s="35">
        <v>0</v>
      </c>
      <c r="H1212" s="22" t="str">
        <f t="shared" si="96"/>
        <v xml:space="preserve"> </v>
      </c>
      <c r="O1212" s="22" t="s">
        <v>211</v>
      </c>
    </row>
    <row r="1213" spans="1:22" s="22" customFormat="1">
      <c r="A1213" s="54">
        <v>41233</v>
      </c>
      <c r="B1213" s="17">
        <v>2012</v>
      </c>
      <c r="C1213" s="17">
        <f t="shared" si="94"/>
        <v>11</v>
      </c>
      <c r="D1213" s="17" t="str">
        <f t="shared" si="95"/>
        <v>fall</v>
      </c>
      <c r="E1213" s="37">
        <v>900</v>
      </c>
      <c r="F1213" s="37"/>
      <c r="G1213" s="35">
        <v>0</v>
      </c>
      <c r="H1213" s="22" t="str">
        <f t="shared" si="96"/>
        <v xml:space="preserve"> </v>
      </c>
      <c r="O1213" s="22" t="s">
        <v>746</v>
      </c>
    </row>
    <row r="1214" spans="1:22" s="22" customFormat="1">
      <c r="A1214" s="54">
        <v>41234</v>
      </c>
      <c r="B1214" s="17">
        <v>2012</v>
      </c>
      <c r="C1214" s="17">
        <f t="shared" si="94"/>
        <v>11</v>
      </c>
      <c r="D1214" s="17" t="str">
        <f t="shared" si="95"/>
        <v>fall</v>
      </c>
      <c r="E1214" s="37">
        <v>815</v>
      </c>
      <c r="F1214" s="37"/>
      <c r="G1214" s="35">
        <v>0</v>
      </c>
      <c r="H1214" s="22" t="str">
        <f t="shared" si="96"/>
        <v xml:space="preserve"> </v>
      </c>
      <c r="O1214" s="22" t="s">
        <v>746</v>
      </c>
    </row>
    <row r="1215" spans="1:22" s="22" customFormat="1">
      <c r="A1215" s="54">
        <v>41235</v>
      </c>
      <c r="B1215" s="17">
        <v>2012</v>
      </c>
      <c r="C1215" s="17">
        <f t="shared" si="94"/>
        <v>11</v>
      </c>
      <c r="D1215" s="17" t="str">
        <f t="shared" si="95"/>
        <v>fall</v>
      </c>
      <c r="E1215" s="37" t="s">
        <v>140</v>
      </c>
      <c r="F1215" s="37"/>
      <c r="G1215" s="35"/>
      <c r="H1215" s="22" t="str">
        <f t="shared" si="96"/>
        <v xml:space="preserve"> </v>
      </c>
      <c r="O1215" s="37" t="s">
        <v>140</v>
      </c>
    </row>
    <row r="1216" spans="1:22" s="22" customFormat="1">
      <c r="A1216" s="54">
        <v>41236</v>
      </c>
      <c r="B1216" s="17">
        <v>2012</v>
      </c>
      <c r="C1216" s="17">
        <f t="shared" si="94"/>
        <v>11</v>
      </c>
      <c r="D1216" s="17" t="str">
        <f t="shared" si="95"/>
        <v>fall</v>
      </c>
      <c r="E1216" s="37" t="s">
        <v>141</v>
      </c>
      <c r="F1216" s="37"/>
      <c r="G1216" s="35"/>
      <c r="H1216" s="22" t="str">
        <f t="shared" si="96"/>
        <v xml:space="preserve"> </v>
      </c>
      <c r="O1216" s="37" t="s">
        <v>141</v>
      </c>
    </row>
    <row r="1217" spans="1:23" s="22" customFormat="1">
      <c r="A1217" s="54">
        <v>41237</v>
      </c>
      <c r="B1217" s="17">
        <v>2012</v>
      </c>
      <c r="C1217" s="17">
        <f t="shared" si="94"/>
        <v>11</v>
      </c>
      <c r="D1217" s="17" t="str">
        <f t="shared" si="95"/>
        <v>fall</v>
      </c>
      <c r="E1217" s="37">
        <v>955</v>
      </c>
      <c r="F1217" s="37"/>
      <c r="G1217" s="35">
        <v>0</v>
      </c>
      <c r="H1217" s="22" t="str">
        <f t="shared" si="96"/>
        <v xml:space="preserve"> </v>
      </c>
      <c r="O1217" s="22" t="s">
        <v>301</v>
      </c>
    </row>
    <row r="1218" spans="1:23" s="22" customFormat="1">
      <c r="A1218" s="54">
        <v>41238</v>
      </c>
      <c r="B1218" s="17">
        <v>2012</v>
      </c>
      <c r="C1218" s="17">
        <f t="shared" si="94"/>
        <v>11</v>
      </c>
      <c r="D1218" s="17" t="str">
        <f t="shared" si="95"/>
        <v>fall</v>
      </c>
      <c r="E1218" s="37">
        <v>900</v>
      </c>
      <c r="F1218" s="37"/>
      <c r="G1218" s="35">
        <v>0</v>
      </c>
      <c r="H1218" s="22" t="str">
        <f t="shared" si="96"/>
        <v xml:space="preserve"> </v>
      </c>
      <c r="O1218" s="22" t="s">
        <v>211</v>
      </c>
    </row>
    <row r="1219" spans="1:23">
      <c r="A1219" s="53">
        <v>41239</v>
      </c>
      <c r="B1219" s="17">
        <v>2012</v>
      </c>
      <c r="C1219" s="17">
        <f t="shared" si="94"/>
        <v>11</v>
      </c>
      <c r="D1219" s="17" t="str">
        <f t="shared" si="95"/>
        <v>fall</v>
      </c>
      <c r="E1219" s="27">
        <v>1600</v>
      </c>
      <c r="F1219" s="33" t="s">
        <v>97</v>
      </c>
      <c r="G1219" s="35">
        <v>1</v>
      </c>
      <c r="H1219" s="41" t="str">
        <f t="shared" si="96"/>
        <v>Euphagus cyanocephalus</v>
      </c>
      <c r="I1219" s="22" t="s">
        <v>731</v>
      </c>
      <c r="J1219" s="22" t="s">
        <v>732</v>
      </c>
      <c r="K1219" s="22" t="s">
        <v>519</v>
      </c>
      <c r="L1219" s="22" t="s">
        <v>403</v>
      </c>
      <c r="M1219" s="22" t="s">
        <v>232</v>
      </c>
      <c r="N1219" s="22" t="s">
        <v>548</v>
      </c>
      <c r="O1219" s="22" t="s">
        <v>496</v>
      </c>
      <c r="P1219" s="41" t="s">
        <v>252</v>
      </c>
      <c r="Q1219" s="41" t="s">
        <v>342</v>
      </c>
      <c r="R1219" s="41" t="s">
        <v>706</v>
      </c>
      <c r="S1219" s="41" t="s">
        <v>585</v>
      </c>
      <c r="T1219" s="41" t="s">
        <v>585</v>
      </c>
      <c r="U1219" s="41" t="s">
        <v>827</v>
      </c>
    </row>
    <row r="1220" spans="1:23" s="22" customFormat="1">
      <c r="A1220" s="54">
        <v>41239</v>
      </c>
      <c r="B1220" s="17">
        <v>2012</v>
      </c>
      <c r="C1220" s="17">
        <f t="shared" si="94"/>
        <v>11</v>
      </c>
      <c r="D1220" s="17" t="str">
        <f t="shared" si="95"/>
        <v>fall</v>
      </c>
      <c r="E1220" s="37">
        <v>845</v>
      </c>
      <c r="F1220" s="37"/>
      <c r="G1220" s="35">
        <v>0</v>
      </c>
      <c r="H1220" s="22" t="str">
        <f t="shared" si="96"/>
        <v xml:space="preserve"> </v>
      </c>
      <c r="O1220" s="22" t="s">
        <v>746</v>
      </c>
    </row>
    <row r="1221" spans="1:23" s="22" customFormat="1">
      <c r="A1221" s="54">
        <v>41240</v>
      </c>
      <c r="B1221" s="17">
        <v>2012</v>
      </c>
      <c r="C1221" s="17">
        <f t="shared" si="94"/>
        <v>11</v>
      </c>
      <c r="D1221" s="17" t="str">
        <f t="shared" si="95"/>
        <v>fall</v>
      </c>
      <c r="E1221" s="37">
        <v>825</v>
      </c>
      <c r="F1221" s="37"/>
      <c r="G1221" s="35">
        <v>0</v>
      </c>
      <c r="H1221" s="22" t="str">
        <f t="shared" si="96"/>
        <v xml:space="preserve"> </v>
      </c>
      <c r="O1221" s="22" t="s">
        <v>211</v>
      </c>
    </row>
    <row r="1222" spans="1:23" s="47" customFormat="1">
      <c r="A1222" s="53">
        <v>41264</v>
      </c>
      <c r="B1222" s="19">
        <v>2012</v>
      </c>
      <c r="C1222" s="20">
        <v>12</v>
      </c>
      <c r="D1222" s="20" t="s">
        <v>248</v>
      </c>
      <c r="E1222" s="21" t="s">
        <v>530</v>
      </c>
      <c r="F1222" s="33" t="s">
        <v>122</v>
      </c>
      <c r="G1222" s="35">
        <v>1</v>
      </c>
      <c r="H1222" s="41" t="str">
        <f t="shared" si="96"/>
        <v>Setophaga coronata</v>
      </c>
      <c r="I1222" s="22" t="s">
        <v>183</v>
      </c>
      <c r="J1222" s="22" t="s">
        <v>587</v>
      </c>
      <c r="K1222" s="22"/>
      <c r="L1222" s="22"/>
      <c r="M1222" s="22" t="s">
        <v>232</v>
      </c>
      <c r="N1222" s="22" t="s">
        <v>747</v>
      </c>
      <c r="O1222" s="22" t="s">
        <v>249</v>
      </c>
      <c r="P1222" s="41"/>
      <c r="Q1222" s="41" t="s">
        <v>342</v>
      </c>
      <c r="R1222" s="41" t="s">
        <v>757</v>
      </c>
      <c r="S1222" s="41" t="s">
        <v>519</v>
      </c>
      <c r="T1222" s="41" t="s">
        <v>585</v>
      </c>
      <c r="U1222" s="41"/>
      <c r="V1222" s="41"/>
      <c r="W1222" s="41"/>
    </row>
    <row r="1223" spans="1:23" s="22" customFormat="1">
      <c r="A1223" s="54">
        <v>41275</v>
      </c>
      <c r="B1223" s="17">
        <v>2013</v>
      </c>
      <c r="C1223" s="17">
        <f t="shared" ref="C1223:C1286" si="97">MONTH(A1223)</f>
        <v>1</v>
      </c>
      <c r="D1223" s="17" t="str">
        <f t="shared" ref="D1223:D1286" si="98">IF(C1223&lt;3,"winter",IF(C1223&lt;6,"spring",IF(C1223&lt;9,"summer",IF(C1223&lt;12,"fall","winter"))))</f>
        <v>winter</v>
      </c>
      <c r="E1223" s="37">
        <v>1020</v>
      </c>
      <c r="F1223" s="37"/>
      <c r="G1223" s="35">
        <v>0</v>
      </c>
      <c r="H1223" s="22" t="str">
        <f t="shared" si="96"/>
        <v xml:space="preserve"> </v>
      </c>
      <c r="O1223" s="22" t="s">
        <v>211</v>
      </c>
    </row>
    <row r="1224" spans="1:23" s="22" customFormat="1">
      <c r="A1224" s="54">
        <v>41276</v>
      </c>
      <c r="B1224" s="17">
        <v>2013</v>
      </c>
      <c r="C1224" s="17">
        <f t="shared" si="97"/>
        <v>1</v>
      </c>
      <c r="D1224" s="17" t="str">
        <f t="shared" si="98"/>
        <v>winter</v>
      </c>
      <c r="E1224" s="37">
        <v>830</v>
      </c>
      <c r="F1224" s="37"/>
      <c r="G1224" s="35">
        <v>0</v>
      </c>
      <c r="H1224" s="22" t="str">
        <f t="shared" si="96"/>
        <v xml:space="preserve"> </v>
      </c>
      <c r="O1224" s="22" t="s">
        <v>211</v>
      </c>
    </row>
    <row r="1225" spans="1:23" s="22" customFormat="1">
      <c r="A1225" s="54">
        <v>41276</v>
      </c>
      <c r="B1225" s="17">
        <v>2013</v>
      </c>
      <c r="C1225" s="17">
        <f t="shared" si="97"/>
        <v>1</v>
      </c>
      <c r="D1225" s="17" t="str">
        <f t="shared" si="98"/>
        <v>winter</v>
      </c>
      <c r="E1225" s="37">
        <v>845</v>
      </c>
      <c r="F1225" s="37"/>
      <c r="G1225" s="35">
        <v>0</v>
      </c>
      <c r="H1225" s="22" t="str">
        <f t="shared" si="96"/>
        <v xml:space="preserve"> </v>
      </c>
      <c r="O1225" s="22" t="s">
        <v>301</v>
      </c>
    </row>
    <row r="1226" spans="1:23" s="22" customFormat="1">
      <c r="A1226" s="54">
        <v>41277</v>
      </c>
      <c r="B1226" s="17">
        <v>2013</v>
      </c>
      <c r="C1226" s="17">
        <f t="shared" si="97"/>
        <v>1</v>
      </c>
      <c r="D1226" s="17" t="str">
        <f t="shared" si="98"/>
        <v>winter</v>
      </c>
      <c r="E1226" s="37">
        <v>830</v>
      </c>
      <c r="F1226" s="37"/>
      <c r="G1226" s="35">
        <v>0</v>
      </c>
      <c r="H1226" s="22" t="str">
        <f t="shared" si="96"/>
        <v xml:space="preserve"> </v>
      </c>
      <c r="O1226" s="22" t="s">
        <v>746</v>
      </c>
    </row>
    <row r="1227" spans="1:23" s="22" customFormat="1">
      <c r="A1227" s="54">
        <v>41278</v>
      </c>
      <c r="B1227" s="17">
        <v>2013</v>
      </c>
      <c r="C1227" s="17">
        <f t="shared" si="97"/>
        <v>1</v>
      </c>
      <c r="D1227" s="17" t="str">
        <f t="shared" si="98"/>
        <v>winter</v>
      </c>
      <c r="E1227" s="37">
        <v>840</v>
      </c>
      <c r="F1227" s="37"/>
      <c r="G1227" s="35">
        <v>0</v>
      </c>
      <c r="H1227" s="22" t="str">
        <f t="shared" si="96"/>
        <v xml:space="preserve"> </v>
      </c>
      <c r="O1227" s="22" t="s">
        <v>746</v>
      </c>
    </row>
    <row r="1228" spans="1:23" s="22" customFormat="1">
      <c r="A1228" s="54">
        <v>41279</v>
      </c>
      <c r="B1228" s="17">
        <v>2013</v>
      </c>
      <c r="C1228" s="17">
        <f t="shared" si="97"/>
        <v>1</v>
      </c>
      <c r="D1228" s="17" t="str">
        <f t="shared" si="98"/>
        <v>winter</v>
      </c>
      <c r="E1228" s="37">
        <v>855</v>
      </c>
      <c r="F1228" s="37"/>
      <c r="G1228" s="35">
        <v>0</v>
      </c>
      <c r="H1228" s="22" t="str">
        <f t="shared" si="96"/>
        <v xml:space="preserve"> </v>
      </c>
      <c r="O1228" s="22" t="s">
        <v>301</v>
      </c>
    </row>
    <row r="1229" spans="1:23" s="22" customFormat="1">
      <c r="A1229" s="54">
        <v>41280</v>
      </c>
      <c r="B1229" s="17">
        <v>2013</v>
      </c>
      <c r="C1229" s="17">
        <f t="shared" si="97"/>
        <v>1</v>
      </c>
      <c r="D1229" s="17" t="str">
        <f t="shared" si="98"/>
        <v>winter</v>
      </c>
      <c r="E1229" s="37">
        <v>850</v>
      </c>
      <c r="F1229" s="37"/>
      <c r="G1229" s="35">
        <v>0</v>
      </c>
      <c r="H1229" s="22" t="str">
        <f t="shared" si="96"/>
        <v xml:space="preserve"> </v>
      </c>
      <c r="O1229" s="22" t="s">
        <v>301</v>
      </c>
    </row>
    <row r="1230" spans="1:23" s="22" customFormat="1">
      <c r="A1230" s="54">
        <v>41281</v>
      </c>
      <c r="B1230" s="17">
        <v>2013</v>
      </c>
      <c r="C1230" s="17">
        <f t="shared" si="97"/>
        <v>1</v>
      </c>
      <c r="D1230" s="17" t="str">
        <f t="shared" si="98"/>
        <v>winter</v>
      </c>
      <c r="E1230" s="37">
        <v>820</v>
      </c>
      <c r="F1230" s="37"/>
      <c r="G1230" s="35">
        <v>0</v>
      </c>
      <c r="H1230" s="22" t="str">
        <f t="shared" si="96"/>
        <v xml:space="preserve"> </v>
      </c>
      <c r="O1230" s="22" t="s">
        <v>211</v>
      </c>
    </row>
    <row r="1231" spans="1:23" s="22" customFormat="1">
      <c r="A1231" s="54">
        <v>41282</v>
      </c>
      <c r="B1231" s="17">
        <v>2013</v>
      </c>
      <c r="C1231" s="17">
        <f t="shared" si="97"/>
        <v>1</v>
      </c>
      <c r="D1231" s="17" t="str">
        <f t="shared" si="98"/>
        <v>winter</v>
      </c>
      <c r="E1231" s="37">
        <v>845</v>
      </c>
      <c r="F1231" s="37"/>
      <c r="G1231" s="35">
        <v>0</v>
      </c>
      <c r="H1231" s="22" t="str">
        <f t="shared" si="96"/>
        <v xml:space="preserve"> </v>
      </c>
      <c r="O1231" s="22" t="s">
        <v>746</v>
      </c>
    </row>
    <row r="1232" spans="1:23" s="22" customFormat="1">
      <c r="A1232" s="54">
        <v>41283</v>
      </c>
      <c r="B1232" s="17">
        <v>2013</v>
      </c>
      <c r="C1232" s="17">
        <f t="shared" si="97"/>
        <v>1</v>
      </c>
      <c r="D1232" s="17" t="str">
        <f t="shared" si="98"/>
        <v>winter</v>
      </c>
      <c r="E1232" s="37">
        <v>930</v>
      </c>
      <c r="F1232" s="37"/>
      <c r="G1232" s="35">
        <v>0</v>
      </c>
      <c r="H1232" s="22" t="str">
        <f t="shared" si="96"/>
        <v xml:space="preserve"> </v>
      </c>
      <c r="O1232" s="22" t="s">
        <v>746</v>
      </c>
    </row>
    <row r="1233" spans="1:15" s="22" customFormat="1">
      <c r="A1233" s="54">
        <v>41284</v>
      </c>
      <c r="B1233" s="17">
        <v>2013</v>
      </c>
      <c r="C1233" s="17">
        <f t="shared" si="97"/>
        <v>1</v>
      </c>
      <c r="D1233" s="17" t="str">
        <f t="shared" si="98"/>
        <v>winter</v>
      </c>
      <c r="E1233" s="37">
        <v>830</v>
      </c>
      <c r="F1233" s="37"/>
      <c r="G1233" s="35">
        <v>0</v>
      </c>
      <c r="H1233" s="22" t="str">
        <f t="shared" si="96"/>
        <v xml:space="preserve"> </v>
      </c>
      <c r="O1233" s="22" t="s">
        <v>746</v>
      </c>
    </row>
    <row r="1234" spans="1:15" s="22" customFormat="1">
      <c r="A1234" s="54">
        <v>41286</v>
      </c>
      <c r="B1234" s="17">
        <v>2013</v>
      </c>
      <c r="C1234" s="17">
        <f t="shared" si="97"/>
        <v>1</v>
      </c>
      <c r="D1234" s="17" t="str">
        <f t="shared" si="98"/>
        <v>winter</v>
      </c>
      <c r="E1234" s="37">
        <v>840</v>
      </c>
      <c r="F1234" s="37"/>
      <c r="G1234" s="35">
        <v>0</v>
      </c>
      <c r="H1234" s="22" t="str">
        <f t="shared" si="96"/>
        <v xml:space="preserve"> </v>
      </c>
      <c r="O1234" s="22" t="s">
        <v>301</v>
      </c>
    </row>
    <row r="1235" spans="1:15" s="22" customFormat="1">
      <c r="A1235" s="54">
        <v>41287</v>
      </c>
      <c r="B1235" s="17">
        <v>2013</v>
      </c>
      <c r="C1235" s="17">
        <f t="shared" si="97"/>
        <v>1</v>
      </c>
      <c r="D1235" s="17" t="str">
        <f t="shared" si="98"/>
        <v>winter</v>
      </c>
      <c r="E1235" s="37">
        <v>900</v>
      </c>
      <c r="F1235" s="37"/>
      <c r="G1235" s="35">
        <v>0</v>
      </c>
      <c r="H1235" s="22" t="str">
        <f t="shared" si="96"/>
        <v xml:space="preserve"> </v>
      </c>
      <c r="O1235" s="22" t="s">
        <v>211</v>
      </c>
    </row>
    <row r="1236" spans="1:15" s="22" customFormat="1">
      <c r="A1236" s="54">
        <v>41288</v>
      </c>
      <c r="B1236" s="17">
        <v>2013</v>
      </c>
      <c r="C1236" s="17">
        <f t="shared" si="97"/>
        <v>1</v>
      </c>
      <c r="D1236" s="17" t="str">
        <f t="shared" si="98"/>
        <v>winter</v>
      </c>
      <c r="E1236" s="37">
        <v>830</v>
      </c>
      <c r="F1236" s="37"/>
      <c r="G1236" s="35">
        <v>0</v>
      </c>
      <c r="H1236" s="22" t="str">
        <f t="shared" si="96"/>
        <v xml:space="preserve"> </v>
      </c>
      <c r="O1236" s="22" t="s">
        <v>211</v>
      </c>
    </row>
    <row r="1237" spans="1:15" s="22" customFormat="1">
      <c r="A1237" s="54">
        <v>41289</v>
      </c>
      <c r="B1237" s="17">
        <v>2013</v>
      </c>
      <c r="C1237" s="17">
        <f t="shared" si="97"/>
        <v>1</v>
      </c>
      <c r="D1237" s="17" t="str">
        <f t="shared" si="98"/>
        <v>winter</v>
      </c>
      <c r="E1237" s="37">
        <v>845</v>
      </c>
      <c r="F1237" s="37"/>
      <c r="G1237" s="35">
        <v>0</v>
      </c>
      <c r="H1237" s="22" t="str">
        <f t="shared" si="96"/>
        <v xml:space="preserve"> </v>
      </c>
      <c r="O1237" s="22" t="s">
        <v>746</v>
      </c>
    </row>
    <row r="1238" spans="1:15" s="22" customFormat="1">
      <c r="A1238" s="54">
        <v>41290</v>
      </c>
      <c r="B1238" s="17">
        <v>2013</v>
      </c>
      <c r="C1238" s="17">
        <f t="shared" si="97"/>
        <v>1</v>
      </c>
      <c r="D1238" s="17" t="str">
        <f t="shared" si="98"/>
        <v>winter</v>
      </c>
      <c r="E1238" s="37">
        <v>930</v>
      </c>
      <c r="F1238" s="37"/>
      <c r="G1238" s="35">
        <v>0</v>
      </c>
      <c r="H1238" s="22" t="str">
        <f t="shared" si="96"/>
        <v xml:space="preserve"> </v>
      </c>
      <c r="O1238" s="22" t="s">
        <v>746</v>
      </c>
    </row>
    <row r="1239" spans="1:15" s="22" customFormat="1">
      <c r="A1239" s="54">
        <v>41291</v>
      </c>
      <c r="B1239" s="17">
        <v>2013</v>
      </c>
      <c r="C1239" s="17">
        <f t="shared" si="97"/>
        <v>1</v>
      </c>
      <c r="D1239" s="17" t="str">
        <f t="shared" si="98"/>
        <v>winter</v>
      </c>
      <c r="E1239" s="37">
        <v>740</v>
      </c>
      <c r="F1239" s="37"/>
      <c r="G1239" s="35">
        <v>0</v>
      </c>
      <c r="H1239" s="22" t="str">
        <f t="shared" si="96"/>
        <v xml:space="preserve"> </v>
      </c>
      <c r="O1239" s="22" t="s">
        <v>746</v>
      </c>
    </row>
    <row r="1240" spans="1:15" s="22" customFormat="1">
      <c r="A1240" s="54">
        <v>41292</v>
      </c>
      <c r="B1240" s="17">
        <v>2013</v>
      </c>
      <c r="C1240" s="17">
        <f t="shared" si="97"/>
        <v>1</v>
      </c>
      <c r="D1240" s="17" t="str">
        <f t="shared" si="98"/>
        <v>winter</v>
      </c>
      <c r="E1240" s="37">
        <v>850</v>
      </c>
      <c r="F1240" s="37"/>
      <c r="G1240" s="35">
        <v>0</v>
      </c>
      <c r="H1240" s="22" t="str">
        <f t="shared" si="96"/>
        <v xml:space="preserve"> </v>
      </c>
      <c r="O1240" s="22" t="s">
        <v>746</v>
      </c>
    </row>
    <row r="1241" spans="1:15" s="22" customFormat="1">
      <c r="A1241" s="54">
        <v>41293</v>
      </c>
      <c r="B1241" s="17">
        <v>2013</v>
      </c>
      <c r="C1241" s="17">
        <f t="shared" si="97"/>
        <v>1</v>
      </c>
      <c r="D1241" s="17" t="str">
        <f t="shared" si="98"/>
        <v>winter</v>
      </c>
      <c r="E1241" s="37">
        <v>1045</v>
      </c>
      <c r="F1241" s="37"/>
      <c r="G1241" s="35">
        <v>0</v>
      </c>
      <c r="H1241" s="22" t="str">
        <f t="shared" si="96"/>
        <v xml:space="preserve"> </v>
      </c>
      <c r="O1241" s="22" t="s">
        <v>301</v>
      </c>
    </row>
    <row r="1242" spans="1:15" s="22" customFormat="1">
      <c r="A1242" s="54">
        <v>41294</v>
      </c>
      <c r="B1242" s="17">
        <v>2013</v>
      </c>
      <c r="C1242" s="17">
        <f t="shared" si="97"/>
        <v>1</v>
      </c>
      <c r="D1242" s="17" t="str">
        <f t="shared" si="98"/>
        <v>winter</v>
      </c>
      <c r="E1242" s="37">
        <v>900</v>
      </c>
      <c r="F1242" s="37"/>
      <c r="G1242" s="35">
        <v>0</v>
      </c>
      <c r="H1242" s="22" t="str">
        <f t="shared" si="96"/>
        <v xml:space="preserve"> </v>
      </c>
      <c r="O1242" s="22" t="s">
        <v>211</v>
      </c>
    </row>
    <row r="1243" spans="1:15" s="22" customFormat="1">
      <c r="A1243" s="54">
        <v>41296</v>
      </c>
      <c r="B1243" s="17">
        <v>2013</v>
      </c>
      <c r="C1243" s="17">
        <f t="shared" si="97"/>
        <v>1</v>
      </c>
      <c r="D1243" s="17" t="str">
        <f t="shared" si="98"/>
        <v>winter</v>
      </c>
      <c r="E1243" s="37">
        <v>830</v>
      </c>
      <c r="F1243" s="37"/>
      <c r="G1243" s="35">
        <v>0</v>
      </c>
      <c r="H1243" s="22" t="str">
        <f t="shared" si="96"/>
        <v xml:space="preserve"> </v>
      </c>
      <c r="O1243" s="22" t="s">
        <v>746</v>
      </c>
    </row>
    <row r="1244" spans="1:15" s="22" customFormat="1">
      <c r="A1244" s="54">
        <v>41297</v>
      </c>
      <c r="B1244" s="17">
        <v>2013</v>
      </c>
      <c r="C1244" s="17">
        <f t="shared" si="97"/>
        <v>1</v>
      </c>
      <c r="D1244" s="17" t="str">
        <f t="shared" si="98"/>
        <v>winter</v>
      </c>
      <c r="E1244" s="37">
        <v>855</v>
      </c>
      <c r="F1244" s="37"/>
      <c r="G1244" s="35">
        <v>0</v>
      </c>
      <c r="H1244" s="22" t="str">
        <f t="shared" si="96"/>
        <v xml:space="preserve"> </v>
      </c>
      <c r="O1244" s="22" t="s">
        <v>301</v>
      </c>
    </row>
    <row r="1245" spans="1:15" s="22" customFormat="1">
      <c r="A1245" s="54">
        <v>41298</v>
      </c>
      <c r="B1245" s="17">
        <v>2013</v>
      </c>
      <c r="C1245" s="17">
        <f t="shared" si="97"/>
        <v>1</v>
      </c>
      <c r="D1245" s="17" t="str">
        <f t="shared" si="98"/>
        <v>winter</v>
      </c>
      <c r="E1245" s="37">
        <v>825</v>
      </c>
      <c r="F1245" s="37"/>
      <c r="G1245" s="35">
        <v>0</v>
      </c>
      <c r="H1245" s="22" t="str">
        <f t="shared" si="96"/>
        <v xml:space="preserve"> </v>
      </c>
      <c r="O1245" s="22" t="s">
        <v>746</v>
      </c>
    </row>
    <row r="1246" spans="1:15" s="22" customFormat="1">
      <c r="A1246" s="54">
        <v>41300</v>
      </c>
      <c r="B1246" s="17">
        <v>2013</v>
      </c>
      <c r="C1246" s="17">
        <f t="shared" si="97"/>
        <v>1</v>
      </c>
      <c r="D1246" s="17" t="str">
        <f t="shared" si="98"/>
        <v>winter</v>
      </c>
      <c r="E1246" s="37">
        <v>845</v>
      </c>
      <c r="F1246" s="37"/>
      <c r="G1246" s="35">
        <v>0</v>
      </c>
      <c r="H1246" s="22" t="str">
        <f t="shared" si="96"/>
        <v xml:space="preserve"> </v>
      </c>
      <c r="O1246" s="22" t="s">
        <v>301</v>
      </c>
    </row>
    <row r="1247" spans="1:15" s="22" customFormat="1">
      <c r="A1247" s="54">
        <v>41301</v>
      </c>
      <c r="B1247" s="17">
        <v>2013</v>
      </c>
      <c r="C1247" s="17">
        <f t="shared" si="97"/>
        <v>1</v>
      </c>
      <c r="D1247" s="17" t="str">
        <f t="shared" si="98"/>
        <v>winter</v>
      </c>
      <c r="E1247" s="37">
        <v>900</v>
      </c>
      <c r="F1247" s="37"/>
      <c r="G1247" s="35">
        <v>0</v>
      </c>
      <c r="H1247" s="22" t="str">
        <f t="shared" si="96"/>
        <v xml:space="preserve"> </v>
      </c>
      <c r="O1247" s="22" t="s">
        <v>211</v>
      </c>
    </row>
    <row r="1248" spans="1:15" s="22" customFormat="1">
      <c r="A1248" s="54">
        <v>41302</v>
      </c>
      <c r="B1248" s="17">
        <v>2013</v>
      </c>
      <c r="C1248" s="17">
        <f t="shared" si="97"/>
        <v>1</v>
      </c>
      <c r="D1248" s="17" t="str">
        <f t="shared" si="98"/>
        <v>winter</v>
      </c>
      <c r="E1248" s="37">
        <v>825</v>
      </c>
      <c r="F1248" s="37"/>
      <c r="G1248" s="35">
        <v>0</v>
      </c>
      <c r="H1248" s="22" t="str">
        <f t="shared" si="96"/>
        <v xml:space="preserve"> </v>
      </c>
      <c r="O1248" s="22" t="s">
        <v>746</v>
      </c>
    </row>
    <row r="1249" spans="1:15" s="22" customFormat="1">
      <c r="A1249" s="54">
        <v>41303</v>
      </c>
      <c r="B1249" s="17">
        <v>2013</v>
      </c>
      <c r="C1249" s="17">
        <f t="shared" si="97"/>
        <v>1</v>
      </c>
      <c r="D1249" s="17" t="str">
        <f t="shared" si="98"/>
        <v>winter</v>
      </c>
      <c r="E1249" s="37">
        <v>805</v>
      </c>
      <c r="F1249" s="37"/>
      <c r="G1249" s="35">
        <v>0</v>
      </c>
      <c r="H1249" s="22" t="str">
        <f t="shared" si="96"/>
        <v xml:space="preserve"> </v>
      </c>
      <c r="O1249" s="22" t="s">
        <v>746</v>
      </c>
    </row>
    <row r="1250" spans="1:15" s="22" customFormat="1">
      <c r="A1250" s="54">
        <v>41304</v>
      </c>
      <c r="B1250" s="17">
        <v>2013</v>
      </c>
      <c r="C1250" s="17">
        <f t="shared" si="97"/>
        <v>1</v>
      </c>
      <c r="D1250" s="17" t="str">
        <f t="shared" si="98"/>
        <v>winter</v>
      </c>
      <c r="E1250" s="37">
        <v>905</v>
      </c>
      <c r="F1250" s="37"/>
      <c r="G1250" s="35">
        <v>0</v>
      </c>
      <c r="H1250" s="22" t="str">
        <f t="shared" si="96"/>
        <v xml:space="preserve"> </v>
      </c>
      <c r="O1250" s="22" t="s">
        <v>301</v>
      </c>
    </row>
    <row r="1251" spans="1:15" s="22" customFormat="1">
      <c r="A1251" s="54">
        <v>41306</v>
      </c>
      <c r="B1251" s="17">
        <v>2013</v>
      </c>
      <c r="C1251" s="17">
        <f t="shared" si="97"/>
        <v>2</v>
      </c>
      <c r="D1251" s="17" t="str">
        <f t="shared" si="98"/>
        <v>winter</v>
      </c>
      <c r="E1251" s="37">
        <v>830</v>
      </c>
      <c r="F1251" s="37"/>
      <c r="G1251" s="35">
        <v>0</v>
      </c>
      <c r="H1251" s="22" t="str">
        <f t="shared" si="96"/>
        <v xml:space="preserve"> </v>
      </c>
      <c r="O1251" s="22" t="s">
        <v>211</v>
      </c>
    </row>
    <row r="1252" spans="1:15" s="22" customFormat="1">
      <c r="A1252" s="54">
        <v>41307</v>
      </c>
      <c r="B1252" s="17">
        <v>2013</v>
      </c>
      <c r="C1252" s="17">
        <f t="shared" si="97"/>
        <v>2</v>
      </c>
      <c r="D1252" s="17" t="str">
        <f t="shared" si="98"/>
        <v>winter</v>
      </c>
      <c r="E1252" s="37">
        <v>945</v>
      </c>
      <c r="F1252" s="37"/>
      <c r="G1252" s="35">
        <v>0</v>
      </c>
      <c r="H1252" s="22" t="str">
        <f t="shared" si="96"/>
        <v xml:space="preserve"> </v>
      </c>
      <c r="O1252" s="22" t="s">
        <v>301</v>
      </c>
    </row>
    <row r="1253" spans="1:15" s="22" customFormat="1">
      <c r="A1253" s="54">
        <v>41308</v>
      </c>
      <c r="B1253" s="17">
        <v>2013</v>
      </c>
      <c r="C1253" s="17">
        <f t="shared" si="97"/>
        <v>2</v>
      </c>
      <c r="D1253" s="17" t="str">
        <f t="shared" si="98"/>
        <v>winter</v>
      </c>
      <c r="E1253" s="37">
        <v>900</v>
      </c>
      <c r="F1253" s="37"/>
      <c r="G1253" s="35">
        <v>0</v>
      </c>
      <c r="H1253" s="22" t="str">
        <f t="shared" si="96"/>
        <v xml:space="preserve"> </v>
      </c>
      <c r="O1253" s="22" t="s">
        <v>211</v>
      </c>
    </row>
    <row r="1254" spans="1:15" s="22" customFormat="1">
      <c r="A1254" s="54">
        <v>41309</v>
      </c>
      <c r="B1254" s="17">
        <v>2013</v>
      </c>
      <c r="C1254" s="17">
        <f t="shared" si="97"/>
        <v>2</v>
      </c>
      <c r="D1254" s="17" t="str">
        <f t="shared" si="98"/>
        <v>winter</v>
      </c>
      <c r="E1254" s="37">
        <v>830</v>
      </c>
      <c r="F1254" s="37"/>
      <c r="G1254" s="35">
        <v>0</v>
      </c>
      <c r="H1254" s="22" t="str">
        <f t="shared" si="96"/>
        <v xml:space="preserve"> </v>
      </c>
      <c r="O1254" s="22" t="s">
        <v>211</v>
      </c>
    </row>
    <row r="1255" spans="1:15" s="22" customFormat="1">
      <c r="A1255" s="54">
        <v>41311</v>
      </c>
      <c r="B1255" s="17">
        <v>2013</v>
      </c>
      <c r="C1255" s="17">
        <f t="shared" si="97"/>
        <v>2</v>
      </c>
      <c r="D1255" s="17" t="str">
        <f t="shared" si="98"/>
        <v>winter</v>
      </c>
      <c r="E1255" s="37">
        <v>845</v>
      </c>
      <c r="F1255" s="37"/>
      <c r="G1255" s="35">
        <v>0</v>
      </c>
      <c r="H1255" s="22" t="str">
        <f t="shared" si="96"/>
        <v xml:space="preserve"> </v>
      </c>
      <c r="O1255" s="22" t="s">
        <v>301</v>
      </c>
    </row>
    <row r="1256" spans="1:15" s="22" customFormat="1">
      <c r="A1256" s="54">
        <v>41312</v>
      </c>
      <c r="B1256" s="17">
        <v>2013</v>
      </c>
      <c r="C1256" s="17">
        <f t="shared" si="97"/>
        <v>2</v>
      </c>
      <c r="D1256" s="17" t="str">
        <f t="shared" si="98"/>
        <v>winter</v>
      </c>
      <c r="E1256" s="37">
        <v>840</v>
      </c>
      <c r="F1256" s="37"/>
      <c r="G1256" s="35">
        <v>0</v>
      </c>
      <c r="H1256" s="22" t="str">
        <f t="shared" si="96"/>
        <v xml:space="preserve"> </v>
      </c>
      <c r="O1256" s="22" t="s">
        <v>746</v>
      </c>
    </row>
    <row r="1257" spans="1:15" s="22" customFormat="1">
      <c r="A1257" s="54">
        <v>41313</v>
      </c>
      <c r="B1257" s="17">
        <v>2013</v>
      </c>
      <c r="C1257" s="17">
        <f t="shared" si="97"/>
        <v>2</v>
      </c>
      <c r="D1257" s="17" t="str">
        <f t="shared" si="98"/>
        <v>winter</v>
      </c>
      <c r="E1257" s="37">
        <v>830</v>
      </c>
      <c r="F1257" s="37"/>
      <c r="G1257" s="35">
        <v>0</v>
      </c>
      <c r="H1257" s="22" t="str">
        <f t="shared" si="96"/>
        <v xml:space="preserve"> </v>
      </c>
      <c r="O1257" s="22" t="s">
        <v>211</v>
      </c>
    </row>
    <row r="1258" spans="1:15" s="22" customFormat="1">
      <c r="A1258" s="54">
        <v>41314</v>
      </c>
      <c r="B1258" s="17">
        <v>2013</v>
      </c>
      <c r="C1258" s="17">
        <f t="shared" si="97"/>
        <v>2</v>
      </c>
      <c r="D1258" s="17" t="str">
        <f t="shared" si="98"/>
        <v>winter</v>
      </c>
      <c r="E1258" s="37">
        <v>845</v>
      </c>
      <c r="F1258" s="37"/>
      <c r="G1258" s="35">
        <v>0</v>
      </c>
      <c r="H1258" s="22" t="str">
        <f t="shared" si="96"/>
        <v xml:space="preserve"> </v>
      </c>
      <c r="O1258" s="22" t="s">
        <v>301</v>
      </c>
    </row>
    <row r="1259" spans="1:15" s="22" customFormat="1">
      <c r="A1259" s="54">
        <v>41315</v>
      </c>
      <c r="B1259" s="17">
        <v>2013</v>
      </c>
      <c r="C1259" s="17">
        <f t="shared" si="97"/>
        <v>2</v>
      </c>
      <c r="D1259" s="17" t="str">
        <f t="shared" si="98"/>
        <v>winter</v>
      </c>
      <c r="E1259" s="37">
        <v>900</v>
      </c>
      <c r="F1259" s="37"/>
      <c r="G1259" s="35">
        <v>0</v>
      </c>
      <c r="H1259" s="22" t="str">
        <f t="shared" si="96"/>
        <v xml:space="preserve"> </v>
      </c>
      <c r="O1259" s="22" t="s">
        <v>211</v>
      </c>
    </row>
    <row r="1260" spans="1:15" s="22" customFormat="1">
      <c r="A1260" s="54">
        <v>41316</v>
      </c>
      <c r="B1260" s="17">
        <v>2013</v>
      </c>
      <c r="C1260" s="17">
        <f t="shared" si="97"/>
        <v>2</v>
      </c>
      <c r="D1260" s="17" t="str">
        <f t="shared" si="98"/>
        <v>winter</v>
      </c>
      <c r="E1260" s="37">
        <v>845</v>
      </c>
      <c r="F1260" s="37"/>
      <c r="G1260" s="35">
        <v>0</v>
      </c>
      <c r="H1260" s="22" t="str">
        <f t="shared" si="96"/>
        <v xml:space="preserve"> </v>
      </c>
      <c r="O1260" s="22" t="s">
        <v>211</v>
      </c>
    </row>
    <row r="1261" spans="1:15" s="22" customFormat="1">
      <c r="A1261" s="54">
        <v>41317</v>
      </c>
      <c r="B1261" s="17">
        <v>2013</v>
      </c>
      <c r="C1261" s="17">
        <f t="shared" si="97"/>
        <v>2</v>
      </c>
      <c r="D1261" s="17" t="str">
        <f t="shared" si="98"/>
        <v>winter</v>
      </c>
      <c r="E1261" s="37">
        <v>840</v>
      </c>
      <c r="F1261" s="37"/>
      <c r="G1261" s="35">
        <v>0</v>
      </c>
      <c r="H1261" s="22" t="str">
        <f t="shared" si="96"/>
        <v xml:space="preserve"> </v>
      </c>
      <c r="O1261" s="22" t="s">
        <v>746</v>
      </c>
    </row>
    <row r="1262" spans="1:15" s="22" customFormat="1">
      <c r="A1262" s="54">
        <v>41318</v>
      </c>
      <c r="B1262" s="17">
        <v>2013</v>
      </c>
      <c r="C1262" s="17">
        <f t="shared" si="97"/>
        <v>2</v>
      </c>
      <c r="D1262" s="17" t="str">
        <f t="shared" si="98"/>
        <v>winter</v>
      </c>
      <c r="E1262" s="37">
        <v>855</v>
      </c>
      <c r="F1262" s="37"/>
      <c r="G1262" s="35">
        <v>0</v>
      </c>
      <c r="H1262" s="22" t="str">
        <f t="shared" si="96"/>
        <v xml:space="preserve"> </v>
      </c>
      <c r="O1262" s="22" t="s">
        <v>301</v>
      </c>
    </row>
    <row r="1263" spans="1:15" s="22" customFormat="1">
      <c r="A1263" s="54">
        <v>41319</v>
      </c>
      <c r="B1263" s="17">
        <v>2013</v>
      </c>
      <c r="C1263" s="17">
        <f t="shared" si="97"/>
        <v>2</v>
      </c>
      <c r="D1263" s="17" t="str">
        <f t="shared" si="98"/>
        <v>winter</v>
      </c>
      <c r="E1263" s="37">
        <v>820</v>
      </c>
      <c r="F1263" s="37"/>
      <c r="G1263" s="35">
        <v>0</v>
      </c>
      <c r="H1263" s="22" t="str">
        <f t="shared" si="96"/>
        <v xml:space="preserve"> </v>
      </c>
      <c r="O1263" s="22" t="s">
        <v>746</v>
      </c>
    </row>
    <row r="1264" spans="1:15" s="22" customFormat="1">
      <c r="A1264" s="54">
        <v>41320</v>
      </c>
      <c r="B1264" s="17">
        <v>2013</v>
      </c>
      <c r="C1264" s="17">
        <f t="shared" si="97"/>
        <v>2</v>
      </c>
      <c r="D1264" s="17" t="str">
        <f t="shared" si="98"/>
        <v>winter</v>
      </c>
      <c r="E1264" s="37">
        <v>830</v>
      </c>
      <c r="F1264" s="37"/>
      <c r="G1264" s="35">
        <v>0</v>
      </c>
      <c r="H1264" s="22" t="str">
        <f t="shared" si="96"/>
        <v xml:space="preserve"> </v>
      </c>
      <c r="O1264" s="22" t="s">
        <v>211</v>
      </c>
    </row>
    <row r="1265" spans="1:21" s="22" customFormat="1">
      <c r="A1265" s="54">
        <v>41321</v>
      </c>
      <c r="B1265" s="17">
        <v>2013</v>
      </c>
      <c r="C1265" s="17">
        <f t="shared" si="97"/>
        <v>2</v>
      </c>
      <c r="D1265" s="17" t="str">
        <f t="shared" si="98"/>
        <v>winter</v>
      </c>
      <c r="E1265" s="37">
        <v>900</v>
      </c>
      <c r="F1265" s="37"/>
      <c r="G1265" s="35">
        <v>0</v>
      </c>
      <c r="H1265" s="22" t="str">
        <f t="shared" si="96"/>
        <v xml:space="preserve"> </v>
      </c>
      <c r="O1265" s="22" t="s">
        <v>211</v>
      </c>
    </row>
    <row r="1266" spans="1:21" s="22" customFormat="1">
      <c r="A1266" s="54">
        <v>41322</v>
      </c>
      <c r="B1266" s="17">
        <v>2013</v>
      </c>
      <c r="C1266" s="17">
        <f t="shared" si="97"/>
        <v>2</v>
      </c>
      <c r="D1266" s="17" t="str">
        <f t="shared" si="98"/>
        <v>winter</v>
      </c>
      <c r="E1266" s="37">
        <v>855</v>
      </c>
      <c r="F1266" s="37"/>
      <c r="G1266" s="35">
        <v>0</v>
      </c>
      <c r="H1266" s="22" t="str">
        <f t="shared" si="96"/>
        <v xml:space="preserve"> </v>
      </c>
      <c r="O1266" s="22" t="s">
        <v>301</v>
      </c>
    </row>
    <row r="1267" spans="1:21" s="22" customFormat="1">
      <c r="A1267" s="54">
        <v>41323</v>
      </c>
      <c r="B1267" s="17">
        <v>2013</v>
      </c>
      <c r="C1267" s="17">
        <f t="shared" si="97"/>
        <v>2</v>
      </c>
      <c r="D1267" s="17" t="str">
        <f t="shared" si="98"/>
        <v>winter</v>
      </c>
      <c r="E1267" s="37">
        <v>840</v>
      </c>
      <c r="F1267" s="37"/>
      <c r="G1267" s="35">
        <v>0</v>
      </c>
      <c r="H1267" s="22" t="str">
        <f t="shared" si="96"/>
        <v xml:space="preserve"> </v>
      </c>
      <c r="O1267" s="22" t="s">
        <v>301</v>
      </c>
    </row>
    <row r="1268" spans="1:21" s="22" customFormat="1">
      <c r="A1268" s="54">
        <v>41324</v>
      </c>
      <c r="B1268" s="17">
        <v>2013</v>
      </c>
      <c r="C1268" s="17">
        <f t="shared" si="97"/>
        <v>2</v>
      </c>
      <c r="D1268" s="17" t="str">
        <f t="shared" si="98"/>
        <v>winter</v>
      </c>
      <c r="E1268" s="37">
        <v>830</v>
      </c>
      <c r="F1268" s="37"/>
      <c r="G1268" s="35">
        <v>0</v>
      </c>
      <c r="H1268" s="22" t="str">
        <f t="shared" si="96"/>
        <v xml:space="preserve"> </v>
      </c>
      <c r="O1268" s="22" t="s">
        <v>746</v>
      </c>
    </row>
    <row r="1269" spans="1:21" s="22" customFormat="1">
      <c r="A1269" s="54">
        <v>41325</v>
      </c>
      <c r="B1269" s="17">
        <v>2013</v>
      </c>
      <c r="C1269" s="17">
        <f t="shared" si="97"/>
        <v>2</v>
      </c>
      <c r="D1269" s="17" t="str">
        <f t="shared" si="98"/>
        <v>winter</v>
      </c>
      <c r="E1269" s="37">
        <v>845</v>
      </c>
      <c r="F1269" s="37"/>
      <c r="G1269" s="35">
        <v>0</v>
      </c>
      <c r="H1269" s="22" t="str">
        <f t="shared" si="96"/>
        <v xml:space="preserve"> </v>
      </c>
      <c r="O1269" s="22" t="s">
        <v>301</v>
      </c>
    </row>
    <row r="1270" spans="1:21" s="22" customFormat="1">
      <c r="A1270" s="54">
        <v>41326</v>
      </c>
      <c r="B1270" s="17">
        <v>2013</v>
      </c>
      <c r="C1270" s="17">
        <f t="shared" si="97"/>
        <v>2</v>
      </c>
      <c r="D1270" s="17" t="str">
        <f t="shared" si="98"/>
        <v>winter</v>
      </c>
      <c r="E1270" s="37">
        <v>145</v>
      </c>
      <c r="F1270" s="37"/>
      <c r="G1270" s="35">
        <v>0</v>
      </c>
      <c r="H1270" s="22" t="str">
        <f t="shared" si="96"/>
        <v xml:space="preserve"> </v>
      </c>
      <c r="O1270" s="22" t="s">
        <v>301</v>
      </c>
    </row>
    <row r="1271" spans="1:21" s="22" customFormat="1">
      <c r="A1271" s="54">
        <v>41327</v>
      </c>
      <c r="B1271" s="17">
        <v>2013</v>
      </c>
      <c r="C1271" s="17">
        <f t="shared" si="97"/>
        <v>2</v>
      </c>
      <c r="D1271" s="17" t="str">
        <f t="shared" si="98"/>
        <v>winter</v>
      </c>
      <c r="E1271" s="37">
        <v>840</v>
      </c>
      <c r="F1271" s="37"/>
      <c r="G1271" s="35">
        <v>0</v>
      </c>
      <c r="H1271" s="22" t="str">
        <f t="shared" si="96"/>
        <v xml:space="preserve"> </v>
      </c>
      <c r="O1271" s="22" t="s">
        <v>211</v>
      </c>
    </row>
    <row r="1272" spans="1:21" s="22" customFormat="1">
      <c r="A1272" s="54">
        <v>41328</v>
      </c>
      <c r="B1272" s="17">
        <v>2013</v>
      </c>
      <c r="C1272" s="17">
        <f t="shared" si="97"/>
        <v>2</v>
      </c>
      <c r="D1272" s="17" t="str">
        <f t="shared" si="98"/>
        <v>winter</v>
      </c>
      <c r="E1272" s="37">
        <v>845</v>
      </c>
      <c r="F1272" s="37"/>
      <c r="G1272" s="35">
        <v>0</v>
      </c>
      <c r="H1272" s="22" t="str">
        <f t="shared" si="96"/>
        <v xml:space="preserve"> </v>
      </c>
      <c r="O1272" s="22" t="s">
        <v>301</v>
      </c>
    </row>
    <row r="1273" spans="1:21" s="22" customFormat="1">
      <c r="A1273" s="54">
        <v>41329</v>
      </c>
      <c r="B1273" s="17">
        <v>2013</v>
      </c>
      <c r="C1273" s="17">
        <f t="shared" si="97"/>
        <v>2</v>
      </c>
      <c r="D1273" s="17" t="str">
        <f t="shared" si="98"/>
        <v>winter</v>
      </c>
      <c r="E1273" s="37">
        <v>900</v>
      </c>
      <c r="F1273" s="37"/>
      <c r="G1273" s="35">
        <v>0</v>
      </c>
      <c r="H1273" s="22" t="str">
        <f t="shared" ref="H1273:H1336" si="99">CONCATENATE(I1273," ",J1273)</f>
        <v xml:space="preserve"> </v>
      </c>
      <c r="O1273" s="22" t="s">
        <v>211</v>
      </c>
    </row>
    <row r="1274" spans="1:21" s="22" customFormat="1">
      <c r="A1274" s="54">
        <v>41330</v>
      </c>
      <c r="B1274" s="17">
        <v>2013</v>
      </c>
      <c r="C1274" s="17">
        <f t="shared" si="97"/>
        <v>2</v>
      </c>
      <c r="D1274" s="17" t="str">
        <f t="shared" si="98"/>
        <v>winter</v>
      </c>
      <c r="E1274" s="37">
        <v>830</v>
      </c>
      <c r="F1274" s="37"/>
      <c r="G1274" s="35">
        <v>0</v>
      </c>
      <c r="H1274" s="22" t="str">
        <f t="shared" si="99"/>
        <v xml:space="preserve"> </v>
      </c>
      <c r="O1274" s="22" t="s">
        <v>211</v>
      </c>
    </row>
    <row r="1275" spans="1:21">
      <c r="A1275" s="53">
        <v>41332</v>
      </c>
      <c r="B1275" s="17">
        <v>2013</v>
      </c>
      <c r="C1275" s="17">
        <f t="shared" si="97"/>
        <v>2</v>
      </c>
      <c r="D1275" s="17" t="str">
        <f t="shared" si="98"/>
        <v>winter</v>
      </c>
      <c r="E1275" s="29">
        <v>933</v>
      </c>
      <c r="F1275" s="37" t="s">
        <v>97</v>
      </c>
      <c r="G1275" s="35">
        <v>1</v>
      </c>
      <c r="H1275" s="41" t="str">
        <f t="shared" si="99"/>
        <v>Catharus guttatus</v>
      </c>
      <c r="I1275" s="22" t="s">
        <v>547</v>
      </c>
      <c r="J1275" s="22" t="s">
        <v>725</v>
      </c>
      <c r="M1275" s="22" t="s">
        <v>171</v>
      </c>
      <c r="N1275" s="22" t="s">
        <v>117</v>
      </c>
      <c r="O1275" s="22" t="s">
        <v>118</v>
      </c>
      <c r="P1275" s="41" t="s">
        <v>119</v>
      </c>
      <c r="Q1275" s="41" t="s">
        <v>342</v>
      </c>
      <c r="R1275" s="41" t="s">
        <v>96</v>
      </c>
      <c r="S1275" s="41" t="s">
        <v>585</v>
      </c>
      <c r="T1275" s="41" t="s">
        <v>517</v>
      </c>
      <c r="U1275" s="41" t="s">
        <v>634</v>
      </c>
    </row>
    <row r="1276" spans="1:21" s="22" customFormat="1">
      <c r="A1276" s="54">
        <v>41332</v>
      </c>
      <c r="B1276" s="17">
        <v>2013</v>
      </c>
      <c r="C1276" s="17">
        <f t="shared" si="97"/>
        <v>2</v>
      </c>
      <c r="D1276" s="17" t="str">
        <f t="shared" si="98"/>
        <v>winter</v>
      </c>
      <c r="E1276" s="37">
        <v>850</v>
      </c>
      <c r="F1276" s="37"/>
      <c r="G1276" s="35">
        <v>0</v>
      </c>
      <c r="H1276" s="22" t="str">
        <f t="shared" si="99"/>
        <v xml:space="preserve"> </v>
      </c>
    </row>
    <row r="1277" spans="1:21" s="22" customFormat="1">
      <c r="A1277" s="54">
        <v>41333</v>
      </c>
      <c r="B1277" s="17">
        <v>2013</v>
      </c>
      <c r="C1277" s="17">
        <f t="shared" si="97"/>
        <v>2</v>
      </c>
      <c r="D1277" s="17" t="str">
        <f t="shared" si="98"/>
        <v>winter</v>
      </c>
      <c r="E1277" s="37">
        <v>800</v>
      </c>
      <c r="F1277" s="37"/>
      <c r="G1277" s="35">
        <v>0</v>
      </c>
      <c r="H1277" s="22" t="str">
        <f t="shared" si="99"/>
        <v xml:space="preserve"> </v>
      </c>
      <c r="O1277" s="22" t="s">
        <v>746</v>
      </c>
    </row>
    <row r="1278" spans="1:21" s="22" customFormat="1">
      <c r="A1278" s="54">
        <v>41334</v>
      </c>
      <c r="B1278" s="17">
        <v>2013</v>
      </c>
      <c r="C1278" s="17">
        <f t="shared" si="97"/>
        <v>3</v>
      </c>
      <c r="D1278" s="17" t="str">
        <f t="shared" si="98"/>
        <v>spring</v>
      </c>
      <c r="E1278" s="37">
        <v>830</v>
      </c>
      <c r="F1278" s="37"/>
      <c r="G1278" s="35">
        <v>0</v>
      </c>
      <c r="H1278" s="22" t="str">
        <f t="shared" si="99"/>
        <v xml:space="preserve"> </v>
      </c>
      <c r="O1278" s="22" t="s">
        <v>211</v>
      </c>
    </row>
    <row r="1279" spans="1:21" s="22" customFormat="1">
      <c r="A1279" s="54">
        <v>41335</v>
      </c>
      <c r="B1279" s="17">
        <v>2013</v>
      </c>
      <c r="C1279" s="17">
        <f t="shared" si="97"/>
        <v>3</v>
      </c>
      <c r="D1279" s="17" t="str">
        <f t="shared" si="98"/>
        <v>spring</v>
      </c>
      <c r="E1279" s="37">
        <v>855</v>
      </c>
      <c r="F1279" s="37"/>
      <c r="G1279" s="35">
        <v>0</v>
      </c>
      <c r="H1279" s="22" t="str">
        <f t="shared" si="99"/>
        <v xml:space="preserve"> </v>
      </c>
      <c r="O1279" s="22" t="s">
        <v>301</v>
      </c>
    </row>
    <row r="1280" spans="1:21" s="22" customFormat="1">
      <c r="A1280" s="54">
        <v>41336</v>
      </c>
      <c r="B1280" s="17">
        <v>2013</v>
      </c>
      <c r="C1280" s="17">
        <f t="shared" si="97"/>
        <v>3</v>
      </c>
      <c r="D1280" s="17" t="str">
        <f t="shared" si="98"/>
        <v>spring</v>
      </c>
      <c r="E1280" s="37">
        <v>855</v>
      </c>
      <c r="F1280" s="37"/>
      <c r="G1280" s="35">
        <v>0</v>
      </c>
      <c r="H1280" s="22" t="str">
        <f t="shared" si="99"/>
        <v xml:space="preserve"> </v>
      </c>
      <c r="O1280" s="22" t="s">
        <v>211</v>
      </c>
    </row>
    <row r="1281" spans="1:15" s="22" customFormat="1">
      <c r="A1281" s="54">
        <v>41337</v>
      </c>
      <c r="B1281" s="17">
        <v>2013</v>
      </c>
      <c r="C1281" s="17">
        <f t="shared" si="97"/>
        <v>3</v>
      </c>
      <c r="D1281" s="17" t="str">
        <f t="shared" si="98"/>
        <v>spring</v>
      </c>
      <c r="E1281" s="37">
        <v>840</v>
      </c>
      <c r="F1281" s="37"/>
      <c r="G1281" s="35">
        <v>0</v>
      </c>
      <c r="H1281" s="22" t="str">
        <f t="shared" si="99"/>
        <v xml:space="preserve"> </v>
      </c>
      <c r="O1281" s="22" t="s">
        <v>211</v>
      </c>
    </row>
    <row r="1282" spans="1:15" s="22" customFormat="1">
      <c r="A1282" s="54">
        <v>41338</v>
      </c>
      <c r="B1282" s="17">
        <v>2013</v>
      </c>
      <c r="C1282" s="17">
        <f t="shared" si="97"/>
        <v>3</v>
      </c>
      <c r="D1282" s="17" t="str">
        <f t="shared" si="98"/>
        <v>spring</v>
      </c>
      <c r="E1282" s="37">
        <v>800</v>
      </c>
      <c r="F1282" s="37"/>
      <c r="G1282" s="35">
        <v>0</v>
      </c>
      <c r="H1282" s="22" t="str">
        <f t="shared" si="99"/>
        <v xml:space="preserve"> </v>
      </c>
      <c r="O1282" s="22" t="s">
        <v>746</v>
      </c>
    </row>
    <row r="1283" spans="1:15" s="22" customFormat="1">
      <c r="A1283" s="54">
        <v>41339</v>
      </c>
      <c r="B1283" s="17">
        <v>2013</v>
      </c>
      <c r="C1283" s="17">
        <f t="shared" si="97"/>
        <v>3</v>
      </c>
      <c r="D1283" s="17" t="str">
        <f t="shared" si="98"/>
        <v>spring</v>
      </c>
      <c r="E1283" s="37">
        <v>810</v>
      </c>
      <c r="F1283" s="37"/>
      <c r="G1283" s="35">
        <v>0</v>
      </c>
      <c r="H1283" s="22" t="str">
        <f t="shared" si="99"/>
        <v xml:space="preserve"> </v>
      </c>
      <c r="O1283" s="22" t="s">
        <v>746</v>
      </c>
    </row>
    <row r="1284" spans="1:15" s="22" customFormat="1">
      <c r="A1284" s="54">
        <v>41340</v>
      </c>
      <c r="B1284" s="17">
        <v>2013</v>
      </c>
      <c r="C1284" s="17">
        <f t="shared" si="97"/>
        <v>3</v>
      </c>
      <c r="D1284" s="17" t="str">
        <f t="shared" si="98"/>
        <v>spring</v>
      </c>
      <c r="E1284" s="37">
        <v>830</v>
      </c>
      <c r="F1284" s="37"/>
      <c r="G1284" s="35">
        <v>0</v>
      </c>
      <c r="H1284" s="22" t="str">
        <f t="shared" si="99"/>
        <v xml:space="preserve"> </v>
      </c>
      <c r="O1284" s="22" t="s">
        <v>746</v>
      </c>
    </row>
    <row r="1285" spans="1:15" s="22" customFormat="1">
      <c r="A1285" s="54">
        <v>41341</v>
      </c>
      <c r="B1285" s="17">
        <v>2013</v>
      </c>
      <c r="C1285" s="17">
        <f t="shared" si="97"/>
        <v>3</v>
      </c>
      <c r="D1285" s="17" t="str">
        <f t="shared" si="98"/>
        <v>spring</v>
      </c>
      <c r="E1285" s="37">
        <v>830</v>
      </c>
      <c r="F1285" s="37"/>
      <c r="G1285" s="35">
        <v>0</v>
      </c>
      <c r="H1285" s="22" t="str">
        <f t="shared" si="99"/>
        <v xml:space="preserve"> </v>
      </c>
      <c r="O1285" s="22" t="s">
        <v>211</v>
      </c>
    </row>
    <row r="1286" spans="1:15" s="22" customFormat="1">
      <c r="A1286" s="54">
        <v>41343</v>
      </c>
      <c r="B1286" s="17">
        <v>2013</v>
      </c>
      <c r="C1286" s="17">
        <f t="shared" si="97"/>
        <v>3</v>
      </c>
      <c r="D1286" s="17" t="str">
        <f t="shared" si="98"/>
        <v>spring</v>
      </c>
      <c r="E1286" s="37">
        <v>905</v>
      </c>
      <c r="F1286" s="37"/>
      <c r="G1286" s="35">
        <v>0</v>
      </c>
      <c r="H1286" s="22" t="str">
        <f t="shared" si="99"/>
        <v xml:space="preserve"> </v>
      </c>
      <c r="O1286" s="22" t="s">
        <v>301</v>
      </c>
    </row>
    <row r="1287" spans="1:15" s="22" customFormat="1">
      <c r="A1287" s="54">
        <v>41344</v>
      </c>
      <c r="B1287" s="17">
        <v>2013</v>
      </c>
      <c r="C1287" s="17">
        <f t="shared" ref="C1287:C1350" si="100">MONTH(A1287)</f>
        <v>3</v>
      </c>
      <c r="D1287" s="17" t="str">
        <f t="shared" ref="D1287:D1350" si="101">IF(C1287&lt;3,"winter",IF(C1287&lt;6,"spring",IF(C1287&lt;9,"summer",IF(C1287&lt;12,"fall","winter"))))</f>
        <v>spring</v>
      </c>
      <c r="E1287" s="37">
        <v>840</v>
      </c>
      <c r="F1287" s="37"/>
      <c r="G1287" s="35">
        <v>0</v>
      </c>
      <c r="H1287" s="22" t="str">
        <f t="shared" si="99"/>
        <v xml:space="preserve"> </v>
      </c>
      <c r="O1287" s="22" t="s">
        <v>211</v>
      </c>
    </row>
    <row r="1288" spans="1:15" s="22" customFormat="1">
      <c r="A1288" s="54">
        <v>41346</v>
      </c>
      <c r="B1288" s="17">
        <v>2013</v>
      </c>
      <c r="C1288" s="17">
        <f t="shared" si="100"/>
        <v>3</v>
      </c>
      <c r="D1288" s="17" t="str">
        <f t="shared" si="101"/>
        <v>spring</v>
      </c>
      <c r="E1288" s="37">
        <v>900</v>
      </c>
      <c r="F1288" s="37"/>
      <c r="G1288" s="35">
        <v>0</v>
      </c>
      <c r="H1288" s="22" t="str">
        <f t="shared" si="99"/>
        <v xml:space="preserve"> </v>
      </c>
      <c r="O1288" s="22" t="s">
        <v>301</v>
      </c>
    </row>
    <row r="1289" spans="1:15" s="22" customFormat="1">
      <c r="A1289" s="54">
        <v>41347</v>
      </c>
      <c r="B1289" s="17">
        <v>2013</v>
      </c>
      <c r="C1289" s="17">
        <f t="shared" si="100"/>
        <v>3</v>
      </c>
      <c r="D1289" s="17" t="str">
        <f t="shared" si="101"/>
        <v>spring</v>
      </c>
      <c r="E1289" s="37">
        <v>815</v>
      </c>
      <c r="F1289" s="37"/>
      <c r="G1289" s="35">
        <v>0</v>
      </c>
      <c r="H1289" s="22" t="str">
        <f t="shared" si="99"/>
        <v xml:space="preserve"> </v>
      </c>
      <c r="O1289" s="22" t="s">
        <v>746</v>
      </c>
    </row>
    <row r="1290" spans="1:15" s="22" customFormat="1">
      <c r="A1290" s="54">
        <v>41348</v>
      </c>
      <c r="B1290" s="17">
        <v>2013</v>
      </c>
      <c r="C1290" s="17">
        <f t="shared" si="100"/>
        <v>3</v>
      </c>
      <c r="D1290" s="17" t="str">
        <f t="shared" si="101"/>
        <v>spring</v>
      </c>
      <c r="E1290" s="37">
        <v>830</v>
      </c>
      <c r="F1290" s="37"/>
      <c r="G1290" s="35">
        <v>0</v>
      </c>
      <c r="H1290" s="22" t="str">
        <f t="shared" si="99"/>
        <v xml:space="preserve"> </v>
      </c>
      <c r="O1290" s="22" t="s">
        <v>211</v>
      </c>
    </row>
    <row r="1291" spans="1:15" s="22" customFormat="1">
      <c r="A1291" s="54">
        <v>41349</v>
      </c>
      <c r="B1291" s="17">
        <v>2013</v>
      </c>
      <c r="C1291" s="17">
        <f t="shared" si="100"/>
        <v>3</v>
      </c>
      <c r="D1291" s="17" t="str">
        <f t="shared" si="101"/>
        <v>spring</v>
      </c>
      <c r="E1291" s="37">
        <v>850</v>
      </c>
      <c r="F1291" s="37"/>
      <c r="G1291" s="35">
        <v>0</v>
      </c>
      <c r="H1291" s="22" t="str">
        <f t="shared" si="99"/>
        <v xml:space="preserve"> </v>
      </c>
      <c r="O1291" s="22" t="s">
        <v>301</v>
      </c>
    </row>
    <row r="1292" spans="1:15" s="22" customFormat="1">
      <c r="A1292" s="54">
        <v>41350</v>
      </c>
      <c r="B1292" s="17">
        <v>2013</v>
      </c>
      <c r="C1292" s="17">
        <f t="shared" si="100"/>
        <v>3</v>
      </c>
      <c r="D1292" s="17" t="str">
        <f t="shared" si="101"/>
        <v>spring</v>
      </c>
      <c r="E1292" s="37">
        <v>900</v>
      </c>
      <c r="F1292" s="37"/>
      <c r="G1292" s="35">
        <v>0</v>
      </c>
      <c r="H1292" s="22" t="str">
        <f t="shared" si="99"/>
        <v xml:space="preserve"> </v>
      </c>
      <c r="O1292" s="22" t="s">
        <v>211</v>
      </c>
    </row>
    <row r="1293" spans="1:15" s="22" customFormat="1">
      <c r="A1293" s="54">
        <v>41351</v>
      </c>
      <c r="B1293" s="17">
        <v>2013</v>
      </c>
      <c r="C1293" s="17">
        <f t="shared" si="100"/>
        <v>3</v>
      </c>
      <c r="D1293" s="17" t="str">
        <f t="shared" si="101"/>
        <v>spring</v>
      </c>
      <c r="E1293" s="37">
        <v>830</v>
      </c>
      <c r="F1293" s="37"/>
      <c r="G1293" s="35">
        <v>0</v>
      </c>
      <c r="H1293" s="22" t="str">
        <f t="shared" si="99"/>
        <v xml:space="preserve"> </v>
      </c>
      <c r="O1293" s="22" t="s">
        <v>211</v>
      </c>
    </row>
    <row r="1294" spans="1:15" s="22" customFormat="1">
      <c r="A1294" s="54">
        <v>41352</v>
      </c>
      <c r="B1294" s="17">
        <v>2013</v>
      </c>
      <c r="C1294" s="17">
        <f t="shared" si="100"/>
        <v>3</v>
      </c>
      <c r="D1294" s="17" t="str">
        <f t="shared" si="101"/>
        <v>spring</v>
      </c>
      <c r="E1294" s="37">
        <v>830</v>
      </c>
      <c r="F1294" s="37"/>
      <c r="G1294" s="35">
        <v>0</v>
      </c>
      <c r="H1294" s="22" t="str">
        <f t="shared" si="99"/>
        <v xml:space="preserve"> </v>
      </c>
      <c r="O1294" s="22" t="s">
        <v>746</v>
      </c>
    </row>
    <row r="1295" spans="1:15" s="22" customFormat="1">
      <c r="A1295" s="54">
        <v>41353</v>
      </c>
      <c r="B1295" s="17">
        <v>2013</v>
      </c>
      <c r="C1295" s="17">
        <f t="shared" si="100"/>
        <v>3</v>
      </c>
      <c r="D1295" s="17" t="str">
        <f t="shared" si="101"/>
        <v>spring</v>
      </c>
      <c r="E1295" s="37">
        <v>850</v>
      </c>
      <c r="F1295" s="37"/>
      <c r="G1295" s="35">
        <v>0</v>
      </c>
      <c r="H1295" s="22" t="str">
        <f t="shared" si="99"/>
        <v xml:space="preserve"> </v>
      </c>
      <c r="O1295" s="22" t="s">
        <v>301</v>
      </c>
    </row>
    <row r="1296" spans="1:15" s="22" customFormat="1">
      <c r="A1296" s="54">
        <v>41354</v>
      </c>
      <c r="B1296" s="17">
        <v>2013</v>
      </c>
      <c r="C1296" s="17">
        <f t="shared" si="100"/>
        <v>3</v>
      </c>
      <c r="D1296" s="17" t="str">
        <f t="shared" si="101"/>
        <v>spring</v>
      </c>
      <c r="E1296" s="37">
        <v>830</v>
      </c>
      <c r="F1296" s="37"/>
      <c r="G1296" s="35">
        <v>0</v>
      </c>
      <c r="H1296" s="22" t="str">
        <f t="shared" si="99"/>
        <v xml:space="preserve"> </v>
      </c>
      <c r="O1296" s="22" t="s">
        <v>746</v>
      </c>
    </row>
    <row r="1297" spans="1:21" s="22" customFormat="1">
      <c r="A1297" s="54">
        <v>41355</v>
      </c>
      <c r="B1297" s="17">
        <v>2013</v>
      </c>
      <c r="C1297" s="17">
        <f t="shared" si="100"/>
        <v>3</v>
      </c>
      <c r="D1297" s="17" t="str">
        <f t="shared" si="101"/>
        <v>spring</v>
      </c>
      <c r="E1297" s="37">
        <v>830</v>
      </c>
      <c r="F1297" s="37"/>
      <c r="G1297" s="35">
        <v>0</v>
      </c>
      <c r="H1297" s="22" t="str">
        <f t="shared" si="99"/>
        <v xml:space="preserve"> </v>
      </c>
      <c r="O1297" s="22" t="s">
        <v>211</v>
      </c>
    </row>
    <row r="1298" spans="1:21" s="22" customFormat="1">
      <c r="A1298" s="54">
        <v>41356</v>
      </c>
      <c r="B1298" s="17">
        <v>2013</v>
      </c>
      <c r="C1298" s="17">
        <f t="shared" si="100"/>
        <v>3</v>
      </c>
      <c r="D1298" s="17" t="str">
        <f t="shared" si="101"/>
        <v>spring</v>
      </c>
      <c r="E1298" s="37">
        <v>845</v>
      </c>
      <c r="F1298" s="37"/>
      <c r="G1298" s="35">
        <v>0</v>
      </c>
      <c r="H1298" s="22" t="str">
        <f t="shared" si="99"/>
        <v xml:space="preserve"> </v>
      </c>
      <c r="O1298" s="22" t="s">
        <v>301</v>
      </c>
    </row>
    <row r="1299" spans="1:21" s="22" customFormat="1">
      <c r="A1299" s="54">
        <v>41357</v>
      </c>
      <c r="B1299" s="17">
        <v>2013</v>
      </c>
      <c r="C1299" s="17">
        <f t="shared" si="100"/>
        <v>3</v>
      </c>
      <c r="D1299" s="17" t="str">
        <f t="shared" si="101"/>
        <v>spring</v>
      </c>
      <c r="E1299" s="37">
        <v>900</v>
      </c>
      <c r="F1299" s="37"/>
      <c r="G1299" s="35">
        <v>0</v>
      </c>
      <c r="H1299" s="22" t="str">
        <f t="shared" si="99"/>
        <v xml:space="preserve"> </v>
      </c>
      <c r="O1299" s="22" t="s">
        <v>211</v>
      </c>
    </row>
    <row r="1300" spans="1:21">
      <c r="A1300" s="53">
        <v>41358</v>
      </c>
      <c r="B1300" s="17">
        <v>2013</v>
      </c>
      <c r="C1300" s="17">
        <f t="shared" si="100"/>
        <v>3</v>
      </c>
      <c r="D1300" s="17" t="str">
        <f t="shared" si="101"/>
        <v>spring</v>
      </c>
      <c r="E1300" s="29">
        <v>1745</v>
      </c>
      <c r="F1300" s="37" t="s">
        <v>97</v>
      </c>
      <c r="G1300" s="35">
        <v>1</v>
      </c>
      <c r="H1300" s="41" t="str">
        <f t="shared" si="99"/>
        <v>Carpodacus mexicanus</v>
      </c>
      <c r="I1300" s="22" t="s">
        <v>400</v>
      </c>
      <c r="J1300" s="22" t="s">
        <v>401</v>
      </c>
      <c r="K1300" s="22" t="s">
        <v>678</v>
      </c>
      <c r="L1300" s="22" t="s">
        <v>286</v>
      </c>
      <c r="M1300" s="22" t="s">
        <v>251</v>
      </c>
      <c r="N1300" s="22" t="s">
        <v>43</v>
      </c>
      <c r="O1300" s="22" t="s">
        <v>192</v>
      </c>
      <c r="Q1300" s="41" t="s">
        <v>342</v>
      </c>
      <c r="R1300" s="41" t="s">
        <v>631</v>
      </c>
      <c r="S1300" s="41" t="s">
        <v>678</v>
      </c>
      <c r="T1300" s="41" t="s">
        <v>517</v>
      </c>
      <c r="U1300" s="41" t="s">
        <v>624</v>
      </c>
    </row>
    <row r="1301" spans="1:21" s="22" customFormat="1">
      <c r="A1301" s="54">
        <v>41358</v>
      </c>
      <c r="B1301" s="17">
        <v>2013</v>
      </c>
      <c r="C1301" s="17">
        <f t="shared" si="100"/>
        <v>3</v>
      </c>
      <c r="D1301" s="17" t="str">
        <f t="shared" si="101"/>
        <v>spring</v>
      </c>
      <c r="E1301" s="37">
        <v>835</v>
      </c>
      <c r="F1301" s="37"/>
      <c r="G1301" s="35">
        <v>0</v>
      </c>
      <c r="H1301" s="22" t="str">
        <f t="shared" si="99"/>
        <v xml:space="preserve"> </v>
      </c>
      <c r="O1301" s="22" t="s">
        <v>211</v>
      </c>
    </row>
    <row r="1302" spans="1:21" s="22" customFormat="1">
      <c r="A1302" s="54">
        <v>41360</v>
      </c>
      <c r="B1302" s="17">
        <v>2013</v>
      </c>
      <c r="C1302" s="17">
        <f t="shared" si="100"/>
        <v>3</v>
      </c>
      <c r="D1302" s="17" t="str">
        <f t="shared" si="101"/>
        <v>spring</v>
      </c>
      <c r="E1302" s="37">
        <v>900</v>
      </c>
      <c r="F1302" s="37"/>
      <c r="G1302" s="35">
        <v>0</v>
      </c>
      <c r="H1302" s="22" t="str">
        <f t="shared" si="99"/>
        <v xml:space="preserve"> </v>
      </c>
      <c r="O1302" s="22" t="s">
        <v>301</v>
      </c>
    </row>
    <row r="1303" spans="1:21" s="22" customFormat="1">
      <c r="A1303" s="54">
        <v>41362</v>
      </c>
      <c r="B1303" s="17">
        <v>2013</v>
      </c>
      <c r="C1303" s="17">
        <f t="shared" si="100"/>
        <v>3</v>
      </c>
      <c r="D1303" s="17" t="str">
        <f t="shared" si="101"/>
        <v>spring</v>
      </c>
      <c r="E1303" s="37">
        <v>830</v>
      </c>
      <c r="F1303" s="37"/>
      <c r="G1303" s="35">
        <v>0</v>
      </c>
      <c r="H1303" s="22" t="str">
        <f t="shared" si="99"/>
        <v xml:space="preserve"> </v>
      </c>
      <c r="O1303" s="22" t="s">
        <v>211</v>
      </c>
    </row>
    <row r="1304" spans="1:21" s="22" customFormat="1">
      <c r="A1304" s="54">
        <v>41363</v>
      </c>
      <c r="B1304" s="17">
        <v>2013</v>
      </c>
      <c r="C1304" s="17">
        <f t="shared" si="100"/>
        <v>3</v>
      </c>
      <c r="D1304" s="17" t="str">
        <f t="shared" si="101"/>
        <v>spring</v>
      </c>
      <c r="E1304" s="37">
        <v>905</v>
      </c>
      <c r="F1304" s="37"/>
      <c r="G1304" s="35">
        <v>0</v>
      </c>
      <c r="H1304" s="22" t="str">
        <f t="shared" si="99"/>
        <v xml:space="preserve"> </v>
      </c>
      <c r="O1304" s="22" t="s">
        <v>301</v>
      </c>
    </row>
    <row r="1305" spans="1:21">
      <c r="A1305" s="53">
        <v>41364</v>
      </c>
      <c r="B1305" s="17">
        <v>2013</v>
      </c>
      <c r="C1305" s="17">
        <f t="shared" si="100"/>
        <v>3</v>
      </c>
      <c r="D1305" s="17" t="str">
        <f t="shared" si="101"/>
        <v>spring</v>
      </c>
      <c r="E1305" s="29">
        <v>1054</v>
      </c>
      <c r="F1305" s="37" t="s">
        <v>97</v>
      </c>
      <c r="G1305" s="35">
        <v>1</v>
      </c>
      <c r="H1305" s="41" t="str">
        <f t="shared" si="99"/>
        <v>Certhia americana</v>
      </c>
      <c r="I1305" s="22" t="s">
        <v>240</v>
      </c>
      <c r="J1305" s="22" t="s">
        <v>241</v>
      </c>
      <c r="M1305" s="22" t="s">
        <v>133</v>
      </c>
      <c r="N1305" s="22" t="s">
        <v>44</v>
      </c>
      <c r="O1305" s="22" t="s">
        <v>242</v>
      </c>
      <c r="Q1305" s="41" t="s">
        <v>342</v>
      </c>
      <c r="R1305" s="41" t="s">
        <v>756</v>
      </c>
      <c r="S1305" s="41" t="s">
        <v>519</v>
      </c>
      <c r="T1305" s="41" t="s">
        <v>517</v>
      </c>
    </row>
    <row r="1306" spans="1:21" s="22" customFormat="1">
      <c r="A1306" s="54">
        <v>41364</v>
      </c>
      <c r="B1306" s="17">
        <v>2013</v>
      </c>
      <c r="C1306" s="17">
        <f t="shared" si="100"/>
        <v>3</v>
      </c>
      <c r="D1306" s="17" t="str">
        <f t="shared" si="101"/>
        <v>spring</v>
      </c>
      <c r="E1306" s="37">
        <v>900</v>
      </c>
      <c r="F1306" s="37"/>
      <c r="G1306" s="35">
        <v>0</v>
      </c>
      <c r="H1306" s="22" t="str">
        <f t="shared" si="99"/>
        <v xml:space="preserve"> </v>
      </c>
      <c r="O1306" s="22" t="s">
        <v>211</v>
      </c>
    </row>
    <row r="1307" spans="1:21" s="22" customFormat="1">
      <c r="A1307" s="54">
        <v>41365</v>
      </c>
      <c r="B1307" s="17">
        <v>2013</v>
      </c>
      <c r="C1307" s="17">
        <f t="shared" si="100"/>
        <v>4</v>
      </c>
      <c r="D1307" s="17" t="str">
        <f t="shared" si="101"/>
        <v>spring</v>
      </c>
      <c r="E1307" s="37">
        <v>830</v>
      </c>
      <c r="F1307" s="37"/>
      <c r="G1307" s="35">
        <v>0</v>
      </c>
      <c r="H1307" s="22" t="str">
        <f t="shared" si="99"/>
        <v xml:space="preserve"> </v>
      </c>
      <c r="O1307" s="22" t="s">
        <v>211</v>
      </c>
    </row>
    <row r="1308" spans="1:21" s="22" customFormat="1">
      <c r="A1308" s="54">
        <v>41366</v>
      </c>
      <c r="B1308" s="17">
        <v>2013</v>
      </c>
      <c r="C1308" s="17">
        <f t="shared" si="100"/>
        <v>4</v>
      </c>
      <c r="D1308" s="17" t="str">
        <f t="shared" si="101"/>
        <v>spring</v>
      </c>
      <c r="E1308" s="37">
        <v>830</v>
      </c>
      <c r="F1308" s="37"/>
      <c r="G1308" s="35">
        <v>0</v>
      </c>
      <c r="H1308" s="22" t="str">
        <f t="shared" si="99"/>
        <v xml:space="preserve"> </v>
      </c>
      <c r="O1308" s="22" t="s">
        <v>746</v>
      </c>
    </row>
    <row r="1309" spans="1:21" s="22" customFormat="1">
      <c r="A1309" s="54">
        <v>41367</v>
      </c>
      <c r="B1309" s="17">
        <v>2013</v>
      </c>
      <c r="C1309" s="17">
        <f t="shared" si="100"/>
        <v>4</v>
      </c>
      <c r="D1309" s="17" t="str">
        <f t="shared" si="101"/>
        <v>spring</v>
      </c>
      <c r="E1309" s="37">
        <v>900</v>
      </c>
      <c r="F1309" s="37"/>
      <c r="G1309" s="35">
        <v>0</v>
      </c>
      <c r="H1309" s="22" t="str">
        <f t="shared" si="99"/>
        <v xml:space="preserve"> </v>
      </c>
      <c r="O1309" s="22" t="s">
        <v>301</v>
      </c>
    </row>
    <row r="1310" spans="1:21" s="22" customFormat="1">
      <c r="A1310" s="54">
        <v>41368</v>
      </c>
      <c r="B1310" s="17">
        <v>2013</v>
      </c>
      <c r="C1310" s="17">
        <f t="shared" si="100"/>
        <v>4</v>
      </c>
      <c r="D1310" s="17" t="str">
        <f t="shared" si="101"/>
        <v>spring</v>
      </c>
      <c r="E1310" s="37">
        <v>805</v>
      </c>
      <c r="F1310" s="37"/>
      <c r="G1310" s="35">
        <v>0</v>
      </c>
      <c r="H1310" s="22" t="str">
        <f t="shared" si="99"/>
        <v xml:space="preserve"> </v>
      </c>
      <c r="O1310" s="22" t="s">
        <v>746</v>
      </c>
    </row>
    <row r="1311" spans="1:21" s="22" customFormat="1">
      <c r="A1311" s="54">
        <v>41369</v>
      </c>
      <c r="B1311" s="17">
        <v>2013</v>
      </c>
      <c r="C1311" s="17">
        <f t="shared" si="100"/>
        <v>4</v>
      </c>
      <c r="D1311" s="17" t="str">
        <f t="shared" si="101"/>
        <v>spring</v>
      </c>
      <c r="E1311" s="37">
        <v>840</v>
      </c>
      <c r="F1311" s="37"/>
      <c r="G1311" s="35">
        <v>0</v>
      </c>
      <c r="H1311" s="22" t="str">
        <f t="shared" si="99"/>
        <v xml:space="preserve"> </v>
      </c>
      <c r="O1311" s="22" t="s">
        <v>211</v>
      </c>
    </row>
    <row r="1312" spans="1:21" s="22" customFormat="1">
      <c r="A1312" s="54">
        <v>41370</v>
      </c>
      <c r="B1312" s="17">
        <v>2013</v>
      </c>
      <c r="C1312" s="17">
        <f t="shared" si="100"/>
        <v>4</v>
      </c>
      <c r="D1312" s="17" t="str">
        <f t="shared" si="101"/>
        <v>spring</v>
      </c>
      <c r="E1312" s="37">
        <v>855</v>
      </c>
      <c r="F1312" s="37"/>
      <c r="G1312" s="35">
        <v>0</v>
      </c>
      <c r="H1312" s="22" t="str">
        <f t="shared" si="99"/>
        <v xml:space="preserve"> </v>
      </c>
      <c r="O1312" s="22" t="s">
        <v>301</v>
      </c>
    </row>
    <row r="1313" spans="1:15" s="22" customFormat="1">
      <c r="A1313" s="54">
        <v>41371</v>
      </c>
      <c r="B1313" s="17">
        <v>2013</v>
      </c>
      <c r="C1313" s="17">
        <f t="shared" si="100"/>
        <v>4</v>
      </c>
      <c r="D1313" s="17" t="str">
        <f t="shared" si="101"/>
        <v>spring</v>
      </c>
      <c r="E1313" s="37">
        <v>850</v>
      </c>
      <c r="F1313" s="37"/>
      <c r="G1313" s="35">
        <v>0</v>
      </c>
      <c r="H1313" s="22" t="str">
        <f t="shared" si="99"/>
        <v xml:space="preserve"> </v>
      </c>
      <c r="O1313" s="22" t="s">
        <v>211</v>
      </c>
    </row>
    <row r="1314" spans="1:15" s="22" customFormat="1">
      <c r="A1314" s="54">
        <v>41372</v>
      </c>
      <c r="B1314" s="17">
        <v>2013</v>
      </c>
      <c r="C1314" s="17">
        <f t="shared" si="100"/>
        <v>4</v>
      </c>
      <c r="D1314" s="17" t="str">
        <f t="shared" si="101"/>
        <v>spring</v>
      </c>
      <c r="E1314" s="37">
        <v>830</v>
      </c>
      <c r="F1314" s="37"/>
      <c r="G1314" s="35">
        <v>0</v>
      </c>
      <c r="H1314" s="22" t="str">
        <f t="shared" si="99"/>
        <v xml:space="preserve"> </v>
      </c>
      <c r="O1314" s="22" t="s">
        <v>211</v>
      </c>
    </row>
    <row r="1315" spans="1:15" s="22" customFormat="1">
      <c r="A1315" s="54">
        <v>41373</v>
      </c>
      <c r="B1315" s="17">
        <v>2013</v>
      </c>
      <c r="C1315" s="17">
        <f t="shared" si="100"/>
        <v>4</v>
      </c>
      <c r="D1315" s="17" t="str">
        <f t="shared" si="101"/>
        <v>spring</v>
      </c>
      <c r="E1315" s="37">
        <v>730</v>
      </c>
      <c r="F1315" s="37"/>
      <c r="G1315" s="35">
        <v>0</v>
      </c>
      <c r="H1315" s="22" t="str">
        <f t="shared" si="99"/>
        <v xml:space="preserve"> </v>
      </c>
      <c r="O1315" s="22" t="s">
        <v>746</v>
      </c>
    </row>
    <row r="1316" spans="1:15" s="22" customFormat="1">
      <c r="A1316" s="54">
        <v>41374</v>
      </c>
      <c r="B1316" s="17">
        <v>2013</v>
      </c>
      <c r="C1316" s="17">
        <f t="shared" si="100"/>
        <v>4</v>
      </c>
      <c r="D1316" s="17" t="str">
        <f t="shared" si="101"/>
        <v>spring</v>
      </c>
      <c r="E1316" s="37">
        <v>855</v>
      </c>
      <c r="F1316" s="37"/>
      <c r="G1316" s="35">
        <v>0</v>
      </c>
      <c r="H1316" s="22" t="str">
        <f t="shared" si="99"/>
        <v xml:space="preserve"> </v>
      </c>
      <c r="O1316" s="22" t="s">
        <v>301</v>
      </c>
    </row>
    <row r="1317" spans="1:15" s="22" customFormat="1">
      <c r="A1317" s="54">
        <v>41375</v>
      </c>
      <c r="B1317" s="17">
        <v>2013</v>
      </c>
      <c r="C1317" s="17">
        <f t="shared" si="100"/>
        <v>4</v>
      </c>
      <c r="D1317" s="17" t="str">
        <f t="shared" si="101"/>
        <v>spring</v>
      </c>
      <c r="E1317" s="37">
        <v>835</v>
      </c>
      <c r="F1317" s="37"/>
      <c r="G1317" s="35">
        <v>0</v>
      </c>
      <c r="H1317" s="22" t="str">
        <f t="shared" si="99"/>
        <v xml:space="preserve"> </v>
      </c>
      <c r="O1317" s="22" t="s">
        <v>746</v>
      </c>
    </row>
    <row r="1318" spans="1:15" s="22" customFormat="1">
      <c r="A1318" s="54">
        <v>41376</v>
      </c>
      <c r="B1318" s="17">
        <v>2013</v>
      </c>
      <c r="C1318" s="17">
        <f t="shared" si="100"/>
        <v>4</v>
      </c>
      <c r="D1318" s="17" t="str">
        <f t="shared" si="101"/>
        <v>spring</v>
      </c>
      <c r="E1318" s="37">
        <v>830</v>
      </c>
      <c r="F1318" s="37"/>
      <c r="G1318" s="35">
        <v>0</v>
      </c>
      <c r="H1318" s="22" t="str">
        <f t="shared" si="99"/>
        <v xml:space="preserve"> </v>
      </c>
      <c r="O1318" s="22" t="s">
        <v>211</v>
      </c>
    </row>
    <row r="1319" spans="1:15" s="22" customFormat="1">
      <c r="A1319" s="54">
        <v>41377</v>
      </c>
      <c r="B1319" s="17">
        <v>2013</v>
      </c>
      <c r="C1319" s="17">
        <f t="shared" si="100"/>
        <v>4</v>
      </c>
      <c r="D1319" s="17" t="str">
        <f t="shared" si="101"/>
        <v>spring</v>
      </c>
      <c r="E1319" s="37">
        <v>900</v>
      </c>
      <c r="F1319" s="37"/>
      <c r="G1319" s="35">
        <v>0</v>
      </c>
      <c r="H1319" s="22" t="str">
        <f t="shared" si="99"/>
        <v xml:space="preserve"> </v>
      </c>
      <c r="O1319" s="22" t="s">
        <v>211</v>
      </c>
    </row>
    <row r="1320" spans="1:15" s="22" customFormat="1">
      <c r="A1320" s="54">
        <v>41378</v>
      </c>
      <c r="B1320" s="17">
        <v>2013</v>
      </c>
      <c r="C1320" s="17">
        <f t="shared" si="100"/>
        <v>4</v>
      </c>
      <c r="D1320" s="17" t="str">
        <f t="shared" si="101"/>
        <v>spring</v>
      </c>
      <c r="E1320" s="37">
        <v>905</v>
      </c>
      <c r="F1320" s="37"/>
      <c r="G1320" s="35">
        <v>0</v>
      </c>
      <c r="H1320" s="22" t="str">
        <f t="shared" si="99"/>
        <v xml:space="preserve"> </v>
      </c>
      <c r="O1320" s="22" t="s">
        <v>301</v>
      </c>
    </row>
    <row r="1321" spans="1:15" s="22" customFormat="1">
      <c r="A1321" s="54">
        <v>41380</v>
      </c>
      <c r="B1321" s="17">
        <v>2013</v>
      </c>
      <c r="C1321" s="17">
        <f t="shared" si="100"/>
        <v>4</v>
      </c>
      <c r="D1321" s="17" t="str">
        <f t="shared" si="101"/>
        <v>spring</v>
      </c>
      <c r="E1321" s="37">
        <v>645</v>
      </c>
      <c r="F1321" s="37"/>
      <c r="G1321" s="35">
        <v>0</v>
      </c>
      <c r="H1321" s="22" t="str">
        <f t="shared" si="99"/>
        <v xml:space="preserve"> </v>
      </c>
      <c r="O1321" s="22" t="s">
        <v>746</v>
      </c>
    </row>
    <row r="1322" spans="1:15" s="22" customFormat="1">
      <c r="A1322" s="54">
        <v>41381</v>
      </c>
      <c r="B1322" s="17">
        <v>2013</v>
      </c>
      <c r="C1322" s="17">
        <f t="shared" si="100"/>
        <v>4</v>
      </c>
      <c r="D1322" s="17" t="str">
        <f t="shared" si="101"/>
        <v>spring</v>
      </c>
      <c r="E1322" s="37">
        <v>900</v>
      </c>
      <c r="F1322" s="37"/>
      <c r="G1322" s="35">
        <v>0</v>
      </c>
      <c r="H1322" s="22" t="str">
        <f t="shared" si="99"/>
        <v xml:space="preserve"> </v>
      </c>
      <c r="O1322" s="22" t="s">
        <v>301</v>
      </c>
    </row>
    <row r="1323" spans="1:15" s="22" customFormat="1">
      <c r="A1323" s="54">
        <v>41384</v>
      </c>
      <c r="B1323" s="17">
        <v>2013</v>
      </c>
      <c r="C1323" s="17">
        <f t="shared" si="100"/>
        <v>4</v>
      </c>
      <c r="D1323" s="17" t="str">
        <f t="shared" si="101"/>
        <v>spring</v>
      </c>
      <c r="E1323" s="37">
        <v>900</v>
      </c>
      <c r="F1323" s="37"/>
      <c r="G1323" s="35">
        <v>0</v>
      </c>
      <c r="H1323" s="22" t="str">
        <f t="shared" si="99"/>
        <v xml:space="preserve"> </v>
      </c>
      <c r="O1323" s="22" t="s">
        <v>211</v>
      </c>
    </row>
    <row r="1324" spans="1:15" s="22" customFormat="1">
      <c r="A1324" s="54">
        <v>41385</v>
      </c>
      <c r="B1324" s="17">
        <v>2013</v>
      </c>
      <c r="C1324" s="17">
        <f t="shared" si="100"/>
        <v>4</v>
      </c>
      <c r="D1324" s="17" t="str">
        <f t="shared" si="101"/>
        <v>spring</v>
      </c>
      <c r="E1324" s="37">
        <v>850</v>
      </c>
      <c r="F1324" s="37"/>
      <c r="G1324" s="35">
        <v>0</v>
      </c>
      <c r="H1324" s="22" t="str">
        <f t="shared" si="99"/>
        <v xml:space="preserve"> </v>
      </c>
      <c r="O1324" s="22" t="s">
        <v>301</v>
      </c>
    </row>
    <row r="1325" spans="1:15" s="22" customFormat="1">
      <c r="A1325" s="54">
        <v>41386</v>
      </c>
      <c r="B1325" s="17">
        <v>2013</v>
      </c>
      <c r="C1325" s="17">
        <f t="shared" si="100"/>
        <v>4</v>
      </c>
      <c r="D1325" s="17" t="str">
        <f t="shared" si="101"/>
        <v>spring</v>
      </c>
      <c r="E1325" s="37">
        <v>745</v>
      </c>
      <c r="F1325" s="37"/>
      <c r="G1325" s="35">
        <v>0</v>
      </c>
      <c r="H1325" s="22" t="str">
        <f t="shared" si="99"/>
        <v xml:space="preserve"> </v>
      </c>
      <c r="O1325" s="22" t="s">
        <v>746</v>
      </c>
    </row>
    <row r="1326" spans="1:15" s="22" customFormat="1">
      <c r="A1326" s="54">
        <v>41388</v>
      </c>
      <c r="B1326" s="17">
        <v>2013</v>
      </c>
      <c r="C1326" s="17">
        <f t="shared" si="100"/>
        <v>4</v>
      </c>
      <c r="D1326" s="17" t="str">
        <f t="shared" si="101"/>
        <v>spring</v>
      </c>
      <c r="E1326" s="37">
        <v>900</v>
      </c>
      <c r="F1326" s="37"/>
      <c r="G1326" s="35">
        <v>0</v>
      </c>
      <c r="H1326" s="22" t="str">
        <f t="shared" si="99"/>
        <v xml:space="preserve"> </v>
      </c>
      <c r="O1326" s="22" t="s">
        <v>301</v>
      </c>
    </row>
    <row r="1327" spans="1:15" s="22" customFormat="1">
      <c r="A1327" s="54">
        <v>41389</v>
      </c>
      <c r="B1327" s="17">
        <v>2013</v>
      </c>
      <c r="C1327" s="17">
        <f t="shared" si="100"/>
        <v>4</v>
      </c>
      <c r="D1327" s="17" t="str">
        <f t="shared" si="101"/>
        <v>spring</v>
      </c>
      <c r="E1327" s="37">
        <v>205</v>
      </c>
      <c r="F1327" s="37"/>
      <c r="G1327" s="35">
        <v>0</v>
      </c>
      <c r="H1327" s="22" t="str">
        <f t="shared" si="99"/>
        <v xml:space="preserve"> </v>
      </c>
      <c r="O1327" s="22" t="s">
        <v>301</v>
      </c>
    </row>
    <row r="1328" spans="1:15" s="22" customFormat="1">
      <c r="A1328" s="54">
        <v>41390</v>
      </c>
      <c r="B1328" s="17">
        <v>2013</v>
      </c>
      <c r="C1328" s="17">
        <f t="shared" si="100"/>
        <v>4</v>
      </c>
      <c r="D1328" s="17" t="str">
        <f t="shared" si="101"/>
        <v>spring</v>
      </c>
      <c r="E1328" s="37">
        <v>830</v>
      </c>
      <c r="F1328" s="37"/>
      <c r="G1328" s="35">
        <v>0</v>
      </c>
      <c r="H1328" s="22" t="str">
        <f t="shared" si="99"/>
        <v xml:space="preserve"> </v>
      </c>
      <c r="O1328" s="22" t="s">
        <v>211</v>
      </c>
    </row>
    <row r="1329" spans="1:20" s="22" customFormat="1">
      <c r="A1329" s="54">
        <v>41391</v>
      </c>
      <c r="B1329" s="17">
        <v>2013</v>
      </c>
      <c r="C1329" s="17">
        <f t="shared" si="100"/>
        <v>4</v>
      </c>
      <c r="D1329" s="17" t="str">
        <f t="shared" si="101"/>
        <v>spring</v>
      </c>
      <c r="E1329" s="37">
        <v>840</v>
      </c>
      <c r="F1329" s="37"/>
      <c r="G1329" s="35">
        <v>0</v>
      </c>
      <c r="H1329" s="22" t="str">
        <f t="shared" si="99"/>
        <v xml:space="preserve"> </v>
      </c>
      <c r="O1329" s="22" t="s">
        <v>301</v>
      </c>
    </row>
    <row r="1330" spans="1:20" s="22" customFormat="1">
      <c r="A1330" s="54">
        <v>41392</v>
      </c>
      <c r="B1330" s="17">
        <v>2013</v>
      </c>
      <c r="C1330" s="17">
        <f t="shared" si="100"/>
        <v>4</v>
      </c>
      <c r="D1330" s="17" t="str">
        <f t="shared" si="101"/>
        <v>spring</v>
      </c>
      <c r="E1330" s="37">
        <v>900</v>
      </c>
      <c r="F1330" s="37"/>
      <c r="G1330" s="35">
        <v>0</v>
      </c>
      <c r="H1330" s="22" t="str">
        <f t="shared" si="99"/>
        <v xml:space="preserve"> </v>
      </c>
      <c r="O1330" s="22" t="s">
        <v>211</v>
      </c>
    </row>
    <row r="1331" spans="1:20" s="22" customFormat="1">
      <c r="A1331" s="54">
        <v>41393</v>
      </c>
      <c r="B1331" s="17">
        <v>2013</v>
      </c>
      <c r="C1331" s="17">
        <f t="shared" si="100"/>
        <v>4</v>
      </c>
      <c r="D1331" s="17" t="str">
        <f t="shared" si="101"/>
        <v>spring</v>
      </c>
      <c r="E1331" s="37">
        <v>825</v>
      </c>
      <c r="F1331" s="37"/>
      <c r="G1331" s="35">
        <v>0</v>
      </c>
      <c r="H1331" s="22" t="str">
        <f t="shared" si="99"/>
        <v xml:space="preserve"> </v>
      </c>
      <c r="O1331" s="22" t="s">
        <v>211</v>
      </c>
    </row>
    <row r="1332" spans="1:20" s="22" customFormat="1">
      <c r="A1332" s="54">
        <v>41394</v>
      </c>
      <c r="B1332" s="17">
        <v>2013</v>
      </c>
      <c r="C1332" s="17">
        <f t="shared" si="100"/>
        <v>4</v>
      </c>
      <c r="D1332" s="17" t="str">
        <f t="shared" si="101"/>
        <v>spring</v>
      </c>
      <c r="E1332" s="37">
        <v>805</v>
      </c>
      <c r="F1332" s="37"/>
      <c r="G1332" s="35">
        <v>0</v>
      </c>
      <c r="H1332" s="22" t="str">
        <f t="shared" si="99"/>
        <v xml:space="preserve"> </v>
      </c>
      <c r="O1332" s="22" t="s">
        <v>746</v>
      </c>
    </row>
    <row r="1333" spans="1:20" s="22" customFormat="1">
      <c r="A1333" s="54">
        <v>41395</v>
      </c>
      <c r="B1333" s="17">
        <v>2013</v>
      </c>
      <c r="C1333" s="17">
        <f t="shared" si="100"/>
        <v>5</v>
      </c>
      <c r="D1333" s="17" t="str">
        <f t="shared" si="101"/>
        <v>spring</v>
      </c>
      <c r="E1333" s="37">
        <v>800</v>
      </c>
      <c r="F1333" s="37"/>
      <c r="G1333" s="35">
        <v>0</v>
      </c>
      <c r="H1333" s="22" t="str">
        <f t="shared" si="99"/>
        <v xml:space="preserve"> </v>
      </c>
      <c r="O1333" s="22" t="s">
        <v>301</v>
      </c>
    </row>
    <row r="1334" spans="1:20" s="22" customFormat="1">
      <c r="A1334" s="54">
        <v>41398</v>
      </c>
      <c r="B1334" s="17">
        <v>2013</v>
      </c>
      <c r="C1334" s="17">
        <f t="shared" si="100"/>
        <v>5</v>
      </c>
      <c r="D1334" s="17" t="str">
        <f t="shared" si="101"/>
        <v>spring</v>
      </c>
      <c r="E1334" s="37">
        <v>845</v>
      </c>
      <c r="F1334" s="37"/>
      <c r="G1334" s="35">
        <v>0</v>
      </c>
      <c r="H1334" s="22" t="str">
        <f t="shared" si="99"/>
        <v xml:space="preserve"> </v>
      </c>
      <c r="O1334" s="22" t="s">
        <v>301</v>
      </c>
    </row>
    <row r="1335" spans="1:20" s="22" customFormat="1">
      <c r="A1335" s="54">
        <v>41400</v>
      </c>
      <c r="B1335" s="17">
        <v>2013</v>
      </c>
      <c r="C1335" s="17">
        <f t="shared" si="100"/>
        <v>5</v>
      </c>
      <c r="D1335" s="17" t="str">
        <f t="shared" si="101"/>
        <v>spring</v>
      </c>
      <c r="E1335" s="37">
        <v>830</v>
      </c>
      <c r="F1335" s="37"/>
      <c r="G1335" s="35">
        <v>0</v>
      </c>
      <c r="H1335" s="22" t="str">
        <f t="shared" si="99"/>
        <v xml:space="preserve"> </v>
      </c>
      <c r="O1335" s="22" t="s">
        <v>211</v>
      </c>
    </row>
    <row r="1336" spans="1:20" s="22" customFormat="1">
      <c r="A1336" s="54">
        <v>41401</v>
      </c>
      <c r="B1336" s="17">
        <v>2013</v>
      </c>
      <c r="C1336" s="17">
        <f t="shared" si="100"/>
        <v>5</v>
      </c>
      <c r="D1336" s="17" t="str">
        <f t="shared" si="101"/>
        <v>spring</v>
      </c>
      <c r="E1336" s="37">
        <v>835</v>
      </c>
      <c r="F1336" s="37"/>
      <c r="G1336" s="35">
        <v>0</v>
      </c>
      <c r="H1336" s="22" t="str">
        <f t="shared" si="99"/>
        <v xml:space="preserve"> </v>
      </c>
      <c r="O1336" s="22" t="s">
        <v>746</v>
      </c>
    </row>
    <row r="1337" spans="1:20" s="22" customFormat="1">
      <c r="A1337" s="54">
        <v>41402</v>
      </c>
      <c r="B1337" s="17">
        <v>2013</v>
      </c>
      <c r="C1337" s="17">
        <f t="shared" si="100"/>
        <v>5</v>
      </c>
      <c r="D1337" s="17" t="str">
        <f t="shared" si="101"/>
        <v>spring</v>
      </c>
      <c r="E1337" s="37">
        <v>830</v>
      </c>
      <c r="F1337" s="37"/>
      <c r="G1337" s="35">
        <v>0</v>
      </c>
      <c r="H1337" s="22" t="str">
        <f t="shared" ref="H1337:H1358" si="102">CONCATENATE(I1337," ",J1337)</f>
        <v xml:space="preserve"> </v>
      </c>
      <c r="O1337" s="22" t="s">
        <v>301</v>
      </c>
    </row>
    <row r="1338" spans="1:20" s="22" customFormat="1">
      <c r="A1338" s="54">
        <v>41403</v>
      </c>
      <c r="B1338" s="17">
        <v>2013</v>
      </c>
      <c r="C1338" s="17">
        <f t="shared" si="100"/>
        <v>5</v>
      </c>
      <c r="D1338" s="17" t="str">
        <f t="shared" si="101"/>
        <v>spring</v>
      </c>
      <c r="E1338" s="37">
        <v>805</v>
      </c>
      <c r="F1338" s="37"/>
      <c r="G1338" s="35">
        <v>0</v>
      </c>
      <c r="H1338" s="22" t="str">
        <f t="shared" si="102"/>
        <v xml:space="preserve"> </v>
      </c>
      <c r="O1338" s="22" t="s">
        <v>746</v>
      </c>
    </row>
    <row r="1339" spans="1:20" s="22" customFormat="1">
      <c r="A1339" s="54">
        <v>41404</v>
      </c>
      <c r="B1339" s="17">
        <v>2013</v>
      </c>
      <c r="C1339" s="17">
        <f t="shared" si="100"/>
        <v>5</v>
      </c>
      <c r="D1339" s="17" t="str">
        <f t="shared" si="101"/>
        <v>spring</v>
      </c>
      <c r="E1339" s="37">
        <v>830</v>
      </c>
      <c r="F1339" s="37"/>
      <c r="G1339" s="35">
        <v>0</v>
      </c>
      <c r="H1339" s="22" t="str">
        <f t="shared" si="102"/>
        <v xml:space="preserve"> </v>
      </c>
      <c r="O1339" s="22" t="s">
        <v>211</v>
      </c>
    </row>
    <row r="1340" spans="1:20" s="22" customFormat="1">
      <c r="A1340" s="54">
        <v>41404</v>
      </c>
      <c r="B1340" s="17">
        <v>2013</v>
      </c>
      <c r="C1340" s="17">
        <f t="shared" si="100"/>
        <v>5</v>
      </c>
      <c r="D1340" s="17" t="str">
        <f t="shared" si="101"/>
        <v>spring</v>
      </c>
      <c r="E1340" s="37">
        <v>1000</v>
      </c>
      <c r="F1340" s="37" t="s">
        <v>586</v>
      </c>
      <c r="G1340" s="35">
        <v>1</v>
      </c>
      <c r="H1340" s="22" t="str">
        <f t="shared" si="102"/>
        <v>Melospiza melodia</v>
      </c>
      <c r="I1340" s="22" t="s">
        <v>326</v>
      </c>
      <c r="J1340" s="22" t="s">
        <v>327</v>
      </c>
      <c r="K1340" s="22" t="s">
        <v>585</v>
      </c>
      <c r="L1340" s="22" t="s">
        <v>585</v>
      </c>
      <c r="M1340" s="22" t="s">
        <v>171</v>
      </c>
      <c r="N1340" s="22" t="s">
        <v>45</v>
      </c>
      <c r="O1340" s="22" t="s">
        <v>46</v>
      </c>
      <c r="P1340" s="22" t="s">
        <v>124</v>
      </c>
      <c r="S1340" s="22" t="s">
        <v>585</v>
      </c>
      <c r="T1340" s="22" t="s">
        <v>585</v>
      </c>
    </row>
    <row r="1341" spans="1:20" s="22" customFormat="1">
      <c r="A1341" s="54">
        <v>41405</v>
      </c>
      <c r="B1341" s="17">
        <v>2013</v>
      </c>
      <c r="C1341" s="17">
        <f t="shared" si="100"/>
        <v>5</v>
      </c>
      <c r="D1341" s="17" t="str">
        <f t="shared" si="101"/>
        <v>spring</v>
      </c>
      <c r="E1341" s="37">
        <v>850</v>
      </c>
      <c r="F1341" s="37"/>
      <c r="G1341" s="35">
        <v>0</v>
      </c>
      <c r="H1341" s="22" t="str">
        <f t="shared" si="102"/>
        <v xml:space="preserve"> </v>
      </c>
      <c r="O1341" s="22" t="s">
        <v>301</v>
      </c>
    </row>
    <row r="1342" spans="1:20" s="22" customFormat="1">
      <c r="A1342" s="54">
        <v>41406</v>
      </c>
      <c r="B1342" s="17">
        <v>2013</v>
      </c>
      <c r="C1342" s="17">
        <f t="shared" si="100"/>
        <v>5</v>
      </c>
      <c r="D1342" s="17" t="str">
        <f t="shared" si="101"/>
        <v>spring</v>
      </c>
      <c r="E1342" s="37">
        <v>900</v>
      </c>
      <c r="F1342" s="37"/>
      <c r="G1342" s="35">
        <v>0</v>
      </c>
      <c r="H1342" s="22" t="str">
        <f t="shared" si="102"/>
        <v xml:space="preserve"> </v>
      </c>
      <c r="O1342" s="22" t="s">
        <v>211</v>
      </c>
    </row>
    <row r="1343" spans="1:20" s="22" customFormat="1">
      <c r="A1343" s="54">
        <v>41406</v>
      </c>
      <c r="B1343" s="17">
        <v>2013</v>
      </c>
      <c r="C1343" s="17">
        <f t="shared" si="100"/>
        <v>5</v>
      </c>
      <c r="D1343" s="17" t="str">
        <f t="shared" si="101"/>
        <v>spring</v>
      </c>
      <c r="E1343" s="37">
        <v>1830</v>
      </c>
      <c r="F1343" s="37" t="s">
        <v>586</v>
      </c>
      <c r="G1343" s="35">
        <v>1</v>
      </c>
      <c r="H1343" s="22" t="str">
        <f t="shared" si="102"/>
        <v>Carpodacus mexicanus</v>
      </c>
      <c r="I1343" s="22" t="s">
        <v>400</v>
      </c>
      <c r="J1343" s="22" t="s">
        <v>401</v>
      </c>
      <c r="K1343" s="22" t="s">
        <v>519</v>
      </c>
      <c r="L1343" s="22" t="s">
        <v>286</v>
      </c>
      <c r="M1343" s="22" t="s">
        <v>251</v>
      </c>
      <c r="N1343" s="22" t="s">
        <v>125</v>
      </c>
      <c r="O1343" s="22" t="s">
        <v>126</v>
      </c>
      <c r="P1343" s="22" t="s">
        <v>127</v>
      </c>
      <c r="S1343" s="22" t="s">
        <v>519</v>
      </c>
      <c r="T1343" s="22" t="s">
        <v>517</v>
      </c>
    </row>
    <row r="1344" spans="1:20" s="22" customFormat="1">
      <c r="A1344" s="54">
        <v>41407</v>
      </c>
      <c r="B1344" s="17">
        <v>2013</v>
      </c>
      <c r="C1344" s="17">
        <f t="shared" si="100"/>
        <v>5</v>
      </c>
      <c r="D1344" s="17" t="str">
        <f t="shared" si="101"/>
        <v>spring</v>
      </c>
      <c r="E1344" s="37">
        <v>830</v>
      </c>
      <c r="F1344" s="37"/>
      <c r="G1344" s="35">
        <v>0</v>
      </c>
      <c r="H1344" s="22" t="str">
        <f t="shared" si="102"/>
        <v xml:space="preserve"> </v>
      </c>
      <c r="O1344" s="22" t="s">
        <v>211</v>
      </c>
    </row>
    <row r="1345" spans="1:21" s="22" customFormat="1">
      <c r="A1345" s="54">
        <v>41408</v>
      </c>
      <c r="B1345" s="17">
        <v>2013</v>
      </c>
      <c r="C1345" s="17">
        <f t="shared" si="100"/>
        <v>5</v>
      </c>
      <c r="D1345" s="17" t="str">
        <f t="shared" si="101"/>
        <v>spring</v>
      </c>
      <c r="E1345" s="37">
        <v>815</v>
      </c>
      <c r="F1345" s="37"/>
      <c r="G1345" s="35">
        <v>0</v>
      </c>
      <c r="H1345" s="22" t="str">
        <f t="shared" si="102"/>
        <v xml:space="preserve"> </v>
      </c>
      <c r="O1345" s="22" t="s">
        <v>746</v>
      </c>
    </row>
    <row r="1346" spans="1:21" s="22" customFormat="1">
      <c r="A1346" s="54">
        <v>41409</v>
      </c>
      <c r="B1346" s="17">
        <v>2013</v>
      </c>
      <c r="C1346" s="17">
        <f t="shared" si="100"/>
        <v>5</v>
      </c>
      <c r="D1346" s="17" t="str">
        <f t="shared" si="101"/>
        <v>spring</v>
      </c>
      <c r="E1346" s="37">
        <v>850</v>
      </c>
      <c r="F1346" s="37"/>
      <c r="G1346" s="35">
        <v>0</v>
      </c>
      <c r="H1346" s="22" t="str">
        <f t="shared" si="102"/>
        <v xml:space="preserve"> </v>
      </c>
      <c r="O1346" s="22" t="s">
        <v>301</v>
      </c>
    </row>
    <row r="1347" spans="1:21" s="22" customFormat="1">
      <c r="A1347" s="54">
        <v>41409</v>
      </c>
      <c r="B1347" s="17">
        <v>2013</v>
      </c>
      <c r="C1347" s="17">
        <f t="shared" si="100"/>
        <v>5</v>
      </c>
      <c r="D1347" s="17" t="str">
        <f t="shared" si="101"/>
        <v>spring</v>
      </c>
      <c r="E1347" s="37">
        <v>1450</v>
      </c>
      <c r="F1347" s="37" t="s">
        <v>586</v>
      </c>
      <c r="G1347" s="35">
        <v>1</v>
      </c>
      <c r="H1347" s="22" t="str">
        <f>CONCATENATE(I1347," ",J1347)</f>
        <v xml:space="preserve">Unknown </v>
      </c>
      <c r="I1347" s="22" t="s">
        <v>182</v>
      </c>
      <c r="M1347" s="22" t="s">
        <v>133</v>
      </c>
      <c r="N1347" s="22" t="s">
        <v>128</v>
      </c>
      <c r="O1347" s="22" t="s">
        <v>310</v>
      </c>
      <c r="P1347" s="22" t="s">
        <v>47</v>
      </c>
    </row>
    <row r="1348" spans="1:21">
      <c r="A1348" s="53">
        <v>41412</v>
      </c>
      <c r="B1348" s="17">
        <v>2013</v>
      </c>
      <c r="C1348" s="17">
        <f t="shared" si="100"/>
        <v>5</v>
      </c>
      <c r="D1348" s="17" t="str">
        <f t="shared" si="101"/>
        <v>spring</v>
      </c>
      <c r="E1348" s="29">
        <v>900</v>
      </c>
      <c r="F1348" s="37" t="s">
        <v>97</v>
      </c>
      <c r="G1348" s="35">
        <v>1</v>
      </c>
      <c r="H1348" s="41" t="str">
        <f t="shared" si="102"/>
        <v>Selasphorus sasin</v>
      </c>
      <c r="I1348" s="22" t="s">
        <v>437</v>
      </c>
      <c r="J1348" s="22" t="s">
        <v>575</v>
      </c>
      <c r="M1348" s="22" t="s">
        <v>343</v>
      </c>
      <c r="N1348" s="22" t="s">
        <v>666</v>
      </c>
      <c r="O1348" s="22" t="s">
        <v>301</v>
      </c>
      <c r="P1348" s="41" t="s">
        <v>48</v>
      </c>
      <c r="Q1348" s="41" t="s">
        <v>342</v>
      </c>
      <c r="R1348" s="41" t="s">
        <v>755</v>
      </c>
      <c r="S1348" s="41" t="s">
        <v>678</v>
      </c>
      <c r="T1348" s="41" t="s">
        <v>517</v>
      </c>
      <c r="U1348" s="41" t="s">
        <v>919</v>
      </c>
    </row>
    <row r="1349" spans="1:21" s="22" customFormat="1">
      <c r="A1349" s="54">
        <v>41413</v>
      </c>
      <c r="B1349" s="17">
        <v>2013</v>
      </c>
      <c r="C1349" s="17">
        <f t="shared" si="100"/>
        <v>5</v>
      </c>
      <c r="D1349" s="17" t="str">
        <f t="shared" si="101"/>
        <v>spring</v>
      </c>
      <c r="E1349" s="37">
        <v>850</v>
      </c>
      <c r="F1349" s="37"/>
      <c r="G1349" s="35">
        <v>0</v>
      </c>
      <c r="H1349" s="22" t="str">
        <f t="shared" si="102"/>
        <v xml:space="preserve"> </v>
      </c>
      <c r="O1349" s="22" t="s">
        <v>301</v>
      </c>
    </row>
    <row r="1350" spans="1:21">
      <c r="A1350" s="53">
        <v>41414</v>
      </c>
      <c r="B1350" s="17">
        <v>2013</v>
      </c>
      <c r="C1350" s="17">
        <f t="shared" si="100"/>
        <v>5</v>
      </c>
      <c r="D1350" s="17" t="str">
        <f t="shared" si="101"/>
        <v>spring</v>
      </c>
      <c r="E1350" s="29">
        <v>1736</v>
      </c>
      <c r="F1350" s="37" t="s">
        <v>97</v>
      </c>
      <c r="G1350" s="35">
        <v>1</v>
      </c>
      <c r="H1350" s="41" t="str">
        <f t="shared" si="102"/>
        <v>Carpodacus mexicanus</v>
      </c>
      <c r="I1350" s="22" t="s">
        <v>400</v>
      </c>
      <c r="J1350" s="22" t="s">
        <v>401</v>
      </c>
      <c r="K1350" s="22" t="s">
        <v>585</v>
      </c>
      <c r="L1350" s="22" t="s">
        <v>585</v>
      </c>
      <c r="M1350" s="22" t="s">
        <v>232</v>
      </c>
      <c r="N1350" s="22" t="s">
        <v>591</v>
      </c>
      <c r="O1350" s="22" t="s">
        <v>49</v>
      </c>
      <c r="P1350" s="41" t="s">
        <v>50</v>
      </c>
      <c r="Q1350" s="41" t="s">
        <v>342</v>
      </c>
      <c r="R1350" s="41" t="s">
        <v>630</v>
      </c>
      <c r="S1350" s="41" t="s">
        <v>585</v>
      </c>
      <c r="T1350" s="41" t="s">
        <v>434</v>
      </c>
    </row>
    <row r="1351" spans="1:21" s="22" customFormat="1">
      <c r="A1351" s="54">
        <v>41416</v>
      </c>
      <c r="B1351" s="17">
        <v>2013</v>
      </c>
      <c r="C1351" s="17">
        <f t="shared" ref="C1351:C1414" si="103">MONTH(A1351)</f>
        <v>5</v>
      </c>
      <c r="D1351" s="17" t="str">
        <f t="shared" ref="D1351:D1414" si="104">IF(C1351&lt;3,"winter",IF(C1351&lt;6,"spring",IF(C1351&lt;9,"summer",IF(C1351&lt;12,"fall","winter"))))</f>
        <v>spring</v>
      </c>
      <c r="E1351" s="37">
        <v>850</v>
      </c>
      <c r="F1351" s="37"/>
      <c r="G1351" s="35">
        <v>0</v>
      </c>
      <c r="H1351" s="22" t="str">
        <f t="shared" si="102"/>
        <v xml:space="preserve"> </v>
      </c>
      <c r="O1351" s="22" t="s">
        <v>301</v>
      </c>
    </row>
    <row r="1352" spans="1:21">
      <c r="A1352" s="53">
        <v>41417</v>
      </c>
      <c r="B1352" s="17">
        <v>2013</v>
      </c>
      <c r="C1352" s="17">
        <f t="shared" si="103"/>
        <v>5</v>
      </c>
      <c r="D1352" s="17" t="str">
        <f t="shared" si="104"/>
        <v>spring</v>
      </c>
      <c r="E1352" s="29">
        <v>1300</v>
      </c>
      <c r="F1352" s="37" t="s">
        <v>97</v>
      </c>
      <c r="G1352" s="35">
        <v>1</v>
      </c>
      <c r="H1352" s="41" t="str">
        <f t="shared" si="102"/>
        <v>Junco hyemalis</v>
      </c>
      <c r="I1352" s="22" t="s">
        <v>432</v>
      </c>
      <c r="J1352" s="22" t="s">
        <v>433</v>
      </c>
      <c r="K1352" s="22" t="s">
        <v>585</v>
      </c>
      <c r="L1352" s="22" t="s">
        <v>434</v>
      </c>
      <c r="M1352" s="22" t="s">
        <v>171</v>
      </c>
      <c r="N1352" s="22" t="s">
        <v>51</v>
      </c>
      <c r="O1352" s="22" t="s">
        <v>662</v>
      </c>
      <c r="Q1352" s="41" t="s">
        <v>342</v>
      </c>
      <c r="R1352" s="41" t="s">
        <v>621</v>
      </c>
      <c r="S1352" s="41" t="s">
        <v>519</v>
      </c>
      <c r="T1352" s="41" t="s">
        <v>434</v>
      </c>
      <c r="U1352" s="41" t="s">
        <v>759</v>
      </c>
    </row>
    <row r="1353" spans="1:21" s="22" customFormat="1">
      <c r="A1353" s="54">
        <v>41417</v>
      </c>
      <c r="B1353" s="17">
        <v>2013</v>
      </c>
      <c r="C1353" s="17">
        <f t="shared" si="103"/>
        <v>5</v>
      </c>
      <c r="D1353" s="17" t="str">
        <f t="shared" si="104"/>
        <v>spring</v>
      </c>
      <c r="E1353" s="37">
        <v>830</v>
      </c>
      <c r="F1353" s="37"/>
      <c r="G1353" s="35">
        <v>0</v>
      </c>
      <c r="H1353" s="22" t="str">
        <f t="shared" si="102"/>
        <v xml:space="preserve"> </v>
      </c>
      <c r="O1353" s="22" t="s">
        <v>211</v>
      </c>
    </row>
    <row r="1354" spans="1:21">
      <c r="A1354" s="53">
        <v>41418</v>
      </c>
      <c r="B1354" s="17">
        <v>2013</v>
      </c>
      <c r="C1354" s="17">
        <f t="shared" si="103"/>
        <v>5</v>
      </c>
      <c r="D1354" s="17" t="str">
        <f t="shared" si="104"/>
        <v>spring</v>
      </c>
      <c r="E1354" s="29">
        <v>930</v>
      </c>
      <c r="F1354" s="37" t="s">
        <v>97</v>
      </c>
      <c r="G1354" s="35">
        <v>1</v>
      </c>
      <c r="H1354" s="41" t="str">
        <f t="shared" si="102"/>
        <v>Calypte anna</v>
      </c>
      <c r="I1354" s="22" t="s">
        <v>582</v>
      </c>
      <c r="J1354" s="22" t="s">
        <v>583</v>
      </c>
      <c r="M1354" s="22" t="s">
        <v>251</v>
      </c>
      <c r="N1354" s="22" t="s">
        <v>52</v>
      </c>
      <c r="O1354" s="22" t="s">
        <v>53</v>
      </c>
      <c r="Q1354" s="41" t="s">
        <v>342</v>
      </c>
      <c r="R1354" s="41" t="s">
        <v>758</v>
      </c>
      <c r="S1354" s="41" t="s">
        <v>519</v>
      </c>
      <c r="T1354" s="41" t="s">
        <v>434</v>
      </c>
      <c r="U1354" s="41" t="s">
        <v>920</v>
      </c>
    </row>
    <row r="1355" spans="1:21" s="22" customFormat="1">
      <c r="A1355" s="54">
        <v>41418</v>
      </c>
      <c r="B1355" s="17">
        <v>2013</v>
      </c>
      <c r="C1355" s="17">
        <f t="shared" si="103"/>
        <v>5</v>
      </c>
      <c r="D1355" s="17" t="str">
        <f t="shared" si="104"/>
        <v>spring</v>
      </c>
      <c r="E1355" s="37">
        <v>830</v>
      </c>
      <c r="F1355" s="37"/>
      <c r="G1355" s="35">
        <v>0</v>
      </c>
      <c r="H1355" s="22" t="str">
        <f t="shared" si="102"/>
        <v xml:space="preserve"> </v>
      </c>
      <c r="O1355" s="22" t="s">
        <v>211</v>
      </c>
    </row>
    <row r="1356" spans="1:21" s="22" customFormat="1">
      <c r="A1356" s="54">
        <v>41419</v>
      </c>
      <c r="B1356" s="17">
        <v>2013</v>
      </c>
      <c r="C1356" s="17">
        <f t="shared" si="103"/>
        <v>5</v>
      </c>
      <c r="D1356" s="17" t="str">
        <f t="shared" si="104"/>
        <v>spring</v>
      </c>
      <c r="E1356" s="37">
        <v>905</v>
      </c>
      <c r="F1356" s="37"/>
      <c r="G1356" s="35">
        <v>0</v>
      </c>
      <c r="H1356" s="22" t="str">
        <f t="shared" si="102"/>
        <v xml:space="preserve"> </v>
      </c>
      <c r="O1356" s="22" t="s">
        <v>301</v>
      </c>
    </row>
    <row r="1357" spans="1:21" s="22" customFormat="1">
      <c r="A1357" s="54">
        <v>41420</v>
      </c>
      <c r="B1357" s="17">
        <v>2013</v>
      </c>
      <c r="C1357" s="17">
        <f t="shared" si="103"/>
        <v>5</v>
      </c>
      <c r="D1357" s="17" t="str">
        <f t="shared" si="104"/>
        <v>spring</v>
      </c>
      <c r="E1357" s="37">
        <v>900</v>
      </c>
      <c r="F1357" s="37"/>
      <c r="G1357" s="35">
        <v>0</v>
      </c>
      <c r="H1357" s="22" t="str">
        <f t="shared" si="102"/>
        <v xml:space="preserve"> </v>
      </c>
      <c r="O1357" s="22" t="s">
        <v>211</v>
      </c>
    </row>
    <row r="1358" spans="1:21">
      <c r="A1358" s="53">
        <v>41421</v>
      </c>
      <c r="B1358" s="17">
        <v>2013</v>
      </c>
      <c r="C1358" s="17">
        <f t="shared" si="103"/>
        <v>5</v>
      </c>
      <c r="D1358" s="17" t="str">
        <f t="shared" si="104"/>
        <v>spring</v>
      </c>
      <c r="E1358" s="27" t="s">
        <v>530</v>
      </c>
      <c r="F1358" s="37" t="s">
        <v>97</v>
      </c>
      <c r="G1358" s="35">
        <v>1</v>
      </c>
      <c r="H1358" s="41" t="str">
        <f t="shared" si="102"/>
        <v>Selasphorus sasin</v>
      </c>
      <c r="I1358" s="22" t="s">
        <v>437</v>
      </c>
      <c r="J1358" s="22" t="s">
        <v>575</v>
      </c>
      <c r="K1358" s="22" t="s">
        <v>519</v>
      </c>
      <c r="L1358" s="22" t="s">
        <v>286</v>
      </c>
      <c r="M1358" s="22" t="s">
        <v>133</v>
      </c>
      <c r="N1358" s="22" t="s">
        <v>535</v>
      </c>
      <c r="O1358" s="22" t="s">
        <v>54</v>
      </c>
      <c r="Q1358" s="41" t="s">
        <v>342</v>
      </c>
      <c r="R1358" s="41" t="s">
        <v>767</v>
      </c>
      <c r="S1358" s="41" t="s">
        <v>519</v>
      </c>
      <c r="T1358" s="41" t="s">
        <v>517</v>
      </c>
      <c r="U1358" s="41" t="s">
        <v>759</v>
      </c>
    </row>
    <row r="1359" spans="1:21">
      <c r="A1359" s="53">
        <v>41421</v>
      </c>
      <c r="B1359" s="17">
        <v>2013</v>
      </c>
      <c r="C1359" s="17">
        <f t="shared" si="103"/>
        <v>5</v>
      </c>
      <c r="D1359" s="17" t="str">
        <f t="shared" si="104"/>
        <v>spring</v>
      </c>
      <c r="E1359" s="27" t="s">
        <v>530</v>
      </c>
      <c r="F1359" s="37" t="s">
        <v>97</v>
      </c>
      <c r="G1359" s="35">
        <v>1</v>
      </c>
      <c r="H1359" s="41" t="s">
        <v>718</v>
      </c>
      <c r="I1359" s="22" t="s">
        <v>432</v>
      </c>
      <c r="J1359" s="22" t="s">
        <v>433</v>
      </c>
      <c r="K1359" s="22" t="s">
        <v>519</v>
      </c>
      <c r="L1359" s="22" t="s">
        <v>286</v>
      </c>
      <c r="M1359" s="22" t="s">
        <v>171</v>
      </c>
      <c r="N1359" s="22" t="s">
        <v>451</v>
      </c>
      <c r="O1359" s="22" t="s">
        <v>626</v>
      </c>
      <c r="P1359" s="41" t="s">
        <v>627</v>
      </c>
      <c r="Q1359" s="41" t="s">
        <v>342</v>
      </c>
      <c r="R1359" s="41" t="s">
        <v>628</v>
      </c>
      <c r="S1359" s="41" t="s">
        <v>585</v>
      </c>
      <c r="T1359" s="41" t="s">
        <v>434</v>
      </c>
      <c r="U1359" s="41" t="s">
        <v>637</v>
      </c>
    </row>
    <row r="1360" spans="1:21" s="22" customFormat="1">
      <c r="A1360" s="54">
        <v>41424</v>
      </c>
      <c r="B1360" s="17">
        <v>2013</v>
      </c>
      <c r="C1360" s="17">
        <f t="shared" si="103"/>
        <v>5</v>
      </c>
      <c r="D1360" s="17" t="str">
        <f t="shared" si="104"/>
        <v>spring</v>
      </c>
      <c r="E1360" s="37">
        <v>845</v>
      </c>
      <c r="F1360" s="37"/>
      <c r="G1360" s="35">
        <v>0</v>
      </c>
      <c r="H1360" s="22" t="str">
        <f t="shared" ref="H1360:H1423" si="105">CONCATENATE(I1360," ",J1360)</f>
        <v xml:space="preserve"> </v>
      </c>
      <c r="O1360" s="22" t="s">
        <v>746</v>
      </c>
    </row>
    <row r="1361" spans="1:21" s="22" customFormat="1">
      <c r="A1361" s="54">
        <v>41425</v>
      </c>
      <c r="B1361" s="17">
        <v>2013</v>
      </c>
      <c r="C1361" s="17">
        <f t="shared" si="103"/>
        <v>5</v>
      </c>
      <c r="D1361" s="17" t="str">
        <f t="shared" si="104"/>
        <v>spring</v>
      </c>
      <c r="E1361" s="37">
        <v>830</v>
      </c>
      <c r="F1361" s="37"/>
      <c r="G1361" s="35">
        <v>0</v>
      </c>
      <c r="H1361" s="22" t="str">
        <f t="shared" si="105"/>
        <v xml:space="preserve"> </v>
      </c>
      <c r="O1361" s="22" t="s">
        <v>211</v>
      </c>
    </row>
    <row r="1362" spans="1:21" s="22" customFormat="1">
      <c r="A1362" s="54">
        <v>41426</v>
      </c>
      <c r="B1362" s="17">
        <v>2013</v>
      </c>
      <c r="C1362" s="17">
        <f t="shared" si="103"/>
        <v>6</v>
      </c>
      <c r="D1362" s="17" t="str">
        <f t="shared" si="104"/>
        <v>summer</v>
      </c>
      <c r="E1362" s="37">
        <v>905</v>
      </c>
      <c r="F1362" s="37"/>
      <c r="G1362" s="35">
        <v>0</v>
      </c>
      <c r="H1362" s="22" t="str">
        <f t="shared" si="105"/>
        <v xml:space="preserve"> </v>
      </c>
      <c r="O1362" s="22" t="s">
        <v>301</v>
      </c>
    </row>
    <row r="1363" spans="1:21" s="22" customFormat="1">
      <c r="A1363" s="54">
        <v>41427</v>
      </c>
      <c r="B1363" s="17">
        <v>2013</v>
      </c>
      <c r="C1363" s="17">
        <f t="shared" si="103"/>
        <v>6</v>
      </c>
      <c r="D1363" s="17" t="str">
        <f t="shared" si="104"/>
        <v>summer</v>
      </c>
      <c r="E1363" s="37">
        <v>900</v>
      </c>
      <c r="F1363" s="37"/>
      <c r="G1363" s="35">
        <v>0</v>
      </c>
      <c r="H1363" s="22" t="str">
        <f t="shared" si="105"/>
        <v xml:space="preserve"> </v>
      </c>
      <c r="O1363" s="22" t="s">
        <v>211</v>
      </c>
    </row>
    <row r="1364" spans="1:21" s="22" customFormat="1">
      <c r="A1364" s="54">
        <v>41430</v>
      </c>
      <c r="B1364" s="17">
        <v>2013</v>
      </c>
      <c r="C1364" s="17">
        <f t="shared" si="103"/>
        <v>6</v>
      </c>
      <c r="D1364" s="17" t="str">
        <f t="shared" si="104"/>
        <v>summer</v>
      </c>
      <c r="E1364" s="37">
        <v>900</v>
      </c>
      <c r="F1364" s="37"/>
      <c r="G1364" s="35">
        <v>0</v>
      </c>
      <c r="H1364" s="22" t="str">
        <f t="shared" si="105"/>
        <v xml:space="preserve"> </v>
      </c>
      <c r="O1364" s="22" t="s">
        <v>301</v>
      </c>
    </row>
    <row r="1365" spans="1:21" s="22" customFormat="1">
      <c r="A1365" s="54">
        <v>41431</v>
      </c>
      <c r="B1365" s="17">
        <v>2013</v>
      </c>
      <c r="C1365" s="17">
        <f t="shared" si="103"/>
        <v>6</v>
      </c>
      <c r="D1365" s="17" t="str">
        <f t="shared" si="104"/>
        <v>summer</v>
      </c>
      <c r="E1365" s="37">
        <v>830</v>
      </c>
      <c r="F1365" s="37"/>
      <c r="G1365" s="35">
        <v>0</v>
      </c>
      <c r="H1365" s="22" t="str">
        <f t="shared" si="105"/>
        <v xml:space="preserve"> </v>
      </c>
      <c r="O1365" s="22" t="s">
        <v>211</v>
      </c>
    </row>
    <row r="1366" spans="1:21" s="22" customFormat="1">
      <c r="A1366" s="54">
        <v>41433</v>
      </c>
      <c r="B1366" s="17">
        <v>2013</v>
      </c>
      <c r="C1366" s="17">
        <f t="shared" si="103"/>
        <v>6</v>
      </c>
      <c r="D1366" s="17" t="str">
        <f t="shared" si="104"/>
        <v>summer</v>
      </c>
      <c r="E1366" s="37">
        <v>900</v>
      </c>
      <c r="F1366" s="37"/>
      <c r="G1366" s="35">
        <v>0</v>
      </c>
      <c r="H1366" s="22" t="str">
        <f t="shared" si="105"/>
        <v xml:space="preserve"> </v>
      </c>
      <c r="O1366" s="22" t="s">
        <v>301</v>
      </c>
    </row>
    <row r="1367" spans="1:21" s="22" customFormat="1">
      <c r="A1367" s="54">
        <v>41434</v>
      </c>
      <c r="B1367" s="17">
        <v>2013</v>
      </c>
      <c r="C1367" s="17">
        <f t="shared" si="103"/>
        <v>6</v>
      </c>
      <c r="D1367" s="17" t="str">
        <f t="shared" si="104"/>
        <v>summer</v>
      </c>
      <c r="E1367" s="37">
        <v>900</v>
      </c>
      <c r="F1367" s="37"/>
      <c r="G1367" s="35">
        <v>0</v>
      </c>
      <c r="H1367" s="22" t="str">
        <f t="shared" si="105"/>
        <v xml:space="preserve"> </v>
      </c>
      <c r="O1367" s="22" t="s">
        <v>211</v>
      </c>
    </row>
    <row r="1368" spans="1:21" s="22" customFormat="1">
      <c r="A1368" s="54">
        <v>41435</v>
      </c>
      <c r="B1368" s="17">
        <v>2013</v>
      </c>
      <c r="C1368" s="17">
        <f t="shared" si="103"/>
        <v>6</v>
      </c>
      <c r="D1368" s="17" t="str">
        <f t="shared" si="104"/>
        <v>summer</v>
      </c>
      <c r="E1368" s="37">
        <v>830</v>
      </c>
      <c r="F1368" s="37"/>
      <c r="G1368" s="35">
        <v>0</v>
      </c>
      <c r="H1368" s="22" t="str">
        <f t="shared" si="105"/>
        <v xml:space="preserve"> </v>
      </c>
      <c r="O1368" s="22" t="s">
        <v>211</v>
      </c>
    </row>
    <row r="1369" spans="1:21" s="22" customFormat="1">
      <c r="A1369" s="54">
        <v>41436</v>
      </c>
      <c r="B1369" s="17">
        <v>2013</v>
      </c>
      <c r="C1369" s="17">
        <f t="shared" si="103"/>
        <v>6</v>
      </c>
      <c r="D1369" s="17" t="str">
        <f t="shared" si="104"/>
        <v>summer</v>
      </c>
      <c r="E1369" s="37">
        <v>840</v>
      </c>
      <c r="F1369" s="37"/>
      <c r="G1369" s="35">
        <v>0</v>
      </c>
      <c r="H1369" s="22" t="str">
        <f t="shared" si="105"/>
        <v xml:space="preserve"> </v>
      </c>
      <c r="O1369" s="22" t="s">
        <v>211</v>
      </c>
    </row>
    <row r="1370" spans="1:21" s="22" customFormat="1">
      <c r="A1370" s="54">
        <v>41439</v>
      </c>
      <c r="B1370" s="17">
        <v>2013</v>
      </c>
      <c r="C1370" s="17">
        <f t="shared" si="103"/>
        <v>6</v>
      </c>
      <c r="D1370" s="17" t="str">
        <f t="shared" si="104"/>
        <v>summer</v>
      </c>
      <c r="E1370" s="37">
        <v>850</v>
      </c>
      <c r="F1370" s="37"/>
      <c r="G1370" s="35">
        <v>0</v>
      </c>
      <c r="H1370" s="22" t="str">
        <f t="shared" si="105"/>
        <v xml:space="preserve"> </v>
      </c>
      <c r="O1370" s="22" t="s">
        <v>301</v>
      </c>
    </row>
    <row r="1371" spans="1:21" s="22" customFormat="1">
      <c r="A1371" s="54">
        <v>41440</v>
      </c>
      <c r="B1371" s="17">
        <v>2013</v>
      </c>
      <c r="C1371" s="17">
        <f t="shared" si="103"/>
        <v>6</v>
      </c>
      <c r="D1371" s="17" t="str">
        <f t="shared" si="104"/>
        <v>summer</v>
      </c>
      <c r="E1371" s="37">
        <v>900</v>
      </c>
      <c r="F1371" s="37"/>
      <c r="G1371" s="35">
        <v>0</v>
      </c>
      <c r="H1371" s="22" t="str">
        <f t="shared" si="105"/>
        <v xml:space="preserve"> </v>
      </c>
      <c r="O1371" s="22" t="s">
        <v>211</v>
      </c>
    </row>
    <row r="1372" spans="1:21" s="22" customFormat="1">
      <c r="A1372" s="54">
        <v>41441</v>
      </c>
      <c r="B1372" s="17">
        <v>2013</v>
      </c>
      <c r="C1372" s="17">
        <f t="shared" si="103"/>
        <v>6</v>
      </c>
      <c r="D1372" s="17" t="str">
        <f t="shared" si="104"/>
        <v>summer</v>
      </c>
      <c r="E1372" s="37">
        <v>900</v>
      </c>
      <c r="F1372" s="37"/>
      <c r="G1372" s="35">
        <v>0</v>
      </c>
      <c r="H1372" s="22" t="str">
        <f t="shared" si="105"/>
        <v xml:space="preserve"> </v>
      </c>
      <c r="O1372" s="22" t="s">
        <v>301</v>
      </c>
    </row>
    <row r="1373" spans="1:21" s="22" customFormat="1">
      <c r="A1373" s="54">
        <v>41442</v>
      </c>
      <c r="B1373" s="17">
        <v>2013</v>
      </c>
      <c r="C1373" s="17">
        <f t="shared" si="103"/>
        <v>6</v>
      </c>
      <c r="D1373" s="17" t="str">
        <f t="shared" si="104"/>
        <v>summer</v>
      </c>
      <c r="E1373" s="37">
        <v>830</v>
      </c>
      <c r="F1373" s="37"/>
      <c r="G1373" s="35">
        <v>0</v>
      </c>
      <c r="H1373" s="22" t="str">
        <f t="shared" si="105"/>
        <v xml:space="preserve"> </v>
      </c>
      <c r="O1373" s="22" t="s">
        <v>746</v>
      </c>
    </row>
    <row r="1374" spans="1:21" s="22" customFormat="1">
      <c r="A1374" s="54">
        <v>41443</v>
      </c>
      <c r="B1374" s="17">
        <v>2013</v>
      </c>
      <c r="C1374" s="17">
        <f t="shared" si="103"/>
        <v>6</v>
      </c>
      <c r="D1374" s="17" t="str">
        <f t="shared" si="104"/>
        <v>summer</v>
      </c>
      <c r="E1374" s="37">
        <v>830</v>
      </c>
      <c r="F1374" s="37"/>
      <c r="G1374" s="35">
        <v>0</v>
      </c>
      <c r="H1374" s="22" t="str">
        <f t="shared" si="105"/>
        <v xml:space="preserve"> </v>
      </c>
      <c r="O1374" s="22" t="s">
        <v>746</v>
      </c>
    </row>
    <row r="1375" spans="1:21">
      <c r="A1375" s="53">
        <v>41444</v>
      </c>
      <c r="B1375" s="17">
        <v>2013</v>
      </c>
      <c r="C1375" s="17">
        <f t="shared" si="103"/>
        <v>6</v>
      </c>
      <c r="D1375" s="17" t="str">
        <f t="shared" si="104"/>
        <v>summer</v>
      </c>
      <c r="E1375" s="29">
        <v>1249</v>
      </c>
      <c r="F1375" s="37" t="s">
        <v>97</v>
      </c>
      <c r="G1375" s="35">
        <v>1</v>
      </c>
      <c r="H1375" s="41" t="str">
        <f t="shared" si="105"/>
        <v>Junco hyemalis</v>
      </c>
      <c r="I1375" s="22" t="s">
        <v>432</v>
      </c>
      <c r="J1375" s="22" t="s">
        <v>433</v>
      </c>
      <c r="K1375" s="22" t="s">
        <v>585</v>
      </c>
      <c r="L1375" s="22" t="s">
        <v>434</v>
      </c>
      <c r="M1375" s="22" t="s">
        <v>171</v>
      </c>
      <c r="N1375" s="22" t="s">
        <v>55</v>
      </c>
      <c r="O1375" s="22" t="s">
        <v>56</v>
      </c>
      <c r="P1375" s="41" t="s">
        <v>57</v>
      </c>
      <c r="Q1375" s="41" t="s">
        <v>342</v>
      </c>
      <c r="R1375" s="41" t="s">
        <v>620</v>
      </c>
      <c r="S1375" s="41" t="s">
        <v>519</v>
      </c>
      <c r="T1375" s="41" t="s">
        <v>434</v>
      </c>
      <c r="U1375" s="41" t="s">
        <v>759</v>
      </c>
    </row>
    <row r="1376" spans="1:21" s="22" customFormat="1">
      <c r="A1376" s="54">
        <v>41444</v>
      </c>
      <c r="B1376" s="17">
        <v>2013</v>
      </c>
      <c r="C1376" s="17">
        <f t="shared" si="103"/>
        <v>6</v>
      </c>
      <c r="D1376" s="17" t="str">
        <f t="shared" si="104"/>
        <v>summer</v>
      </c>
      <c r="E1376" s="37">
        <v>855</v>
      </c>
      <c r="F1376" s="37"/>
      <c r="G1376" s="35">
        <v>0</v>
      </c>
      <c r="H1376" s="22" t="str">
        <f t="shared" si="105"/>
        <v xml:space="preserve"> </v>
      </c>
      <c r="O1376" s="22" t="s">
        <v>301</v>
      </c>
    </row>
    <row r="1377" spans="1:21" s="22" customFormat="1">
      <c r="A1377" s="54">
        <v>41445</v>
      </c>
      <c r="B1377" s="17">
        <v>2013</v>
      </c>
      <c r="C1377" s="17">
        <f t="shared" si="103"/>
        <v>6</v>
      </c>
      <c r="D1377" s="17" t="str">
        <f t="shared" si="104"/>
        <v>summer</v>
      </c>
      <c r="E1377" s="37">
        <v>830</v>
      </c>
      <c r="F1377" s="37"/>
      <c r="G1377" s="35">
        <v>0</v>
      </c>
      <c r="H1377" s="22" t="str">
        <f t="shared" si="105"/>
        <v xml:space="preserve"> </v>
      </c>
      <c r="O1377" s="22" t="s">
        <v>746</v>
      </c>
    </row>
    <row r="1378" spans="1:21" s="22" customFormat="1">
      <c r="A1378" s="54">
        <v>41446</v>
      </c>
      <c r="B1378" s="17">
        <v>2013</v>
      </c>
      <c r="C1378" s="17">
        <f t="shared" si="103"/>
        <v>6</v>
      </c>
      <c r="D1378" s="17" t="str">
        <f t="shared" si="104"/>
        <v>summer</v>
      </c>
      <c r="E1378" s="37">
        <v>1400</v>
      </c>
      <c r="F1378" s="37" t="s">
        <v>586</v>
      </c>
      <c r="G1378" s="35">
        <v>1</v>
      </c>
      <c r="H1378" s="22" t="str">
        <f t="shared" si="105"/>
        <v>Buteo jamaicensis</v>
      </c>
      <c r="I1378" s="22" t="s">
        <v>0</v>
      </c>
      <c r="J1378" s="22" t="s">
        <v>60</v>
      </c>
      <c r="K1378" s="22" t="s">
        <v>585</v>
      </c>
      <c r="L1378" s="22" t="s">
        <v>434</v>
      </c>
      <c r="M1378" s="22" t="s">
        <v>171</v>
      </c>
      <c r="N1378" s="22" t="s">
        <v>55</v>
      </c>
      <c r="O1378" s="22" t="s">
        <v>564</v>
      </c>
      <c r="P1378" s="22" t="s">
        <v>61</v>
      </c>
      <c r="S1378" s="22" t="s">
        <v>585</v>
      </c>
      <c r="T1378" s="22" t="s">
        <v>434</v>
      </c>
    </row>
    <row r="1379" spans="1:21" s="22" customFormat="1">
      <c r="A1379" s="54">
        <v>41447</v>
      </c>
      <c r="B1379" s="17">
        <v>2013</v>
      </c>
      <c r="C1379" s="17">
        <f t="shared" si="103"/>
        <v>6</v>
      </c>
      <c r="D1379" s="17" t="str">
        <f t="shared" si="104"/>
        <v>summer</v>
      </c>
      <c r="E1379" s="37">
        <v>845</v>
      </c>
      <c r="F1379" s="37"/>
      <c r="G1379" s="35">
        <v>0</v>
      </c>
      <c r="H1379" s="22" t="str">
        <f t="shared" si="105"/>
        <v xml:space="preserve"> </v>
      </c>
      <c r="O1379" s="22" t="s">
        <v>301</v>
      </c>
    </row>
    <row r="1380" spans="1:21" s="22" customFormat="1">
      <c r="A1380" s="54">
        <v>41449</v>
      </c>
      <c r="B1380" s="17">
        <v>2013</v>
      </c>
      <c r="C1380" s="17">
        <f t="shared" si="103"/>
        <v>6</v>
      </c>
      <c r="D1380" s="17" t="str">
        <f t="shared" si="104"/>
        <v>summer</v>
      </c>
      <c r="E1380" s="37">
        <v>845</v>
      </c>
      <c r="F1380" s="37"/>
      <c r="G1380" s="35">
        <v>0</v>
      </c>
      <c r="H1380" s="22" t="str">
        <f t="shared" si="105"/>
        <v xml:space="preserve"> </v>
      </c>
      <c r="O1380" s="22" t="s">
        <v>211</v>
      </c>
    </row>
    <row r="1381" spans="1:21" s="22" customFormat="1">
      <c r="A1381" s="54">
        <v>41450</v>
      </c>
      <c r="B1381" s="17">
        <v>2013</v>
      </c>
      <c r="C1381" s="17">
        <f t="shared" si="103"/>
        <v>6</v>
      </c>
      <c r="D1381" s="17" t="str">
        <f t="shared" si="104"/>
        <v>summer</v>
      </c>
      <c r="E1381" s="37">
        <v>830</v>
      </c>
      <c r="F1381" s="37"/>
      <c r="G1381" s="35">
        <v>0</v>
      </c>
      <c r="H1381" s="22" t="str">
        <f t="shared" si="105"/>
        <v xml:space="preserve"> </v>
      </c>
      <c r="O1381" s="22" t="s">
        <v>211</v>
      </c>
    </row>
    <row r="1382" spans="1:21" s="22" customFormat="1">
      <c r="A1382" s="54">
        <v>41451</v>
      </c>
      <c r="B1382" s="17">
        <v>2013</v>
      </c>
      <c r="C1382" s="17">
        <f t="shared" si="103"/>
        <v>6</v>
      </c>
      <c r="D1382" s="17" t="str">
        <f t="shared" si="104"/>
        <v>summer</v>
      </c>
      <c r="E1382" s="37">
        <v>835</v>
      </c>
      <c r="F1382" s="37"/>
      <c r="G1382" s="35">
        <v>0</v>
      </c>
      <c r="H1382" s="22" t="str">
        <f t="shared" si="105"/>
        <v xml:space="preserve"> </v>
      </c>
      <c r="O1382" s="22" t="s">
        <v>301</v>
      </c>
    </row>
    <row r="1383" spans="1:21" s="22" customFormat="1">
      <c r="A1383" s="54">
        <v>41452</v>
      </c>
      <c r="B1383" s="17">
        <v>2013</v>
      </c>
      <c r="C1383" s="17">
        <f t="shared" si="103"/>
        <v>6</v>
      </c>
      <c r="D1383" s="17" t="str">
        <f t="shared" si="104"/>
        <v>summer</v>
      </c>
      <c r="E1383" s="37">
        <v>845</v>
      </c>
      <c r="F1383" s="37"/>
      <c r="G1383" s="35">
        <v>0</v>
      </c>
      <c r="H1383" s="22" t="str">
        <f t="shared" si="105"/>
        <v xml:space="preserve"> </v>
      </c>
      <c r="O1383" s="22" t="s">
        <v>746</v>
      </c>
    </row>
    <row r="1384" spans="1:21" s="22" customFormat="1">
      <c r="A1384" s="54">
        <v>41452</v>
      </c>
      <c r="B1384" s="17">
        <v>2013</v>
      </c>
      <c r="C1384" s="17">
        <f t="shared" si="103"/>
        <v>6</v>
      </c>
      <c r="D1384" s="17" t="str">
        <f t="shared" si="104"/>
        <v>summer</v>
      </c>
      <c r="E1384" s="37">
        <v>930</v>
      </c>
      <c r="F1384" s="37" t="s">
        <v>586</v>
      </c>
      <c r="G1384" s="35">
        <v>1</v>
      </c>
      <c r="H1384" s="22" t="str">
        <f t="shared" si="105"/>
        <v>Buteo jamaicensis</v>
      </c>
      <c r="I1384" s="22" t="s">
        <v>0</v>
      </c>
      <c r="J1384" s="22" t="s">
        <v>60</v>
      </c>
      <c r="K1384" s="22" t="s">
        <v>585</v>
      </c>
      <c r="L1384" s="22" t="s">
        <v>434</v>
      </c>
      <c r="M1384" s="22" t="s">
        <v>251</v>
      </c>
      <c r="N1384" s="22" t="s">
        <v>43</v>
      </c>
      <c r="O1384" s="22" t="s">
        <v>505</v>
      </c>
      <c r="P1384" s="22" t="s">
        <v>3</v>
      </c>
      <c r="S1384" s="22" t="s">
        <v>585</v>
      </c>
      <c r="T1384" s="22" t="s">
        <v>434</v>
      </c>
    </row>
    <row r="1385" spans="1:21">
      <c r="A1385" s="53">
        <v>41453</v>
      </c>
      <c r="B1385" s="17">
        <v>2013</v>
      </c>
      <c r="C1385" s="17">
        <f t="shared" si="103"/>
        <v>6</v>
      </c>
      <c r="D1385" s="17" t="str">
        <f t="shared" si="104"/>
        <v>summer</v>
      </c>
      <c r="E1385" s="29">
        <v>1830</v>
      </c>
      <c r="F1385" s="37" t="s">
        <v>97</v>
      </c>
      <c r="G1385" s="35">
        <v>1</v>
      </c>
      <c r="H1385" s="41" t="str">
        <f t="shared" si="105"/>
        <v>Euphagus cyanocephalus</v>
      </c>
      <c r="I1385" s="22" t="s">
        <v>731</v>
      </c>
      <c r="J1385" s="22" t="s">
        <v>732</v>
      </c>
      <c r="K1385" s="22" t="s">
        <v>585</v>
      </c>
      <c r="L1385" s="22" t="s">
        <v>404</v>
      </c>
      <c r="M1385" s="22" t="s">
        <v>133</v>
      </c>
      <c r="N1385" s="22" t="s">
        <v>4</v>
      </c>
      <c r="O1385" s="22" t="s">
        <v>5</v>
      </c>
      <c r="Q1385" s="41" t="s">
        <v>342</v>
      </c>
      <c r="R1385" s="41" t="s">
        <v>619</v>
      </c>
      <c r="S1385" s="41" t="s">
        <v>678</v>
      </c>
      <c r="T1385" s="41" t="s">
        <v>434</v>
      </c>
      <c r="U1385" s="41" t="s">
        <v>759</v>
      </c>
    </row>
    <row r="1386" spans="1:21" s="22" customFormat="1">
      <c r="A1386" s="54">
        <v>41455</v>
      </c>
      <c r="B1386" s="17">
        <v>2013</v>
      </c>
      <c r="C1386" s="17">
        <f t="shared" si="103"/>
        <v>6</v>
      </c>
      <c r="D1386" s="17" t="str">
        <f t="shared" si="104"/>
        <v>summer</v>
      </c>
      <c r="E1386" s="37">
        <v>855</v>
      </c>
      <c r="F1386" s="37"/>
      <c r="G1386" s="35">
        <v>0</v>
      </c>
      <c r="H1386" s="22" t="str">
        <f t="shared" si="105"/>
        <v xml:space="preserve"> </v>
      </c>
      <c r="O1386" s="22" t="s">
        <v>211</v>
      </c>
    </row>
    <row r="1387" spans="1:21">
      <c r="A1387" s="53">
        <v>41456</v>
      </c>
      <c r="B1387" s="17">
        <v>2013</v>
      </c>
      <c r="C1387" s="17">
        <f t="shared" si="103"/>
        <v>7</v>
      </c>
      <c r="D1387" s="17" t="str">
        <f t="shared" si="104"/>
        <v>summer</v>
      </c>
      <c r="E1387" s="29">
        <v>830</v>
      </c>
      <c r="F1387" s="37" t="s">
        <v>97</v>
      </c>
      <c r="G1387" s="35">
        <v>1</v>
      </c>
      <c r="H1387" s="41" t="str">
        <f t="shared" si="105"/>
        <v>Sayornis nigricans</v>
      </c>
      <c r="I1387" s="22" t="s">
        <v>598</v>
      </c>
      <c r="J1387" s="22" t="s">
        <v>599</v>
      </c>
      <c r="K1387" s="22" t="s">
        <v>585</v>
      </c>
      <c r="L1387" s="22" t="s">
        <v>434</v>
      </c>
      <c r="M1387" s="22" t="s">
        <v>133</v>
      </c>
      <c r="N1387" s="22" t="s">
        <v>6</v>
      </c>
      <c r="O1387" s="22" t="s">
        <v>7</v>
      </c>
      <c r="P1387" s="41" t="s">
        <v>155</v>
      </c>
      <c r="Q1387" s="41" t="s">
        <v>342</v>
      </c>
      <c r="R1387" s="41" t="s">
        <v>625</v>
      </c>
      <c r="S1387" s="41" t="s">
        <v>678</v>
      </c>
      <c r="T1387" s="41" t="s">
        <v>434</v>
      </c>
      <c r="U1387" s="41" t="s">
        <v>759</v>
      </c>
    </row>
    <row r="1388" spans="1:21" s="22" customFormat="1">
      <c r="A1388" s="54">
        <v>41456</v>
      </c>
      <c r="B1388" s="17">
        <v>2013</v>
      </c>
      <c r="C1388" s="17">
        <f t="shared" si="103"/>
        <v>7</v>
      </c>
      <c r="D1388" s="17" t="str">
        <f t="shared" si="104"/>
        <v>summer</v>
      </c>
      <c r="E1388" s="37">
        <v>850</v>
      </c>
      <c r="F1388" s="37"/>
      <c r="G1388" s="35">
        <v>0</v>
      </c>
      <c r="H1388" s="22" t="str">
        <f t="shared" si="105"/>
        <v xml:space="preserve"> </v>
      </c>
      <c r="O1388" s="22" t="s">
        <v>211</v>
      </c>
    </row>
    <row r="1389" spans="1:21" s="22" customFormat="1">
      <c r="A1389" s="54">
        <v>41457</v>
      </c>
      <c r="B1389" s="17">
        <v>2013</v>
      </c>
      <c r="C1389" s="17">
        <f t="shared" si="103"/>
        <v>7</v>
      </c>
      <c r="D1389" s="17" t="str">
        <f t="shared" si="104"/>
        <v>summer</v>
      </c>
      <c r="E1389" s="37">
        <v>815</v>
      </c>
      <c r="F1389" s="37"/>
      <c r="G1389" s="35">
        <v>0</v>
      </c>
      <c r="H1389" s="22" t="str">
        <f t="shared" si="105"/>
        <v xml:space="preserve"> </v>
      </c>
      <c r="O1389" s="22" t="s">
        <v>211</v>
      </c>
    </row>
    <row r="1390" spans="1:21" s="22" customFormat="1">
      <c r="A1390" s="54">
        <v>41458</v>
      </c>
      <c r="B1390" s="17">
        <v>2013</v>
      </c>
      <c r="C1390" s="17">
        <f t="shared" si="103"/>
        <v>7</v>
      </c>
      <c r="D1390" s="17" t="str">
        <f t="shared" si="104"/>
        <v>summer</v>
      </c>
      <c r="E1390" s="37">
        <v>800</v>
      </c>
      <c r="F1390" s="37"/>
      <c r="G1390" s="35">
        <v>0</v>
      </c>
      <c r="H1390" s="22" t="str">
        <f t="shared" si="105"/>
        <v xml:space="preserve"> </v>
      </c>
      <c r="O1390" s="22" t="s">
        <v>301</v>
      </c>
    </row>
    <row r="1391" spans="1:21">
      <c r="A1391" s="53">
        <v>41461</v>
      </c>
      <c r="B1391" s="17">
        <v>2013</v>
      </c>
      <c r="C1391" s="17">
        <f t="shared" si="103"/>
        <v>7</v>
      </c>
      <c r="D1391" s="17" t="str">
        <f t="shared" si="104"/>
        <v>summer</v>
      </c>
      <c r="E1391" s="29">
        <v>1530</v>
      </c>
      <c r="F1391" s="37" t="s">
        <v>97</v>
      </c>
      <c r="G1391" s="35">
        <v>1</v>
      </c>
      <c r="H1391" s="41" t="str">
        <f t="shared" si="105"/>
        <v>Selasphorus sasin</v>
      </c>
      <c r="I1391" s="22" t="s">
        <v>437</v>
      </c>
      <c r="J1391" s="22" t="s">
        <v>575</v>
      </c>
      <c r="K1391" s="22" t="s">
        <v>325</v>
      </c>
      <c r="L1391" s="22" t="s">
        <v>100</v>
      </c>
      <c r="M1391" s="22" t="s">
        <v>133</v>
      </c>
      <c r="N1391" s="22" t="s">
        <v>101</v>
      </c>
      <c r="O1391" s="22" t="s">
        <v>157</v>
      </c>
      <c r="Q1391" s="41" t="s">
        <v>342</v>
      </c>
      <c r="R1391" s="41" t="s">
        <v>610</v>
      </c>
      <c r="S1391" s="41" t="s">
        <v>678</v>
      </c>
      <c r="T1391" s="41" t="s">
        <v>434</v>
      </c>
      <c r="U1391" s="41" t="s">
        <v>921</v>
      </c>
    </row>
    <row r="1392" spans="1:21" s="22" customFormat="1">
      <c r="A1392" s="54">
        <v>41461</v>
      </c>
      <c r="B1392" s="17">
        <v>2013</v>
      </c>
      <c r="C1392" s="17">
        <f t="shared" si="103"/>
        <v>7</v>
      </c>
      <c r="D1392" s="17" t="str">
        <f t="shared" si="104"/>
        <v>summer</v>
      </c>
      <c r="E1392" s="37">
        <v>900</v>
      </c>
      <c r="F1392" s="37"/>
      <c r="G1392" s="35">
        <v>0</v>
      </c>
      <c r="H1392" s="22" t="str">
        <f t="shared" si="105"/>
        <v xml:space="preserve"> </v>
      </c>
      <c r="O1392" s="22" t="s">
        <v>211</v>
      </c>
    </row>
    <row r="1393" spans="1:21" s="22" customFormat="1">
      <c r="A1393" s="54">
        <v>41462</v>
      </c>
      <c r="B1393" s="17">
        <v>2013</v>
      </c>
      <c r="C1393" s="17">
        <f t="shared" si="103"/>
        <v>7</v>
      </c>
      <c r="D1393" s="17" t="str">
        <f t="shared" si="104"/>
        <v>summer</v>
      </c>
      <c r="E1393" s="37">
        <v>855</v>
      </c>
      <c r="F1393" s="37"/>
      <c r="G1393" s="35">
        <v>0</v>
      </c>
      <c r="H1393" s="22" t="str">
        <f t="shared" si="105"/>
        <v xml:space="preserve"> </v>
      </c>
      <c r="O1393" s="22" t="s">
        <v>211</v>
      </c>
    </row>
    <row r="1394" spans="1:21">
      <c r="A1394" s="53">
        <v>41463</v>
      </c>
      <c r="B1394" s="17">
        <v>2013</v>
      </c>
      <c r="C1394" s="17">
        <f t="shared" si="103"/>
        <v>7</v>
      </c>
      <c r="D1394" s="17" t="str">
        <f t="shared" si="104"/>
        <v>summer</v>
      </c>
      <c r="E1394" s="29">
        <v>1117</v>
      </c>
      <c r="F1394" s="37" t="s">
        <v>97</v>
      </c>
      <c r="G1394" s="35">
        <v>1</v>
      </c>
      <c r="H1394" s="41" t="str">
        <f t="shared" si="105"/>
        <v>Sayornis nigricans</v>
      </c>
      <c r="I1394" s="22" t="s">
        <v>598</v>
      </c>
      <c r="J1394" s="22" t="s">
        <v>599</v>
      </c>
      <c r="K1394" s="22" t="s">
        <v>585</v>
      </c>
      <c r="L1394" s="22" t="s">
        <v>434</v>
      </c>
      <c r="M1394" s="22" t="s">
        <v>133</v>
      </c>
      <c r="N1394" s="22" t="s">
        <v>101</v>
      </c>
      <c r="O1394" s="22" t="s">
        <v>310</v>
      </c>
      <c r="Q1394" s="41" t="s">
        <v>342</v>
      </c>
      <c r="R1394" s="41" t="s">
        <v>623</v>
      </c>
      <c r="S1394" s="41" t="s">
        <v>519</v>
      </c>
      <c r="T1394" s="41" t="s">
        <v>434</v>
      </c>
      <c r="U1394" s="41" t="s">
        <v>759</v>
      </c>
    </row>
    <row r="1395" spans="1:21" s="22" customFormat="1">
      <c r="A1395" s="54">
        <v>41463</v>
      </c>
      <c r="B1395" s="17">
        <v>2013</v>
      </c>
      <c r="C1395" s="17">
        <f t="shared" si="103"/>
        <v>7</v>
      </c>
      <c r="D1395" s="17" t="str">
        <f t="shared" si="104"/>
        <v>summer</v>
      </c>
      <c r="E1395" s="37">
        <v>825</v>
      </c>
      <c r="F1395" s="37"/>
      <c r="G1395" s="35">
        <v>0</v>
      </c>
      <c r="H1395" s="22" t="str">
        <f t="shared" si="105"/>
        <v xml:space="preserve"> </v>
      </c>
      <c r="O1395" s="22" t="s">
        <v>211</v>
      </c>
    </row>
    <row r="1396" spans="1:21" s="22" customFormat="1">
      <c r="A1396" s="54">
        <v>41464</v>
      </c>
      <c r="B1396" s="17">
        <v>2013</v>
      </c>
      <c r="C1396" s="17">
        <f t="shared" si="103"/>
        <v>7</v>
      </c>
      <c r="D1396" s="17" t="str">
        <f t="shared" si="104"/>
        <v>summer</v>
      </c>
      <c r="E1396" s="37">
        <v>825</v>
      </c>
      <c r="F1396" s="37"/>
      <c r="G1396" s="35">
        <v>0</v>
      </c>
      <c r="H1396" s="22" t="str">
        <f t="shared" si="105"/>
        <v xml:space="preserve"> </v>
      </c>
      <c r="O1396" s="22" t="s">
        <v>211</v>
      </c>
    </row>
    <row r="1397" spans="1:21" s="22" customFormat="1">
      <c r="A1397" s="54">
        <v>41467</v>
      </c>
      <c r="B1397" s="17">
        <v>2013</v>
      </c>
      <c r="C1397" s="17">
        <f t="shared" si="103"/>
        <v>7</v>
      </c>
      <c r="D1397" s="17" t="str">
        <f t="shared" si="104"/>
        <v>summer</v>
      </c>
      <c r="E1397" s="37">
        <v>900</v>
      </c>
      <c r="F1397" s="37"/>
      <c r="G1397" s="35">
        <v>0</v>
      </c>
      <c r="H1397" s="22" t="str">
        <f t="shared" si="105"/>
        <v xml:space="preserve"> </v>
      </c>
      <c r="O1397" s="22" t="s">
        <v>301</v>
      </c>
    </row>
    <row r="1398" spans="1:21" s="22" customFormat="1">
      <c r="A1398" s="54">
        <v>41468</v>
      </c>
      <c r="B1398" s="17">
        <v>2013</v>
      </c>
      <c r="C1398" s="17">
        <f t="shared" si="103"/>
        <v>7</v>
      </c>
      <c r="D1398" s="17" t="str">
        <f t="shared" si="104"/>
        <v>summer</v>
      </c>
      <c r="E1398" s="37">
        <v>900</v>
      </c>
      <c r="F1398" s="37"/>
      <c r="G1398" s="35">
        <v>0</v>
      </c>
      <c r="H1398" s="22" t="str">
        <f t="shared" si="105"/>
        <v xml:space="preserve"> </v>
      </c>
      <c r="O1398" s="22" t="s">
        <v>301</v>
      </c>
    </row>
    <row r="1399" spans="1:21" s="22" customFormat="1">
      <c r="A1399" s="54">
        <v>41469</v>
      </c>
      <c r="B1399" s="17">
        <v>2013</v>
      </c>
      <c r="C1399" s="17">
        <f t="shared" si="103"/>
        <v>7</v>
      </c>
      <c r="D1399" s="17" t="str">
        <f t="shared" si="104"/>
        <v>summer</v>
      </c>
      <c r="E1399" s="37">
        <v>900</v>
      </c>
      <c r="F1399" s="37"/>
      <c r="G1399" s="35">
        <v>0</v>
      </c>
      <c r="H1399" s="22" t="str">
        <f t="shared" si="105"/>
        <v xml:space="preserve"> </v>
      </c>
      <c r="O1399" s="22" t="s">
        <v>211</v>
      </c>
    </row>
    <row r="1400" spans="1:21" s="22" customFormat="1">
      <c r="A1400" s="54">
        <v>41470</v>
      </c>
      <c r="B1400" s="17">
        <v>2013</v>
      </c>
      <c r="C1400" s="17">
        <f t="shared" si="103"/>
        <v>7</v>
      </c>
      <c r="D1400" s="17" t="str">
        <f t="shared" si="104"/>
        <v>summer</v>
      </c>
      <c r="E1400" s="37">
        <v>845</v>
      </c>
      <c r="F1400" s="37"/>
      <c r="G1400" s="35">
        <v>0</v>
      </c>
      <c r="H1400" s="22" t="str">
        <f t="shared" si="105"/>
        <v xml:space="preserve"> </v>
      </c>
      <c r="O1400" s="22" t="s">
        <v>211</v>
      </c>
    </row>
    <row r="1401" spans="1:21">
      <c r="A1401" s="53">
        <v>41471</v>
      </c>
      <c r="B1401" s="17">
        <v>2013</v>
      </c>
      <c r="C1401" s="17">
        <f t="shared" si="103"/>
        <v>7</v>
      </c>
      <c r="D1401" s="17" t="str">
        <f t="shared" si="104"/>
        <v>summer</v>
      </c>
      <c r="E1401" s="29">
        <v>1155</v>
      </c>
      <c r="F1401" s="37" t="s">
        <v>97</v>
      </c>
      <c r="G1401" s="35">
        <v>1</v>
      </c>
      <c r="H1401" s="41" t="str">
        <f t="shared" si="105"/>
        <v>Calypte anna</v>
      </c>
      <c r="I1401" s="22" t="s">
        <v>582</v>
      </c>
      <c r="J1401" s="22" t="s">
        <v>583</v>
      </c>
      <c r="K1401" s="22" t="s">
        <v>585</v>
      </c>
      <c r="L1401" s="22" t="s">
        <v>585</v>
      </c>
      <c r="M1401" s="22" t="s">
        <v>251</v>
      </c>
      <c r="N1401" s="22" t="s">
        <v>158</v>
      </c>
      <c r="O1401" s="22" t="s">
        <v>159</v>
      </c>
      <c r="Q1401" s="41" t="s">
        <v>342</v>
      </c>
      <c r="R1401" s="41" t="s">
        <v>761</v>
      </c>
      <c r="S1401" s="41" t="s">
        <v>678</v>
      </c>
      <c r="T1401" s="41" t="s">
        <v>434</v>
      </c>
      <c r="U1401" s="41" t="s">
        <v>922</v>
      </c>
    </row>
    <row r="1402" spans="1:21" s="22" customFormat="1">
      <c r="A1402" s="54">
        <v>41471</v>
      </c>
      <c r="B1402" s="17">
        <v>2013</v>
      </c>
      <c r="C1402" s="17">
        <f t="shared" si="103"/>
        <v>7</v>
      </c>
      <c r="D1402" s="17" t="str">
        <f t="shared" si="104"/>
        <v>summer</v>
      </c>
      <c r="E1402" s="37">
        <v>730</v>
      </c>
      <c r="F1402" s="37"/>
      <c r="G1402" s="35">
        <v>0</v>
      </c>
      <c r="H1402" s="22" t="str">
        <f t="shared" si="105"/>
        <v xml:space="preserve"> </v>
      </c>
      <c r="O1402" s="22" t="s">
        <v>211</v>
      </c>
    </row>
    <row r="1403" spans="1:21" s="22" customFormat="1">
      <c r="A1403" s="54">
        <v>41472</v>
      </c>
      <c r="B1403" s="17">
        <v>2013</v>
      </c>
      <c r="C1403" s="17">
        <f t="shared" si="103"/>
        <v>7</v>
      </c>
      <c r="D1403" s="17" t="str">
        <f t="shared" si="104"/>
        <v>summer</v>
      </c>
      <c r="E1403" s="37">
        <v>900</v>
      </c>
      <c r="F1403" s="37"/>
      <c r="G1403" s="35">
        <v>0</v>
      </c>
      <c r="H1403" s="22" t="str">
        <f t="shared" si="105"/>
        <v xml:space="preserve"> </v>
      </c>
      <c r="O1403" s="22" t="s">
        <v>301</v>
      </c>
    </row>
    <row r="1404" spans="1:21">
      <c r="A1404" s="53">
        <v>41473</v>
      </c>
      <c r="B1404" s="17">
        <v>2013</v>
      </c>
      <c r="C1404" s="17">
        <f t="shared" si="103"/>
        <v>7</v>
      </c>
      <c r="D1404" s="17" t="str">
        <f t="shared" si="104"/>
        <v>summer</v>
      </c>
      <c r="E1404" s="29">
        <v>806</v>
      </c>
      <c r="F1404" s="37" t="s">
        <v>97</v>
      </c>
      <c r="G1404" s="35">
        <v>1</v>
      </c>
      <c r="H1404" s="41" t="str">
        <f t="shared" si="105"/>
        <v>Carpodacus mexicanus</v>
      </c>
      <c r="I1404" s="22" t="s">
        <v>400</v>
      </c>
      <c r="J1404" s="22" t="s">
        <v>401</v>
      </c>
      <c r="K1404" s="22" t="s">
        <v>585</v>
      </c>
      <c r="L1404" s="22" t="s">
        <v>585</v>
      </c>
      <c r="M1404" s="22" t="s">
        <v>251</v>
      </c>
      <c r="N1404" s="22" t="s">
        <v>160</v>
      </c>
      <c r="O1404" s="22" t="s">
        <v>391</v>
      </c>
      <c r="Q1404" s="41" t="s">
        <v>342</v>
      </c>
      <c r="R1404" s="41" t="s">
        <v>622</v>
      </c>
      <c r="S1404" s="41" t="s">
        <v>678</v>
      </c>
      <c r="T1404" s="41" t="s">
        <v>517</v>
      </c>
      <c r="U1404" s="41" t="s">
        <v>759</v>
      </c>
    </row>
    <row r="1405" spans="1:21" s="22" customFormat="1">
      <c r="A1405" s="54">
        <v>41474</v>
      </c>
      <c r="B1405" s="17">
        <v>2013</v>
      </c>
      <c r="C1405" s="17">
        <f t="shared" si="103"/>
        <v>7</v>
      </c>
      <c r="D1405" s="17" t="str">
        <f t="shared" si="104"/>
        <v>summer</v>
      </c>
      <c r="E1405" s="37">
        <v>900</v>
      </c>
      <c r="F1405" s="37"/>
      <c r="G1405" s="35">
        <v>0</v>
      </c>
      <c r="H1405" s="22" t="str">
        <f t="shared" si="105"/>
        <v xml:space="preserve"> </v>
      </c>
      <c r="O1405" s="22" t="s">
        <v>301</v>
      </c>
    </row>
    <row r="1406" spans="1:21" s="22" customFormat="1">
      <c r="A1406" s="54">
        <v>41475</v>
      </c>
      <c r="B1406" s="17">
        <v>2013</v>
      </c>
      <c r="C1406" s="17">
        <f t="shared" si="103"/>
        <v>7</v>
      </c>
      <c r="D1406" s="17" t="str">
        <f t="shared" si="104"/>
        <v>summer</v>
      </c>
      <c r="E1406" s="37">
        <v>900</v>
      </c>
      <c r="F1406" s="37"/>
      <c r="G1406" s="35">
        <v>0</v>
      </c>
      <c r="H1406" s="22" t="str">
        <f t="shared" si="105"/>
        <v xml:space="preserve"> </v>
      </c>
      <c r="O1406" s="22" t="s">
        <v>211</v>
      </c>
    </row>
    <row r="1407" spans="1:21" s="22" customFormat="1">
      <c r="A1407" s="54">
        <v>41476</v>
      </c>
      <c r="B1407" s="17">
        <v>2013</v>
      </c>
      <c r="C1407" s="17">
        <f t="shared" si="103"/>
        <v>7</v>
      </c>
      <c r="D1407" s="17" t="str">
        <f t="shared" si="104"/>
        <v>summer</v>
      </c>
      <c r="E1407" s="37">
        <v>900</v>
      </c>
      <c r="F1407" s="37"/>
      <c r="G1407" s="35">
        <v>0</v>
      </c>
      <c r="H1407" s="22" t="str">
        <f t="shared" si="105"/>
        <v xml:space="preserve"> </v>
      </c>
      <c r="O1407" s="22" t="s">
        <v>301</v>
      </c>
    </row>
    <row r="1408" spans="1:21" s="22" customFormat="1">
      <c r="A1408" s="54">
        <v>41477</v>
      </c>
      <c r="B1408" s="17">
        <v>2013</v>
      </c>
      <c r="C1408" s="17">
        <f t="shared" si="103"/>
        <v>7</v>
      </c>
      <c r="D1408" s="17" t="str">
        <f t="shared" si="104"/>
        <v>summer</v>
      </c>
      <c r="E1408" s="37">
        <v>835</v>
      </c>
      <c r="F1408" s="37"/>
      <c r="G1408" s="35">
        <v>0</v>
      </c>
      <c r="H1408" s="22" t="str">
        <f t="shared" si="105"/>
        <v xml:space="preserve"> </v>
      </c>
      <c r="O1408" s="22" t="s">
        <v>211</v>
      </c>
    </row>
    <row r="1409" spans="1:21" s="22" customFormat="1">
      <c r="A1409" s="54">
        <v>41478</v>
      </c>
      <c r="B1409" s="17">
        <v>2013</v>
      </c>
      <c r="C1409" s="17">
        <f t="shared" si="103"/>
        <v>7</v>
      </c>
      <c r="D1409" s="17" t="str">
        <f t="shared" si="104"/>
        <v>summer</v>
      </c>
      <c r="E1409" s="37">
        <v>825</v>
      </c>
      <c r="F1409" s="37"/>
      <c r="G1409" s="35">
        <v>0</v>
      </c>
      <c r="H1409" s="22" t="str">
        <f t="shared" si="105"/>
        <v xml:space="preserve"> </v>
      </c>
      <c r="O1409" s="22" t="s">
        <v>211</v>
      </c>
    </row>
    <row r="1410" spans="1:21" s="22" customFormat="1">
      <c r="A1410" s="54">
        <v>41478</v>
      </c>
      <c r="B1410" s="17">
        <v>2013</v>
      </c>
      <c r="C1410" s="17">
        <f t="shared" si="103"/>
        <v>7</v>
      </c>
      <c r="D1410" s="17" t="str">
        <f t="shared" si="104"/>
        <v>summer</v>
      </c>
      <c r="E1410" s="37">
        <v>925</v>
      </c>
      <c r="F1410" s="37" t="s">
        <v>586</v>
      </c>
      <c r="G1410" s="35">
        <v>1</v>
      </c>
      <c r="H1410" s="22" t="str">
        <f t="shared" si="105"/>
        <v>Charadrius vociferus</v>
      </c>
      <c r="I1410" s="22" t="s">
        <v>161</v>
      </c>
      <c r="J1410" s="22" t="s">
        <v>162</v>
      </c>
      <c r="K1410" s="22" t="s">
        <v>585</v>
      </c>
      <c r="L1410" s="22" t="s">
        <v>434</v>
      </c>
      <c r="M1410" s="22" t="s">
        <v>133</v>
      </c>
      <c r="N1410" s="22" t="s">
        <v>535</v>
      </c>
      <c r="O1410" s="22" t="s">
        <v>163</v>
      </c>
      <c r="P1410" s="22" t="s">
        <v>164</v>
      </c>
      <c r="S1410" s="22" t="s">
        <v>585</v>
      </c>
      <c r="T1410" s="22" t="s">
        <v>434</v>
      </c>
    </row>
    <row r="1411" spans="1:21" s="22" customFormat="1">
      <c r="A1411" s="54">
        <v>41479</v>
      </c>
      <c r="B1411" s="17">
        <v>2013</v>
      </c>
      <c r="C1411" s="17">
        <f t="shared" si="103"/>
        <v>7</v>
      </c>
      <c r="D1411" s="17" t="str">
        <f t="shared" si="104"/>
        <v>summer</v>
      </c>
      <c r="E1411" s="37">
        <v>845</v>
      </c>
      <c r="F1411" s="37"/>
      <c r="G1411" s="35">
        <v>0</v>
      </c>
      <c r="H1411" s="22" t="str">
        <f t="shared" si="105"/>
        <v xml:space="preserve"> </v>
      </c>
      <c r="O1411" s="22" t="s">
        <v>301</v>
      </c>
    </row>
    <row r="1412" spans="1:21" s="22" customFormat="1">
      <c r="A1412" s="54">
        <v>41480</v>
      </c>
      <c r="B1412" s="17">
        <v>2013</v>
      </c>
      <c r="C1412" s="17">
        <f t="shared" si="103"/>
        <v>7</v>
      </c>
      <c r="D1412" s="17" t="str">
        <f t="shared" si="104"/>
        <v>summer</v>
      </c>
      <c r="E1412" s="37">
        <v>845</v>
      </c>
      <c r="F1412" s="37"/>
      <c r="G1412" s="35">
        <v>0</v>
      </c>
      <c r="H1412" s="22" t="str">
        <f t="shared" si="105"/>
        <v xml:space="preserve"> </v>
      </c>
      <c r="O1412" s="22" t="s">
        <v>746</v>
      </c>
    </row>
    <row r="1413" spans="1:21" s="22" customFormat="1">
      <c r="A1413" s="54">
        <v>41481</v>
      </c>
      <c r="B1413" s="17">
        <v>2013</v>
      </c>
      <c r="C1413" s="17">
        <f t="shared" si="103"/>
        <v>7</v>
      </c>
      <c r="D1413" s="17" t="str">
        <f t="shared" si="104"/>
        <v>summer</v>
      </c>
      <c r="E1413" s="37">
        <v>900</v>
      </c>
      <c r="F1413" s="37"/>
      <c r="G1413" s="35">
        <v>0</v>
      </c>
      <c r="H1413" s="22" t="str">
        <f t="shared" si="105"/>
        <v xml:space="preserve"> </v>
      </c>
      <c r="O1413" s="22" t="s">
        <v>746</v>
      </c>
    </row>
    <row r="1414" spans="1:21" s="22" customFormat="1">
      <c r="A1414" s="54">
        <v>41483</v>
      </c>
      <c r="B1414" s="17">
        <v>2013</v>
      </c>
      <c r="C1414" s="17">
        <f t="shared" si="103"/>
        <v>7</v>
      </c>
      <c r="D1414" s="17" t="str">
        <f t="shared" si="104"/>
        <v>summer</v>
      </c>
      <c r="E1414" s="37">
        <v>855</v>
      </c>
      <c r="F1414" s="37"/>
      <c r="G1414" s="35">
        <v>0</v>
      </c>
      <c r="H1414" s="22" t="str">
        <f t="shared" si="105"/>
        <v xml:space="preserve"> </v>
      </c>
      <c r="O1414" s="22" t="s">
        <v>301</v>
      </c>
    </row>
    <row r="1415" spans="1:21">
      <c r="A1415" s="53">
        <v>41484</v>
      </c>
      <c r="B1415" s="17">
        <v>2013</v>
      </c>
      <c r="C1415" s="17">
        <f t="shared" ref="C1415:C1478" si="106">MONTH(A1415)</f>
        <v>7</v>
      </c>
      <c r="D1415" s="17" t="str">
        <f t="shared" ref="D1415:D1478" si="107">IF(C1415&lt;3,"winter",IF(C1415&lt;6,"spring",IF(C1415&lt;9,"summer",IF(C1415&lt;12,"fall","winter"))))</f>
        <v>summer</v>
      </c>
      <c r="E1415" s="29">
        <v>1340</v>
      </c>
      <c r="F1415" s="37" t="s">
        <v>97</v>
      </c>
      <c r="G1415" s="35">
        <v>1</v>
      </c>
      <c r="H1415" s="41" t="str">
        <f t="shared" si="105"/>
        <v>Selasphorus sp.</v>
      </c>
      <c r="I1415" s="22" t="s">
        <v>437</v>
      </c>
      <c r="J1415" s="22" t="s">
        <v>156</v>
      </c>
      <c r="M1415" s="22" t="s">
        <v>133</v>
      </c>
      <c r="N1415" s="22" t="s">
        <v>44</v>
      </c>
      <c r="O1415" s="22" t="s">
        <v>165</v>
      </c>
      <c r="Q1415" s="41" t="s">
        <v>342</v>
      </c>
      <c r="R1415" s="41" t="s">
        <v>629</v>
      </c>
      <c r="S1415" s="41" t="s">
        <v>678</v>
      </c>
      <c r="T1415" s="41" t="s">
        <v>434</v>
      </c>
      <c r="U1415" s="41" t="s">
        <v>759</v>
      </c>
    </row>
    <row r="1416" spans="1:21" s="22" customFormat="1">
      <c r="A1416" s="54">
        <v>41484</v>
      </c>
      <c r="B1416" s="17">
        <v>2013</v>
      </c>
      <c r="C1416" s="17">
        <f t="shared" si="106"/>
        <v>7</v>
      </c>
      <c r="D1416" s="17" t="str">
        <f t="shared" si="107"/>
        <v>summer</v>
      </c>
      <c r="E1416" s="37">
        <v>835</v>
      </c>
      <c r="F1416" s="37"/>
      <c r="G1416" s="35">
        <v>0</v>
      </c>
      <c r="H1416" s="22" t="str">
        <f t="shared" si="105"/>
        <v xml:space="preserve"> </v>
      </c>
      <c r="O1416" s="22" t="s">
        <v>211</v>
      </c>
    </row>
    <row r="1417" spans="1:21">
      <c r="A1417" s="53">
        <v>41485</v>
      </c>
      <c r="B1417" s="17">
        <v>2013</v>
      </c>
      <c r="C1417" s="17">
        <f t="shared" si="106"/>
        <v>7</v>
      </c>
      <c r="D1417" s="17" t="str">
        <f t="shared" si="107"/>
        <v>summer</v>
      </c>
      <c r="E1417" s="29">
        <v>1230</v>
      </c>
      <c r="F1417" s="37" t="s">
        <v>97</v>
      </c>
      <c r="G1417" s="35">
        <v>1</v>
      </c>
      <c r="H1417" s="41" t="str">
        <f t="shared" si="105"/>
        <v>Selasphorus sasin</v>
      </c>
      <c r="I1417" s="22" t="s">
        <v>437</v>
      </c>
      <c r="J1417" s="22" t="s">
        <v>575</v>
      </c>
      <c r="K1417" s="22" t="s">
        <v>519</v>
      </c>
      <c r="L1417" s="22" t="s">
        <v>434</v>
      </c>
      <c r="M1417" s="22" t="s">
        <v>251</v>
      </c>
      <c r="N1417" s="22" t="s">
        <v>43</v>
      </c>
      <c r="O1417" s="22" t="s">
        <v>746</v>
      </c>
      <c r="P1417" s="41" t="s">
        <v>166</v>
      </c>
      <c r="Q1417" s="41" t="s">
        <v>342</v>
      </c>
      <c r="R1417" s="41" t="s">
        <v>616</v>
      </c>
      <c r="S1417" s="41" t="s">
        <v>519</v>
      </c>
      <c r="T1417" s="41" t="s">
        <v>434</v>
      </c>
      <c r="U1417" s="41" t="s">
        <v>759</v>
      </c>
    </row>
    <row r="1418" spans="1:21" s="22" customFormat="1">
      <c r="A1418" s="54">
        <v>41485</v>
      </c>
      <c r="B1418" s="17">
        <v>2013</v>
      </c>
      <c r="C1418" s="17">
        <f t="shared" si="106"/>
        <v>7</v>
      </c>
      <c r="D1418" s="17" t="str">
        <f t="shared" si="107"/>
        <v>summer</v>
      </c>
      <c r="E1418" s="37">
        <v>825</v>
      </c>
      <c r="F1418" s="37"/>
      <c r="G1418" s="35">
        <v>0</v>
      </c>
      <c r="H1418" s="22" t="str">
        <f t="shared" si="105"/>
        <v xml:space="preserve"> </v>
      </c>
      <c r="O1418" s="22" t="s">
        <v>211</v>
      </c>
    </row>
    <row r="1419" spans="1:21">
      <c r="A1419" s="53">
        <v>41486</v>
      </c>
      <c r="B1419" s="17">
        <v>2013</v>
      </c>
      <c r="C1419" s="17">
        <f t="shared" si="106"/>
        <v>7</v>
      </c>
      <c r="D1419" s="17" t="str">
        <f t="shared" si="107"/>
        <v>summer</v>
      </c>
      <c r="E1419" s="29">
        <v>1300</v>
      </c>
      <c r="F1419" s="37" t="s">
        <v>97</v>
      </c>
      <c r="G1419" s="35">
        <v>1</v>
      </c>
      <c r="H1419" s="41" t="str">
        <f t="shared" si="105"/>
        <v>Calypte anna</v>
      </c>
      <c r="I1419" s="22" t="s">
        <v>582</v>
      </c>
      <c r="J1419" s="22" t="s">
        <v>583</v>
      </c>
      <c r="K1419" s="22" t="s">
        <v>293</v>
      </c>
      <c r="L1419" s="22" t="s">
        <v>404</v>
      </c>
      <c r="M1419" s="22" t="s">
        <v>232</v>
      </c>
      <c r="N1419" s="22" t="s">
        <v>548</v>
      </c>
      <c r="O1419" s="22" t="s">
        <v>167</v>
      </c>
      <c r="Q1419" s="41" t="s">
        <v>342</v>
      </c>
      <c r="R1419" s="41" t="s">
        <v>612</v>
      </c>
      <c r="S1419" s="41" t="s">
        <v>678</v>
      </c>
      <c r="T1419" s="41" t="s">
        <v>434</v>
      </c>
      <c r="U1419" s="41" t="s">
        <v>759</v>
      </c>
    </row>
    <row r="1420" spans="1:21" s="22" customFormat="1">
      <c r="A1420" s="54">
        <v>41486</v>
      </c>
      <c r="B1420" s="17">
        <v>2013</v>
      </c>
      <c r="C1420" s="17">
        <f t="shared" si="106"/>
        <v>7</v>
      </c>
      <c r="D1420" s="17" t="str">
        <f t="shared" si="107"/>
        <v>summer</v>
      </c>
      <c r="E1420" s="37">
        <v>900</v>
      </c>
      <c r="F1420" s="37"/>
      <c r="G1420" s="35">
        <v>0</v>
      </c>
      <c r="H1420" s="22" t="str">
        <f t="shared" si="105"/>
        <v xml:space="preserve"> </v>
      </c>
      <c r="O1420" s="22" t="s">
        <v>301</v>
      </c>
    </row>
    <row r="1421" spans="1:21" s="22" customFormat="1">
      <c r="A1421" s="54">
        <v>41487</v>
      </c>
      <c r="B1421" s="17">
        <v>2013</v>
      </c>
      <c r="C1421" s="17">
        <f t="shared" si="106"/>
        <v>8</v>
      </c>
      <c r="D1421" s="17" t="str">
        <f t="shared" si="107"/>
        <v>summer</v>
      </c>
      <c r="E1421" s="37">
        <v>845</v>
      </c>
      <c r="F1421" s="37"/>
      <c r="G1421" s="35">
        <v>0</v>
      </c>
      <c r="H1421" s="22" t="str">
        <f t="shared" si="105"/>
        <v xml:space="preserve"> </v>
      </c>
      <c r="O1421" s="22" t="s">
        <v>746</v>
      </c>
    </row>
    <row r="1422" spans="1:21" s="22" customFormat="1">
      <c r="A1422" s="54">
        <v>41488</v>
      </c>
      <c r="B1422" s="17">
        <v>2013</v>
      </c>
      <c r="C1422" s="17">
        <f t="shared" si="106"/>
        <v>8</v>
      </c>
      <c r="D1422" s="17" t="str">
        <f t="shared" si="107"/>
        <v>summer</v>
      </c>
      <c r="E1422" s="37">
        <v>900</v>
      </c>
      <c r="F1422" s="37"/>
      <c r="G1422" s="35">
        <v>0</v>
      </c>
      <c r="H1422" s="22" t="str">
        <f t="shared" si="105"/>
        <v xml:space="preserve"> </v>
      </c>
      <c r="O1422" s="22" t="s">
        <v>301</v>
      </c>
    </row>
    <row r="1423" spans="1:21" s="22" customFormat="1">
      <c r="A1423" s="54">
        <v>41489</v>
      </c>
      <c r="B1423" s="17">
        <v>2013</v>
      </c>
      <c r="C1423" s="17">
        <f t="shared" si="106"/>
        <v>8</v>
      </c>
      <c r="D1423" s="17" t="str">
        <f t="shared" si="107"/>
        <v>summer</v>
      </c>
      <c r="E1423" s="37">
        <v>900</v>
      </c>
      <c r="F1423" s="37"/>
      <c r="G1423" s="35">
        <v>0</v>
      </c>
      <c r="H1423" s="22" t="str">
        <f t="shared" si="105"/>
        <v xml:space="preserve"> </v>
      </c>
      <c r="O1423" s="22" t="s">
        <v>211</v>
      </c>
    </row>
    <row r="1424" spans="1:21" s="22" customFormat="1">
      <c r="A1424" s="54">
        <v>41490</v>
      </c>
      <c r="B1424" s="17">
        <v>2013</v>
      </c>
      <c r="C1424" s="17">
        <f t="shared" si="106"/>
        <v>8</v>
      </c>
      <c r="D1424" s="17" t="str">
        <f t="shared" si="107"/>
        <v>summer</v>
      </c>
      <c r="E1424" s="37">
        <v>855</v>
      </c>
      <c r="F1424" s="37"/>
      <c r="G1424" s="35">
        <v>0</v>
      </c>
      <c r="H1424" s="22" t="str">
        <f t="shared" ref="H1424:H1487" si="108">CONCATENATE(I1424," ",J1424)</f>
        <v xml:space="preserve"> </v>
      </c>
      <c r="O1424" s="22" t="s">
        <v>301</v>
      </c>
    </row>
    <row r="1425" spans="1:21" s="22" customFormat="1">
      <c r="A1425" s="54">
        <v>41491</v>
      </c>
      <c r="B1425" s="17">
        <v>2013</v>
      </c>
      <c r="C1425" s="17">
        <f t="shared" si="106"/>
        <v>8</v>
      </c>
      <c r="D1425" s="17" t="str">
        <f t="shared" si="107"/>
        <v>summer</v>
      </c>
      <c r="E1425" s="37">
        <v>830</v>
      </c>
      <c r="F1425" s="37"/>
      <c r="G1425" s="35">
        <v>0</v>
      </c>
      <c r="H1425" s="22" t="str">
        <f t="shared" si="108"/>
        <v xml:space="preserve"> </v>
      </c>
      <c r="O1425" s="22" t="s">
        <v>211</v>
      </c>
    </row>
    <row r="1426" spans="1:21">
      <c r="A1426" s="53">
        <v>41492</v>
      </c>
      <c r="B1426" s="17">
        <v>2013</v>
      </c>
      <c r="C1426" s="17">
        <f t="shared" si="106"/>
        <v>8</v>
      </c>
      <c r="D1426" s="17" t="str">
        <f t="shared" si="107"/>
        <v>summer</v>
      </c>
      <c r="E1426" s="29">
        <v>2330</v>
      </c>
      <c r="F1426" s="37" t="s">
        <v>97</v>
      </c>
      <c r="G1426" s="35">
        <v>1</v>
      </c>
      <c r="H1426" s="41" t="str">
        <f t="shared" si="108"/>
        <v>Calypte anna</v>
      </c>
      <c r="I1426" s="22" t="s">
        <v>582</v>
      </c>
      <c r="J1426" s="22" t="s">
        <v>583</v>
      </c>
      <c r="K1426" s="22" t="s">
        <v>585</v>
      </c>
      <c r="L1426" s="22" t="s">
        <v>585</v>
      </c>
      <c r="M1426" s="22" t="s">
        <v>133</v>
      </c>
      <c r="N1426" s="22" t="s">
        <v>535</v>
      </c>
      <c r="O1426" s="22" t="s">
        <v>496</v>
      </c>
      <c r="P1426" s="41" t="s">
        <v>41</v>
      </c>
      <c r="S1426" s="41" t="s">
        <v>585</v>
      </c>
      <c r="T1426" s="41" t="s">
        <v>585</v>
      </c>
      <c r="U1426" s="41" t="s">
        <v>635</v>
      </c>
    </row>
    <row r="1427" spans="1:21" s="22" customFormat="1">
      <c r="A1427" s="54">
        <v>41493</v>
      </c>
      <c r="B1427" s="17">
        <v>2013</v>
      </c>
      <c r="C1427" s="17">
        <f t="shared" si="106"/>
        <v>8</v>
      </c>
      <c r="D1427" s="17" t="str">
        <f t="shared" si="107"/>
        <v>summer</v>
      </c>
      <c r="E1427" s="37">
        <v>1020</v>
      </c>
      <c r="F1427" s="37"/>
      <c r="G1427" s="35">
        <v>0</v>
      </c>
      <c r="H1427" s="22" t="str">
        <f t="shared" si="108"/>
        <v xml:space="preserve"> </v>
      </c>
      <c r="O1427" s="22" t="s">
        <v>301</v>
      </c>
    </row>
    <row r="1428" spans="1:21" s="22" customFormat="1">
      <c r="A1428" s="54">
        <v>41494</v>
      </c>
      <c r="B1428" s="17">
        <v>2013</v>
      </c>
      <c r="C1428" s="17">
        <f t="shared" si="106"/>
        <v>8</v>
      </c>
      <c r="D1428" s="17" t="str">
        <f t="shared" si="107"/>
        <v>summer</v>
      </c>
      <c r="E1428" s="37">
        <v>825</v>
      </c>
      <c r="F1428" s="37"/>
      <c r="G1428" s="35">
        <v>0</v>
      </c>
      <c r="H1428" s="22" t="str">
        <f t="shared" si="108"/>
        <v xml:space="preserve"> </v>
      </c>
      <c r="O1428" s="22" t="s">
        <v>746</v>
      </c>
    </row>
    <row r="1429" spans="1:21">
      <c r="A1429" s="53">
        <v>41495</v>
      </c>
      <c r="B1429" s="17">
        <v>2013</v>
      </c>
      <c r="C1429" s="17">
        <f t="shared" si="106"/>
        <v>8</v>
      </c>
      <c r="D1429" s="17" t="str">
        <f t="shared" si="107"/>
        <v>summer</v>
      </c>
      <c r="E1429" s="29">
        <v>900</v>
      </c>
      <c r="F1429" s="37" t="s">
        <v>97</v>
      </c>
      <c r="G1429" s="35">
        <v>1</v>
      </c>
      <c r="H1429" s="41" t="str">
        <f t="shared" si="108"/>
        <v>Junco hyemalis</v>
      </c>
      <c r="I1429" s="22" t="s">
        <v>432</v>
      </c>
      <c r="J1429" s="22" t="s">
        <v>433</v>
      </c>
      <c r="K1429" s="22" t="s">
        <v>585</v>
      </c>
      <c r="L1429" s="22" t="s">
        <v>434</v>
      </c>
      <c r="M1429" s="22" t="s">
        <v>133</v>
      </c>
      <c r="N1429" s="22" t="s">
        <v>419</v>
      </c>
      <c r="O1429" s="22" t="s">
        <v>172</v>
      </c>
      <c r="Q1429" s="41" t="s">
        <v>342</v>
      </c>
      <c r="R1429" s="41" t="s">
        <v>615</v>
      </c>
      <c r="S1429" s="41" t="s">
        <v>519</v>
      </c>
      <c r="T1429" s="41" t="s">
        <v>434</v>
      </c>
      <c r="U1429" s="41" t="s">
        <v>759</v>
      </c>
    </row>
    <row r="1430" spans="1:21" s="22" customFormat="1">
      <c r="A1430" s="54">
        <v>41495</v>
      </c>
      <c r="B1430" s="17">
        <v>2013</v>
      </c>
      <c r="C1430" s="17">
        <f t="shared" si="106"/>
        <v>8</v>
      </c>
      <c r="D1430" s="17" t="str">
        <f t="shared" si="107"/>
        <v>summer</v>
      </c>
      <c r="E1430" s="37">
        <v>855</v>
      </c>
      <c r="F1430" s="37"/>
      <c r="G1430" s="35">
        <v>0</v>
      </c>
      <c r="H1430" s="22" t="str">
        <f t="shared" si="108"/>
        <v xml:space="preserve"> </v>
      </c>
      <c r="O1430" s="22" t="s">
        <v>301</v>
      </c>
    </row>
    <row r="1431" spans="1:21" s="22" customFormat="1">
      <c r="A1431" s="54">
        <v>41496</v>
      </c>
      <c r="B1431" s="17">
        <v>2013</v>
      </c>
      <c r="C1431" s="17">
        <f t="shared" si="106"/>
        <v>8</v>
      </c>
      <c r="D1431" s="17" t="str">
        <f t="shared" si="107"/>
        <v>summer</v>
      </c>
      <c r="E1431" s="37">
        <v>855</v>
      </c>
      <c r="F1431" s="37"/>
      <c r="G1431" s="35">
        <v>0</v>
      </c>
      <c r="H1431" s="22" t="str">
        <f t="shared" si="108"/>
        <v xml:space="preserve"> </v>
      </c>
      <c r="O1431" s="22" t="s">
        <v>301</v>
      </c>
    </row>
    <row r="1432" spans="1:21" s="22" customFormat="1">
      <c r="A1432" s="54">
        <v>41497</v>
      </c>
      <c r="B1432" s="17">
        <v>2013</v>
      </c>
      <c r="C1432" s="17">
        <f t="shared" si="106"/>
        <v>8</v>
      </c>
      <c r="D1432" s="17" t="str">
        <f t="shared" si="107"/>
        <v>summer</v>
      </c>
      <c r="E1432" s="37">
        <v>1000</v>
      </c>
      <c r="F1432" s="37"/>
      <c r="G1432" s="35">
        <v>0</v>
      </c>
      <c r="H1432" s="22" t="str">
        <f t="shared" si="108"/>
        <v xml:space="preserve"> </v>
      </c>
      <c r="O1432" s="22" t="s">
        <v>746</v>
      </c>
    </row>
    <row r="1433" spans="1:21" s="22" customFormat="1">
      <c r="A1433" s="54">
        <v>41498</v>
      </c>
      <c r="B1433" s="17">
        <v>2013</v>
      </c>
      <c r="C1433" s="17">
        <f t="shared" si="106"/>
        <v>8</v>
      </c>
      <c r="D1433" s="17" t="str">
        <f t="shared" si="107"/>
        <v>summer</v>
      </c>
      <c r="E1433" s="37">
        <v>825</v>
      </c>
      <c r="F1433" s="37"/>
      <c r="G1433" s="35">
        <v>0</v>
      </c>
      <c r="H1433" s="22" t="str">
        <f t="shared" si="108"/>
        <v xml:space="preserve"> </v>
      </c>
      <c r="O1433" s="22" t="s">
        <v>211</v>
      </c>
    </row>
    <row r="1434" spans="1:21" s="22" customFormat="1">
      <c r="A1434" s="54">
        <v>41499</v>
      </c>
      <c r="B1434" s="17">
        <v>2013</v>
      </c>
      <c r="C1434" s="17">
        <f t="shared" si="106"/>
        <v>8</v>
      </c>
      <c r="D1434" s="17" t="str">
        <f t="shared" si="107"/>
        <v>summer</v>
      </c>
      <c r="E1434" s="37">
        <v>835</v>
      </c>
      <c r="F1434" s="37"/>
      <c r="G1434" s="35">
        <v>0</v>
      </c>
      <c r="H1434" s="22" t="str">
        <f t="shared" si="108"/>
        <v xml:space="preserve"> </v>
      </c>
      <c r="O1434" s="22" t="s">
        <v>211</v>
      </c>
      <c r="P1434" s="22" t="s">
        <v>173</v>
      </c>
    </row>
    <row r="1435" spans="1:21" s="22" customFormat="1">
      <c r="A1435" s="54">
        <v>41500</v>
      </c>
      <c r="B1435" s="17">
        <v>2013</v>
      </c>
      <c r="C1435" s="17">
        <f t="shared" si="106"/>
        <v>8</v>
      </c>
      <c r="D1435" s="17" t="str">
        <f t="shared" si="107"/>
        <v>summer</v>
      </c>
      <c r="E1435" s="37">
        <v>850</v>
      </c>
      <c r="F1435" s="37"/>
      <c r="G1435" s="35">
        <v>0</v>
      </c>
      <c r="H1435" s="22" t="str">
        <f t="shared" si="108"/>
        <v xml:space="preserve"> </v>
      </c>
      <c r="O1435" s="22" t="s">
        <v>746</v>
      </c>
    </row>
    <row r="1436" spans="1:21" s="22" customFormat="1">
      <c r="A1436" s="54">
        <v>41502</v>
      </c>
      <c r="B1436" s="17">
        <v>2013</v>
      </c>
      <c r="C1436" s="17">
        <f t="shared" si="106"/>
        <v>8</v>
      </c>
      <c r="D1436" s="17" t="str">
        <f t="shared" si="107"/>
        <v>summer</v>
      </c>
      <c r="E1436" s="37">
        <v>910</v>
      </c>
      <c r="F1436" s="37"/>
      <c r="G1436" s="35">
        <v>0</v>
      </c>
      <c r="H1436" s="22" t="str">
        <f t="shared" si="108"/>
        <v xml:space="preserve"> </v>
      </c>
      <c r="O1436" s="22" t="s">
        <v>301</v>
      </c>
    </row>
    <row r="1437" spans="1:21" s="22" customFormat="1">
      <c r="A1437" s="54">
        <v>41504</v>
      </c>
      <c r="B1437" s="17">
        <v>2013</v>
      </c>
      <c r="C1437" s="17">
        <f t="shared" si="106"/>
        <v>8</v>
      </c>
      <c r="D1437" s="17" t="str">
        <f t="shared" si="107"/>
        <v>summer</v>
      </c>
      <c r="E1437" s="37">
        <v>855</v>
      </c>
      <c r="F1437" s="37"/>
      <c r="G1437" s="35">
        <v>0</v>
      </c>
      <c r="H1437" s="22" t="str">
        <f t="shared" si="108"/>
        <v xml:space="preserve"> </v>
      </c>
      <c r="O1437" s="22" t="s">
        <v>211</v>
      </c>
    </row>
    <row r="1438" spans="1:21" s="22" customFormat="1">
      <c r="A1438" s="54">
        <v>41505</v>
      </c>
      <c r="B1438" s="17">
        <v>2013</v>
      </c>
      <c r="C1438" s="17">
        <f t="shared" si="106"/>
        <v>8</v>
      </c>
      <c r="D1438" s="17" t="str">
        <f t="shared" si="107"/>
        <v>summer</v>
      </c>
      <c r="E1438" s="37">
        <v>825</v>
      </c>
      <c r="F1438" s="37"/>
      <c r="G1438" s="35">
        <v>0</v>
      </c>
      <c r="H1438" s="22" t="str">
        <f t="shared" si="108"/>
        <v xml:space="preserve"> </v>
      </c>
      <c r="O1438" s="22" t="s">
        <v>211</v>
      </c>
    </row>
    <row r="1439" spans="1:21" s="22" customFormat="1">
      <c r="A1439" s="54">
        <v>41507</v>
      </c>
      <c r="B1439" s="17">
        <v>2013</v>
      </c>
      <c r="C1439" s="17">
        <f t="shared" si="106"/>
        <v>8</v>
      </c>
      <c r="D1439" s="17" t="str">
        <f t="shared" si="107"/>
        <v>summer</v>
      </c>
      <c r="E1439" s="37">
        <v>855</v>
      </c>
      <c r="F1439" s="37"/>
      <c r="G1439" s="35">
        <v>0</v>
      </c>
      <c r="H1439" s="22" t="str">
        <f t="shared" si="108"/>
        <v xml:space="preserve"> </v>
      </c>
      <c r="O1439" s="22" t="s">
        <v>301</v>
      </c>
    </row>
    <row r="1440" spans="1:21">
      <c r="A1440" s="53">
        <v>41509</v>
      </c>
      <c r="B1440" s="17">
        <v>2013</v>
      </c>
      <c r="C1440" s="17">
        <f t="shared" si="106"/>
        <v>8</v>
      </c>
      <c r="D1440" s="17" t="str">
        <f t="shared" si="107"/>
        <v>summer</v>
      </c>
      <c r="E1440" s="29">
        <v>900</v>
      </c>
      <c r="F1440" s="37" t="s">
        <v>97</v>
      </c>
      <c r="G1440" s="35">
        <v>1</v>
      </c>
      <c r="H1440" s="41" t="str">
        <f t="shared" si="108"/>
        <v>Turdus migratorius</v>
      </c>
      <c r="I1440" s="22" t="s">
        <v>514</v>
      </c>
      <c r="J1440" s="22" t="s">
        <v>515</v>
      </c>
      <c r="K1440" s="22" t="s">
        <v>678</v>
      </c>
      <c r="M1440" s="22" t="s">
        <v>171</v>
      </c>
      <c r="N1440" s="22" t="s">
        <v>174</v>
      </c>
      <c r="O1440" s="22" t="s">
        <v>301</v>
      </c>
      <c r="Q1440" s="41" t="s">
        <v>342</v>
      </c>
      <c r="R1440" s="41" t="s">
        <v>614</v>
      </c>
      <c r="S1440" s="41" t="s">
        <v>678</v>
      </c>
      <c r="T1440" s="41" t="s">
        <v>434</v>
      </c>
      <c r="U1440" s="41" t="s">
        <v>638</v>
      </c>
    </row>
    <row r="1441" spans="1:21" s="22" customFormat="1">
      <c r="A1441" s="54">
        <v>41510</v>
      </c>
      <c r="B1441" s="17">
        <v>2013</v>
      </c>
      <c r="C1441" s="17">
        <f t="shared" si="106"/>
        <v>8</v>
      </c>
      <c r="D1441" s="17" t="str">
        <f t="shared" si="107"/>
        <v>summer</v>
      </c>
      <c r="E1441" s="37">
        <v>900</v>
      </c>
      <c r="F1441" s="37"/>
      <c r="G1441" s="35">
        <v>0</v>
      </c>
      <c r="H1441" s="22" t="str">
        <f t="shared" si="108"/>
        <v xml:space="preserve"> </v>
      </c>
      <c r="O1441" s="22" t="s">
        <v>301</v>
      </c>
    </row>
    <row r="1442" spans="1:21" s="22" customFormat="1">
      <c r="A1442" s="54">
        <v>41511</v>
      </c>
      <c r="B1442" s="17">
        <v>2013</v>
      </c>
      <c r="C1442" s="17">
        <f t="shared" si="106"/>
        <v>8</v>
      </c>
      <c r="D1442" s="17" t="str">
        <f t="shared" si="107"/>
        <v>summer</v>
      </c>
      <c r="E1442" s="37">
        <v>900</v>
      </c>
      <c r="F1442" s="37"/>
      <c r="G1442" s="35">
        <v>0</v>
      </c>
      <c r="H1442" s="22" t="str">
        <f t="shared" si="108"/>
        <v xml:space="preserve"> </v>
      </c>
      <c r="O1442" s="22" t="s">
        <v>211</v>
      </c>
    </row>
    <row r="1443" spans="1:21" s="22" customFormat="1">
      <c r="A1443" s="54">
        <v>41512</v>
      </c>
      <c r="B1443" s="17">
        <v>2013</v>
      </c>
      <c r="C1443" s="17">
        <f t="shared" si="106"/>
        <v>8</v>
      </c>
      <c r="D1443" s="17" t="str">
        <f t="shared" si="107"/>
        <v>summer</v>
      </c>
      <c r="E1443" s="37">
        <v>820</v>
      </c>
      <c r="F1443" s="37"/>
      <c r="G1443" s="35">
        <v>0</v>
      </c>
      <c r="H1443" s="22" t="str">
        <f t="shared" si="108"/>
        <v xml:space="preserve"> </v>
      </c>
      <c r="O1443" s="22" t="s">
        <v>211</v>
      </c>
    </row>
    <row r="1444" spans="1:21" s="22" customFormat="1">
      <c r="A1444" s="54">
        <v>41513</v>
      </c>
      <c r="B1444" s="17">
        <v>2013</v>
      </c>
      <c r="C1444" s="17">
        <f t="shared" si="106"/>
        <v>8</v>
      </c>
      <c r="D1444" s="17" t="str">
        <f t="shared" si="107"/>
        <v>summer</v>
      </c>
      <c r="E1444" s="37">
        <v>830</v>
      </c>
      <c r="F1444" s="37"/>
      <c r="G1444" s="35">
        <v>0</v>
      </c>
      <c r="H1444" s="22" t="str">
        <f t="shared" si="108"/>
        <v xml:space="preserve"> </v>
      </c>
      <c r="O1444" s="22" t="s">
        <v>211</v>
      </c>
    </row>
    <row r="1445" spans="1:21" s="22" customFormat="1">
      <c r="A1445" s="54">
        <v>41514</v>
      </c>
      <c r="B1445" s="17">
        <v>2013</v>
      </c>
      <c r="C1445" s="17">
        <f t="shared" si="106"/>
        <v>8</v>
      </c>
      <c r="D1445" s="17" t="str">
        <f t="shared" si="107"/>
        <v>summer</v>
      </c>
      <c r="E1445" s="37">
        <v>900</v>
      </c>
      <c r="F1445" s="37"/>
      <c r="G1445" s="35">
        <v>0</v>
      </c>
      <c r="H1445" s="22" t="str">
        <f t="shared" si="108"/>
        <v xml:space="preserve"> </v>
      </c>
      <c r="O1445" s="22" t="s">
        <v>301</v>
      </c>
    </row>
    <row r="1446" spans="1:21" s="22" customFormat="1">
      <c r="A1446" s="54">
        <v>41515</v>
      </c>
      <c r="B1446" s="17">
        <v>2013</v>
      </c>
      <c r="C1446" s="17">
        <f t="shared" si="106"/>
        <v>8</v>
      </c>
      <c r="D1446" s="17" t="str">
        <f t="shared" si="107"/>
        <v>summer</v>
      </c>
      <c r="E1446" s="37">
        <v>900</v>
      </c>
      <c r="F1446" s="37"/>
      <c r="G1446" s="35">
        <v>0</v>
      </c>
      <c r="H1446" s="22" t="str">
        <f t="shared" si="108"/>
        <v xml:space="preserve"> </v>
      </c>
      <c r="O1446" s="22" t="s">
        <v>746</v>
      </c>
    </row>
    <row r="1447" spans="1:21" s="22" customFormat="1">
      <c r="A1447" s="54">
        <v>41518</v>
      </c>
      <c r="B1447" s="17">
        <v>2013</v>
      </c>
      <c r="C1447" s="17">
        <f t="shared" si="106"/>
        <v>9</v>
      </c>
      <c r="D1447" s="17" t="str">
        <f t="shared" si="107"/>
        <v>fall</v>
      </c>
      <c r="E1447" s="37">
        <v>900</v>
      </c>
      <c r="F1447" s="37"/>
      <c r="G1447" s="35">
        <v>0</v>
      </c>
      <c r="H1447" s="22" t="str">
        <f t="shared" si="108"/>
        <v xml:space="preserve"> </v>
      </c>
      <c r="O1447" s="22" t="s">
        <v>211</v>
      </c>
    </row>
    <row r="1448" spans="1:21" s="22" customFormat="1">
      <c r="A1448" s="54">
        <v>41520</v>
      </c>
      <c r="B1448" s="17">
        <v>2013</v>
      </c>
      <c r="C1448" s="17">
        <f t="shared" si="106"/>
        <v>9</v>
      </c>
      <c r="D1448" s="17" t="str">
        <f t="shared" si="107"/>
        <v>fall</v>
      </c>
      <c r="E1448" s="37">
        <v>930</v>
      </c>
      <c r="F1448" s="37"/>
      <c r="G1448" s="35">
        <v>0</v>
      </c>
      <c r="H1448" s="22" t="str">
        <f t="shared" si="108"/>
        <v xml:space="preserve"> </v>
      </c>
      <c r="O1448" s="22" t="s">
        <v>746</v>
      </c>
    </row>
    <row r="1449" spans="1:21">
      <c r="A1449" s="53">
        <v>41521</v>
      </c>
      <c r="B1449" s="17">
        <v>2013</v>
      </c>
      <c r="C1449" s="17">
        <f t="shared" si="106"/>
        <v>9</v>
      </c>
      <c r="D1449" s="17" t="str">
        <f t="shared" si="107"/>
        <v>fall</v>
      </c>
      <c r="E1449" s="29">
        <v>1110</v>
      </c>
      <c r="F1449" s="37" t="s">
        <v>97</v>
      </c>
      <c r="G1449" s="35">
        <v>1</v>
      </c>
      <c r="H1449" s="41" t="str">
        <f t="shared" si="108"/>
        <v>Calypte anna</v>
      </c>
      <c r="I1449" s="22" t="s">
        <v>582</v>
      </c>
      <c r="J1449" s="22" t="s">
        <v>583</v>
      </c>
      <c r="K1449" s="22" t="s">
        <v>293</v>
      </c>
      <c r="L1449" s="22" t="s">
        <v>404</v>
      </c>
      <c r="M1449" s="22" t="s">
        <v>133</v>
      </c>
      <c r="N1449" s="22" t="s">
        <v>44</v>
      </c>
      <c r="O1449" s="22" t="s">
        <v>426</v>
      </c>
      <c r="Q1449" s="41" t="s">
        <v>342</v>
      </c>
      <c r="R1449" s="41" t="s">
        <v>760</v>
      </c>
      <c r="S1449" s="41" t="s">
        <v>519</v>
      </c>
      <c r="T1449" s="41" t="s">
        <v>434</v>
      </c>
      <c r="U1449" s="41" t="s">
        <v>920</v>
      </c>
    </row>
    <row r="1450" spans="1:21" s="22" customFormat="1">
      <c r="A1450" s="54">
        <v>41521</v>
      </c>
      <c r="B1450" s="17">
        <v>2013</v>
      </c>
      <c r="C1450" s="17">
        <f t="shared" si="106"/>
        <v>9</v>
      </c>
      <c r="D1450" s="17" t="str">
        <f t="shared" si="107"/>
        <v>fall</v>
      </c>
      <c r="E1450" s="37">
        <v>900</v>
      </c>
      <c r="F1450" s="37"/>
      <c r="G1450" s="35">
        <v>0</v>
      </c>
      <c r="H1450" s="22" t="str">
        <f t="shared" si="108"/>
        <v xml:space="preserve"> </v>
      </c>
      <c r="O1450" s="22" t="s">
        <v>746</v>
      </c>
    </row>
    <row r="1451" spans="1:21" s="22" customFormat="1">
      <c r="A1451" s="54">
        <v>41522</v>
      </c>
      <c r="B1451" s="17">
        <v>2013</v>
      </c>
      <c r="C1451" s="17">
        <f t="shared" si="106"/>
        <v>9</v>
      </c>
      <c r="D1451" s="17" t="str">
        <f t="shared" si="107"/>
        <v>fall</v>
      </c>
      <c r="E1451" s="37">
        <v>845</v>
      </c>
      <c r="F1451" s="37"/>
      <c r="G1451" s="35">
        <v>0</v>
      </c>
      <c r="H1451" s="22" t="str">
        <f t="shared" si="108"/>
        <v xml:space="preserve"> </v>
      </c>
      <c r="O1451" s="22" t="s">
        <v>746</v>
      </c>
    </row>
    <row r="1452" spans="1:21" s="22" customFormat="1">
      <c r="A1452" s="54">
        <v>41523</v>
      </c>
      <c r="B1452" s="17">
        <v>2013</v>
      </c>
      <c r="C1452" s="17">
        <f t="shared" si="106"/>
        <v>9</v>
      </c>
      <c r="D1452" s="17" t="str">
        <f t="shared" si="107"/>
        <v>fall</v>
      </c>
      <c r="E1452" s="37">
        <v>1100</v>
      </c>
      <c r="F1452" s="37"/>
      <c r="G1452" s="35">
        <v>0</v>
      </c>
      <c r="H1452" s="22" t="str">
        <f t="shared" si="108"/>
        <v xml:space="preserve"> </v>
      </c>
      <c r="O1452" s="22" t="s">
        <v>746</v>
      </c>
    </row>
    <row r="1453" spans="1:21" s="22" customFormat="1" ht="13" customHeight="1">
      <c r="A1453" s="54">
        <v>41526</v>
      </c>
      <c r="B1453" s="17">
        <v>2013</v>
      </c>
      <c r="C1453" s="17">
        <f t="shared" si="106"/>
        <v>9</v>
      </c>
      <c r="D1453" s="17" t="str">
        <f t="shared" si="107"/>
        <v>fall</v>
      </c>
      <c r="E1453" s="37">
        <v>830</v>
      </c>
      <c r="F1453" s="37"/>
      <c r="G1453" s="35">
        <v>0</v>
      </c>
      <c r="H1453" s="22" t="str">
        <f t="shared" si="108"/>
        <v xml:space="preserve"> </v>
      </c>
      <c r="O1453" s="22" t="s">
        <v>746</v>
      </c>
    </row>
    <row r="1454" spans="1:21" s="22" customFormat="1" ht="13" customHeight="1">
      <c r="A1454" s="54">
        <v>41527</v>
      </c>
      <c r="B1454" s="17">
        <v>2013</v>
      </c>
      <c r="C1454" s="17">
        <f t="shared" si="106"/>
        <v>9</v>
      </c>
      <c r="D1454" s="17" t="str">
        <f t="shared" si="107"/>
        <v>fall</v>
      </c>
      <c r="E1454" s="37">
        <v>830</v>
      </c>
      <c r="F1454" s="37"/>
      <c r="G1454" s="35">
        <v>0</v>
      </c>
      <c r="H1454" s="22" t="str">
        <f t="shared" si="108"/>
        <v xml:space="preserve"> </v>
      </c>
      <c r="O1454" s="22" t="s">
        <v>746</v>
      </c>
    </row>
    <row r="1455" spans="1:21" s="22" customFormat="1" ht="13" customHeight="1">
      <c r="A1455" s="54">
        <v>41529</v>
      </c>
      <c r="B1455" s="17">
        <v>2013</v>
      </c>
      <c r="C1455" s="17">
        <f t="shared" si="106"/>
        <v>9</v>
      </c>
      <c r="D1455" s="17" t="str">
        <f t="shared" si="107"/>
        <v>fall</v>
      </c>
      <c r="E1455" s="37">
        <v>200</v>
      </c>
      <c r="F1455" s="37"/>
      <c r="G1455" s="35">
        <v>0</v>
      </c>
      <c r="H1455" s="22" t="str">
        <f t="shared" si="108"/>
        <v xml:space="preserve"> </v>
      </c>
      <c r="O1455" s="22" t="s">
        <v>301</v>
      </c>
    </row>
    <row r="1456" spans="1:21" s="22" customFormat="1">
      <c r="A1456" s="54">
        <v>41531</v>
      </c>
      <c r="B1456" s="17">
        <v>2013</v>
      </c>
      <c r="C1456" s="17">
        <f t="shared" si="106"/>
        <v>9</v>
      </c>
      <c r="D1456" s="17" t="str">
        <f t="shared" si="107"/>
        <v>fall</v>
      </c>
      <c r="E1456" s="37">
        <v>845</v>
      </c>
      <c r="F1456" s="37"/>
      <c r="G1456" s="35">
        <v>0</v>
      </c>
      <c r="H1456" s="22" t="str">
        <f t="shared" si="108"/>
        <v xml:space="preserve"> </v>
      </c>
      <c r="O1456" s="22" t="s">
        <v>301</v>
      </c>
    </row>
    <row r="1457" spans="1:21" s="22" customFormat="1">
      <c r="A1457" s="54">
        <v>41532</v>
      </c>
      <c r="B1457" s="17">
        <v>2013</v>
      </c>
      <c r="C1457" s="17">
        <f t="shared" si="106"/>
        <v>9</v>
      </c>
      <c r="D1457" s="17" t="str">
        <f t="shared" si="107"/>
        <v>fall</v>
      </c>
      <c r="E1457" s="37">
        <v>900</v>
      </c>
      <c r="F1457" s="37"/>
      <c r="G1457" s="35">
        <v>0</v>
      </c>
      <c r="H1457" s="22" t="str">
        <f t="shared" si="108"/>
        <v xml:space="preserve"> </v>
      </c>
      <c r="O1457" s="22" t="s">
        <v>301</v>
      </c>
      <c r="P1457" s="22" t="s">
        <v>175</v>
      </c>
    </row>
    <row r="1458" spans="1:21">
      <c r="A1458" s="53">
        <v>41534</v>
      </c>
      <c r="B1458" s="17">
        <v>2013</v>
      </c>
      <c r="C1458" s="17">
        <f t="shared" si="106"/>
        <v>9</v>
      </c>
      <c r="D1458" s="17" t="str">
        <f t="shared" si="107"/>
        <v>fall</v>
      </c>
      <c r="E1458" s="29">
        <v>1030</v>
      </c>
      <c r="F1458" s="37" t="s">
        <v>97</v>
      </c>
      <c r="G1458" s="35">
        <v>1</v>
      </c>
      <c r="H1458" s="41" t="str">
        <f t="shared" si="108"/>
        <v>Setophaga townsendi</v>
      </c>
      <c r="I1458" s="22" t="s">
        <v>183</v>
      </c>
      <c r="J1458" s="22" t="s">
        <v>348</v>
      </c>
      <c r="M1458" s="22" t="s">
        <v>171</v>
      </c>
      <c r="N1458" s="22" t="s">
        <v>176</v>
      </c>
      <c r="O1458" s="22" t="s">
        <v>211</v>
      </c>
      <c r="P1458" s="41" t="s">
        <v>82</v>
      </c>
      <c r="Q1458" s="41" t="s">
        <v>342</v>
      </c>
      <c r="R1458" s="41" t="s">
        <v>618</v>
      </c>
      <c r="S1458" s="41" t="s">
        <v>678</v>
      </c>
      <c r="T1458" s="41" t="s">
        <v>517</v>
      </c>
      <c r="U1458" s="41" t="s">
        <v>639</v>
      </c>
    </row>
    <row r="1459" spans="1:21" s="22" customFormat="1">
      <c r="A1459" s="54">
        <v>41534</v>
      </c>
      <c r="B1459" s="17">
        <v>2013</v>
      </c>
      <c r="C1459" s="17">
        <f t="shared" si="106"/>
        <v>9</v>
      </c>
      <c r="D1459" s="17" t="str">
        <f t="shared" si="107"/>
        <v>fall</v>
      </c>
      <c r="E1459" s="37">
        <v>830</v>
      </c>
      <c r="F1459" s="37"/>
      <c r="G1459" s="35">
        <v>0</v>
      </c>
      <c r="H1459" s="22" t="str">
        <f t="shared" si="108"/>
        <v xml:space="preserve"> </v>
      </c>
      <c r="O1459" s="22" t="s">
        <v>211</v>
      </c>
    </row>
    <row r="1460" spans="1:21" s="22" customFormat="1">
      <c r="A1460" s="54">
        <v>41535</v>
      </c>
      <c r="B1460" s="17">
        <v>2013</v>
      </c>
      <c r="C1460" s="17">
        <f t="shared" si="106"/>
        <v>9</v>
      </c>
      <c r="D1460" s="17" t="str">
        <f t="shared" si="107"/>
        <v>fall</v>
      </c>
      <c r="E1460" s="37">
        <v>900</v>
      </c>
      <c r="F1460" s="37"/>
      <c r="G1460" s="35">
        <v>0</v>
      </c>
      <c r="H1460" s="22" t="str">
        <f t="shared" si="108"/>
        <v xml:space="preserve"> </v>
      </c>
      <c r="O1460" s="22" t="s">
        <v>301</v>
      </c>
    </row>
    <row r="1461" spans="1:21" s="22" customFormat="1">
      <c r="A1461" s="54">
        <v>41536</v>
      </c>
      <c r="B1461" s="17">
        <v>2013</v>
      </c>
      <c r="C1461" s="17">
        <f t="shared" si="106"/>
        <v>9</v>
      </c>
      <c r="D1461" s="17" t="str">
        <f t="shared" si="107"/>
        <v>fall</v>
      </c>
      <c r="E1461" s="37">
        <v>830</v>
      </c>
      <c r="F1461" s="37"/>
      <c r="G1461" s="35">
        <v>0</v>
      </c>
      <c r="H1461" s="22" t="str">
        <f t="shared" si="108"/>
        <v xml:space="preserve"> </v>
      </c>
      <c r="O1461" s="22" t="s">
        <v>746</v>
      </c>
    </row>
    <row r="1462" spans="1:21" s="22" customFormat="1">
      <c r="A1462" s="54">
        <v>41537</v>
      </c>
      <c r="B1462" s="17">
        <v>2013</v>
      </c>
      <c r="C1462" s="17">
        <f t="shared" si="106"/>
        <v>9</v>
      </c>
      <c r="D1462" s="17" t="str">
        <f t="shared" si="107"/>
        <v>fall</v>
      </c>
      <c r="E1462" s="37">
        <v>815</v>
      </c>
      <c r="F1462" s="37"/>
      <c r="G1462" s="35">
        <v>0</v>
      </c>
      <c r="H1462" s="22" t="str">
        <f t="shared" si="108"/>
        <v xml:space="preserve"> </v>
      </c>
      <c r="O1462" s="22" t="s">
        <v>746</v>
      </c>
    </row>
    <row r="1463" spans="1:21" s="22" customFormat="1">
      <c r="A1463" s="54">
        <v>41539</v>
      </c>
      <c r="B1463" s="17">
        <v>2013</v>
      </c>
      <c r="C1463" s="17">
        <f t="shared" si="106"/>
        <v>9</v>
      </c>
      <c r="D1463" s="17" t="str">
        <f t="shared" si="107"/>
        <v>fall</v>
      </c>
      <c r="E1463" s="37">
        <v>900</v>
      </c>
      <c r="F1463" s="37"/>
      <c r="G1463" s="35">
        <v>0</v>
      </c>
      <c r="H1463" s="22" t="str">
        <f t="shared" si="108"/>
        <v xml:space="preserve"> </v>
      </c>
      <c r="O1463" s="22" t="s">
        <v>211</v>
      </c>
    </row>
    <row r="1464" spans="1:21" s="22" customFormat="1">
      <c r="A1464" s="54">
        <v>41540</v>
      </c>
      <c r="B1464" s="17">
        <v>2013</v>
      </c>
      <c r="C1464" s="17">
        <f t="shared" si="106"/>
        <v>9</v>
      </c>
      <c r="D1464" s="17" t="str">
        <f t="shared" si="107"/>
        <v>fall</v>
      </c>
      <c r="E1464" s="37">
        <v>830</v>
      </c>
      <c r="F1464" s="37"/>
      <c r="G1464" s="35">
        <v>0</v>
      </c>
      <c r="H1464" s="22" t="str">
        <f t="shared" si="108"/>
        <v xml:space="preserve"> </v>
      </c>
      <c r="O1464" s="22" t="s">
        <v>211</v>
      </c>
    </row>
    <row r="1465" spans="1:21" s="22" customFormat="1">
      <c r="A1465" s="54">
        <v>41541</v>
      </c>
      <c r="B1465" s="17">
        <v>2013</v>
      </c>
      <c r="C1465" s="17">
        <f t="shared" si="106"/>
        <v>9</v>
      </c>
      <c r="D1465" s="17" t="str">
        <f t="shared" si="107"/>
        <v>fall</v>
      </c>
      <c r="E1465" s="37">
        <v>830</v>
      </c>
      <c r="F1465" s="37"/>
      <c r="G1465" s="35">
        <v>0</v>
      </c>
      <c r="H1465" s="22" t="str">
        <f t="shared" si="108"/>
        <v xml:space="preserve"> </v>
      </c>
      <c r="O1465" s="22" t="s">
        <v>746</v>
      </c>
    </row>
    <row r="1466" spans="1:21" s="22" customFormat="1">
      <c r="A1466" s="54">
        <v>41542</v>
      </c>
      <c r="B1466" s="17">
        <v>2013</v>
      </c>
      <c r="C1466" s="17">
        <f t="shared" si="106"/>
        <v>9</v>
      </c>
      <c r="D1466" s="17" t="str">
        <f t="shared" si="107"/>
        <v>fall</v>
      </c>
      <c r="E1466" s="37">
        <v>845</v>
      </c>
      <c r="F1466" s="37"/>
      <c r="G1466" s="35">
        <v>0</v>
      </c>
      <c r="H1466" s="22" t="str">
        <f t="shared" si="108"/>
        <v xml:space="preserve"> </v>
      </c>
      <c r="O1466" s="22" t="s">
        <v>301</v>
      </c>
    </row>
    <row r="1467" spans="1:21" s="22" customFormat="1">
      <c r="A1467" s="54">
        <v>41543</v>
      </c>
      <c r="B1467" s="17">
        <v>2013</v>
      </c>
      <c r="C1467" s="17">
        <f t="shared" si="106"/>
        <v>9</v>
      </c>
      <c r="D1467" s="17" t="str">
        <f t="shared" si="107"/>
        <v>fall</v>
      </c>
      <c r="E1467" s="37">
        <v>830</v>
      </c>
      <c r="F1467" s="37"/>
      <c r="G1467" s="35">
        <v>0</v>
      </c>
      <c r="H1467" s="22" t="str">
        <f t="shared" si="108"/>
        <v xml:space="preserve"> </v>
      </c>
      <c r="O1467" s="22" t="s">
        <v>211</v>
      </c>
    </row>
    <row r="1468" spans="1:21" s="22" customFormat="1">
      <c r="A1468" s="54">
        <v>41544</v>
      </c>
      <c r="B1468" s="17">
        <v>2013</v>
      </c>
      <c r="C1468" s="17">
        <f t="shared" si="106"/>
        <v>9</v>
      </c>
      <c r="D1468" s="17" t="str">
        <f t="shared" si="107"/>
        <v>fall</v>
      </c>
      <c r="E1468" s="37">
        <v>845</v>
      </c>
      <c r="F1468" s="37"/>
      <c r="G1468" s="35">
        <v>0</v>
      </c>
      <c r="H1468" s="22" t="str">
        <f t="shared" si="108"/>
        <v xml:space="preserve"> </v>
      </c>
      <c r="O1468" s="22" t="s">
        <v>746</v>
      </c>
    </row>
    <row r="1469" spans="1:21" s="22" customFormat="1">
      <c r="A1469" s="54">
        <v>41545</v>
      </c>
      <c r="B1469" s="17">
        <v>2013</v>
      </c>
      <c r="C1469" s="17">
        <f t="shared" si="106"/>
        <v>9</v>
      </c>
      <c r="D1469" s="17" t="str">
        <f t="shared" si="107"/>
        <v>fall</v>
      </c>
      <c r="E1469" s="37">
        <v>730</v>
      </c>
      <c r="F1469" s="37" t="s">
        <v>586</v>
      </c>
      <c r="G1469" s="35">
        <v>1</v>
      </c>
      <c r="H1469" s="22" t="str">
        <f>CONCATENATE(I1469," ",J1469)</f>
        <v>Calypte anna</v>
      </c>
      <c r="I1469" s="22" t="s">
        <v>582</v>
      </c>
      <c r="J1469" s="22" t="s">
        <v>583</v>
      </c>
      <c r="K1469" s="22" t="s">
        <v>585</v>
      </c>
      <c r="L1469" s="22" t="s">
        <v>585</v>
      </c>
      <c r="M1469" s="22" t="s">
        <v>133</v>
      </c>
      <c r="N1469" s="22" t="s">
        <v>306</v>
      </c>
      <c r="O1469" s="22" t="s">
        <v>172</v>
      </c>
      <c r="P1469" s="22" t="s">
        <v>84</v>
      </c>
      <c r="S1469" s="22" t="s">
        <v>585</v>
      </c>
      <c r="T1469" s="22" t="s">
        <v>585</v>
      </c>
    </row>
    <row r="1470" spans="1:21" s="22" customFormat="1">
      <c r="A1470" s="54">
        <v>41545</v>
      </c>
      <c r="B1470" s="17">
        <v>2013</v>
      </c>
      <c r="C1470" s="17">
        <f t="shared" si="106"/>
        <v>9</v>
      </c>
      <c r="D1470" s="17" t="str">
        <f t="shared" si="107"/>
        <v>fall</v>
      </c>
      <c r="E1470" s="37">
        <v>900</v>
      </c>
      <c r="F1470" s="37"/>
      <c r="G1470" s="35">
        <v>0</v>
      </c>
      <c r="H1470" s="22" t="str">
        <f t="shared" si="108"/>
        <v xml:space="preserve"> </v>
      </c>
      <c r="O1470" s="22" t="s">
        <v>301</v>
      </c>
      <c r="P1470" s="22" t="s">
        <v>83</v>
      </c>
    </row>
    <row r="1471" spans="1:21">
      <c r="A1471" s="53">
        <v>41546</v>
      </c>
      <c r="B1471" s="17">
        <v>2013</v>
      </c>
      <c r="C1471" s="17">
        <f t="shared" si="106"/>
        <v>9</v>
      </c>
      <c r="D1471" s="17" t="str">
        <f t="shared" si="107"/>
        <v>fall</v>
      </c>
      <c r="E1471" s="29">
        <v>845</v>
      </c>
      <c r="F1471" s="37" t="s">
        <v>97</v>
      </c>
      <c r="G1471" s="35">
        <v>1</v>
      </c>
      <c r="H1471" s="41" t="str">
        <f t="shared" si="108"/>
        <v>Empidonax difficilis</v>
      </c>
      <c r="I1471" s="22" t="s">
        <v>85</v>
      </c>
      <c r="J1471" s="22" t="s">
        <v>86</v>
      </c>
      <c r="M1471" s="22" t="s">
        <v>171</v>
      </c>
      <c r="N1471" s="22" t="s">
        <v>176</v>
      </c>
      <c r="O1471" s="22" t="s">
        <v>211</v>
      </c>
      <c r="P1471" s="41" t="s">
        <v>19</v>
      </c>
      <c r="Q1471" s="41" t="s">
        <v>342</v>
      </c>
      <c r="R1471" s="41" t="s">
        <v>617</v>
      </c>
      <c r="S1471" s="41" t="s">
        <v>519</v>
      </c>
      <c r="T1471" s="41" t="s">
        <v>434</v>
      </c>
      <c r="U1471" s="41" t="s">
        <v>759</v>
      </c>
    </row>
    <row r="1472" spans="1:21" s="22" customFormat="1">
      <c r="A1472" s="54">
        <v>41547</v>
      </c>
      <c r="B1472" s="17">
        <v>2013</v>
      </c>
      <c r="C1472" s="17">
        <f t="shared" si="106"/>
        <v>9</v>
      </c>
      <c r="D1472" s="17" t="str">
        <f t="shared" si="107"/>
        <v>fall</v>
      </c>
      <c r="E1472" s="37">
        <v>820</v>
      </c>
      <c r="F1472" s="37"/>
      <c r="G1472" s="35">
        <v>0</v>
      </c>
      <c r="H1472" s="22" t="str">
        <f t="shared" si="108"/>
        <v xml:space="preserve"> </v>
      </c>
      <c r="O1472" s="22" t="s">
        <v>211</v>
      </c>
    </row>
    <row r="1473" spans="1:22" s="22" customFormat="1">
      <c r="A1473" s="54">
        <v>41547</v>
      </c>
      <c r="B1473" s="17">
        <v>2013</v>
      </c>
      <c r="C1473" s="17">
        <f t="shared" si="106"/>
        <v>9</v>
      </c>
      <c r="D1473" s="17" t="str">
        <f t="shared" si="107"/>
        <v>fall</v>
      </c>
      <c r="E1473" s="37">
        <v>1130</v>
      </c>
      <c r="F1473" s="37" t="s">
        <v>586</v>
      </c>
      <c r="G1473" s="35">
        <v>1</v>
      </c>
      <c r="H1473" s="22" t="str">
        <f>CONCATENATE(I1473," ",J1473)</f>
        <v xml:space="preserve">Unknown </v>
      </c>
      <c r="I1473" s="22" t="s">
        <v>182</v>
      </c>
      <c r="K1473" s="22" t="s">
        <v>585</v>
      </c>
      <c r="L1473" s="22" t="s">
        <v>585</v>
      </c>
      <c r="M1473" s="22" t="s">
        <v>133</v>
      </c>
      <c r="N1473" s="22" t="s">
        <v>306</v>
      </c>
      <c r="O1473" s="22" t="s">
        <v>564</v>
      </c>
      <c r="P1473" s="22" t="s">
        <v>20</v>
      </c>
      <c r="S1473" s="22" t="s">
        <v>585</v>
      </c>
      <c r="T1473" s="22" t="s">
        <v>585</v>
      </c>
    </row>
    <row r="1474" spans="1:22" s="22" customFormat="1">
      <c r="A1474" s="54">
        <v>41548</v>
      </c>
      <c r="B1474" s="17">
        <v>2013</v>
      </c>
      <c r="C1474" s="17">
        <f t="shared" si="106"/>
        <v>10</v>
      </c>
      <c r="D1474" s="17" t="str">
        <f t="shared" si="107"/>
        <v>fall</v>
      </c>
      <c r="E1474" s="37">
        <v>830</v>
      </c>
      <c r="F1474" s="37"/>
      <c r="G1474" s="35">
        <v>0</v>
      </c>
      <c r="H1474" s="22" t="str">
        <f t="shared" si="108"/>
        <v xml:space="preserve"> </v>
      </c>
      <c r="O1474" s="22" t="s">
        <v>746</v>
      </c>
    </row>
    <row r="1475" spans="1:22">
      <c r="A1475" s="53">
        <v>41549</v>
      </c>
      <c r="B1475" s="17">
        <v>2013</v>
      </c>
      <c r="C1475" s="17">
        <f t="shared" si="106"/>
        <v>10</v>
      </c>
      <c r="D1475" s="17" t="str">
        <f t="shared" si="107"/>
        <v>fall</v>
      </c>
      <c r="E1475" s="29">
        <v>1123</v>
      </c>
      <c r="F1475" s="37" t="s">
        <v>97</v>
      </c>
      <c r="G1475" s="35">
        <v>1</v>
      </c>
      <c r="H1475" s="41" t="str">
        <f t="shared" si="108"/>
        <v>Calypte anna</v>
      </c>
      <c r="I1475" s="22" t="s">
        <v>582</v>
      </c>
      <c r="J1475" s="22" t="s">
        <v>583</v>
      </c>
      <c r="K1475" s="22" t="s">
        <v>519</v>
      </c>
      <c r="L1475" s="22" t="s">
        <v>434</v>
      </c>
      <c r="M1475" s="22" t="s">
        <v>133</v>
      </c>
      <c r="N1475" s="22" t="s">
        <v>306</v>
      </c>
      <c r="O1475" s="22" t="s">
        <v>21</v>
      </c>
      <c r="Q1475" s="41" t="s">
        <v>342</v>
      </c>
      <c r="R1475" s="41" t="s">
        <v>765</v>
      </c>
      <c r="S1475" s="41" t="s">
        <v>519</v>
      </c>
      <c r="T1475" s="41" t="s">
        <v>517</v>
      </c>
      <c r="U1475" s="41" t="s">
        <v>759</v>
      </c>
    </row>
    <row r="1476" spans="1:22" s="22" customFormat="1">
      <c r="A1476" s="54">
        <v>41549</v>
      </c>
      <c r="B1476" s="17">
        <v>2013</v>
      </c>
      <c r="C1476" s="17">
        <f t="shared" si="106"/>
        <v>10</v>
      </c>
      <c r="D1476" s="17" t="str">
        <f t="shared" si="107"/>
        <v>fall</v>
      </c>
      <c r="E1476" s="37">
        <v>900</v>
      </c>
      <c r="F1476" s="37"/>
      <c r="G1476" s="35">
        <v>0</v>
      </c>
      <c r="H1476" s="22" t="str">
        <f t="shared" si="108"/>
        <v xml:space="preserve"> </v>
      </c>
      <c r="O1476" s="22" t="s">
        <v>746</v>
      </c>
    </row>
    <row r="1477" spans="1:22" s="22" customFormat="1">
      <c r="A1477" s="54">
        <v>41550</v>
      </c>
      <c r="B1477" s="17">
        <v>2013</v>
      </c>
      <c r="C1477" s="17">
        <f t="shared" si="106"/>
        <v>10</v>
      </c>
      <c r="D1477" s="17" t="str">
        <f t="shared" si="107"/>
        <v>fall</v>
      </c>
      <c r="E1477" s="37">
        <v>150</v>
      </c>
      <c r="F1477" s="37"/>
      <c r="G1477" s="35">
        <v>0</v>
      </c>
      <c r="H1477" s="22" t="str">
        <f t="shared" si="108"/>
        <v xml:space="preserve"> </v>
      </c>
      <c r="O1477" s="22" t="s">
        <v>301</v>
      </c>
    </row>
    <row r="1478" spans="1:22">
      <c r="A1478" s="53">
        <v>41551</v>
      </c>
      <c r="B1478" s="17">
        <v>2013</v>
      </c>
      <c r="C1478" s="17">
        <f t="shared" si="106"/>
        <v>10</v>
      </c>
      <c r="D1478" s="17" t="str">
        <f t="shared" si="107"/>
        <v>fall</v>
      </c>
      <c r="E1478" s="29">
        <v>1100</v>
      </c>
      <c r="F1478" s="37" t="s">
        <v>97</v>
      </c>
      <c r="G1478" s="35">
        <v>1</v>
      </c>
      <c r="H1478" s="41" t="str">
        <f t="shared" si="108"/>
        <v>Vermivora celata</v>
      </c>
      <c r="I1478" s="22" t="s">
        <v>22</v>
      </c>
      <c r="J1478" s="22" t="s">
        <v>23</v>
      </c>
      <c r="K1478" s="22" t="s">
        <v>585</v>
      </c>
      <c r="L1478" s="22" t="s">
        <v>585</v>
      </c>
      <c r="M1478" s="22" t="s">
        <v>171</v>
      </c>
      <c r="N1478" s="22" t="s">
        <v>176</v>
      </c>
      <c r="O1478" s="22" t="s">
        <v>726</v>
      </c>
      <c r="Q1478" s="41" t="s">
        <v>342</v>
      </c>
      <c r="R1478" s="41" t="s">
        <v>611</v>
      </c>
      <c r="S1478" s="41" t="s">
        <v>678</v>
      </c>
      <c r="T1478" s="41" t="s">
        <v>434</v>
      </c>
      <c r="U1478" s="41" t="s">
        <v>759</v>
      </c>
    </row>
    <row r="1479" spans="1:22">
      <c r="A1479" s="53">
        <v>41552</v>
      </c>
      <c r="B1479" s="17">
        <v>2013</v>
      </c>
      <c r="C1479" s="17">
        <f t="shared" ref="C1479:C1542" si="109">MONTH(A1479)</f>
        <v>10</v>
      </c>
      <c r="D1479" s="17" t="str">
        <f t="shared" ref="D1479:D1542" si="110">IF(C1479&lt;3,"winter",IF(C1479&lt;6,"spring",IF(C1479&lt;9,"summer",IF(C1479&lt;12,"fall","winter"))))</f>
        <v>fall</v>
      </c>
      <c r="E1479" s="29">
        <v>1155</v>
      </c>
      <c r="F1479" s="37" t="s">
        <v>97</v>
      </c>
      <c r="G1479" s="35">
        <v>1</v>
      </c>
      <c r="H1479" s="41" t="str">
        <f t="shared" si="108"/>
        <v>Calypte anna</v>
      </c>
      <c r="I1479" s="22" t="s">
        <v>582</v>
      </c>
      <c r="J1479" s="22" t="s">
        <v>583</v>
      </c>
      <c r="K1479" s="22" t="s">
        <v>519</v>
      </c>
      <c r="L1479" s="22" t="s">
        <v>585</v>
      </c>
      <c r="M1479" s="22" t="s">
        <v>133</v>
      </c>
      <c r="N1479" s="22" t="s">
        <v>306</v>
      </c>
      <c r="O1479" s="22" t="s">
        <v>157</v>
      </c>
      <c r="Q1479" s="41" t="s">
        <v>342</v>
      </c>
      <c r="R1479" s="41" t="s">
        <v>609</v>
      </c>
      <c r="S1479" s="41" t="s">
        <v>519</v>
      </c>
      <c r="T1479" s="41" t="s">
        <v>434</v>
      </c>
      <c r="U1479" s="41" t="s">
        <v>636</v>
      </c>
    </row>
    <row r="1480" spans="1:22" s="22" customFormat="1">
      <c r="A1480" s="54">
        <v>41553</v>
      </c>
      <c r="B1480" s="17">
        <v>2013</v>
      </c>
      <c r="C1480" s="17">
        <f t="shared" si="109"/>
        <v>10</v>
      </c>
      <c r="D1480" s="17" t="str">
        <f t="shared" si="110"/>
        <v>fall</v>
      </c>
      <c r="E1480" s="37">
        <v>845</v>
      </c>
      <c r="F1480" s="37"/>
      <c r="G1480" s="35">
        <v>0</v>
      </c>
      <c r="H1480" s="22" t="str">
        <f t="shared" si="108"/>
        <v xml:space="preserve"> </v>
      </c>
      <c r="O1480" s="22" t="s">
        <v>301</v>
      </c>
    </row>
    <row r="1481" spans="1:22">
      <c r="A1481" s="53">
        <v>41554</v>
      </c>
      <c r="B1481" s="17">
        <v>2013</v>
      </c>
      <c r="C1481" s="17">
        <f t="shared" si="109"/>
        <v>10</v>
      </c>
      <c r="D1481" s="17" t="str">
        <f t="shared" si="110"/>
        <v>fall</v>
      </c>
      <c r="E1481" s="29">
        <v>835</v>
      </c>
      <c r="F1481" s="37" t="s">
        <v>97</v>
      </c>
      <c r="G1481" s="35">
        <v>1</v>
      </c>
      <c r="H1481" s="41" t="str">
        <f t="shared" si="108"/>
        <v>Melospiza lincolnii</v>
      </c>
      <c r="I1481" s="22" t="s">
        <v>326</v>
      </c>
      <c r="J1481" s="22" t="s">
        <v>351</v>
      </c>
      <c r="K1481" s="22" t="s">
        <v>585</v>
      </c>
      <c r="L1481" s="22" t="s">
        <v>585</v>
      </c>
      <c r="M1481" s="22" t="s">
        <v>133</v>
      </c>
      <c r="N1481" s="22" t="s">
        <v>44</v>
      </c>
      <c r="O1481" s="22" t="s">
        <v>172</v>
      </c>
      <c r="Q1481" s="41" t="s">
        <v>342</v>
      </c>
      <c r="R1481" s="41" t="s">
        <v>762</v>
      </c>
      <c r="S1481" s="41" t="s">
        <v>519</v>
      </c>
      <c r="T1481" s="41" t="s">
        <v>585</v>
      </c>
      <c r="U1481" s="41" t="s">
        <v>759</v>
      </c>
      <c r="V1481" t="s">
        <v>1000</v>
      </c>
    </row>
    <row r="1482" spans="1:22" s="22" customFormat="1">
      <c r="A1482" s="54">
        <v>41554</v>
      </c>
      <c r="B1482" s="17">
        <v>2013</v>
      </c>
      <c r="C1482" s="17">
        <f t="shared" si="109"/>
        <v>10</v>
      </c>
      <c r="D1482" s="17" t="str">
        <f t="shared" si="110"/>
        <v>fall</v>
      </c>
      <c r="E1482" s="37">
        <v>835</v>
      </c>
      <c r="F1482" s="37"/>
      <c r="G1482" s="35">
        <v>0</v>
      </c>
      <c r="H1482" s="22" t="str">
        <f t="shared" si="108"/>
        <v xml:space="preserve"> </v>
      </c>
      <c r="O1482" s="22" t="s">
        <v>211</v>
      </c>
    </row>
    <row r="1483" spans="1:22" s="22" customFormat="1">
      <c r="A1483" s="54">
        <v>41555</v>
      </c>
      <c r="B1483" s="17">
        <v>2013</v>
      </c>
      <c r="C1483" s="17">
        <f t="shared" si="109"/>
        <v>10</v>
      </c>
      <c r="D1483" s="17" t="str">
        <f t="shared" si="110"/>
        <v>fall</v>
      </c>
      <c r="E1483" s="37">
        <v>840</v>
      </c>
      <c r="F1483" s="37"/>
      <c r="G1483" s="35">
        <v>0</v>
      </c>
      <c r="H1483" s="22" t="str">
        <f t="shared" si="108"/>
        <v xml:space="preserve"> </v>
      </c>
      <c r="O1483" s="22" t="s">
        <v>211</v>
      </c>
    </row>
    <row r="1484" spans="1:22" s="22" customFormat="1">
      <c r="A1484" s="54">
        <v>41556</v>
      </c>
      <c r="B1484" s="17">
        <v>2013</v>
      </c>
      <c r="C1484" s="17">
        <f t="shared" si="109"/>
        <v>10</v>
      </c>
      <c r="D1484" s="17" t="str">
        <f t="shared" si="110"/>
        <v>fall</v>
      </c>
      <c r="E1484" s="37">
        <v>900</v>
      </c>
      <c r="F1484" s="37"/>
      <c r="G1484" s="35">
        <v>0</v>
      </c>
      <c r="H1484" s="22" t="str">
        <f t="shared" si="108"/>
        <v xml:space="preserve"> </v>
      </c>
      <c r="O1484" s="22" t="s">
        <v>301</v>
      </c>
    </row>
    <row r="1485" spans="1:22" s="22" customFormat="1">
      <c r="A1485" s="54">
        <v>41557</v>
      </c>
      <c r="B1485" s="17">
        <v>2013</v>
      </c>
      <c r="C1485" s="17">
        <f t="shared" si="109"/>
        <v>10</v>
      </c>
      <c r="D1485" s="17" t="str">
        <f t="shared" si="110"/>
        <v>fall</v>
      </c>
      <c r="E1485" s="37">
        <v>830</v>
      </c>
      <c r="F1485" s="37"/>
      <c r="G1485" s="35">
        <v>0</v>
      </c>
      <c r="H1485" s="22" t="str">
        <f t="shared" si="108"/>
        <v xml:space="preserve"> </v>
      </c>
      <c r="O1485" s="22" t="s">
        <v>211</v>
      </c>
    </row>
    <row r="1486" spans="1:22" s="22" customFormat="1">
      <c r="A1486" s="54">
        <v>41558</v>
      </c>
      <c r="B1486" s="17">
        <v>2013</v>
      </c>
      <c r="C1486" s="17">
        <f t="shared" si="109"/>
        <v>10</v>
      </c>
      <c r="D1486" s="17" t="str">
        <f t="shared" si="110"/>
        <v>fall</v>
      </c>
      <c r="E1486" s="37">
        <v>840</v>
      </c>
      <c r="F1486" s="37"/>
      <c r="G1486" s="35">
        <v>0</v>
      </c>
      <c r="H1486" s="22" t="str">
        <f t="shared" si="108"/>
        <v xml:space="preserve"> </v>
      </c>
      <c r="O1486" s="22" t="s">
        <v>746</v>
      </c>
    </row>
    <row r="1487" spans="1:22" s="22" customFormat="1">
      <c r="A1487" s="54">
        <v>41559</v>
      </c>
      <c r="B1487" s="17">
        <v>2013</v>
      </c>
      <c r="C1487" s="17">
        <f t="shared" si="109"/>
        <v>10</v>
      </c>
      <c r="D1487" s="17" t="str">
        <f t="shared" si="110"/>
        <v>fall</v>
      </c>
      <c r="E1487" s="37">
        <v>850</v>
      </c>
      <c r="F1487" s="37"/>
      <c r="G1487" s="35">
        <v>0</v>
      </c>
      <c r="H1487" s="22" t="str">
        <f t="shared" si="108"/>
        <v xml:space="preserve"> </v>
      </c>
      <c r="O1487" s="22" t="s">
        <v>301</v>
      </c>
    </row>
    <row r="1488" spans="1:22">
      <c r="A1488" s="53">
        <v>41560</v>
      </c>
      <c r="B1488" s="17">
        <v>2013</v>
      </c>
      <c r="C1488" s="17">
        <f t="shared" si="109"/>
        <v>10</v>
      </c>
      <c r="D1488" s="17" t="str">
        <f t="shared" si="110"/>
        <v>fall</v>
      </c>
      <c r="E1488" s="29">
        <v>830</v>
      </c>
      <c r="F1488" s="37" t="s">
        <v>97</v>
      </c>
      <c r="G1488" s="35">
        <v>1</v>
      </c>
      <c r="H1488" s="41" t="str">
        <f t="shared" ref="H1488:H1551" si="111">CONCATENATE(I1488," ",J1488)</f>
        <v>Calypte anna</v>
      </c>
      <c r="I1488" s="22" t="s">
        <v>582</v>
      </c>
      <c r="J1488" s="22" t="s">
        <v>583</v>
      </c>
      <c r="K1488" s="22" t="s">
        <v>519</v>
      </c>
      <c r="M1488" s="22" t="s">
        <v>133</v>
      </c>
      <c r="N1488" s="22" t="s">
        <v>213</v>
      </c>
      <c r="O1488" s="22" t="s">
        <v>24</v>
      </c>
      <c r="Q1488" s="41" t="s">
        <v>342</v>
      </c>
      <c r="R1488" s="41" t="s">
        <v>763</v>
      </c>
      <c r="S1488" s="41" t="s">
        <v>519</v>
      </c>
      <c r="T1488" s="41" t="s">
        <v>517</v>
      </c>
      <c r="U1488" s="41" t="s">
        <v>759</v>
      </c>
    </row>
    <row r="1489" spans="1:21" s="22" customFormat="1">
      <c r="A1489" s="54">
        <v>41560</v>
      </c>
      <c r="B1489" s="17">
        <v>2013</v>
      </c>
      <c r="C1489" s="17">
        <f t="shared" si="109"/>
        <v>10</v>
      </c>
      <c r="D1489" s="17" t="str">
        <f t="shared" si="110"/>
        <v>fall</v>
      </c>
      <c r="E1489" s="37">
        <v>900</v>
      </c>
      <c r="F1489" s="37"/>
      <c r="G1489" s="35">
        <v>0</v>
      </c>
      <c r="H1489" s="22" t="str">
        <f t="shared" si="111"/>
        <v xml:space="preserve"> </v>
      </c>
      <c r="O1489" s="22" t="s">
        <v>211</v>
      </c>
    </row>
    <row r="1490" spans="1:21" s="22" customFormat="1">
      <c r="A1490" s="54">
        <v>41561</v>
      </c>
      <c r="B1490" s="17">
        <v>2013</v>
      </c>
      <c r="C1490" s="17">
        <f t="shared" si="109"/>
        <v>10</v>
      </c>
      <c r="D1490" s="17" t="str">
        <f t="shared" si="110"/>
        <v>fall</v>
      </c>
      <c r="E1490" s="37">
        <v>940</v>
      </c>
      <c r="F1490" s="37"/>
      <c r="G1490" s="35">
        <v>0</v>
      </c>
      <c r="H1490" s="22" t="str">
        <f t="shared" si="111"/>
        <v xml:space="preserve"> </v>
      </c>
      <c r="O1490" s="22" t="s">
        <v>211</v>
      </c>
    </row>
    <row r="1491" spans="1:21" s="22" customFormat="1">
      <c r="A1491" s="54">
        <v>41563</v>
      </c>
      <c r="B1491" s="17">
        <v>2013</v>
      </c>
      <c r="C1491" s="17">
        <f t="shared" si="109"/>
        <v>10</v>
      </c>
      <c r="D1491" s="17" t="str">
        <f t="shared" si="110"/>
        <v>fall</v>
      </c>
      <c r="E1491" s="37">
        <v>855</v>
      </c>
      <c r="F1491" s="37"/>
      <c r="G1491" s="35">
        <v>0</v>
      </c>
      <c r="H1491" s="22" t="str">
        <f t="shared" si="111"/>
        <v xml:space="preserve"> </v>
      </c>
      <c r="O1491" s="22" t="s">
        <v>301</v>
      </c>
    </row>
    <row r="1492" spans="1:21" s="22" customFormat="1">
      <c r="A1492" s="54">
        <v>41565</v>
      </c>
      <c r="B1492" s="17">
        <v>2013</v>
      </c>
      <c r="C1492" s="17">
        <f t="shared" si="109"/>
        <v>10</v>
      </c>
      <c r="D1492" s="17" t="str">
        <f t="shared" si="110"/>
        <v>fall</v>
      </c>
      <c r="E1492" s="37">
        <v>830</v>
      </c>
      <c r="F1492" s="37"/>
      <c r="G1492" s="35">
        <v>0</v>
      </c>
      <c r="H1492" s="22" t="str">
        <f t="shared" si="111"/>
        <v xml:space="preserve"> </v>
      </c>
      <c r="O1492" s="22" t="s">
        <v>746</v>
      </c>
    </row>
    <row r="1493" spans="1:21" s="22" customFormat="1">
      <c r="A1493" s="54">
        <v>41568</v>
      </c>
      <c r="B1493" s="17">
        <v>2013</v>
      </c>
      <c r="C1493" s="17">
        <f t="shared" si="109"/>
        <v>10</v>
      </c>
      <c r="D1493" s="17" t="str">
        <f t="shared" si="110"/>
        <v>fall</v>
      </c>
      <c r="E1493" s="37">
        <v>840</v>
      </c>
      <c r="F1493" s="37"/>
      <c r="G1493" s="35">
        <v>0</v>
      </c>
      <c r="H1493" s="22" t="str">
        <f t="shared" si="111"/>
        <v xml:space="preserve"> </v>
      </c>
      <c r="O1493" s="22" t="s">
        <v>746</v>
      </c>
    </row>
    <row r="1494" spans="1:21" s="22" customFormat="1">
      <c r="A1494" s="54">
        <v>41569</v>
      </c>
      <c r="B1494" s="17">
        <v>2013</v>
      </c>
      <c r="C1494" s="17">
        <f t="shared" si="109"/>
        <v>10</v>
      </c>
      <c r="D1494" s="17" t="str">
        <f t="shared" si="110"/>
        <v>fall</v>
      </c>
      <c r="E1494" s="37">
        <v>830</v>
      </c>
      <c r="F1494" s="37"/>
      <c r="G1494" s="35">
        <v>0</v>
      </c>
      <c r="H1494" s="22" t="str">
        <f t="shared" si="111"/>
        <v xml:space="preserve"> </v>
      </c>
      <c r="O1494" s="22" t="s">
        <v>211</v>
      </c>
    </row>
    <row r="1495" spans="1:21" s="22" customFormat="1">
      <c r="A1495" s="54">
        <v>41570</v>
      </c>
      <c r="B1495" s="17">
        <v>2013</v>
      </c>
      <c r="C1495" s="17">
        <f t="shared" si="109"/>
        <v>10</v>
      </c>
      <c r="D1495" s="17" t="str">
        <f t="shared" si="110"/>
        <v>fall</v>
      </c>
      <c r="E1495" s="37">
        <v>900</v>
      </c>
      <c r="F1495" s="37"/>
      <c r="G1495" s="35">
        <v>0</v>
      </c>
      <c r="H1495" s="22" t="str">
        <f t="shared" si="111"/>
        <v xml:space="preserve"> </v>
      </c>
      <c r="O1495" s="22" t="s">
        <v>301</v>
      </c>
    </row>
    <row r="1496" spans="1:21" s="22" customFormat="1">
      <c r="A1496" s="54">
        <v>41571</v>
      </c>
      <c r="B1496" s="17">
        <v>2013</v>
      </c>
      <c r="C1496" s="17">
        <f t="shared" si="109"/>
        <v>10</v>
      </c>
      <c r="D1496" s="17" t="str">
        <f t="shared" si="110"/>
        <v>fall</v>
      </c>
      <c r="E1496" s="37">
        <v>830</v>
      </c>
      <c r="F1496" s="37"/>
      <c r="G1496" s="35">
        <v>0</v>
      </c>
      <c r="H1496" s="22" t="str">
        <f t="shared" si="111"/>
        <v xml:space="preserve"> </v>
      </c>
      <c r="O1496" s="22" t="s">
        <v>746</v>
      </c>
    </row>
    <row r="1497" spans="1:21" s="22" customFormat="1">
      <c r="A1497" s="54">
        <v>41572</v>
      </c>
      <c r="B1497" s="17">
        <v>2013</v>
      </c>
      <c r="C1497" s="17">
        <f t="shared" si="109"/>
        <v>10</v>
      </c>
      <c r="D1497" s="17" t="str">
        <f t="shared" si="110"/>
        <v>fall</v>
      </c>
      <c r="E1497" s="37">
        <v>830</v>
      </c>
      <c r="F1497" s="37"/>
      <c r="G1497" s="35">
        <v>0</v>
      </c>
      <c r="H1497" s="22" t="str">
        <f t="shared" si="111"/>
        <v xml:space="preserve"> </v>
      </c>
      <c r="O1497" s="22" t="s">
        <v>211</v>
      </c>
    </row>
    <row r="1498" spans="1:21" s="22" customFormat="1" ht="13" customHeight="1">
      <c r="A1498" s="54">
        <v>41573</v>
      </c>
      <c r="B1498" s="17">
        <v>2013</v>
      </c>
      <c r="C1498" s="17">
        <f t="shared" si="109"/>
        <v>10</v>
      </c>
      <c r="D1498" s="17" t="str">
        <f t="shared" si="110"/>
        <v>fall</v>
      </c>
      <c r="E1498" s="37">
        <v>930</v>
      </c>
      <c r="F1498" s="37"/>
      <c r="G1498" s="35">
        <v>0</v>
      </c>
      <c r="H1498" s="22" t="str">
        <f t="shared" si="111"/>
        <v xml:space="preserve"> </v>
      </c>
      <c r="O1498" s="22" t="s">
        <v>301</v>
      </c>
    </row>
    <row r="1499" spans="1:21">
      <c r="A1499" s="53">
        <v>41574</v>
      </c>
      <c r="B1499" s="17">
        <v>2013</v>
      </c>
      <c r="C1499" s="17">
        <f t="shared" si="109"/>
        <v>10</v>
      </c>
      <c r="D1499" s="17" t="str">
        <f t="shared" si="110"/>
        <v>fall</v>
      </c>
      <c r="E1499" s="29">
        <v>1311</v>
      </c>
      <c r="F1499" s="37" t="s">
        <v>97</v>
      </c>
      <c r="G1499" s="35">
        <v>1</v>
      </c>
      <c r="H1499" s="41" t="str">
        <f t="shared" si="111"/>
        <v>Calypte anna</v>
      </c>
      <c r="I1499" s="22" t="s">
        <v>582</v>
      </c>
      <c r="J1499" s="22" t="s">
        <v>583</v>
      </c>
      <c r="K1499" s="22" t="s">
        <v>585</v>
      </c>
      <c r="L1499" s="22" t="s">
        <v>585</v>
      </c>
      <c r="M1499" s="22" t="s">
        <v>133</v>
      </c>
      <c r="N1499" s="22" t="s">
        <v>44</v>
      </c>
      <c r="O1499" s="22" t="s">
        <v>26</v>
      </c>
      <c r="Q1499" s="41" t="s">
        <v>342</v>
      </c>
      <c r="R1499" s="41" t="s">
        <v>613</v>
      </c>
      <c r="S1499" s="41" t="s">
        <v>678</v>
      </c>
      <c r="T1499" s="41" t="s">
        <v>517</v>
      </c>
      <c r="U1499" s="41" t="s">
        <v>919</v>
      </c>
    </row>
    <row r="1500" spans="1:21" s="22" customFormat="1">
      <c r="A1500" s="54">
        <v>41574</v>
      </c>
      <c r="B1500" s="17">
        <v>2013</v>
      </c>
      <c r="C1500" s="17">
        <f t="shared" si="109"/>
        <v>10</v>
      </c>
      <c r="D1500" s="17" t="str">
        <f t="shared" si="110"/>
        <v>fall</v>
      </c>
      <c r="E1500" s="37">
        <v>900</v>
      </c>
      <c r="F1500" s="37"/>
      <c r="G1500" s="35">
        <v>0</v>
      </c>
      <c r="H1500" s="22" t="str">
        <f t="shared" si="111"/>
        <v xml:space="preserve"> </v>
      </c>
      <c r="O1500" s="22" t="s">
        <v>211</v>
      </c>
    </row>
    <row r="1501" spans="1:21" s="22" customFormat="1">
      <c r="A1501" s="54">
        <v>41575</v>
      </c>
      <c r="B1501" s="17">
        <v>2013</v>
      </c>
      <c r="C1501" s="17">
        <f t="shared" si="109"/>
        <v>10</v>
      </c>
      <c r="D1501" s="17" t="str">
        <f t="shared" si="110"/>
        <v>fall</v>
      </c>
      <c r="E1501" s="37">
        <v>825</v>
      </c>
      <c r="F1501" s="37"/>
      <c r="G1501" s="35">
        <v>0</v>
      </c>
      <c r="H1501" s="22" t="str">
        <f t="shared" si="111"/>
        <v xml:space="preserve"> </v>
      </c>
      <c r="O1501" s="22" t="s">
        <v>211</v>
      </c>
    </row>
    <row r="1502" spans="1:21">
      <c r="A1502" s="53">
        <v>41576</v>
      </c>
      <c r="B1502" s="17">
        <v>2013</v>
      </c>
      <c r="C1502" s="17">
        <f t="shared" si="109"/>
        <v>10</v>
      </c>
      <c r="D1502" s="17" t="str">
        <f t="shared" si="110"/>
        <v>fall</v>
      </c>
      <c r="E1502" s="29">
        <v>1530</v>
      </c>
      <c r="F1502" s="37" t="s">
        <v>97</v>
      </c>
      <c r="G1502" s="35">
        <v>1</v>
      </c>
      <c r="H1502" s="41" t="str">
        <f t="shared" si="111"/>
        <v>Euphagus cyanocephalus</v>
      </c>
      <c r="I1502" s="22" t="s">
        <v>731</v>
      </c>
      <c r="J1502" s="22" t="s">
        <v>732</v>
      </c>
      <c r="K1502" s="22" t="s">
        <v>519</v>
      </c>
      <c r="L1502" s="22" t="s">
        <v>25</v>
      </c>
      <c r="M1502" s="22" t="s">
        <v>133</v>
      </c>
      <c r="N1502" s="22" t="s">
        <v>306</v>
      </c>
      <c r="O1502" s="22" t="s">
        <v>27</v>
      </c>
      <c r="Q1502" s="41" t="s">
        <v>342</v>
      </c>
      <c r="R1502" s="41" t="s">
        <v>764</v>
      </c>
      <c r="S1502" s="41" t="s">
        <v>519</v>
      </c>
      <c r="T1502" s="41" t="s">
        <v>517</v>
      </c>
      <c r="U1502" s="41" t="s">
        <v>759</v>
      </c>
    </row>
    <row r="1503" spans="1:21" s="22" customFormat="1">
      <c r="A1503" s="54">
        <v>41576</v>
      </c>
      <c r="B1503" s="17">
        <v>2013</v>
      </c>
      <c r="C1503" s="17">
        <f t="shared" si="109"/>
        <v>10</v>
      </c>
      <c r="D1503" s="17" t="str">
        <f t="shared" si="110"/>
        <v>fall</v>
      </c>
      <c r="E1503" s="37">
        <v>825</v>
      </c>
      <c r="F1503" s="37"/>
      <c r="G1503" s="35">
        <v>0</v>
      </c>
      <c r="H1503" s="22" t="str">
        <f t="shared" si="111"/>
        <v xml:space="preserve"> </v>
      </c>
      <c r="O1503" s="22" t="s">
        <v>211</v>
      </c>
    </row>
    <row r="1504" spans="1:21" s="22" customFormat="1">
      <c r="A1504" s="54">
        <v>41577</v>
      </c>
      <c r="B1504" s="17">
        <v>2013</v>
      </c>
      <c r="C1504" s="17">
        <f t="shared" si="109"/>
        <v>10</v>
      </c>
      <c r="D1504" s="17" t="str">
        <f t="shared" si="110"/>
        <v>fall</v>
      </c>
      <c r="E1504" s="37">
        <v>900</v>
      </c>
      <c r="F1504" s="37"/>
      <c r="G1504" s="35">
        <v>0</v>
      </c>
      <c r="H1504" s="22" t="str">
        <f t="shared" si="111"/>
        <v xml:space="preserve"> </v>
      </c>
      <c r="O1504" s="22" t="s">
        <v>301</v>
      </c>
    </row>
    <row r="1505" spans="1:21" s="22" customFormat="1">
      <c r="A1505" s="54">
        <v>41578</v>
      </c>
      <c r="B1505" s="17">
        <v>2013</v>
      </c>
      <c r="C1505" s="17">
        <f t="shared" si="109"/>
        <v>10</v>
      </c>
      <c r="D1505" s="17" t="str">
        <f t="shared" si="110"/>
        <v>fall</v>
      </c>
      <c r="E1505" s="37">
        <v>830</v>
      </c>
      <c r="F1505" s="37"/>
      <c r="G1505" s="35">
        <v>0</v>
      </c>
      <c r="H1505" s="22" t="str">
        <f t="shared" si="111"/>
        <v xml:space="preserve"> </v>
      </c>
      <c r="O1505" s="22" t="s">
        <v>211</v>
      </c>
    </row>
    <row r="1506" spans="1:21" s="22" customFormat="1">
      <c r="A1506" s="54">
        <v>41580</v>
      </c>
      <c r="B1506" s="17">
        <v>2013</v>
      </c>
      <c r="C1506" s="17">
        <f t="shared" si="109"/>
        <v>11</v>
      </c>
      <c r="D1506" s="17" t="str">
        <f t="shared" si="110"/>
        <v>fall</v>
      </c>
      <c r="E1506" s="37">
        <v>920</v>
      </c>
      <c r="F1506" s="37"/>
      <c r="G1506" s="35">
        <v>0</v>
      </c>
      <c r="H1506" s="22" t="str">
        <f t="shared" si="111"/>
        <v xml:space="preserve"> </v>
      </c>
      <c r="O1506" s="22" t="s">
        <v>301</v>
      </c>
    </row>
    <row r="1507" spans="1:21" s="22" customFormat="1">
      <c r="A1507" s="54">
        <v>41581</v>
      </c>
      <c r="B1507" s="17">
        <v>2013</v>
      </c>
      <c r="C1507" s="17">
        <f t="shared" si="109"/>
        <v>11</v>
      </c>
      <c r="D1507" s="17" t="str">
        <f t="shared" si="110"/>
        <v>fall</v>
      </c>
      <c r="E1507" s="37">
        <v>855</v>
      </c>
      <c r="F1507" s="37"/>
      <c r="G1507" s="35">
        <v>0</v>
      </c>
      <c r="H1507" s="22" t="str">
        <f t="shared" si="111"/>
        <v xml:space="preserve"> </v>
      </c>
      <c r="O1507" s="22" t="s">
        <v>211</v>
      </c>
    </row>
    <row r="1508" spans="1:21" s="22" customFormat="1">
      <c r="A1508" s="54">
        <v>41582</v>
      </c>
      <c r="B1508" s="17">
        <v>2013</v>
      </c>
      <c r="C1508" s="17">
        <f t="shared" si="109"/>
        <v>11</v>
      </c>
      <c r="D1508" s="17" t="str">
        <f t="shared" si="110"/>
        <v>fall</v>
      </c>
      <c r="E1508" s="37">
        <v>825</v>
      </c>
      <c r="F1508" s="37"/>
      <c r="G1508" s="35">
        <v>0</v>
      </c>
      <c r="H1508" s="22" t="str">
        <f t="shared" si="111"/>
        <v xml:space="preserve"> </v>
      </c>
      <c r="O1508" s="22" t="s">
        <v>211</v>
      </c>
    </row>
    <row r="1509" spans="1:21">
      <c r="A1509" s="53">
        <v>41584</v>
      </c>
      <c r="B1509" s="17">
        <v>2013</v>
      </c>
      <c r="C1509" s="17">
        <f t="shared" si="109"/>
        <v>11</v>
      </c>
      <c r="D1509" s="17" t="str">
        <f t="shared" si="110"/>
        <v>fall</v>
      </c>
      <c r="E1509" s="29">
        <v>950</v>
      </c>
      <c r="F1509" s="37" t="s">
        <v>97</v>
      </c>
      <c r="G1509" s="35">
        <v>1</v>
      </c>
      <c r="H1509" s="41" t="str">
        <f t="shared" si="111"/>
        <v>Calypte anna</v>
      </c>
      <c r="I1509" s="22" t="s">
        <v>582</v>
      </c>
      <c r="J1509" s="22" t="s">
        <v>583</v>
      </c>
      <c r="K1509" s="22" t="s">
        <v>519</v>
      </c>
      <c r="M1509" s="22" t="s">
        <v>133</v>
      </c>
      <c r="N1509" s="22" t="s">
        <v>101</v>
      </c>
      <c r="O1509" s="22" t="s">
        <v>104</v>
      </c>
      <c r="Q1509" s="41" t="s">
        <v>342</v>
      </c>
      <c r="R1509" s="41" t="s">
        <v>608</v>
      </c>
      <c r="S1509" s="41" t="s">
        <v>519</v>
      </c>
      <c r="T1509" s="41" t="s">
        <v>517</v>
      </c>
      <c r="U1509" s="41" t="s">
        <v>920</v>
      </c>
    </row>
    <row r="1510" spans="1:21">
      <c r="A1510" s="53">
        <v>41584</v>
      </c>
      <c r="B1510" s="17">
        <v>2013</v>
      </c>
      <c r="C1510" s="17">
        <f t="shared" si="109"/>
        <v>11</v>
      </c>
      <c r="D1510" s="17" t="str">
        <f t="shared" si="110"/>
        <v>fall</v>
      </c>
      <c r="E1510" s="29">
        <v>1632</v>
      </c>
      <c r="F1510" s="37" t="s">
        <v>97</v>
      </c>
      <c r="G1510" s="35">
        <v>1</v>
      </c>
      <c r="H1510" s="41" t="str">
        <f t="shared" si="111"/>
        <v>Calypte anna</v>
      </c>
      <c r="I1510" s="22" t="s">
        <v>582</v>
      </c>
      <c r="J1510" s="22" t="s">
        <v>583</v>
      </c>
      <c r="K1510" s="22" t="s">
        <v>519</v>
      </c>
      <c r="M1510" s="22" t="s">
        <v>133</v>
      </c>
      <c r="N1510" s="22" t="s">
        <v>101</v>
      </c>
      <c r="O1510" s="22" t="s">
        <v>108</v>
      </c>
      <c r="Q1510" s="41" t="s">
        <v>342</v>
      </c>
      <c r="R1510" s="41" t="s">
        <v>607</v>
      </c>
      <c r="S1510" s="41" t="s">
        <v>519</v>
      </c>
      <c r="T1510" s="41" t="s">
        <v>517</v>
      </c>
      <c r="U1510" s="41" t="s">
        <v>920</v>
      </c>
    </row>
    <row r="1511" spans="1:21" s="22" customFormat="1">
      <c r="A1511" s="54">
        <v>41584</v>
      </c>
      <c r="B1511" s="17">
        <v>2013</v>
      </c>
      <c r="C1511" s="17">
        <f t="shared" si="109"/>
        <v>11</v>
      </c>
      <c r="D1511" s="17" t="str">
        <f t="shared" si="110"/>
        <v>fall</v>
      </c>
      <c r="E1511" s="37">
        <v>855</v>
      </c>
      <c r="F1511" s="37"/>
      <c r="G1511" s="35">
        <v>0</v>
      </c>
      <c r="H1511" s="22" t="str">
        <f t="shared" si="111"/>
        <v xml:space="preserve"> </v>
      </c>
      <c r="O1511" s="22" t="s">
        <v>301</v>
      </c>
    </row>
    <row r="1512" spans="1:21" s="22" customFormat="1">
      <c r="A1512" s="54">
        <v>41584</v>
      </c>
      <c r="B1512" s="17">
        <v>2013</v>
      </c>
      <c r="C1512" s="17">
        <f t="shared" si="109"/>
        <v>11</v>
      </c>
      <c r="D1512" s="17" t="str">
        <f t="shared" si="110"/>
        <v>fall</v>
      </c>
      <c r="E1512" s="37">
        <v>1130</v>
      </c>
      <c r="F1512" s="37" t="s">
        <v>586</v>
      </c>
      <c r="G1512" s="35">
        <v>1</v>
      </c>
      <c r="H1512" s="22" t="str">
        <f t="shared" si="111"/>
        <v>Calypte anna</v>
      </c>
      <c r="I1512" s="22" t="s">
        <v>582</v>
      </c>
      <c r="J1512" s="22" t="s">
        <v>583</v>
      </c>
      <c r="K1512" s="22" t="s">
        <v>403</v>
      </c>
      <c r="L1512" s="22" t="s">
        <v>403</v>
      </c>
      <c r="M1512" s="22" t="s">
        <v>133</v>
      </c>
      <c r="N1512" s="22" t="s">
        <v>105</v>
      </c>
      <c r="O1512" s="22" t="s">
        <v>106</v>
      </c>
      <c r="P1512" s="22" t="s">
        <v>107</v>
      </c>
      <c r="S1512" s="22" t="s">
        <v>585</v>
      </c>
      <c r="T1512" s="22" t="s">
        <v>585</v>
      </c>
    </row>
    <row r="1513" spans="1:21" s="22" customFormat="1">
      <c r="A1513" s="54">
        <v>41585</v>
      </c>
      <c r="B1513" s="17">
        <v>2013</v>
      </c>
      <c r="C1513" s="17">
        <f t="shared" si="109"/>
        <v>11</v>
      </c>
      <c r="D1513" s="17" t="str">
        <f t="shared" si="110"/>
        <v>fall</v>
      </c>
      <c r="E1513" s="37">
        <v>815</v>
      </c>
      <c r="F1513" s="37"/>
      <c r="G1513" s="35">
        <v>0</v>
      </c>
      <c r="H1513" s="22" t="str">
        <f t="shared" si="111"/>
        <v xml:space="preserve"> </v>
      </c>
      <c r="O1513" s="22" t="s">
        <v>211</v>
      </c>
    </row>
    <row r="1514" spans="1:21" s="22" customFormat="1">
      <c r="A1514" s="54">
        <v>41587</v>
      </c>
      <c r="B1514" s="17">
        <v>2013</v>
      </c>
      <c r="C1514" s="17">
        <f t="shared" si="109"/>
        <v>11</v>
      </c>
      <c r="D1514" s="17" t="str">
        <f t="shared" si="110"/>
        <v>fall</v>
      </c>
      <c r="E1514" s="37">
        <v>905</v>
      </c>
      <c r="F1514" s="37"/>
      <c r="G1514" s="35">
        <v>0</v>
      </c>
      <c r="H1514" s="22" t="str">
        <f t="shared" si="111"/>
        <v xml:space="preserve"> </v>
      </c>
      <c r="O1514" s="22" t="s">
        <v>211</v>
      </c>
    </row>
    <row r="1515" spans="1:21" s="22" customFormat="1">
      <c r="A1515" s="54">
        <v>41588</v>
      </c>
      <c r="B1515" s="17">
        <v>2013</v>
      </c>
      <c r="C1515" s="17">
        <f t="shared" si="109"/>
        <v>11</v>
      </c>
      <c r="D1515" s="17" t="str">
        <f t="shared" si="110"/>
        <v>fall</v>
      </c>
      <c r="E1515" s="37">
        <v>850</v>
      </c>
      <c r="F1515" s="37"/>
      <c r="G1515" s="35">
        <v>0</v>
      </c>
      <c r="H1515" s="22" t="str">
        <f t="shared" si="111"/>
        <v xml:space="preserve"> </v>
      </c>
      <c r="O1515" s="22" t="s">
        <v>301</v>
      </c>
    </row>
    <row r="1516" spans="1:21" s="22" customFormat="1">
      <c r="A1516" s="54">
        <v>41589</v>
      </c>
      <c r="B1516" s="17">
        <v>2013</v>
      </c>
      <c r="C1516" s="17">
        <f t="shared" si="109"/>
        <v>11</v>
      </c>
      <c r="D1516" s="17" t="str">
        <f t="shared" si="110"/>
        <v>fall</v>
      </c>
      <c r="E1516" s="37">
        <v>830</v>
      </c>
      <c r="F1516" s="37"/>
      <c r="G1516" s="35">
        <v>0</v>
      </c>
      <c r="H1516" s="22" t="str">
        <f t="shared" si="111"/>
        <v xml:space="preserve"> </v>
      </c>
      <c r="O1516" s="22" t="s">
        <v>211</v>
      </c>
    </row>
    <row r="1517" spans="1:21" s="22" customFormat="1">
      <c r="A1517" s="54">
        <v>41591</v>
      </c>
      <c r="B1517" s="17">
        <v>2013</v>
      </c>
      <c r="C1517" s="17">
        <f t="shared" si="109"/>
        <v>11</v>
      </c>
      <c r="D1517" s="17" t="str">
        <f t="shared" si="110"/>
        <v>fall</v>
      </c>
      <c r="E1517" s="37">
        <v>905</v>
      </c>
      <c r="F1517" s="37"/>
      <c r="G1517" s="35">
        <v>0</v>
      </c>
      <c r="H1517" s="22" t="str">
        <f t="shared" si="111"/>
        <v xml:space="preserve"> </v>
      </c>
      <c r="O1517" s="22" t="s">
        <v>301</v>
      </c>
    </row>
    <row r="1518" spans="1:21" s="22" customFormat="1">
      <c r="A1518" s="54">
        <v>41592</v>
      </c>
      <c r="B1518" s="17">
        <v>2013</v>
      </c>
      <c r="C1518" s="17">
        <f t="shared" si="109"/>
        <v>11</v>
      </c>
      <c r="D1518" s="17" t="str">
        <f t="shared" si="110"/>
        <v>fall</v>
      </c>
      <c r="E1518" s="37">
        <v>830</v>
      </c>
      <c r="F1518" s="37"/>
      <c r="G1518" s="35">
        <v>0</v>
      </c>
      <c r="H1518" s="22" t="str">
        <f t="shared" si="111"/>
        <v xml:space="preserve"> </v>
      </c>
      <c r="O1518" s="22" t="s">
        <v>211</v>
      </c>
    </row>
    <row r="1519" spans="1:21" s="22" customFormat="1">
      <c r="A1519" s="54">
        <v>41593</v>
      </c>
      <c r="B1519" s="17">
        <v>2013</v>
      </c>
      <c r="C1519" s="17">
        <f t="shared" si="109"/>
        <v>11</v>
      </c>
      <c r="D1519" s="17" t="str">
        <f t="shared" si="110"/>
        <v>fall</v>
      </c>
      <c r="E1519" s="37">
        <v>845</v>
      </c>
      <c r="F1519" s="37"/>
      <c r="G1519" s="35">
        <v>0</v>
      </c>
      <c r="H1519" s="22" t="str">
        <f t="shared" si="111"/>
        <v xml:space="preserve"> </v>
      </c>
      <c r="O1519" s="22" t="s">
        <v>746</v>
      </c>
    </row>
    <row r="1520" spans="1:21" s="22" customFormat="1">
      <c r="A1520" s="54">
        <v>41594</v>
      </c>
      <c r="B1520" s="17">
        <v>2013</v>
      </c>
      <c r="C1520" s="17">
        <f t="shared" si="109"/>
        <v>11</v>
      </c>
      <c r="D1520" s="17" t="str">
        <f t="shared" si="110"/>
        <v>fall</v>
      </c>
      <c r="E1520" s="37">
        <v>910</v>
      </c>
      <c r="F1520" s="37"/>
      <c r="G1520" s="35">
        <v>0</v>
      </c>
      <c r="H1520" s="22" t="str">
        <f t="shared" si="111"/>
        <v xml:space="preserve"> </v>
      </c>
      <c r="O1520" s="22" t="s">
        <v>301</v>
      </c>
    </row>
    <row r="1521" spans="1:21" s="22" customFormat="1">
      <c r="A1521" s="54">
        <v>41595</v>
      </c>
      <c r="B1521" s="17">
        <v>2013</v>
      </c>
      <c r="C1521" s="17">
        <f t="shared" si="109"/>
        <v>11</v>
      </c>
      <c r="D1521" s="17" t="str">
        <f t="shared" si="110"/>
        <v>fall</v>
      </c>
      <c r="E1521" s="37">
        <v>910</v>
      </c>
      <c r="F1521" s="37"/>
      <c r="G1521" s="35">
        <v>0</v>
      </c>
      <c r="H1521" s="22" t="str">
        <f t="shared" si="111"/>
        <v xml:space="preserve"> </v>
      </c>
      <c r="O1521" s="22" t="s">
        <v>211</v>
      </c>
    </row>
    <row r="1522" spans="1:21" s="22" customFormat="1">
      <c r="A1522" s="54">
        <v>41597</v>
      </c>
      <c r="B1522" s="17">
        <v>2013</v>
      </c>
      <c r="C1522" s="17">
        <f t="shared" si="109"/>
        <v>11</v>
      </c>
      <c r="D1522" s="17" t="str">
        <f t="shared" si="110"/>
        <v>fall</v>
      </c>
      <c r="E1522" s="37">
        <v>835</v>
      </c>
      <c r="F1522" s="37"/>
      <c r="G1522" s="35">
        <v>0</v>
      </c>
      <c r="H1522" s="22" t="str">
        <f t="shared" si="111"/>
        <v xml:space="preserve"> </v>
      </c>
      <c r="O1522" s="22" t="s">
        <v>211</v>
      </c>
    </row>
    <row r="1523" spans="1:21">
      <c r="A1523" s="53">
        <v>41599</v>
      </c>
      <c r="B1523" s="17">
        <v>2013</v>
      </c>
      <c r="C1523" s="17">
        <f t="shared" si="109"/>
        <v>11</v>
      </c>
      <c r="D1523" s="17" t="str">
        <f t="shared" si="110"/>
        <v>fall</v>
      </c>
      <c r="E1523" s="29">
        <v>1337</v>
      </c>
      <c r="F1523" s="37" t="s">
        <v>97</v>
      </c>
      <c r="G1523" s="35">
        <v>1</v>
      </c>
      <c r="H1523" s="41" t="str">
        <f t="shared" si="111"/>
        <v>Calypte anna</v>
      </c>
      <c r="I1523" s="22" t="s">
        <v>582</v>
      </c>
      <c r="J1523" s="22" t="s">
        <v>583</v>
      </c>
      <c r="K1523" s="22" t="s">
        <v>325</v>
      </c>
      <c r="L1523" s="22" t="s">
        <v>585</v>
      </c>
      <c r="M1523" s="22" t="s">
        <v>403</v>
      </c>
      <c r="N1523" s="22" t="s">
        <v>181</v>
      </c>
      <c r="O1523" s="22" t="s">
        <v>310</v>
      </c>
      <c r="Q1523" s="41" t="s">
        <v>342</v>
      </c>
      <c r="R1523" s="41" t="s">
        <v>766</v>
      </c>
      <c r="S1523" s="41" t="s">
        <v>678</v>
      </c>
      <c r="T1523" s="41" t="s">
        <v>434</v>
      </c>
      <c r="U1523" s="41" t="s">
        <v>920</v>
      </c>
    </row>
    <row r="1524" spans="1:21" s="22" customFormat="1">
      <c r="A1524" s="54">
        <v>41599</v>
      </c>
      <c r="B1524" s="17">
        <v>2013</v>
      </c>
      <c r="C1524" s="17">
        <f t="shared" si="109"/>
        <v>11</v>
      </c>
      <c r="D1524" s="17" t="str">
        <f t="shared" si="110"/>
        <v>fall</v>
      </c>
      <c r="E1524" s="37">
        <v>830</v>
      </c>
      <c r="F1524" s="37"/>
      <c r="G1524" s="35">
        <v>0</v>
      </c>
      <c r="H1524" s="22" t="str">
        <f t="shared" si="111"/>
        <v xml:space="preserve"> </v>
      </c>
      <c r="O1524" s="22" t="s">
        <v>211</v>
      </c>
    </row>
    <row r="1525" spans="1:21" s="22" customFormat="1">
      <c r="A1525" s="54">
        <v>41601</v>
      </c>
      <c r="B1525" s="17">
        <v>2013</v>
      </c>
      <c r="C1525" s="17">
        <f t="shared" si="109"/>
        <v>11</v>
      </c>
      <c r="D1525" s="17" t="str">
        <f t="shared" si="110"/>
        <v>fall</v>
      </c>
      <c r="E1525" s="37">
        <v>910</v>
      </c>
      <c r="F1525" s="37"/>
      <c r="G1525" s="35">
        <v>0</v>
      </c>
      <c r="H1525" s="22" t="str">
        <f t="shared" si="111"/>
        <v xml:space="preserve"> </v>
      </c>
      <c r="O1525" s="22" t="s">
        <v>301</v>
      </c>
    </row>
    <row r="1526" spans="1:21" s="22" customFormat="1">
      <c r="A1526" s="54">
        <v>41603</v>
      </c>
      <c r="B1526" s="17">
        <v>2013</v>
      </c>
      <c r="C1526" s="17">
        <f t="shared" si="109"/>
        <v>11</v>
      </c>
      <c r="D1526" s="17" t="str">
        <f t="shared" si="110"/>
        <v>fall</v>
      </c>
      <c r="E1526" s="37">
        <v>830</v>
      </c>
      <c r="F1526" s="37"/>
      <c r="G1526" s="35">
        <v>0</v>
      </c>
      <c r="H1526" s="22" t="str">
        <f t="shared" si="111"/>
        <v xml:space="preserve"> </v>
      </c>
      <c r="O1526" s="22" t="s">
        <v>746</v>
      </c>
    </row>
    <row r="1527" spans="1:21" s="22" customFormat="1">
      <c r="A1527" s="54">
        <v>41604</v>
      </c>
      <c r="B1527" s="17">
        <v>2013</v>
      </c>
      <c r="C1527" s="17">
        <f t="shared" si="109"/>
        <v>11</v>
      </c>
      <c r="D1527" s="17" t="str">
        <f t="shared" si="110"/>
        <v>fall</v>
      </c>
      <c r="E1527" s="37">
        <v>840</v>
      </c>
      <c r="F1527" s="37"/>
      <c r="G1527" s="35">
        <v>0</v>
      </c>
      <c r="H1527" s="22" t="str">
        <f t="shared" si="111"/>
        <v xml:space="preserve"> </v>
      </c>
      <c r="O1527" s="22" t="s">
        <v>746</v>
      </c>
    </row>
    <row r="1528" spans="1:21" s="22" customFormat="1">
      <c r="A1528" s="54">
        <v>41605</v>
      </c>
      <c r="B1528" s="17">
        <v>2013</v>
      </c>
      <c r="C1528" s="17">
        <f t="shared" si="109"/>
        <v>11</v>
      </c>
      <c r="D1528" s="17" t="str">
        <f t="shared" si="110"/>
        <v>fall</v>
      </c>
      <c r="E1528" s="37">
        <v>830</v>
      </c>
      <c r="F1528" s="37"/>
      <c r="G1528" s="35">
        <v>0</v>
      </c>
      <c r="H1528" s="22" t="str">
        <f t="shared" si="111"/>
        <v xml:space="preserve"> </v>
      </c>
      <c r="O1528" s="22" t="s">
        <v>746</v>
      </c>
    </row>
    <row r="1529" spans="1:21" s="22" customFormat="1">
      <c r="A1529" s="54">
        <v>41607</v>
      </c>
      <c r="B1529" s="17">
        <v>2013</v>
      </c>
      <c r="C1529" s="17">
        <f t="shared" si="109"/>
        <v>11</v>
      </c>
      <c r="D1529" s="17" t="str">
        <f t="shared" si="110"/>
        <v>fall</v>
      </c>
      <c r="E1529" s="37">
        <v>1000</v>
      </c>
      <c r="F1529" s="37"/>
      <c r="G1529" s="35">
        <v>0</v>
      </c>
      <c r="H1529" s="22" t="str">
        <f t="shared" si="111"/>
        <v xml:space="preserve"> </v>
      </c>
      <c r="O1529" s="22" t="s">
        <v>211</v>
      </c>
    </row>
    <row r="1530" spans="1:21">
      <c r="A1530" s="53">
        <v>41608</v>
      </c>
      <c r="B1530" s="17">
        <v>2013</v>
      </c>
      <c r="C1530" s="17">
        <f t="shared" si="109"/>
        <v>11</v>
      </c>
      <c r="D1530" s="17" t="str">
        <f t="shared" si="110"/>
        <v>fall</v>
      </c>
      <c r="E1530" s="29" t="s">
        <v>403</v>
      </c>
      <c r="F1530" s="37" t="s">
        <v>97</v>
      </c>
      <c r="G1530" s="35">
        <v>1</v>
      </c>
      <c r="H1530" s="41" t="str">
        <f t="shared" si="111"/>
        <v>Calypte anna</v>
      </c>
      <c r="I1530" s="22" t="s">
        <v>582</v>
      </c>
      <c r="J1530" s="22" t="s">
        <v>583</v>
      </c>
      <c r="K1530" s="22" t="s">
        <v>325</v>
      </c>
      <c r="L1530" s="22" t="s">
        <v>585</v>
      </c>
      <c r="M1530" s="22" t="s">
        <v>251</v>
      </c>
      <c r="N1530" s="22" t="s">
        <v>109</v>
      </c>
      <c r="O1530" s="22" t="s">
        <v>179</v>
      </c>
      <c r="Q1530" s="41" t="s">
        <v>342</v>
      </c>
      <c r="R1530" s="41" t="s">
        <v>768</v>
      </c>
      <c r="S1530" s="41" t="s">
        <v>678</v>
      </c>
      <c r="T1530" s="41" t="s">
        <v>517</v>
      </c>
      <c r="U1530" s="41" t="s">
        <v>759</v>
      </c>
    </row>
    <row r="1531" spans="1:21" s="22" customFormat="1">
      <c r="A1531" s="54">
        <v>41608</v>
      </c>
      <c r="B1531" s="17">
        <v>2013</v>
      </c>
      <c r="C1531" s="17">
        <f t="shared" si="109"/>
        <v>11</v>
      </c>
      <c r="D1531" s="17" t="str">
        <f t="shared" si="110"/>
        <v>fall</v>
      </c>
      <c r="E1531" s="37">
        <v>905</v>
      </c>
      <c r="F1531" s="37"/>
      <c r="G1531" s="35">
        <v>0</v>
      </c>
      <c r="H1531" s="22" t="str">
        <f t="shared" si="111"/>
        <v xml:space="preserve"> </v>
      </c>
      <c r="O1531" s="22" t="s">
        <v>301</v>
      </c>
    </row>
    <row r="1532" spans="1:21" s="22" customFormat="1">
      <c r="A1532" s="54">
        <v>41609</v>
      </c>
      <c r="B1532" s="17">
        <v>2013</v>
      </c>
      <c r="C1532" s="17">
        <f t="shared" si="109"/>
        <v>12</v>
      </c>
      <c r="D1532" s="17" t="str">
        <f t="shared" si="110"/>
        <v>winter</v>
      </c>
      <c r="E1532" s="37">
        <v>900</v>
      </c>
      <c r="F1532" s="37"/>
      <c r="G1532" s="35">
        <v>0</v>
      </c>
      <c r="H1532" s="22" t="str">
        <f t="shared" si="111"/>
        <v xml:space="preserve"> </v>
      </c>
      <c r="O1532" s="22" t="s">
        <v>211</v>
      </c>
    </row>
    <row r="1533" spans="1:21" s="22" customFormat="1">
      <c r="A1533" s="54">
        <v>41610</v>
      </c>
      <c r="B1533" s="17">
        <v>2013</v>
      </c>
      <c r="C1533" s="17">
        <f t="shared" si="109"/>
        <v>12</v>
      </c>
      <c r="D1533" s="17" t="str">
        <f t="shared" si="110"/>
        <v>winter</v>
      </c>
      <c r="E1533" s="37">
        <v>825</v>
      </c>
      <c r="F1533" s="37"/>
      <c r="G1533" s="35">
        <v>0</v>
      </c>
      <c r="H1533" s="22" t="str">
        <f t="shared" si="111"/>
        <v xml:space="preserve"> </v>
      </c>
      <c r="O1533" s="22" t="s">
        <v>211</v>
      </c>
    </row>
    <row r="1534" spans="1:21" s="22" customFormat="1">
      <c r="A1534" s="54">
        <v>41611</v>
      </c>
      <c r="B1534" s="17">
        <v>2013</v>
      </c>
      <c r="C1534" s="17">
        <f t="shared" si="109"/>
        <v>12</v>
      </c>
      <c r="D1534" s="17" t="str">
        <f t="shared" si="110"/>
        <v>winter</v>
      </c>
      <c r="E1534" s="37">
        <v>825</v>
      </c>
      <c r="F1534" s="37"/>
      <c r="G1534" s="35">
        <v>0</v>
      </c>
      <c r="H1534" s="22" t="str">
        <f t="shared" si="111"/>
        <v xml:space="preserve"> </v>
      </c>
      <c r="O1534" s="22" t="s">
        <v>211</v>
      </c>
    </row>
    <row r="1535" spans="1:21" s="22" customFormat="1">
      <c r="A1535" s="54">
        <v>41612</v>
      </c>
      <c r="B1535" s="17">
        <v>2013</v>
      </c>
      <c r="C1535" s="17">
        <f t="shared" si="109"/>
        <v>12</v>
      </c>
      <c r="D1535" s="17" t="str">
        <f t="shared" si="110"/>
        <v>winter</v>
      </c>
      <c r="E1535" s="37">
        <v>855</v>
      </c>
      <c r="F1535" s="37"/>
      <c r="G1535" s="35">
        <v>0</v>
      </c>
      <c r="H1535" s="22" t="str">
        <f t="shared" si="111"/>
        <v xml:space="preserve"> </v>
      </c>
      <c r="O1535" s="22" t="s">
        <v>301</v>
      </c>
    </row>
    <row r="1536" spans="1:21" s="22" customFormat="1">
      <c r="A1536" s="54">
        <v>41613</v>
      </c>
      <c r="B1536" s="17">
        <v>2013</v>
      </c>
      <c r="C1536" s="17">
        <f t="shared" si="109"/>
        <v>12</v>
      </c>
      <c r="D1536" s="17" t="str">
        <f t="shared" si="110"/>
        <v>winter</v>
      </c>
      <c r="E1536" s="37">
        <v>830</v>
      </c>
      <c r="F1536" s="37"/>
      <c r="G1536" s="35">
        <v>0</v>
      </c>
      <c r="H1536" s="22" t="str">
        <f t="shared" si="111"/>
        <v xml:space="preserve"> </v>
      </c>
      <c r="O1536" s="22" t="s">
        <v>211</v>
      </c>
    </row>
    <row r="1537" spans="1:21" s="22" customFormat="1">
      <c r="A1537" s="54">
        <v>41615</v>
      </c>
      <c r="B1537" s="17">
        <v>2013</v>
      </c>
      <c r="C1537" s="17">
        <f t="shared" si="109"/>
        <v>12</v>
      </c>
      <c r="D1537" s="17" t="str">
        <f t="shared" si="110"/>
        <v>winter</v>
      </c>
      <c r="E1537" s="37">
        <v>900</v>
      </c>
      <c r="F1537" s="37"/>
      <c r="G1537" s="35">
        <v>0</v>
      </c>
      <c r="H1537" s="22" t="str">
        <f t="shared" si="111"/>
        <v xml:space="preserve"> </v>
      </c>
      <c r="O1537" s="22" t="s">
        <v>301</v>
      </c>
    </row>
    <row r="1538" spans="1:21" s="22" customFormat="1">
      <c r="A1538" s="54">
        <v>41616</v>
      </c>
      <c r="B1538" s="17">
        <v>2013</v>
      </c>
      <c r="C1538" s="17">
        <f t="shared" si="109"/>
        <v>12</v>
      </c>
      <c r="D1538" s="17" t="str">
        <f t="shared" si="110"/>
        <v>winter</v>
      </c>
      <c r="E1538" s="37">
        <v>855</v>
      </c>
      <c r="F1538" s="37"/>
      <c r="G1538" s="35">
        <v>0</v>
      </c>
      <c r="H1538" s="22" t="str">
        <f t="shared" si="111"/>
        <v xml:space="preserve"> </v>
      </c>
      <c r="O1538" s="22" t="s">
        <v>211</v>
      </c>
    </row>
    <row r="1539" spans="1:21" s="22" customFormat="1">
      <c r="A1539" s="54">
        <v>41617</v>
      </c>
      <c r="B1539" s="17">
        <v>2013</v>
      </c>
      <c r="C1539" s="17">
        <f t="shared" si="109"/>
        <v>12</v>
      </c>
      <c r="D1539" s="17" t="str">
        <f t="shared" si="110"/>
        <v>winter</v>
      </c>
      <c r="E1539" s="37">
        <v>830</v>
      </c>
      <c r="F1539" s="37"/>
      <c r="G1539" s="35">
        <v>0</v>
      </c>
      <c r="H1539" s="22" t="str">
        <f t="shared" si="111"/>
        <v xml:space="preserve"> </v>
      </c>
      <c r="O1539" s="37" t="s">
        <v>211</v>
      </c>
    </row>
    <row r="1540" spans="1:21" s="22" customFormat="1">
      <c r="A1540" s="54">
        <v>41618</v>
      </c>
      <c r="B1540" s="17">
        <v>2013</v>
      </c>
      <c r="C1540" s="17">
        <f t="shared" si="109"/>
        <v>12</v>
      </c>
      <c r="D1540" s="17" t="str">
        <f t="shared" si="110"/>
        <v>winter</v>
      </c>
      <c r="E1540" s="37">
        <v>830</v>
      </c>
      <c r="F1540" s="37" t="s">
        <v>586</v>
      </c>
      <c r="G1540" s="35">
        <v>1</v>
      </c>
      <c r="H1540" s="22" t="str">
        <f t="shared" si="111"/>
        <v>Junco hyemalis</v>
      </c>
      <c r="I1540" s="22" t="s">
        <v>432</v>
      </c>
      <c r="J1540" s="22" t="s">
        <v>433</v>
      </c>
      <c r="K1540" s="22" t="s">
        <v>519</v>
      </c>
      <c r="L1540" s="22" t="s">
        <v>25</v>
      </c>
      <c r="M1540" s="22" t="s">
        <v>232</v>
      </c>
      <c r="N1540" s="22" t="s">
        <v>591</v>
      </c>
      <c r="O1540" s="37" t="s">
        <v>211</v>
      </c>
      <c r="P1540" s="22" t="s">
        <v>110</v>
      </c>
      <c r="S1540" s="22" t="s">
        <v>519</v>
      </c>
      <c r="T1540" s="22" t="s">
        <v>517</v>
      </c>
    </row>
    <row r="1541" spans="1:21" s="22" customFormat="1">
      <c r="A1541" s="54">
        <v>41619</v>
      </c>
      <c r="B1541" s="17">
        <v>2013</v>
      </c>
      <c r="C1541" s="17">
        <f t="shared" si="109"/>
        <v>12</v>
      </c>
      <c r="D1541" s="17" t="str">
        <f t="shared" si="110"/>
        <v>winter</v>
      </c>
      <c r="E1541" s="37">
        <v>859</v>
      </c>
      <c r="F1541" s="37"/>
      <c r="G1541" s="35">
        <v>0</v>
      </c>
      <c r="H1541" s="22" t="str">
        <f t="shared" si="111"/>
        <v xml:space="preserve"> </v>
      </c>
      <c r="O1541" s="22" t="s">
        <v>301</v>
      </c>
    </row>
    <row r="1542" spans="1:21" s="22" customFormat="1">
      <c r="A1542" s="54">
        <v>41620</v>
      </c>
      <c r="B1542" s="17">
        <v>2013</v>
      </c>
      <c r="C1542" s="17">
        <f t="shared" si="109"/>
        <v>12</v>
      </c>
      <c r="D1542" s="17" t="str">
        <f t="shared" si="110"/>
        <v>winter</v>
      </c>
      <c r="E1542" s="37">
        <v>745</v>
      </c>
      <c r="F1542" s="37"/>
      <c r="G1542" s="35">
        <v>0</v>
      </c>
      <c r="H1542" s="22" t="str">
        <f t="shared" si="111"/>
        <v xml:space="preserve"> </v>
      </c>
      <c r="O1542" s="22" t="s">
        <v>746</v>
      </c>
    </row>
    <row r="1543" spans="1:21" s="22" customFormat="1">
      <c r="A1543" s="54">
        <v>41621</v>
      </c>
      <c r="B1543" s="17">
        <v>2013</v>
      </c>
      <c r="C1543" s="17">
        <f t="shared" ref="C1543:C1562" si="112">MONTH(A1543)</f>
        <v>12</v>
      </c>
      <c r="D1543" s="17" t="str">
        <f t="shared" ref="D1543:D1562" si="113">IF(C1543&lt;3,"winter",IF(C1543&lt;6,"spring",IF(C1543&lt;9,"summer",IF(C1543&lt;12,"fall","winter"))))</f>
        <v>winter</v>
      </c>
      <c r="E1543" s="37">
        <v>830</v>
      </c>
      <c r="F1543" s="37"/>
      <c r="G1543" s="35">
        <v>0</v>
      </c>
      <c r="H1543" s="22" t="str">
        <f t="shared" si="111"/>
        <v xml:space="preserve"> </v>
      </c>
      <c r="O1543" s="22" t="s">
        <v>746</v>
      </c>
    </row>
    <row r="1544" spans="1:21" s="22" customFormat="1">
      <c r="A1544" s="54">
        <v>41622</v>
      </c>
      <c r="B1544" s="17">
        <v>2013</v>
      </c>
      <c r="C1544" s="17">
        <f t="shared" si="112"/>
        <v>12</v>
      </c>
      <c r="D1544" s="17" t="str">
        <f t="shared" si="113"/>
        <v>winter</v>
      </c>
      <c r="E1544" s="37">
        <v>850</v>
      </c>
      <c r="F1544" s="37"/>
      <c r="G1544" s="35">
        <v>0</v>
      </c>
      <c r="H1544" s="22" t="str">
        <f t="shared" si="111"/>
        <v xml:space="preserve"> </v>
      </c>
      <c r="O1544" s="22" t="s">
        <v>301</v>
      </c>
    </row>
    <row r="1545" spans="1:21" s="22" customFormat="1">
      <c r="A1545" s="54">
        <v>41623</v>
      </c>
      <c r="B1545" s="17">
        <v>2013</v>
      </c>
      <c r="C1545" s="17">
        <f t="shared" si="112"/>
        <v>12</v>
      </c>
      <c r="D1545" s="17" t="str">
        <f t="shared" si="113"/>
        <v>winter</v>
      </c>
      <c r="E1545" s="37">
        <v>900</v>
      </c>
      <c r="F1545" s="37"/>
      <c r="G1545" s="35">
        <v>0</v>
      </c>
      <c r="H1545" s="22" t="str">
        <f t="shared" si="111"/>
        <v xml:space="preserve"> </v>
      </c>
      <c r="O1545" s="22" t="s">
        <v>211</v>
      </c>
    </row>
    <row r="1546" spans="1:21">
      <c r="A1546" s="53">
        <v>41624</v>
      </c>
      <c r="B1546" s="17">
        <v>2013</v>
      </c>
      <c r="C1546" s="17">
        <f t="shared" si="112"/>
        <v>12</v>
      </c>
      <c r="D1546" s="17" t="str">
        <f t="shared" si="113"/>
        <v>winter</v>
      </c>
      <c r="E1546" s="29">
        <v>1615</v>
      </c>
      <c r="F1546" s="37" t="s">
        <v>97</v>
      </c>
      <c r="G1546" s="35">
        <v>1</v>
      </c>
      <c r="H1546" s="41" t="str">
        <f t="shared" si="111"/>
        <v>Setophaga coronata</v>
      </c>
      <c r="I1546" s="22" t="s">
        <v>183</v>
      </c>
      <c r="J1546" s="22" t="s">
        <v>587</v>
      </c>
      <c r="K1546" s="22" t="s">
        <v>325</v>
      </c>
      <c r="L1546" s="22" t="s">
        <v>585</v>
      </c>
      <c r="M1546" s="22" t="s">
        <v>171</v>
      </c>
      <c r="N1546" s="22" t="s">
        <v>111</v>
      </c>
      <c r="O1546" s="22" t="s">
        <v>112</v>
      </c>
      <c r="Q1546" s="41" t="s">
        <v>342</v>
      </c>
      <c r="R1546" s="41" t="s">
        <v>606</v>
      </c>
      <c r="S1546" s="41" t="s">
        <v>519</v>
      </c>
      <c r="T1546" s="41" t="s">
        <v>517</v>
      </c>
      <c r="U1546" s="41" t="s">
        <v>759</v>
      </c>
    </row>
    <row r="1547" spans="1:21" s="22" customFormat="1">
      <c r="A1547" s="54">
        <v>41624</v>
      </c>
      <c r="B1547" s="17">
        <v>2013</v>
      </c>
      <c r="C1547" s="17">
        <f t="shared" si="112"/>
        <v>12</v>
      </c>
      <c r="D1547" s="17" t="str">
        <f t="shared" si="113"/>
        <v>winter</v>
      </c>
      <c r="E1547" s="37">
        <v>800</v>
      </c>
      <c r="F1547" s="37"/>
      <c r="G1547" s="35">
        <v>0</v>
      </c>
      <c r="H1547" s="22" t="str">
        <f t="shared" si="111"/>
        <v xml:space="preserve"> </v>
      </c>
      <c r="O1547" s="22" t="s">
        <v>301</v>
      </c>
    </row>
    <row r="1548" spans="1:21" s="22" customFormat="1">
      <c r="A1548" s="54">
        <v>41625</v>
      </c>
      <c r="B1548" s="17">
        <v>2013</v>
      </c>
      <c r="C1548" s="17">
        <f t="shared" si="112"/>
        <v>12</v>
      </c>
      <c r="D1548" s="17" t="str">
        <f t="shared" si="113"/>
        <v>winter</v>
      </c>
      <c r="E1548" s="37">
        <v>715</v>
      </c>
      <c r="F1548" s="37"/>
      <c r="G1548" s="35">
        <v>0</v>
      </c>
      <c r="H1548" s="22" t="str">
        <f t="shared" si="111"/>
        <v xml:space="preserve"> </v>
      </c>
      <c r="O1548" s="22" t="s">
        <v>211</v>
      </c>
    </row>
    <row r="1549" spans="1:21" s="22" customFormat="1">
      <c r="A1549" s="54">
        <v>41626</v>
      </c>
      <c r="B1549" s="17">
        <v>2013</v>
      </c>
      <c r="C1549" s="17">
        <f t="shared" si="112"/>
        <v>12</v>
      </c>
      <c r="D1549" s="17" t="str">
        <f t="shared" si="113"/>
        <v>winter</v>
      </c>
      <c r="E1549" s="37">
        <v>900</v>
      </c>
      <c r="F1549" s="37"/>
      <c r="G1549" s="35">
        <v>0</v>
      </c>
      <c r="H1549" s="22" t="str">
        <f t="shared" si="111"/>
        <v xml:space="preserve"> </v>
      </c>
      <c r="O1549" s="22" t="s">
        <v>301</v>
      </c>
    </row>
    <row r="1550" spans="1:21" s="22" customFormat="1">
      <c r="A1550" s="54">
        <v>41627</v>
      </c>
      <c r="B1550" s="17">
        <v>2013</v>
      </c>
      <c r="C1550" s="17">
        <f t="shared" si="112"/>
        <v>12</v>
      </c>
      <c r="D1550" s="17" t="str">
        <f t="shared" si="113"/>
        <v>winter</v>
      </c>
      <c r="E1550" s="37">
        <v>830</v>
      </c>
      <c r="F1550" s="37"/>
      <c r="G1550" s="35">
        <v>0</v>
      </c>
      <c r="H1550" s="22" t="str">
        <f t="shared" si="111"/>
        <v xml:space="preserve"> </v>
      </c>
      <c r="O1550" s="22" t="s">
        <v>211</v>
      </c>
    </row>
    <row r="1551" spans="1:21" s="22" customFormat="1">
      <c r="A1551" s="54">
        <v>41629</v>
      </c>
      <c r="B1551" s="17">
        <v>2013</v>
      </c>
      <c r="C1551" s="17">
        <f t="shared" si="112"/>
        <v>12</v>
      </c>
      <c r="D1551" s="17" t="str">
        <f t="shared" si="113"/>
        <v>winter</v>
      </c>
      <c r="E1551" s="37">
        <v>900</v>
      </c>
      <c r="F1551" s="37"/>
      <c r="G1551" s="35">
        <v>0</v>
      </c>
      <c r="H1551" s="22" t="str">
        <f t="shared" si="111"/>
        <v xml:space="preserve"> </v>
      </c>
      <c r="O1551" s="22" t="s">
        <v>301</v>
      </c>
    </row>
    <row r="1552" spans="1:21" s="22" customFormat="1">
      <c r="A1552" s="54">
        <v>41630</v>
      </c>
      <c r="B1552" s="17">
        <v>2013</v>
      </c>
      <c r="C1552" s="17">
        <f t="shared" si="112"/>
        <v>12</v>
      </c>
      <c r="D1552" s="17" t="str">
        <f t="shared" si="113"/>
        <v>winter</v>
      </c>
      <c r="E1552" s="37">
        <v>905</v>
      </c>
      <c r="F1552" s="37"/>
      <c r="G1552" s="35">
        <v>0</v>
      </c>
      <c r="H1552" s="22" t="str">
        <f t="shared" ref="H1552:H1562" si="114">CONCATENATE(I1552," ",J1552)</f>
        <v xml:space="preserve"> </v>
      </c>
      <c r="O1552" s="22" t="s">
        <v>211</v>
      </c>
    </row>
    <row r="1553" spans="1:21" s="22" customFormat="1">
      <c r="A1553" s="54">
        <v>41631</v>
      </c>
      <c r="B1553" s="17">
        <v>2013</v>
      </c>
      <c r="C1553" s="17">
        <f t="shared" si="112"/>
        <v>12</v>
      </c>
      <c r="D1553" s="17" t="str">
        <f t="shared" si="113"/>
        <v>winter</v>
      </c>
      <c r="E1553" s="37">
        <v>845</v>
      </c>
      <c r="F1553" s="37"/>
      <c r="G1553" s="35">
        <v>0</v>
      </c>
      <c r="H1553" s="22" t="str">
        <f t="shared" si="114"/>
        <v xml:space="preserve"> </v>
      </c>
      <c r="O1553" s="22" t="s">
        <v>746</v>
      </c>
    </row>
    <row r="1554" spans="1:21">
      <c r="A1554" s="53">
        <v>41632</v>
      </c>
      <c r="B1554" s="17">
        <v>2013</v>
      </c>
      <c r="C1554" s="17">
        <f t="shared" si="112"/>
        <v>12</v>
      </c>
      <c r="D1554" s="17" t="str">
        <f t="shared" si="113"/>
        <v>winter</v>
      </c>
      <c r="E1554" s="29">
        <v>1001</v>
      </c>
      <c r="F1554" s="37" t="s">
        <v>97</v>
      </c>
      <c r="G1554" s="35">
        <v>1</v>
      </c>
      <c r="H1554" s="41" t="str">
        <f t="shared" si="114"/>
        <v>Calypte anna</v>
      </c>
      <c r="I1554" s="22" t="s">
        <v>582</v>
      </c>
      <c r="J1554" s="22" t="s">
        <v>583</v>
      </c>
      <c r="K1554" s="22" t="s">
        <v>519</v>
      </c>
      <c r="L1554" s="22" t="s">
        <v>100</v>
      </c>
      <c r="M1554" s="22" t="s">
        <v>133</v>
      </c>
      <c r="N1554" s="22" t="s">
        <v>113</v>
      </c>
      <c r="O1554" s="22" t="s">
        <v>172</v>
      </c>
      <c r="Q1554" s="41" t="s">
        <v>342</v>
      </c>
      <c r="R1554" s="41" t="s">
        <v>633</v>
      </c>
      <c r="S1554" s="41" t="s">
        <v>519</v>
      </c>
      <c r="T1554" s="41" t="s">
        <v>517</v>
      </c>
      <c r="U1554" s="41" t="s">
        <v>759</v>
      </c>
    </row>
    <row r="1555" spans="1:21" s="22" customFormat="1">
      <c r="A1555" s="54">
        <v>41632</v>
      </c>
      <c r="B1555" s="17">
        <v>2013</v>
      </c>
      <c r="C1555" s="17">
        <f t="shared" si="112"/>
        <v>12</v>
      </c>
      <c r="D1555" s="17" t="str">
        <f t="shared" si="113"/>
        <v>winter</v>
      </c>
      <c r="E1555" s="37">
        <v>815</v>
      </c>
      <c r="F1555" s="37"/>
      <c r="G1555" s="35">
        <v>0</v>
      </c>
      <c r="H1555" s="22" t="str">
        <f t="shared" si="114"/>
        <v xml:space="preserve"> </v>
      </c>
      <c r="O1555" s="22" t="s">
        <v>746</v>
      </c>
    </row>
    <row r="1556" spans="1:21">
      <c r="A1556" s="53">
        <v>41634</v>
      </c>
      <c r="B1556" s="17">
        <v>2013</v>
      </c>
      <c r="C1556" s="17">
        <f t="shared" si="112"/>
        <v>12</v>
      </c>
      <c r="D1556" s="17" t="str">
        <f t="shared" si="113"/>
        <v>winter</v>
      </c>
      <c r="E1556" s="29">
        <v>800</v>
      </c>
      <c r="F1556" s="37" t="s">
        <v>97</v>
      </c>
      <c r="G1556" s="35">
        <v>1</v>
      </c>
      <c r="H1556" s="41" t="str">
        <f t="shared" si="114"/>
        <v>Calypte anna</v>
      </c>
      <c r="I1556" s="22" t="s">
        <v>582</v>
      </c>
      <c r="J1556" s="22" t="s">
        <v>583</v>
      </c>
      <c r="M1556" s="22" t="s">
        <v>133</v>
      </c>
      <c r="N1556" s="22" t="s">
        <v>114</v>
      </c>
      <c r="O1556" s="22" t="s">
        <v>115</v>
      </c>
      <c r="Q1556" s="41" t="s">
        <v>342</v>
      </c>
      <c r="R1556" s="41" t="s">
        <v>632</v>
      </c>
      <c r="S1556" s="41" t="s">
        <v>678</v>
      </c>
      <c r="T1556" s="41" t="s">
        <v>517</v>
      </c>
      <c r="U1556" s="41" t="s">
        <v>759</v>
      </c>
    </row>
    <row r="1557" spans="1:21" s="22" customFormat="1">
      <c r="A1557" s="54">
        <v>41634</v>
      </c>
      <c r="B1557" s="17">
        <v>2013</v>
      </c>
      <c r="C1557" s="17">
        <f t="shared" si="112"/>
        <v>12</v>
      </c>
      <c r="D1557" s="17" t="str">
        <f t="shared" si="113"/>
        <v>winter</v>
      </c>
      <c r="E1557" s="37">
        <v>855</v>
      </c>
      <c r="F1557" s="37"/>
      <c r="G1557" s="35">
        <v>0</v>
      </c>
      <c r="H1557" s="22" t="str">
        <f t="shared" si="114"/>
        <v xml:space="preserve"> </v>
      </c>
      <c r="O1557" s="22" t="s">
        <v>746</v>
      </c>
    </row>
    <row r="1558" spans="1:21" s="22" customFormat="1">
      <c r="A1558" s="54">
        <v>41635</v>
      </c>
      <c r="B1558" s="17">
        <v>2013</v>
      </c>
      <c r="C1558" s="17">
        <f t="shared" si="112"/>
        <v>12</v>
      </c>
      <c r="D1558" s="17" t="str">
        <f t="shared" si="113"/>
        <v>winter</v>
      </c>
      <c r="E1558" s="37">
        <v>904</v>
      </c>
      <c r="F1558" s="37"/>
      <c r="G1558" s="35">
        <v>0</v>
      </c>
      <c r="H1558" s="22" t="str">
        <f t="shared" si="114"/>
        <v xml:space="preserve"> </v>
      </c>
      <c r="O1558" s="22" t="s">
        <v>301</v>
      </c>
    </row>
    <row r="1559" spans="1:21" s="22" customFormat="1">
      <c r="A1559" s="54">
        <v>41636</v>
      </c>
      <c r="B1559" s="17">
        <v>2013</v>
      </c>
      <c r="C1559" s="17">
        <f t="shared" si="112"/>
        <v>12</v>
      </c>
      <c r="D1559" s="17" t="str">
        <f t="shared" si="113"/>
        <v>winter</v>
      </c>
      <c r="E1559" s="37">
        <v>900</v>
      </c>
      <c r="F1559" s="37"/>
      <c r="G1559" s="35">
        <v>0</v>
      </c>
      <c r="H1559" s="22" t="str">
        <f t="shared" si="114"/>
        <v xml:space="preserve"> </v>
      </c>
      <c r="O1559" s="22" t="s">
        <v>301</v>
      </c>
    </row>
    <row r="1560" spans="1:21" s="22" customFormat="1">
      <c r="A1560" s="54">
        <v>41637</v>
      </c>
      <c r="B1560" s="17">
        <v>2013</v>
      </c>
      <c r="C1560" s="17">
        <f t="shared" si="112"/>
        <v>12</v>
      </c>
      <c r="D1560" s="17" t="str">
        <f t="shared" si="113"/>
        <v>winter</v>
      </c>
      <c r="E1560" s="37">
        <v>900</v>
      </c>
      <c r="F1560" s="37"/>
      <c r="G1560" s="35">
        <v>0</v>
      </c>
      <c r="H1560" s="22" t="str">
        <f t="shared" si="114"/>
        <v xml:space="preserve"> </v>
      </c>
      <c r="O1560" s="22" t="s">
        <v>211</v>
      </c>
    </row>
    <row r="1561" spans="1:21" s="22" customFormat="1" ht="18" customHeight="1">
      <c r="A1561" s="54">
        <v>41638</v>
      </c>
      <c r="B1561" s="17">
        <v>2013</v>
      </c>
      <c r="C1561" s="17">
        <f t="shared" si="112"/>
        <v>12</v>
      </c>
      <c r="D1561" s="17" t="str">
        <f t="shared" si="113"/>
        <v>winter</v>
      </c>
      <c r="E1561" s="37">
        <v>825</v>
      </c>
      <c r="F1561" s="37"/>
      <c r="G1561" s="35">
        <v>0</v>
      </c>
      <c r="H1561" s="22" t="str">
        <f t="shared" si="114"/>
        <v xml:space="preserve"> </v>
      </c>
      <c r="O1561" s="22" t="s">
        <v>211</v>
      </c>
    </row>
    <row r="1562" spans="1:21" s="22" customFormat="1">
      <c r="A1562" s="54">
        <v>41639</v>
      </c>
      <c r="B1562" s="17">
        <v>2013</v>
      </c>
      <c r="C1562" s="17">
        <f t="shared" si="112"/>
        <v>12</v>
      </c>
      <c r="D1562" s="17" t="str">
        <f t="shared" si="113"/>
        <v>winter</v>
      </c>
      <c r="E1562" s="37">
        <v>825</v>
      </c>
      <c r="F1562" s="37"/>
      <c r="G1562" s="35">
        <v>0</v>
      </c>
      <c r="H1562" s="22" t="str">
        <f t="shared" si="114"/>
        <v xml:space="preserve"> </v>
      </c>
      <c r="O1562" s="22" t="s">
        <v>211</v>
      </c>
    </row>
    <row r="1565" spans="1:21">
      <c r="F1565" s="22">
        <f>COUNTA(F2:F1556)</f>
        <v>355</v>
      </c>
      <c r="G1565" s="22">
        <f>SUM(G1:G1561)</f>
        <v>355</v>
      </c>
    </row>
    <row r="1566" spans="1:21">
      <c r="F1566" s="22">
        <f>COUNTIF(F1:F1562,"Dead")</f>
        <v>308</v>
      </c>
      <c r="S1566"/>
      <c r="T1566"/>
    </row>
    <row r="1567" spans="1:21">
      <c r="F1567" s="22">
        <f>COUNTIF(F1:F1563,"alive")</f>
        <v>47</v>
      </c>
      <c r="S1567"/>
      <c r="T1567"/>
    </row>
    <row r="1568" spans="1:21">
      <c r="S1568"/>
      <c r="T1568"/>
    </row>
    <row r="1569" spans="19:20">
      <c r="S1569"/>
      <c r="T1569"/>
    </row>
    <row r="1570" spans="19:20">
      <c r="S1570"/>
      <c r="T1570"/>
    </row>
    <row r="1571" spans="19:20">
      <c r="S1571"/>
      <c r="T1571"/>
    </row>
  </sheetData>
  <sortState ref="A2:W1750">
    <sortCondition ref="A2:A1750"/>
  </sortState>
  <mergeCells count="1">
    <mergeCell ref="V3:W3"/>
  </mergeCells>
  <phoneticPr fontId="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J319"/>
  <sheetViews>
    <sheetView tabSelected="1" workbookViewId="0">
      <selection sqref="A1:T1048576"/>
    </sheetView>
  </sheetViews>
  <sheetFormatPr baseColWidth="10" defaultRowHeight="13" x14ac:dyDescent="0"/>
  <sheetData>
    <row r="1" spans="1:36" ht="15" thickBot="1">
      <c r="A1" s="8" t="s">
        <v>910</v>
      </c>
      <c r="B1" s="6" t="s">
        <v>116</v>
      </c>
      <c r="C1" s="6" t="s">
        <v>188</v>
      </c>
      <c r="D1" s="6" t="s">
        <v>214</v>
      </c>
      <c r="E1" s="5" t="s">
        <v>571</v>
      </c>
      <c r="F1" s="6" t="s">
        <v>836</v>
      </c>
      <c r="G1" s="6" t="s">
        <v>572</v>
      </c>
      <c r="H1" s="3" t="s">
        <v>754</v>
      </c>
      <c r="I1" s="6" t="s">
        <v>545</v>
      </c>
      <c r="J1" s="6" t="s">
        <v>465</v>
      </c>
      <c r="K1" s="6" t="s">
        <v>367</v>
      </c>
      <c r="L1" s="6" t="s">
        <v>368</v>
      </c>
      <c r="M1" s="6" t="s">
        <v>219</v>
      </c>
      <c r="N1" s="6" t="s">
        <v>595</v>
      </c>
      <c r="O1" s="6" t="s">
        <v>596</v>
      </c>
      <c r="P1" s="3" t="s">
        <v>714</v>
      </c>
      <c r="Q1" s="3" t="s">
        <v>715</v>
      </c>
      <c r="R1" s="3" t="s">
        <v>911</v>
      </c>
      <c r="S1" s="3" t="s">
        <v>912</v>
      </c>
      <c r="T1" s="3" t="s">
        <v>42</v>
      </c>
      <c r="U1" s="3"/>
      <c r="V1" s="3" t="s">
        <v>913</v>
      </c>
      <c r="W1" s="3"/>
      <c r="Y1" s="5" t="s">
        <v>1005</v>
      </c>
      <c r="AA1" s="12">
        <v>900</v>
      </c>
      <c r="AB1" s="12">
        <v>1100</v>
      </c>
      <c r="AC1" s="12">
        <v>1300</v>
      </c>
      <c r="AD1" s="12">
        <v>1500</v>
      </c>
      <c r="AE1" s="12">
        <v>1700</v>
      </c>
      <c r="AF1" s="12">
        <v>1900</v>
      </c>
      <c r="AG1" s="12">
        <v>2100</v>
      </c>
      <c r="AH1" s="12">
        <v>2300</v>
      </c>
      <c r="AI1" s="12"/>
    </row>
    <row r="2" spans="1:36" ht="14">
      <c r="A2" s="2">
        <v>40808</v>
      </c>
      <c r="B2" s="70">
        <v>2011</v>
      </c>
      <c r="C2" s="70">
        <v>9</v>
      </c>
      <c r="D2" s="70" t="s">
        <v>307</v>
      </c>
      <c r="E2" s="58">
        <v>640</v>
      </c>
      <c r="F2" s="70" t="s">
        <v>97</v>
      </c>
      <c r="G2" s="76">
        <v>1</v>
      </c>
      <c r="H2" s="69" t="s">
        <v>744</v>
      </c>
      <c r="I2" s="70" t="s">
        <v>578</v>
      </c>
      <c r="J2" s="70" t="s">
        <v>444</v>
      </c>
      <c r="K2" s="70" t="s">
        <v>585</v>
      </c>
      <c r="L2" s="70" t="s">
        <v>585</v>
      </c>
      <c r="M2" s="70" t="s">
        <v>251</v>
      </c>
      <c r="N2" s="70" t="s">
        <v>651</v>
      </c>
      <c r="O2" s="76" t="s">
        <v>652</v>
      </c>
      <c r="P2" s="75"/>
      <c r="Q2" s="69" t="s">
        <v>342</v>
      </c>
      <c r="R2" s="69" t="s">
        <v>875</v>
      </c>
      <c r="S2" s="69" t="s">
        <v>678</v>
      </c>
      <c r="T2" s="69" t="s">
        <v>434</v>
      </c>
      <c r="U2" s="69"/>
      <c r="V2" s="69"/>
      <c r="W2" s="69"/>
      <c r="Y2" s="58">
        <v>640</v>
      </c>
      <c r="AA2" s="12">
        <f>IF(Y2&lt;AA$1,1,0)</f>
        <v>1</v>
      </c>
      <c r="AB2" s="12">
        <f>IF(SUM(AA2)&lt;1,IF(Y2&lt;AB$1,1,0),0)</f>
        <v>0</v>
      </c>
      <c r="AC2" s="12">
        <f>IF(SUM(AA2:AB2)&lt;1,IF(Y2&lt;AC$1,1,0),0)</f>
        <v>0</v>
      </c>
      <c r="AD2" s="12">
        <f>IF(SUM(AA2:AC2)&lt;1,IF(Y2&lt;AD$1,1,0),0)</f>
        <v>0</v>
      </c>
      <c r="AE2" s="12">
        <f>IF(SUM(AA2:AD2)&lt;1,IF(Y2&lt;AE$1,1,0),0)</f>
        <v>0</v>
      </c>
      <c r="AF2" s="12">
        <f>IF(SUM(AA2:AE2)&lt;1,IF(Y2&lt;AF$1,1,0),0)</f>
        <v>0</v>
      </c>
      <c r="AG2" s="12">
        <f>IF(SUM(AA2:AF2)&lt;1,IF($Y2&lt;AG$1,1,0),0)</f>
        <v>0</v>
      </c>
      <c r="AH2" s="12">
        <f>IF(SUM(AA2:AG2)&lt;1,IF(Y2&lt;AH$1,1,0),0)</f>
        <v>0</v>
      </c>
      <c r="AI2" s="12"/>
      <c r="AJ2" s="12">
        <f>SUM(AA2:AH2)</f>
        <v>1</v>
      </c>
    </row>
    <row r="3" spans="1:36" ht="14">
      <c r="A3" s="2">
        <v>41218</v>
      </c>
      <c r="B3" s="70">
        <v>2012</v>
      </c>
      <c r="C3" s="70">
        <v>11</v>
      </c>
      <c r="D3" s="70" t="s">
        <v>307</v>
      </c>
      <c r="E3" s="58">
        <v>700</v>
      </c>
      <c r="F3" s="70" t="s">
        <v>97</v>
      </c>
      <c r="G3" s="10">
        <v>1</v>
      </c>
      <c r="H3" s="69" t="s">
        <v>719</v>
      </c>
      <c r="I3" s="70" t="s">
        <v>326</v>
      </c>
      <c r="J3" s="70" t="s">
        <v>351</v>
      </c>
      <c r="K3" s="70" t="s">
        <v>585</v>
      </c>
      <c r="L3" s="70" t="s">
        <v>585</v>
      </c>
      <c r="M3" s="70" t="s">
        <v>133</v>
      </c>
      <c r="N3" s="70" t="s">
        <v>101</v>
      </c>
      <c r="O3" s="70" t="s">
        <v>138</v>
      </c>
      <c r="P3" s="69"/>
      <c r="Q3" s="69" t="s">
        <v>342</v>
      </c>
      <c r="R3" s="69" t="s">
        <v>902</v>
      </c>
      <c r="S3" s="69" t="s">
        <v>519</v>
      </c>
      <c r="T3" s="69" t="s">
        <v>434</v>
      </c>
      <c r="U3" s="69"/>
      <c r="V3" s="68" t="s">
        <v>998</v>
      </c>
      <c r="W3" s="69"/>
      <c r="Y3" s="58">
        <v>700</v>
      </c>
      <c r="AA3" s="12">
        <f t="shared" ref="AA3:AA66" si="0">IF(Y3&lt;AA$1,1,0)</f>
        <v>1</v>
      </c>
      <c r="AB3" s="12">
        <f t="shared" ref="AB3:AB66" si="1">IF(SUM(AA3)&lt;1,IF(Y3&lt;AB$1,1,0),0)</f>
        <v>0</v>
      </c>
      <c r="AC3" s="12">
        <f t="shared" ref="AC3:AC66" si="2">IF(SUM(AA3:AB3)&lt;1,IF(Y3&lt;AC$1,1,0),0)</f>
        <v>0</v>
      </c>
      <c r="AD3" s="12">
        <f t="shared" ref="AD3:AD66" si="3">IF(SUM(AA3:AC3)&lt;1,IF(Y3&lt;AD$1,1,0),0)</f>
        <v>0</v>
      </c>
      <c r="AE3" s="12">
        <f t="shared" ref="AE3:AE66" si="4">IF(SUM(AA3:AD3)&lt;1,IF(Y3&lt;AE$1,1,0),0)</f>
        <v>0</v>
      </c>
      <c r="AF3" s="12">
        <f t="shared" ref="AF3:AF66" si="5">IF(SUM(AA3:AE3)&lt;1,IF(Y3&lt;AF$1,1,0),0)</f>
        <v>0</v>
      </c>
      <c r="AG3" s="12">
        <f t="shared" ref="AG3:AG66" si="6">IF(SUM(AA3:AF3)&lt;1,IF($Y3&lt;AG$1,1,0),0)</f>
        <v>0</v>
      </c>
      <c r="AH3" s="12">
        <f t="shared" ref="AH3:AH66" si="7">IF(SUM(AA3:AG3)&lt;1,IF(Y3&lt;AH$1,1,0),0)</f>
        <v>0</v>
      </c>
      <c r="AJ3" s="12">
        <f t="shared" ref="AJ3:AJ66" si="8">SUM(AA3:AH3)</f>
        <v>1</v>
      </c>
    </row>
    <row r="4" spans="1:36" ht="14">
      <c r="A4" s="2">
        <v>40756</v>
      </c>
      <c r="B4" s="70">
        <v>2011</v>
      </c>
      <c r="C4" s="70">
        <v>8</v>
      </c>
      <c r="D4" s="70" t="s">
        <v>243</v>
      </c>
      <c r="E4" s="58">
        <v>700</v>
      </c>
      <c r="F4" s="70" t="s">
        <v>97</v>
      </c>
      <c r="G4" s="76">
        <v>1</v>
      </c>
      <c r="H4" s="69" t="s">
        <v>744</v>
      </c>
      <c r="I4" s="70" t="s">
        <v>578</v>
      </c>
      <c r="J4" s="70" t="s">
        <v>444</v>
      </c>
      <c r="K4" s="70" t="s">
        <v>585</v>
      </c>
      <c r="L4" s="70" t="s">
        <v>585</v>
      </c>
      <c r="M4" s="70" t="s">
        <v>133</v>
      </c>
      <c r="N4" s="70" t="s">
        <v>654</v>
      </c>
      <c r="O4" s="74" t="s">
        <v>422</v>
      </c>
      <c r="P4" s="74"/>
      <c r="Q4" s="69" t="s">
        <v>342</v>
      </c>
      <c r="R4" s="69" t="s">
        <v>702</v>
      </c>
      <c r="S4" s="69" t="s">
        <v>519</v>
      </c>
      <c r="T4" s="69" t="s">
        <v>517</v>
      </c>
      <c r="U4" s="69"/>
      <c r="V4" s="75"/>
      <c r="W4" s="69"/>
      <c r="Y4" s="58">
        <v>700</v>
      </c>
      <c r="AA4" s="12">
        <f t="shared" si="0"/>
        <v>1</v>
      </c>
      <c r="AB4" s="12">
        <f t="shared" si="1"/>
        <v>0</v>
      </c>
      <c r="AC4" s="12">
        <f t="shared" si="2"/>
        <v>0</v>
      </c>
      <c r="AD4" s="12">
        <f t="shared" si="3"/>
        <v>0</v>
      </c>
      <c r="AE4" s="12">
        <f t="shared" si="4"/>
        <v>0</v>
      </c>
      <c r="AF4" s="12">
        <f t="shared" si="5"/>
        <v>0</v>
      </c>
      <c r="AG4" s="12">
        <f t="shared" si="6"/>
        <v>0</v>
      </c>
      <c r="AH4" s="12">
        <f t="shared" si="7"/>
        <v>0</v>
      </c>
      <c r="AJ4" s="12">
        <f t="shared" si="8"/>
        <v>1</v>
      </c>
    </row>
    <row r="5" spans="1:36" ht="14">
      <c r="A5" s="2">
        <v>39909</v>
      </c>
      <c r="B5" s="70">
        <v>2009</v>
      </c>
      <c r="C5" s="70">
        <v>4</v>
      </c>
      <c r="D5" s="70" t="s">
        <v>135</v>
      </c>
      <c r="E5" s="58">
        <v>700</v>
      </c>
      <c r="F5" s="70" t="s">
        <v>97</v>
      </c>
      <c r="G5" s="76">
        <v>1</v>
      </c>
      <c r="H5" s="69" t="s">
        <v>305</v>
      </c>
      <c r="I5" s="70" t="s">
        <v>437</v>
      </c>
      <c r="J5" s="70" t="s">
        <v>575</v>
      </c>
      <c r="K5" s="70" t="s">
        <v>519</v>
      </c>
      <c r="L5" s="70" t="s">
        <v>520</v>
      </c>
      <c r="M5" s="70" t="s">
        <v>133</v>
      </c>
      <c r="N5" s="70" t="s">
        <v>750</v>
      </c>
      <c r="O5" s="76" t="s">
        <v>751</v>
      </c>
      <c r="P5" s="75"/>
      <c r="Q5" s="69">
        <v>96922</v>
      </c>
      <c r="R5" s="69" t="s">
        <v>790</v>
      </c>
      <c r="S5" s="69" t="s">
        <v>519</v>
      </c>
      <c r="T5" s="69" t="s">
        <v>517</v>
      </c>
      <c r="U5" s="69"/>
      <c r="V5" s="71"/>
      <c r="W5" s="69"/>
      <c r="Y5" s="58">
        <v>700</v>
      </c>
      <c r="AA5" s="12">
        <f t="shared" si="0"/>
        <v>1</v>
      </c>
      <c r="AB5" s="12">
        <f t="shared" si="1"/>
        <v>0</v>
      </c>
      <c r="AC5" s="12">
        <f t="shared" si="2"/>
        <v>0</v>
      </c>
      <c r="AD5" s="12">
        <f t="shared" si="3"/>
        <v>0</v>
      </c>
      <c r="AE5" s="12">
        <f t="shared" si="4"/>
        <v>0</v>
      </c>
      <c r="AF5" s="12">
        <f t="shared" si="5"/>
        <v>0</v>
      </c>
      <c r="AG5" s="12">
        <f t="shared" si="6"/>
        <v>0</v>
      </c>
      <c r="AH5" s="12">
        <f t="shared" si="7"/>
        <v>0</v>
      </c>
      <c r="AJ5" s="12">
        <f t="shared" si="8"/>
        <v>1</v>
      </c>
    </row>
    <row r="6" spans="1:36" ht="14">
      <c r="A6" s="2">
        <v>40057</v>
      </c>
      <c r="B6" s="70">
        <v>2009</v>
      </c>
      <c r="C6" s="70">
        <v>9</v>
      </c>
      <c r="D6" s="70" t="s">
        <v>307</v>
      </c>
      <c r="E6" s="58">
        <v>800</v>
      </c>
      <c r="F6" s="64" t="s">
        <v>122</v>
      </c>
      <c r="G6" s="76">
        <v>1</v>
      </c>
      <c r="H6" s="69" t="s">
        <v>123</v>
      </c>
      <c r="I6" s="70" t="s">
        <v>582</v>
      </c>
      <c r="J6" s="70" t="s">
        <v>583</v>
      </c>
      <c r="K6" s="70" t="s">
        <v>519</v>
      </c>
      <c r="L6" s="70" t="s">
        <v>585</v>
      </c>
      <c r="M6" s="70" t="s">
        <v>232</v>
      </c>
      <c r="N6" s="70" t="s">
        <v>747</v>
      </c>
      <c r="O6" s="74" t="s">
        <v>554</v>
      </c>
      <c r="P6" s="74"/>
      <c r="Q6" s="69">
        <v>96919</v>
      </c>
      <c r="R6" s="69" t="s">
        <v>233</v>
      </c>
      <c r="S6" s="69" t="s">
        <v>519</v>
      </c>
      <c r="T6" s="69" t="s">
        <v>434</v>
      </c>
      <c r="U6" s="69"/>
      <c r="V6" s="69" t="s">
        <v>40</v>
      </c>
      <c r="W6" s="69"/>
      <c r="Y6" s="58">
        <v>800</v>
      </c>
      <c r="AA6" s="12">
        <f t="shared" si="0"/>
        <v>1</v>
      </c>
      <c r="AB6" s="12">
        <f t="shared" si="1"/>
        <v>0</v>
      </c>
      <c r="AC6" s="12">
        <f t="shared" si="2"/>
        <v>0</v>
      </c>
      <c r="AD6" s="12">
        <f t="shared" si="3"/>
        <v>0</v>
      </c>
      <c r="AE6" s="12">
        <f t="shared" si="4"/>
        <v>0</v>
      </c>
      <c r="AF6" s="12">
        <f t="shared" si="5"/>
        <v>0</v>
      </c>
      <c r="AG6" s="12">
        <f t="shared" si="6"/>
        <v>0</v>
      </c>
      <c r="AH6" s="12">
        <f t="shared" si="7"/>
        <v>0</v>
      </c>
      <c r="AJ6" s="12">
        <f t="shared" si="8"/>
        <v>1</v>
      </c>
    </row>
    <row r="7" spans="1:36" ht="14">
      <c r="A7" s="2">
        <v>40476</v>
      </c>
      <c r="B7" s="70">
        <v>2010</v>
      </c>
      <c r="C7" s="70">
        <v>10</v>
      </c>
      <c r="D7" s="70" t="s">
        <v>307</v>
      </c>
      <c r="E7" s="58">
        <v>800</v>
      </c>
      <c r="F7" s="70" t="s">
        <v>97</v>
      </c>
      <c r="G7" s="76">
        <v>1</v>
      </c>
      <c r="H7" s="69" t="s">
        <v>1</v>
      </c>
      <c r="I7" s="70" t="s">
        <v>547</v>
      </c>
      <c r="J7" s="70" t="s">
        <v>725</v>
      </c>
      <c r="K7" s="70" t="s">
        <v>585</v>
      </c>
      <c r="L7" s="70" t="s">
        <v>585</v>
      </c>
      <c r="M7" s="70" t="s">
        <v>343</v>
      </c>
      <c r="N7" s="70" t="s">
        <v>461</v>
      </c>
      <c r="O7" s="72" t="s">
        <v>552</v>
      </c>
      <c r="P7" s="71"/>
      <c r="Q7" s="69">
        <v>97643</v>
      </c>
      <c r="R7" s="69" t="s">
        <v>687</v>
      </c>
      <c r="S7" s="69" t="s">
        <v>519</v>
      </c>
      <c r="T7" s="69" t="s">
        <v>434</v>
      </c>
      <c r="U7" s="69"/>
      <c r="V7" s="75" t="s">
        <v>916</v>
      </c>
      <c r="W7" s="69"/>
      <c r="Y7" s="58">
        <v>800</v>
      </c>
      <c r="AA7" s="12">
        <f t="shared" si="0"/>
        <v>1</v>
      </c>
      <c r="AB7" s="12">
        <f t="shared" si="1"/>
        <v>0</v>
      </c>
      <c r="AC7" s="12">
        <f t="shared" si="2"/>
        <v>0</v>
      </c>
      <c r="AD7" s="12">
        <f t="shared" si="3"/>
        <v>0</v>
      </c>
      <c r="AE7" s="12">
        <f t="shared" si="4"/>
        <v>0</v>
      </c>
      <c r="AF7" s="12">
        <f t="shared" si="5"/>
        <v>0</v>
      </c>
      <c r="AG7" s="12">
        <f t="shared" si="6"/>
        <v>0</v>
      </c>
      <c r="AH7" s="12">
        <f t="shared" si="7"/>
        <v>0</v>
      </c>
      <c r="AJ7" s="12">
        <f t="shared" si="8"/>
        <v>1</v>
      </c>
    </row>
    <row r="8" spans="1:36" ht="14">
      <c r="A8" s="2">
        <v>40127</v>
      </c>
      <c r="B8" s="70">
        <v>2009</v>
      </c>
      <c r="C8" s="70">
        <v>11</v>
      </c>
      <c r="D8" s="70" t="s">
        <v>307</v>
      </c>
      <c r="E8" s="58">
        <v>800</v>
      </c>
      <c r="F8" s="70" t="s">
        <v>97</v>
      </c>
      <c r="G8" s="70">
        <v>1</v>
      </c>
      <c r="H8" s="69" t="s">
        <v>718</v>
      </c>
      <c r="I8" s="70" t="s">
        <v>432</v>
      </c>
      <c r="J8" s="70" t="s">
        <v>433</v>
      </c>
      <c r="K8" s="70" t="s">
        <v>585</v>
      </c>
      <c r="L8" s="70" t="s">
        <v>585</v>
      </c>
      <c r="M8" s="70" t="s">
        <v>232</v>
      </c>
      <c r="N8" s="70" t="s">
        <v>747</v>
      </c>
      <c r="O8" s="76" t="s">
        <v>746</v>
      </c>
      <c r="P8" s="75"/>
      <c r="Q8" s="69" t="s">
        <v>342</v>
      </c>
      <c r="R8" s="69" t="s">
        <v>146</v>
      </c>
      <c r="S8" s="69" t="s">
        <v>678</v>
      </c>
      <c r="T8" s="69" t="s">
        <v>585</v>
      </c>
      <c r="U8" s="69"/>
      <c r="V8" s="69"/>
      <c r="W8" s="69"/>
      <c r="Y8" s="58">
        <v>800</v>
      </c>
      <c r="AA8" s="12">
        <f t="shared" si="0"/>
        <v>1</v>
      </c>
      <c r="AB8" s="12">
        <f t="shared" si="1"/>
        <v>0</v>
      </c>
      <c r="AC8" s="12">
        <f t="shared" si="2"/>
        <v>0</v>
      </c>
      <c r="AD8" s="12">
        <f t="shared" si="3"/>
        <v>0</v>
      </c>
      <c r="AE8" s="12">
        <f t="shared" si="4"/>
        <v>0</v>
      </c>
      <c r="AF8" s="12">
        <f t="shared" si="5"/>
        <v>0</v>
      </c>
      <c r="AG8" s="12">
        <f t="shared" si="6"/>
        <v>0</v>
      </c>
      <c r="AH8" s="12">
        <f t="shared" si="7"/>
        <v>0</v>
      </c>
      <c r="AJ8" s="12">
        <f t="shared" si="8"/>
        <v>1</v>
      </c>
    </row>
    <row r="9" spans="1:36" ht="14">
      <c r="A9" s="2">
        <v>40206</v>
      </c>
      <c r="B9" s="70">
        <v>2010</v>
      </c>
      <c r="C9" s="70">
        <v>1</v>
      </c>
      <c r="D9" s="70" t="s">
        <v>248</v>
      </c>
      <c r="E9" s="58">
        <v>800</v>
      </c>
      <c r="F9" s="70" t="s">
        <v>97</v>
      </c>
      <c r="G9" s="76">
        <v>1</v>
      </c>
      <c r="H9" s="69" t="s">
        <v>723</v>
      </c>
      <c r="I9" s="70" t="s">
        <v>603</v>
      </c>
      <c r="J9" s="70" t="s">
        <v>604</v>
      </c>
      <c r="K9" s="70" t="s">
        <v>585</v>
      </c>
      <c r="L9" s="70" t="s">
        <v>585</v>
      </c>
      <c r="M9" s="70" t="s">
        <v>232</v>
      </c>
      <c r="N9" s="70" t="s">
        <v>584</v>
      </c>
      <c r="O9" s="70" t="s">
        <v>746</v>
      </c>
      <c r="P9" s="69" t="s">
        <v>516</v>
      </c>
      <c r="Q9" s="69" t="s">
        <v>342</v>
      </c>
      <c r="R9" s="69" t="s">
        <v>830</v>
      </c>
      <c r="S9" s="69" t="s">
        <v>519</v>
      </c>
      <c r="T9" s="69" t="s">
        <v>517</v>
      </c>
      <c r="U9" s="69" t="s">
        <v>827</v>
      </c>
      <c r="V9" s="75"/>
      <c r="W9" s="69"/>
      <c r="Y9" s="58">
        <v>800</v>
      </c>
      <c r="AA9" s="12">
        <f t="shared" si="0"/>
        <v>1</v>
      </c>
      <c r="AB9" s="12">
        <f t="shared" si="1"/>
        <v>0</v>
      </c>
      <c r="AC9" s="12">
        <f t="shared" si="2"/>
        <v>0</v>
      </c>
      <c r="AD9" s="12">
        <f t="shared" si="3"/>
        <v>0</v>
      </c>
      <c r="AE9" s="12">
        <f t="shared" si="4"/>
        <v>0</v>
      </c>
      <c r="AF9" s="12">
        <f t="shared" si="5"/>
        <v>0</v>
      </c>
      <c r="AG9" s="12">
        <f t="shared" si="6"/>
        <v>0</v>
      </c>
      <c r="AH9" s="12">
        <f t="shared" si="7"/>
        <v>0</v>
      </c>
      <c r="AJ9" s="12">
        <f t="shared" si="8"/>
        <v>1</v>
      </c>
    </row>
    <row r="10" spans="1:36" ht="14">
      <c r="A10" s="2">
        <v>40214</v>
      </c>
      <c r="B10" s="70">
        <v>2010</v>
      </c>
      <c r="C10" s="70">
        <v>2</v>
      </c>
      <c r="D10" s="70" t="s">
        <v>248</v>
      </c>
      <c r="E10" s="58">
        <v>800</v>
      </c>
      <c r="F10" s="76" t="s">
        <v>97</v>
      </c>
      <c r="G10" s="70">
        <v>1</v>
      </c>
      <c r="H10" s="69" t="s">
        <v>471</v>
      </c>
      <c r="I10" s="70" t="s">
        <v>501</v>
      </c>
      <c r="J10" s="70" t="s">
        <v>502</v>
      </c>
      <c r="K10" s="70" t="s">
        <v>585</v>
      </c>
      <c r="L10" s="70" t="s">
        <v>585</v>
      </c>
      <c r="M10" s="70" t="s">
        <v>232</v>
      </c>
      <c r="N10" s="70" t="s">
        <v>584</v>
      </c>
      <c r="O10" s="76" t="s">
        <v>746</v>
      </c>
      <c r="P10" s="75"/>
      <c r="Q10" s="69" t="s">
        <v>342</v>
      </c>
      <c r="R10" s="69" t="s">
        <v>273</v>
      </c>
      <c r="S10" s="69" t="s">
        <v>519</v>
      </c>
      <c r="T10" s="69" t="s">
        <v>517</v>
      </c>
      <c r="U10" s="69"/>
      <c r="V10" s="69"/>
      <c r="W10" s="69"/>
      <c r="Y10" s="58">
        <v>800</v>
      </c>
      <c r="AA10" s="12">
        <f t="shared" si="0"/>
        <v>1</v>
      </c>
      <c r="AB10" s="12">
        <f t="shared" si="1"/>
        <v>0</v>
      </c>
      <c r="AC10" s="12">
        <f t="shared" si="2"/>
        <v>0</v>
      </c>
      <c r="AD10" s="12">
        <f t="shared" si="3"/>
        <v>0</v>
      </c>
      <c r="AE10" s="12">
        <f t="shared" si="4"/>
        <v>0</v>
      </c>
      <c r="AF10" s="12">
        <f t="shared" si="5"/>
        <v>0</v>
      </c>
      <c r="AG10" s="12">
        <f t="shared" si="6"/>
        <v>0</v>
      </c>
      <c r="AH10" s="12">
        <f t="shared" si="7"/>
        <v>0</v>
      </c>
      <c r="AJ10" s="12">
        <f t="shared" si="8"/>
        <v>1</v>
      </c>
    </row>
    <row r="11" spans="1:36" ht="14">
      <c r="A11" s="2">
        <v>41634</v>
      </c>
      <c r="B11" s="70">
        <v>2013</v>
      </c>
      <c r="C11" s="70">
        <v>12</v>
      </c>
      <c r="D11" s="70" t="s">
        <v>248</v>
      </c>
      <c r="E11" s="67">
        <v>800</v>
      </c>
      <c r="F11" s="64" t="s">
        <v>97</v>
      </c>
      <c r="G11" s="10">
        <v>1</v>
      </c>
      <c r="H11" s="69" t="s">
        <v>123</v>
      </c>
      <c r="I11" s="70" t="s">
        <v>582</v>
      </c>
      <c r="J11" s="70" t="s">
        <v>583</v>
      </c>
      <c r="K11" s="70"/>
      <c r="L11" s="70"/>
      <c r="M11" s="70" t="s">
        <v>133</v>
      </c>
      <c r="N11" s="70" t="s">
        <v>114</v>
      </c>
      <c r="O11" s="74" t="s">
        <v>115</v>
      </c>
      <c r="P11" s="74"/>
      <c r="Q11" s="69" t="s">
        <v>342</v>
      </c>
      <c r="R11" s="69" t="s">
        <v>632</v>
      </c>
      <c r="S11" s="69" t="s">
        <v>678</v>
      </c>
      <c r="T11" s="69" t="s">
        <v>517</v>
      </c>
      <c r="U11" s="69" t="s">
        <v>759</v>
      </c>
      <c r="V11" s="69"/>
      <c r="W11" s="69"/>
      <c r="Y11" s="67">
        <v>800</v>
      </c>
      <c r="AA11" s="12">
        <f t="shared" si="0"/>
        <v>1</v>
      </c>
      <c r="AB11" s="12">
        <f t="shared" si="1"/>
        <v>0</v>
      </c>
      <c r="AC11" s="12">
        <f t="shared" si="2"/>
        <v>0</v>
      </c>
      <c r="AD11" s="12">
        <f t="shared" si="3"/>
        <v>0</v>
      </c>
      <c r="AE11" s="12">
        <f t="shared" si="4"/>
        <v>0</v>
      </c>
      <c r="AF11" s="12">
        <f t="shared" si="5"/>
        <v>0</v>
      </c>
      <c r="AG11" s="12">
        <f t="shared" si="6"/>
        <v>0</v>
      </c>
      <c r="AH11" s="12">
        <f t="shared" si="7"/>
        <v>0</v>
      </c>
      <c r="AJ11" s="12">
        <f t="shared" si="8"/>
        <v>1</v>
      </c>
    </row>
    <row r="12" spans="1:36" ht="14">
      <c r="A12" s="2">
        <v>40841</v>
      </c>
      <c r="B12" s="70">
        <v>2011</v>
      </c>
      <c r="C12" s="70">
        <v>10</v>
      </c>
      <c r="D12" s="70" t="s">
        <v>307</v>
      </c>
      <c r="E12" s="58">
        <v>800</v>
      </c>
      <c r="F12" s="72" t="s">
        <v>97</v>
      </c>
      <c r="G12" s="70">
        <v>1</v>
      </c>
      <c r="H12" s="69" t="s">
        <v>304</v>
      </c>
      <c r="I12" s="70" t="s">
        <v>565</v>
      </c>
      <c r="J12" s="70" t="s">
        <v>486</v>
      </c>
      <c r="K12" s="70" t="s">
        <v>585</v>
      </c>
      <c r="L12" s="70" t="s">
        <v>585</v>
      </c>
      <c r="M12" s="70" t="s">
        <v>133</v>
      </c>
      <c r="N12" s="70" t="s">
        <v>419</v>
      </c>
      <c r="O12" s="72" t="s">
        <v>533</v>
      </c>
      <c r="P12" s="71" t="s">
        <v>406</v>
      </c>
      <c r="Q12" s="69" t="s">
        <v>342</v>
      </c>
      <c r="R12" s="69" t="s">
        <v>880</v>
      </c>
      <c r="S12" s="69" t="s">
        <v>585</v>
      </c>
      <c r="T12" s="69" t="s">
        <v>434</v>
      </c>
      <c r="U12" s="69"/>
      <c r="V12" s="69"/>
      <c r="W12" s="69"/>
      <c r="Y12" s="58">
        <v>800</v>
      </c>
      <c r="AA12" s="12">
        <f t="shared" si="0"/>
        <v>1</v>
      </c>
      <c r="AB12" s="12">
        <f t="shared" si="1"/>
        <v>0</v>
      </c>
      <c r="AC12" s="12">
        <f t="shared" si="2"/>
        <v>0</v>
      </c>
      <c r="AD12" s="12">
        <f t="shared" si="3"/>
        <v>0</v>
      </c>
      <c r="AE12" s="12">
        <f t="shared" si="4"/>
        <v>0</v>
      </c>
      <c r="AF12" s="12">
        <f t="shared" si="5"/>
        <v>0</v>
      </c>
      <c r="AG12" s="12">
        <f t="shared" si="6"/>
        <v>0</v>
      </c>
      <c r="AH12" s="12">
        <f t="shared" si="7"/>
        <v>0</v>
      </c>
      <c r="AJ12" s="12">
        <f t="shared" si="8"/>
        <v>1</v>
      </c>
    </row>
    <row r="13" spans="1:36" ht="14">
      <c r="A13" s="2">
        <v>41473</v>
      </c>
      <c r="B13" s="70">
        <v>2013</v>
      </c>
      <c r="C13" s="70">
        <v>7</v>
      </c>
      <c r="D13" s="70" t="s">
        <v>243</v>
      </c>
      <c r="E13" s="67">
        <v>806</v>
      </c>
      <c r="F13" s="64" t="s">
        <v>97</v>
      </c>
      <c r="G13" s="10">
        <v>1</v>
      </c>
      <c r="H13" s="69" t="s">
        <v>736</v>
      </c>
      <c r="I13" s="70" t="s">
        <v>400</v>
      </c>
      <c r="J13" s="70" t="s">
        <v>401</v>
      </c>
      <c r="K13" s="70" t="s">
        <v>585</v>
      </c>
      <c r="L13" s="70" t="s">
        <v>585</v>
      </c>
      <c r="M13" s="70" t="s">
        <v>251</v>
      </c>
      <c r="N13" s="70" t="s">
        <v>160</v>
      </c>
      <c r="O13" s="74" t="s">
        <v>391</v>
      </c>
      <c r="P13" s="74"/>
      <c r="Q13" s="69" t="s">
        <v>342</v>
      </c>
      <c r="R13" s="69" t="s">
        <v>622</v>
      </c>
      <c r="S13" s="69" t="s">
        <v>678</v>
      </c>
      <c r="T13" s="69" t="s">
        <v>517</v>
      </c>
      <c r="U13" s="69" t="s">
        <v>759</v>
      </c>
      <c r="V13" s="69"/>
      <c r="W13" s="69"/>
      <c r="Y13" s="67">
        <v>806</v>
      </c>
      <c r="AA13" s="12">
        <f t="shared" si="0"/>
        <v>1</v>
      </c>
      <c r="AB13" s="12">
        <f t="shared" si="1"/>
        <v>0</v>
      </c>
      <c r="AC13" s="12">
        <f t="shared" si="2"/>
        <v>0</v>
      </c>
      <c r="AD13" s="12">
        <f t="shared" si="3"/>
        <v>0</v>
      </c>
      <c r="AE13" s="12">
        <f t="shared" si="4"/>
        <v>0</v>
      </c>
      <c r="AF13" s="12">
        <f t="shared" si="5"/>
        <v>0</v>
      </c>
      <c r="AG13" s="12">
        <f t="shared" si="6"/>
        <v>0</v>
      </c>
      <c r="AH13" s="12">
        <f t="shared" si="7"/>
        <v>0</v>
      </c>
      <c r="AJ13" s="12">
        <f t="shared" si="8"/>
        <v>1</v>
      </c>
    </row>
    <row r="14" spans="1:36" ht="14">
      <c r="A14" s="2">
        <v>40491</v>
      </c>
      <c r="B14" s="70">
        <v>2010</v>
      </c>
      <c r="C14" s="70">
        <v>11</v>
      </c>
      <c r="D14" s="70" t="s">
        <v>307</v>
      </c>
      <c r="E14" s="58">
        <v>815</v>
      </c>
      <c r="F14" s="70" t="s">
        <v>97</v>
      </c>
      <c r="G14" s="70">
        <v>1</v>
      </c>
      <c r="H14" s="69" t="s">
        <v>123</v>
      </c>
      <c r="I14" s="70" t="s">
        <v>582</v>
      </c>
      <c r="J14" s="70" t="s">
        <v>583</v>
      </c>
      <c r="K14" s="70" t="s">
        <v>519</v>
      </c>
      <c r="L14" s="70" t="s">
        <v>585</v>
      </c>
      <c r="M14" s="70" t="s">
        <v>133</v>
      </c>
      <c r="N14" s="70" t="s">
        <v>535</v>
      </c>
      <c r="O14" s="70" t="s">
        <v>489</v>
      </c>
      <c r="P14" s="69" t="s">
        <v>503</v>
      </c>
      <c r="Q14" s="69" t="s">
        <v>342</v>
      </c>
      <c r="R14" s="69" t="s">
        <v>905</v>
      </c>
      <c r="S14" s="69" t="s">
        <v>519</v>
      </c>
      <c r="T14" s="69" t="s">
        <v>517</v>
      </c>
      <c r="U14" s="69"/>
      <c r="V14" s="73" t="s">
        <v>76</v>
      </c>
      <c r="W14" s="73"/>
      <c r="Y14" s="58">
        <v>815</v>
      </c>
      <c r="AA14" s="12">
        <f t="shared" si="0"/>
        <v>1</v>
      </c>
      <c r="AB14" s="12">
        <f t="shared" si="1"/>
        <v>0</v>
      </c>
      <c r="AC14" s="12">
        <f t="shared" si="2"/>
        <v>0</v>
      </c>
      <c r="AD14" s="12">
        <f t="shared" si="3"/>
        <v>0</v>
      </c>
      <c r="AE14" s="12">
        <f t="shared" si="4"/>
        <v>0</v>
      </c>
      <c r="AF14" s="12">
        <f t="shared" si="5"/>
        <v>0</v>
      </c>
      <c r="AG14" s="12">
        <f t="shared" si="6"/>
        <v>0</v>
      </c>
      <c r="AH14" s="12">
        <f t="shared" si="7"/>
        <v>0</v>
      </c>
      <c r="AJ14" s="12">
        <f t="shared" si="8"/>
        <v>1</v>
      </c>
    </row>
    <row r="15" spans="1:36" ht="14">
      <c r="A15" s="2">
        <v>40456</v>
      </c>
      <c r="B15" s="70">
        <v>2010</v>
      </c>
      <c r="C15" s="70">
        <v>10</v>
      </c>
      <c r="D15" s="70" t="s">
        <v>307</v>
      </c>
      <c r="E15" s="58">
        <v>815</v>
      </c>
      <c r="F15" s="76" t="s">
        <v>97</v>
      </c>
      <c r="G15" s="76">
        <v>1</v>
      </c>
      <c r="H15" s="69" t="s">
        <v>719</v>
      </c>
      <c r="I15" s="70" t="s">
        <v>326</v>
      </c>
      <c r="J15" s="70" t="s">
        <v>351</v>
      </c>
      <c r="K15" s="70" t="s">
        <v>585</v>
      </c>
      <c r="L15" s="70" t="s">
        <v>585</v>
      </c>
      <c r="M15" s="70" t="s">
        <v>133</v>
      </c>
      <c r="N15" s="70" t="s">
        <v>535</v>
      </c>
      <c r="O15" s="76" t="s">
        <v>192</v>
      </c>
      <c r="P15" s="75"/>
      <c r="Q15" s="69" t="s">
        <v>342</v>
      </c>
      <c r="R15" s="69" t="s">
        <v>979</v>
      </c>
      <c r="S15" s="69" t="s">
        <v>519</v>
      </c>
      <c r="T15" s="69" t="s">
        <v>585</v>
      </c>
      <c r="U15" s="69"/>
      <c r="V15" s="69"/>
      <c r="W15" s="69"/>
      <c r="Y15" s="58">
        <v>815</v>
      </c>
      <c r="AA15" s="12">
        <f t="shared" si="0"/>
        <v>1</v>
      </c>
      <c r="AB15" s="12">
        <f t="shared" si="1"/>
        <v>0</v>
      </c>
      <c r="AC15" s="12">
        <f t="shared" si="2"/>
        <v>0</v>
      </c>
      <c r="AD15" s="12">
        <f t="shared" si="3"/>
        <v>0</v>
      </c>
      <c r="AE15" s="12">
        <f t="shared" si="4"/>
        <v>0</v>
      </c>
      <c r="AF15" s="12">
        <f t="shared" si="5"/>
        <v>0</v>
      </c>
      <c r="AG15" s="12">
        <f t="shared" si="6"/>
        <v>0</v>
      </c>
      <c r="AH15" s="12">
        <f t="shared" si="7"/>
        <v>0</v>
      </c>
      <c r="AJ15" s="12">
        <f t="shared" si="8"/>
        <v>1</v>
      </c>
    </row>
    <row r="16" spans="1:36" ht="14">
      <c r="A16" s="2">
        <v>40210</v>
      </c>
      <c r="B16" s="70">
        <v>2010</v>
      </c>
      <c r="C16" s="70">
        <v>2</v>
      </c>
      <c r="D16" s="70" t="s">
        <v>248</v>
      </c>
      <c r="E16" s="58">
        <v>815</v>
      </c>
      <c r="F16" s="70" t="s">
        <v>97</v>
      </c>
      <c r="G16" s="70">
        <v>1</v>
      </c>
      <c r="H16" s="69" t="s">
        <v>123</v>
      </c>
      <c r="I16" s="70" t="s">
        <v>582</v>
      </c>
      <c r="J16" s="70" t="s">
        <v>583</v>
      </c>
      <c r="K16" s="70" t="s">
        <v>232</v>
      </c>
      <c r="L16" s="70" t="s">
        <v>584</v>
      </c>
      <c r="M16" s="70" t="s">
        <v>232</v>
      </c>
      <c r="N16" s="70" t="s">
        <v>584</v>
      </c>
      <c r="O16" s="70" t="s">
        <v>746</v>
      </c>
      <c r="P16" s="69" t="s">
        <v>499</v>
      </c>
      <c r="Q16" s="69" t="s">
        <v>342</v>
      </c>
      <c r="R16" s="69" t="s">
        <v>846</v>
      </c>
      <c r="S16" s="69" t="s">
        <v>519</v>
      </c>
      <c r="T16" s="69" t="s">
        <v>517</v>
      </c>
      <c r="U16" s="69"/>
      <c r="V16" s="69" t="s">
        <v>848</v>
      </c>
      <c r="W16" s="69"/>
      <c r="Y16" s="58">
        <v>815</v>
      </c>
      <c r="AA16" s="12">
        <f t="shared" si="0"/>
        <v>1</v>
      </c>
      <c r="AB16" s="12">
        <f t="shared" si="1"/>
        <v>0</v>
      </c>
      <c r="AC16" s="12">
        <f t="shared" si="2"/>
        <v>0</v>
      </c>
      <c r="AD16" s="12">
        <f t="shared" si="3"/>
        <v>0</v>
      </c>
      <c r="AE16" s="12">
        <f t="shared" si="4"/>
        <v>0</v>
      </c>
      <c r="AF16" s="12">
        <f t="shared" si="5"/>
        <v>0</v>
      </c>
      <c r="AG16" s="12">
        <f t="shared" si="6"/>
        <v>0</v>
      </c>
      <c r="AH16" s="12">
        <f t="shared" si="7"/>
        <v>0</v>
      </c>
      <c r="AJ16" s="12">
        <f t="shared" si="8"/>
        <v>1</v>
      </c>
    </row>
    <row r="17" spans="1:36" ht="14">
      <c r="A17" s="2">
        <v>40210</v>
      </c>
      <c r="B17" s="70">
        <v>2010</v>
      </c>
      <c r="C17" s="70">
        <v>2</v>
      </c>
      <c r="D17" s="70" t="s">
        <v>248</v>
      </c>
      <c r="E17" s="58">
        <v>815</v>
      </c>
      <c r="F17" s="76" t="s">
        <v>97</v>
      </c>
      <c r="G17" s="76">
        <v>1</v>
      </c>
      <c r="H17" s="69" t="s">
        <v>123</v>
      </c>
      <c r="I17" s="70" t="s">
        <v>582</v>
      </c>
      <c r="J17" s="70" t="s">
        <v>583</v>
      </c>
      <c r="K17" s="70" t="s">
        <v>519</v>
      </c>
      <c r="L17" s="70" t="s">
        <v>517</v>
      </c>
      <c r="M17" s="70" t="s">
        <v>232</v>
      </c>
      <c r="N17" s="70" t="s">
        <v>584</v>
      </c>
      <c r="O17" s="76" t="s">
        <v>746</v>
      </c>
      <c r="P17" s="75" t="s">
        <v>499</v>
      </c>
      <c r="Q17" s="69" t="s">
        <v>342</v>
      </c>
      <c r="R17" s="69" t="s">
        <v>847</v>
      </c>
      <c r="S17" s="69" t="s">
        <v>519</v>
      </c>
      <c r="T17" s="69" t="s">
        <v>517</v>
      </c>
      <c r="U17" s="69"/>
      <c r="V17" s="69"/>
      <c r="W17" s="69"/>
      <c r="Y17" s="58">
        <v>815</v>
      </c>
      <c r="AA17" s="12">
        <f t="shared" si="0"/>
        <v>1</v>
      </c>
      <c r="AB17" s="12">
        <f t="shared" si="1"/>
        <v>0</v>
      </c>
      <c r="AC17" s="12">
        <f t="shared" si="2"/>
        <v>0</v>
      </c>
      <c r="AD17" s="12">
        <f t="shared" si="3"/>
        <v>0</v>
      </c>
      <c r="AE17" s="12">
        <f t="shared" si="4"/>
        <v>0</v>
      </c>
      <c r="AF17" s="12">
        <f t="shared" si="5"/>
        <v>0</v>
      </c>
      <c r="AG17" s="12">
        <f t="shared" si="6"/>
        <v>0</v>
      </c>
      <c r="AH17" s="12">
        <f t="shared" si="7"/>
        <v>0</v>
      </c>
      <c r="AJ17" s="12">
        <f t="shared" si="8"/>
        <v>1</v>
      </c>
    </row>
    <row r="18" spans="1:36" ht="14">
      <c r="A18" s="2">
        <v>40298</v>
      </c>
      <c r="B18" s="70">
        <v>2010</v>
      </c>
      <c r="C18" s="70">
        <v>4</v>
      </c>
      <c r="D18" s="70" t="s">
        <v>135</v>
      </c>
      <c r="E18" s="58">
        <v>815</v>
      </c>
      <c r="F18" s="70" t="s">
        <v>97</v>
      </c>
      <c r="G18" s="70">
        <v>1</v>
      </c>
      <c r="H18" s="69" t="s">
        <v>305</v>
      </c>
      <c r="I18" s="70" t="s">
        <v>437</v>
      </c>
      <c r="J18" s="70" t="s">
        <v>575</v>
      </c>
      <c r="K18" s="70" t="s">
        <v>519</v>
      </c>
      <c r="L18" s="70" t="s">
        <v>286</v>
      </c>
      <c r="M18" s="70" t="s">
        <v>232</v>
      </c>
      <c r="N18" s="70" t="s">
        <v>584</v>
      </c>
      <c r="O18" s="70" t="s">
        <v>746</v>
      </c>
      <c r="P18" s="69" t="s">
        <v>266</v>
      </c>
      <c r="Q18" s="69" t="s">
        <v>342</v>
      </c>
      <c r="R18" s="69" t="s">
        <v>956</v>
      </c>
      <c r="S18" s="69" t="s">
        <v>519</v>
      </c>
      <c r="T18" s="69" t="s">
        <v>517</v>
      </c>
      <c r="U18" s="69"/>
      <c r="V18" s="75"/>
      <c r="W18" s="75"/>
      <c r="Y18" s="58">
        <v>815</v>
      </c>
      <c r="AA18" s="12">
        <f t="shared" si="0"/>
        <v>1</v>
      </c>
      <c r="AB18" s="12">
        <f t="shared" si="1"/>
        <v>0</v>
      </c>
      <c r="AC18" s="12">
        <f t="shared" si="2"/>
        <v>0</v>
      </c>
      <c r="AD18" s="12">
        <f t="shared" si="3"/>
        <v>0</v>
      </c>
      <c r="AE18" s="12">
        <f t="shared" si="4"/>
        <v>0</v>
      </c>
      <c r="AF18" s="12">
        <f t="shared" si="5"/>
        <v>0</v>
      </c>
      <c r="AG18" s="12">
        <f t="shared" si="6"/>
        <v>0</v>
      </c>
      <c r="AH18" s="12">
        <f t="shared" si="7"/>
        <v>0</v>
      </c>
      <c r="AJ18" s="12">
        <f t="shared" si="8"/>
        <v>1</v>
      </c>
    </row>
    <row r="19" spans="1:36" ht="14">
      <c r="A19" s="2">
        <v>40717</v>
      </c>
      <c r="B19" s="70">
        <v>2011</v>
      </c>
      <c r="C19" s="70">
        <v>6</v>
      </c>
      <c r="D19" s="70" t="s">
        <v>243</v>
      </c>
      <c r="E19" s="58">
        <v>827</v>
      </c>
      <c r="F19" s="76" t="s">
        <v>97</v>
      </c>
      <c r="G19" s="76">
        <v>1</v>
      </c>
      <c r="H19" s="69" t="s">
        <v>744</v>
      </c>
      <c r="I19" s="70" t="s">
        <v>578</v>
      </c>
      <c r="J19" s="70" t="s">
        <v>444</v>
      </c>
      <c r="K19" s="70" t="s">
        <v>585</v>
      </c>
      <c r="L19" s="70" t="s">
        <v>286</v>
      </c>
      <c r="M19" s="70" t="s">
        <v>133</v>
      </c>
      <c r="N19" s="70" t="s">
        <v>654</v>
      </c>
      <c r="O19" s="74" t="s">
        <v>655</v>
      </c>
      <c r="P19" s="74"/>
      <c r="Q19" s="69" t="s">
        <v>342</v>
      </c>
      <c r="R19" s="69" t="s">
        <v>866</v>
      </c>
      <c r="S19" s="69" t="s">
        <v>519</v>
      </c>
      <c r="T19" s="69" t="s">
        <v>585</v>
      </c>
      <c r="U19" s="69"/>
      <c r="V19" s="69"/>
      <c r="W19" s="69"/>
      <c r="Y19" s="58">
        <v>827</v>
      </c>
      <c r="AA19" s="12">
        <f t="shared" si="0"/>
        <v>1</v>
      </c>
      <c r="AB19" s="12">
        <f t="shared" si="1"/>
        <v>0</v>
      </c>
      <c r="AC19" s="12">
        <f t="shared" si="2"/>
        <v>0</v>
      </c>
      <c r="AD19" s="12">
        <f t="shared" si="3"/>
        <v>0</v>
      </c>
      <c r="AE19" s="12">
        <f t="shared" si="4"/>
        <v>0</v>
      </c>
      <c r="AF19" s="12">
        <f t="shared" si="5"/>
        <v>0</v>
      </c>
      <c r="AG19" s="12">
        <f t="shared" si="6"/>
        <v>0</v>
      </c>
      <c r="AH19" s="12">
        <f t="shared" si="7"/>
        <v>0</v>
      </c>
      <c r="AJ19" s="12">
        <f t="shared" si="8"/>
        <v>1</v>
      </c>
    </row>
    <row r="20" spans="1:36" ht="14">
      <c r="A20" s="2">
        <v>41560</v>
      </c>
      <c r="B20" s="70">
        <v>2013</v>
      </c>
      <c r="C20" s="70">
        <v>10</v>
      </c>
      <c r="D20" s="70" t="s">
        <v>307</v>
      </c>
      <c r="E20" s="67">
        <v>830</v>
      </c>
      <c r="F20" s="64" t="s">
        <v>97</v>
      </c>
      <c r="G20" s="10">
        <v>1</v>
      </c>
      <c r="H20" s="69" t="s">
        <v>123</v>
      </c>
      <c r="I20" s="70" t="s">
        <v>582</v>
      </c>
      <c r="J20" s="70" t="s">
        <v>583</v>
      </c>
      <c r="K20" s="70" t="s">
        <v>519</v>
      </c>
      <c r="L20" s="70"/>
      <c r="M20" s="70" t="s">
        <v>133</v>
      </c>
      <c r="N20" s="70" t="s">
        <v>213</v>
      </c>
      <c r="O20" s="70" t="s">
        <v>15</v>
      </c>
      <c r="P20" s="69"/>
      <c r="Q20" s="69" t="s">
        <v>342</v>
      </c>
      <c r="R20" s="69" t="s">
        <v>763</v>
      </c>
      <c r="S20" s="69" t="s">
        <v>519</v>
      </c>
      <c r="T20" s="69" t="s">
        <v>517</v>
      </c>
      <c r="U20" s="69" t="s">
        <v>759</v>
      </c>
      <c r="V20" s="71"/>
      <c r="W20" s="71"/>
      <c r="Y20" s="67">
        <v>830</v>
      </c>
      <c r="AA20" s="12">
        <f t="shared" si="0"/>
        <v>1</v>
      </c>
      <c r="AB20" s="12">
        <f t="shared" si="1"/>
        <v>0</v>
      </c>
      <c r="AC20" s="12">
        <f t="shared" si="2"/>
        <v>0</v>
      </c>
      <c r="AD20" s="12">
        <f t="shared" si="3"/>
        <v>0</v>
      </c>
      <c r="AE20" s="12">
        <f t="shared" si="4"/>
        <v>0</v>
      </c>
      <c r="AF20" s="12">
        <f t="shared" si="5"/>
        <v>0</v>
      </c>
      <c r="AG20" s="12">
        <f t="shared" si="6"/>
        <v>0</v>
      </c>
      <c r="AH20" s="12">
        <f t="shared" si="7"/>
        <v>0</v>
      </c>
      <c r="AJ20" s="12">
        <f t="shared" si="8"/>
        <v>1</v>
      </c>
    </row>
    <row r="21" spans="1:36" ht="14">
      <c r="A21" s="2">
        <v>40030</v>
      </c>
      <c r="B21" s="70">
        <v>2009</v>
      </c>
      <c r="C21" s="70">
        <v>8</v>
      </c>
      <c r="D21" s="70" t="s">
        <v>243</v>
      </c>
      <c r="E21" s="58">
        <v>830</v>
      </c>
      <c r="F21" s="70" t="s">
        <v>97</v>
      </c>
      <c r="G21" s="70">
        <v>1</v>
      </c>
      <c r="H21" s="69" t="s">
        <v>123</v>
      </c>
      <c r="I21" s="70" t="s">
        <v>582</v>
      </c>
      <c r="J21" s="70" t="s">
        <v>583</v>
      </c>
      <c r="K21" s="70" t="s">
        <v>519</v>
      </c>
      <c r="L21" s="70" t="s">
        <v>434</v>
      </c>
      <c r="M21" s="70" t="s">
        <v>343</v>
      </c>
      <c r="N21" s="70" t="s">
        <v>752</v>
      </c>
      <c r="O21" s="70" t="s">
        <v>746</v>
      </c>
      <c r="P21" s="69"/>
      <c r="Q21" s="69">
        <v>96913</v>
      </c>
      <c r="R21" s="69" t="s">
        <v>811</v>
      </c>
      <c r="S21" s="69" t="s">
        <v>519</v>
      </c>
      <c r="T21" s="69" t="s">
        <v>434</v>
      </c>
      <c r="U21" s="69"/>
      <c r="V21" s="69" t="s">
        <v>33</v>
      </c>
      <c r="W21" s="69"/>
      <c r="Y21" s="58">
        <v>830</v>
      </c>
      <c r="AA21" s="12">
        <f t="shared" si="0"/>
        <v>1</v>
      </c>
      <c r="AB21" s="12">
        <f t="shared" si="1"/>
        <v>0</v>
      </c>
      <c r="AC21" s="12">
        <f t="shared" si="2"/>
        <v>0</v>
      </c>
      <c r="AD21" s="12">
        <f t="shared" si="3"/>
        <v>0</v>
      </c>
      <c r="AE21" s="12">
        <f t="shared" si="4"/>
        <v>0</v>
      </c>
      <c r="AF21" s="12">
        <f t="shared" si="5"/>
        <v>0</v>
      </c>
      <c r="AG21" s="12">
        <f t="shared" si="6"/>
        <v>0</v>
      </c>
      <c r="AH21" s="12">
        <f t="shared" si="7"/>
        <v>0</v>
      </c>
      <c r="AJ21" s="12">
        <f t="shared" si="8"/>
        <v>1</v>
      </c>
    </row>
    <row r="22" spans="1:36" ht="14">
      <c r="A22" s="2">
        <v>40324</v>
      </c>
      <c r="B22" s="70">
        <v>2010</v>
      </c>
      <c r="C22" s="70">
        <v>5</v>
      </c>
      <c r="D22" s="70" t="s">
        <v>135</v>
      </c>
      <c r="E22" s="58">
        <v>830</v>
      </c>
      <c r="F22" s="70" t="s">
        <v>97</v>
      </c>
      <c r="G22" s="70">
        <v>1</v>
      </c>
      <c r="H22" s="69" t="s">
        <v>305</v>
      </c>
      <c r="I22" s="70" t="s">
        <v>437</v>
      </c>
      <c r="J22" s="70" t="s">
        <v>575</v>
      </c>
      <c r="K22" s="70" t="s">
        <v>519</v>
      </c>
      <c r="L22" s="70" t="s">
        <v>434</v>
      </c>
      <c r="M22" s="70" t="s">
        <v>232</v>
      </c>
      <c r="N22" s="70" t="s">
        <v>584</v>
      </c>
      <c r="O22" s="70" t="s">
        <v>746</v>
      </c>
      <c r="P22" s="69"/>
      <c r="Q22" s="69" t="s">
        <v>342</v>
      </c>
      <c r="R22" s="69" t="s">
        <v>958</v>
      </c>
      <c r="S22" s="69" t="s">
        <v>519</v>
      </c>
      <c r="T22" s="69" t="s">
        <v>434</v>
      </c>
      <c r="U22" s="69"/>
      <c r="V22" s="69"/>
      <c r="W22" s="69"/>
      <c r="Y22" s="58">
        <v>830</v>
      </c>
      <c r="AA22" s="12">
        <f t="shared" si="0"/>
        <v>1</v>
      </c>
      <c r="AB22" s="12">
        <f t="shared" si="1"/>
        <v>0</v>
      </c>
      <c r="AC22" s="12">
        <f t="shared" si="2"/>
        <v>0</v>
      </c>
      <c r="AD22" s="12">
        <f t="shared" si="3"/>
        <v>0</v>
      </c>
      <c r="AE22" s="12">
        <f t="shared" si="4"/>
        <v>0</v>
      </c>
      <c r="AF22" s="12">
        <f t="shared" si="5"/>
        <v>0</v>
      </c>
      <c r="AG22" s="12">
        <f t="shared" si="6"/>
        <v>0</v>
      </c>
      <c r="AH22" s="12">
        <f t="shared" si="7"/>
        <v>0</v>
      </c>
      <c r="AJ22" s="12">
        <f t="shared" si="8"/>
        <v>1</v>
      </c>
    </row>
    <row r="23" spans="1:36" ht="14">
      <c r="A23" s="2">
        <v>40483</v>
      </c>
      <c r="B23" s="70">
        <v>2010</v>
      </c>
      <c r="C23" s="70">
        <v>11</v>
      </c>
      <c r="D23" s="70" t="s">
        <v>307</v>
      </c>
      <c r="E23" s="58">
        <v>830</v>
      </c>
      <c r="F23" s="70" t="s">
        <v>97</v>
      </c>
      <c r="G23" s="70">
        <v>1</v>
      </c>
      <c r="H23" s="69" t="s">
        <v>740</v>
      </c>
      <c r="I23" s="70" t="s">
        <v>8</v>
      </c>
      <c r="J23" s="70" t="s">
        <v>729</v>
      </c>
      <c r="K23" s="70"/>
      <c r="L23" s="70"/>
      <c r="M23" s="70" t="s">
        <v>220</v>
      </c>
      <c r="N23" s="70" t="s">
        <v>483</v>
      </c>
      <c r="O23" s="76" t="s">
        <v>484</v>
      </c>
      <c r="P23" s="75" t="s">
        <v>503</v>
      </c>
      <c r="Q23" s="69" t="s">
        <v>342</v>
      </c>
      <c r="R23" s="69" t="s">
        <v>857</v>
      </c>
      <c r="S23" s="69" t="s">
        <v>519</v>
      </c>
      <c r="T23" s="69" t="s">
        <v>434</v>
      </c>
      <c r="U23" s="69"/>
      <c r="V23" s="73" t="s">
        <v>13</v>
      </c>
      <c r="W23" s="73"/>
      <c r="Y23" s="58">
        <v>830</v>
      </c>
      <c r="AA23" s="12">
        <f t="shared" si="0"/>
        <v>1</v>
      </c>
      <c r="AB23" s="12">
        <f t="shared" si="1"/>
        <v>0</v>
      </c>
      <c r="AC23" s="12">
        <f t="shared" si="2"/>
        <v>0</v>
      </c>
      <c r="AD23" s="12">
        <f t="shared" si="3"/>
        <v>0</v>
      </c>
      <c r="AE23" s="12">
        <f t="shared" si="4"/>
        <v>0</v>
      </c>
      <c r="AF23" s="12">
        <f t="shared" si="5"/>
        <v>0</v>
      </c>
      <c r="AG23" s="12">
        <f t="shared" si="6"/>
        <v>0</v>
      </c>
      <c r="AH23" s="12">
        <f t="shared" si="7"/>
        <v>0</v>
      </c>
      <c r="AJ23" s="12">
        <f t="shared" si="8"/>
        <v>1</v>
      </c>
    </row>
    <row r="24" spans="1:36" ht="14">
      <c r="A24" s="2">
        <v>41456</v>
      </c>
      <c r="B24" s="70">
        <v>2013</v>
      </c>
      <c r="C24" s="70">
        <v>7</v>
      </c>
      <c r="D24" s="70" t="s">
        <v>243</v>
      </c>
      <c r="E24" s="67">
        <v>830</v>
      </c>
      <c r="F24" s="64" t="s">
        <v>97</v>
      </c>
      <c r="G24" s="10">
        <v>1</v>
      </c>
      <c r="H24" s="69" t="s">
        <v>474</v>
      </c>
      <c r="I24" s="70" t="s">
        <v>598</v>
      </c>
      <c r="J24" s="70" t="s">
        <v>599</v>
      </c>
      <c r="K24" s="70" t="s">
        <v>585</v>
      </c>
      <c r="L24" s="70" t="s">
        <v>434</v>
      </c>
      <c r="M24" s="70" t="s">
        <v>133</v>
      </c>
      <c r="N24" s="70" t="s">
        <v>6</v>
      </c>
      <c r="O24" s="70" t="s">
        <v>7</v>
      </c>
      <c r="P24" s="69" t="s">
        <v>155</v>
      </c>
      <c r="Q24" s="69" t="s">
        <v>342</v>
      </c>
      <c r="R24" s="69" t="s">
        <v>625</v>
      </c>
      <c r="S24" s="69" t="s">
        <v>678</v>
      </c>
      <c r="T24" s="69" t="s">
        <v>434</v>
      </c>
      <c r="U24" s="69" t="s">
        <v>759</v>
      </c>
      <c r="V24" s="69"/>
      <c r="W24" s="69"/>
      <c r="Y24" s="67">
        <v>830</v>
      </c>
      <c r="AA24" s="12">
        <f t="shared" si="0"/>
        <v>1</v>
      </c>
      <c r="AB24" s="12">
        <f t="shared" si="1"/>
        <v>0</v>
      </c>
      <c r="AC24" s="12">
        <f t="shared" si="2"/>
        <v>0</v>
      </c>
      <c r="AD24" s="12">
        <f t="shared" si="3"/>
        <v>0</v>
      </c>
      <c r="AE24" s="12">
        <f t="shared" si="4"/>
        <v>0</v>
      </c>
      <c r="AF24" s="12">
        <f t="shared" si="5"/>
        <v>0</v>
      </c>
      <c r="AG24" s="12">
        <f t="shared" si="6"/>
        <v>0</v>
      </c>
      <c r="AH24" s="12">
        <f t="shared" si="7"/>
        <v>0</v>
      </c>
      <c r="AJ24" s="12">
        <f t="shared" si="8"/>
        <v>1</v>
      </c>
    </row>
    <row r="25" spans="1:36" ht="14">
      <c r="A25" s="2">
        <v>39580</v>
      </c>
      <c r="B25" s="70">
        <v>2008</v>
      </c>
      <c r="C25" s="70">
        <v>5</v>
      </c>
      <c r="D25" s="70" t="s">
        <v>135</v>
      </c>
      <c r="E25" s="57">
        <v>830</v>
      </c>
      <c r="F25" s="70" t="s">
        <v>97</v>
      </c>
      <c r="G25" s="70">
        <v>1</v>
      </c>
      <c r="H25" s="69" t="s">
        <v>123</v>
      </c>
      <c r="I25" s="70" t="s">
        <v>582</v>
      </c>
      <c r="J25" s="70" t="s">
        <v>583</v>
      </c>
      <c r="K25" s="70" t="s">
        <v>678</v>
      </c>
      <c r="L25" s="70" t="s">
        <v>404</v>
      </c>
      <c r="M25" s="70" t="s">
        <v>232</v>
      </c>
      <c r="N25" s="70" t="s">
        <v>584</v>
      </c>
      <c r="O25" s="76"/>
      <c r="P25" s="75"/>
      <c r="Q25" s="69">
        <v>96678</v>
      </c>
      <c r="R25" s="69" t="s">
        <v>935</v>
      </c>
      <c r="S25" s="69" t="s">
        <v>585</v>
      </c>
      <c r="T25" s="69" t="s">
        <v>585</v>
      </c>
      <c r="U25" s="69" t="s">
        <v>253</v>
      </c>
      <c r="V25" s="69"/>
      <c r="W25" s="69"/>
      <c r="Y25" s="57">
        <v>830</v>
      </c>
      <c r="AA25" s="12">
        <f t="shared" si="0"/>
        <v>1</v>
      </c>
      <c r="AB25" s="12">
        <f t="shared" si="1"/>
        <v>0</v>
      </c>
      <c r="AC25" s="12">
        <f t="shared" si="2"/>
        <v>0</v>
      </c>
      <c r="AD25" s="12">
        <f t="shared" si="3"/>
        <v>0</v>
      </c>
      <c r="AE25" s="12">
        <f t="shared" si="4"/>
        <v>0</v>
      </c>
      <c r="AF25" s="12">
        <f t="shared" si="5"/>
        <v>0</v>
      </c>
      <c r="AG25" s="12">
        <f t="shared" si="6"/>
        <v>0</v>
      </c>
      <c r="AH25" s="12">
        <f t="shared" si="7"/>
        <v>0</v>
      </c>
      <c r="AJ25" s="12">
        <f t="shared" si="8"/>
        <v>1</v>
      </c>
    </row>
    <row r="26" spans="1:36" ht="14">
      <c r="A26" s="2">
        <v>39580</v>
      </c>
      <c r="B26" s="70">
        <v>2008</v>
      </c>
      <c r="C26" s="70">
        <v>5</v>
      </c>
      <c r="D26" s="70" t="s">
        <v>135</v>
      </c>
      <c r="E26" s="57">
        <v>830</v>
      </c>
      <c r="F26" s="72" t="s">
        <v>97</v>
      </c>
      <c r="G26" s="72">
        <v>1</v>
      </c>
      <c r="H26" s="69" t="s">
        <v>123</v>
      </c>
      <c r="I26" s="70" t="s">
        <v>582</v>
      </c>
      <c r="J26" s="70" t="s">
        <v>583</v>
      </c>
      <c r="K26" s="70"/>
      <c r="L26" s="70"/>
      <c r="M26" s="70" t="s">
        <v>343</v>
      </c>
      <c r="N26" s="70" t="s">
        <v>435</v>
      </c>
      <c r="O26" s="70"/>
      <c r="P26" s="69"/>
      <c r="Q26" s="69">
        <v>96617</v>
      </c>
      <c r="R26" s="69" t="s">
        <v>936</v>
      </c>
      <c r="S26" s="69" t="s">
        <v>519</v>
      </c>
      <c r="T26" s="69" t="s">
        <v>517</v>
      </c>
      <c r="U26" s="69"/>
      <c r="V26" s="69"/>
      <c r="W26" s="69"/>
      <c r="Y26" s="57">
        <v>830</v>
      </c>
      <c r="AA26" s="12">
        <f t="shared" si="0"/>
        <v>1</v>
      </c>
      <c r="AB26" s="12">
        <f t="shared" si="1"/>
        <v>0</v>
      </c>
      <c r="AC26" s="12">
        <f t="shared" si="2"/>
        <v>0</v>
      </c>
      <c r="AD26" s="12">
        <f t="shared" si="3"/>
        <v>0</v>
      </c>
      <c r="AE26" s="12">
        <f t="shared" si="4"/>
        <v>0</v>
      </c>
      <c r="AF26" s="12">
        <f t="shared" si="5"/>
        <v>0</v>
      </c>
      <c r="AG26" s="12">
        <f t="shared" si="6"/>
        <v>0</v>
      </c>
      <c r="AH26" s="12">
        <f t="shared" si="7"/>
        <v>0</v>
      </c>
      <c r="AJ26" s="12">
        <f t="shared" si="8"/>
        <v>1</v>
      </c>
    </row>
    <row r="27" spans="1:36" ht="14">
      <c r="A27" s="2">
        <v>39580</v>
      </c>
      <c r="B27" s="70">
        <v>2008</v>
      </c>
      <c r="C27" s="70">
        <v>5</v>
      </c>
      <c r="D27" s="70" t="s">
        <v>135</v>
      </c>
      <c r="E27" s="57">
        <v>830</v>
      </c>
      <c r="F27" s="70" t="s">
        <v>97</v>
      </c>
      <c r="G27" s="70">
        <v>1</v>
      </c>
      <c r="H27" s="69" t="s">
        <v>123</v>
      </c>
      <c r="I27" s="70" t="s">
        <v>582</v>
      </c>
      <c r="J27" s="70" t="s">
        <v>583</v>
      </c>
      <c r="K27" s="70" t="s">
        <v>678</v>
      </c>
      <c r="L27" s="70" t="s">
        <v>585</v>
      </c>
      <c r="M27" s="70" t="s">
        <v>343</v>
      </c>
      <c r="N27" s="70" t="s">
        <v>435</v>
      </c>
      <c r="O27" s="70"/>
      <c r="P27" s="69"/>
      <c r="Q27" s="69">
        <v>97093</v>
      </c>
      <c r="R27" s="69" t="s">
        <v>346</v>
      </c>
      <c r="S27" s="69" t="s">
        <v>678</v>
      </c>
      <c r="T27" s="69" t="s">
        <v>517</v>
      </c>
      <c r="U27" s="69"/>
      <c r="V27" s="75" t="s">
        <v>33</v>
      </c>
      <c r="W27" s="75"/>
      <c r="Y27" s="57">
        <v>830</v>
      </c>
      <c r="AA27" s="12">
        <f t="shared" si="0"/>
        <v>1</v>
      </c>
      <c r="AB27" s="12">
        <f t="shared" si="1"/>
        <v>0</v>
      </c>
      <c r="AC27" s="12">
        <f t="shared" si="2"/>
        <v>0</v>
      </c>
      <c r="AD27" s="12">
        <f t="shared" si="3"/>
        <v>0</v>
      </c>
      <c r="AE27" s="12">
        <f t="shared" si="4"/>
        <v>0</v>
      </c>
      <c r="AF27" s="12">
        <f t="shared" si="5"/>
        <v>0</v>
      </c>
      <c r="AG27" s="12">
        <f t="shared" si="6"/>
        <v>0</v>
      </c>
      <c r="AH27" s="12">
        <f t="shared" si="7"/>
        <v>0</v>
      </c>
      <c r="AJ27" s="12">
        <f t="shared" si="8"/>
        <v>1</v>
      </c>
    </row>
    <row r="28" spans="1:36" ht="14">
      <c r="A28" s="2">
        <v>39580</v>
      </c>
      <c r="B28" s="70">
        <v>2008</v>
      </c>
      <c r="C28" s="70">
        <v>5</v>
      </c>
      <c r="D28" s="70" t="s">
        <v>135</v>
      </c>
      <c r="E28" s="57">
        <v>830</v>
      </c>
      <c r="F28" s="76" t="s">
        <v>97</v>
      </c>
      <c r="G28" s="76">
        <v>1</v>
      </c>
      <c r="H28" s="69" t="s">
        <v>123</v>
      </c>
      <c r="I28" s="70" t="s">
        <v>582</v>
      </c>
      <c r="J28" s="70" t="s">
        <v>583</v>
      </c>
      <c r="K28" s="70"/>
      <c r="L28" s="70"/>
      <c r="M28" s="70" t="s">
        <v>133</v>
      </c>
      <c r="N28" s="70" t="s">
        <v>529</v>
      </c>
      <c r="O28" s="70"/>
      <c r="P28" s="69"/>
      <c r="Q28" s="69" t="s">
        <v>342</v>
      </c>
      <c r="R28" s="69" t="s">
        <v>150</v>
      </c>
      <c r="S28" s="69" t="s">
        <v>519</v>
      </c>
      <c r="T28" s="69" t="s">
        <v>517</v>
      </c>
      <c r="U28" s="75"/>
      <c r="V28" s="75"/>
      <c r="W28" s="69"/>
      <c r="Y28" s="57">
        <v>830</v>
      </c>
      <c r="AA28" s="12">
        <f t="shared" si="0"/>
        <v>1</v>
      </c>
      <c r="AB28" s="12">
        <f t="shared" si="1"/>
        <v>0</v>
      </c>
      <c r="AC28" s="12">
        <f t="shared" si="2"/>
        <v>0</v>
      </c>
      <c r="AD28" s="12">
        <f t="shared" si="3"/>
        <v>0</v>
      </c>
      <c r="AE28" s="12">
        <f t="shared" si="4"/>
        <v>0</v>
      </c>
      <c r="AF28" s="12">
        <f t="shared" si="5"/>
        <v>0</v>
      </c>
      <c r="AG28" s="12">
        <f t="shared" si="6"/>
        <v>0</v>
      </c>
      <c r="AH28" s="12">
        <f t="shared" si="7"/>
        <v>0</v>
      </c>
      <c r="AJ28" s="12">
        <f t="shared" si="8"/>
        <v>1</v>
      </c>
    </row>
    <row r="29" spans="1:36" ht="14">
      <c r="A29" s="2">
        <v>41199</v>
      </c>
      <c r="B29" s="70">
        <v>2012</v>
      </c>
      <c r="C29" s="70">
        <v>10</v>
      </c>
      <c r="D29" s="70" t="s">
        <v>307</v>
      </c>
      <c r="E29" s="58">
        <v>835</v>
      </c>
      <c r="F29" s="70" t="s">
        <v>97</v>
      </c>
      <c r="G29" s="10">
        <v>1</v>
      </c>
      <c r="H29" s="69" t="s">
        <v>719</v>
      </c>
      <c r="I29" s="70" t="s">
        <v>326</v>
      </c>
      <c r="J29" s="70" t="s">
        <v>351</v>
      </c>
      <c r="K29" s="70" t="s">
        <v>585</v>
      </c>
      <c r="L29" s="70" t="s">
        <v>585</v>
      </c>
      <c r="M29" s="70" t="s">
        <v>133</v>
      </c>
      <c r="N29" s="70" t="s">
        <v>101</v>
      </c>
      <c r="O29" s="74" t="s">
        <v>497</v>
      </c>
      <c r="P29" s="74"/>
      <c r="Q29" s="69" t="s">
        <v>342</v>
      </c>
      <c r="R29" s="69" t="s">
        <v>899</v>
      </c>
      <c r="S29" s="69" t="s">
        <v>519</v>
      </c>
      <c r="T29" s="69" t="s">
        <v>434</v>
      </c>
      <c r="U29" s="69"/>
      <c r="V29" t="s">
        <v>997</v>
      </c>
      <c r="W29" s="75"/>
      <c r="Y29" s="58">
        <v>835</v>
      </c>
      <c r="AA29" s="12">
        <f t="shared" si="0"/>
        <v>1</v>
      </c>
      <c r="AB29" s="12">
        <f t="shared" si="1"/>
        <v>0</v>
      </c>
      <c r="AC29" s="12">
        <f t="shared" si="2"/>
        <v>0</v>
      </c>
      <c r="AD29" s="12">
        <f t="shared" si="3"/>
        <v>0</v>
      </c>
      <c r="AE29" s="12">
        <f t="shared" si="4"/>
        <v>0</v>
      </c>
      <c r="AF29" s="12">
        <f t="shared" si="5"/>
        <v>0</v>
      </c>
      <c r="AG29" s="12">
        <f t="shared" si="6"/>
        <v>0</v>
      </c>
      <c r="AH29" s="12">
        <f t="shared" si="7"/>
        <v>0</v>
      </c>
      <c r="AJ29" s="12">
        <f t="shared" si="8"/>
        <v>1</v>
      </c>
    </row>
    <row r="30" spans="1:36" ht="14">
      <c r="A30" s="2">
        <v>41227</v>
      </c>
      <c r="B30" s="70">
        <v>2012</v>
      </c>
      <c r="C30" s="70">
        <v>11</v>
      </c>
      <c r="D30" s="70" t="s">
        <v>307</v>
      </c>
      <c r="E30" s="58">
        <v>835</v>
      </c>
      <c r="F30" s="76" t="s">
        <v>97</v>
      </c>
      <c r="G30" s="10">
        <v>1</v>
      </c>
      <c r="H30" s="69" t="s">
        <v>123</v>
      </c>
      <c r="I30" s="70" t="s">
        <v>582</v>
      </c>
      <c r="J30" s="70" t="s">
        <v>583</v>
      </c>
      <c r="K30" s="70" t="s">
        <v>519</v>
      </c>
      <c r="L30" s="70" t="s">
        <v>520</v>
      </c>
      <c r="M30" s="70" t="s">
        <v>133</v>
      </c>
      <c r="N30" s="70" t="s">
        <v>101</v>
      </c>
      <c r="O30" s="74" t="s">
        <v>497</v>
      </c>
      <c r="P30" s="74"/>
      <c r="Q30" s="69" t="s">
        <v>342</v>
      </c>
      <c r="R30" s="69" t="s">
        <v>903</v>
      </c>
      <c r="S30" s="69" t="s">
        <v>519</v>
      </c>
      <c r="T30" s="69" t="s">
        <v>517</v>
      </c>
      <c r="U30" s="69"/>
      <c r="V30" s="69"/>
      <c r="W30" s="69"/>
      <c r="Y30" s="58">
        <v>835</v>
      </c>
      <c r="AA30" s="12">
        <f t="shared" si="0"/>
        <v>1</v>
      </c>
      <c r="AB30" s="12">
        <f t="shared" si="1"/>
        <v>0</v>
      </c>
      <c r="AC30" s="12">
        <f t="shared" si="2"/>
        <v>0</v>
      </c>
      <c r="AD30" s="12">
        <f t="shared" si="3"/>
        <v>0</v>
      </c>
      <c r="AE30" s="12">
        <f t="shared" si="4"/>
        <v>0</v>
      </c>
      <c r="AF30" s="12">
        <f t="shared" si="5"/>
        <v>0</v>
      </c>
      <c r="AG30" s="12">
        <f t="shared" si="6"/>
        <v>0</v>
      </c>
      <c r="AH30" s="12">
        <f t="shared" si="7"/>
        <v>0</v>
      </c>
      <c r="AJ30" s="12">
        <f t="shared" si="8"/>
        <v>1</v>
      </c>
    </row>
    <row r="31" spans="1:36" ht="14">
      <c r="A31" s="2">
        <v>41554</v>
      </c>
      <c r="B31" s="70">
        <v>2013</v>
      </c>
      <c r="C31" s="70">
        <v>10</v>
      </c>
      <c r="D31" s="70" t="s">
        <v>307</v>
      </c>
      <c r="E31" s="67">
        <v>835</v>
      </c>
      <c r="F31" s="64" t="s">
        <v>97</v>
      </c>
      <c r="G31" s="10">
        <v>1</v>
      </c>
      <c r="H31" s="69" t="s">
        <v>719</v>
      </c>
      <c r="I31" s="70" t="s">
        <v>326</v>
      </c>
      <c r="J31" s="70" t="s">
        <v>351</v>
      </c>
      <c r="K31" s="70" t="s">
        <v>585</v>
      </c>
      <c r="L31" s="70" t="s">
        <v>585</v>
      </c>
      <c r="M31" s="70" t="s">
        <v>133</v>
      </c>
      <c r="N31" s="70" t="s">
        <v>44</v>
      </c>
      <c r="O31" s="74" t="s">
        <v>172</v>
      </c>
      <c r="P31" s="74"/>
      <c r="Q31" s="69" t="s">
        <v>342</v>
      </c>
      <c r="R31" s="69" t="s">
        <v>762</v>
      </c>
      <c r="S31" s="69" t="s">
        <v>585</v>
      </c>
      <c r="T31" s="69" t="s">
        <v>434</v>
      </c>
      <c r="U31" s="69" t="s">
        <v>759</v>
      </c>
      <c r="V31" s="68" t="s">
        <v>1000</v>
      </c>
      <c r="W31" s="69"/>
      <c r="Y31" s="67">
        <v>835</v>
      </c>
      <c r="AA31" s="12">
        <f t="shared" si="0"/>
        <v>1</v>
      </c>
      <c r="AB31" s="12">
        <f t="shared" si="1"/>
        <v>0</v>
      </c>
      <c r="AC31" s="12">
        <f t="shared" si="2"/>
        <v>0</v>
      </c>
      <c r="AD31" s="12">
        <f t="shared" si="3"/>
        <v>0</v>
      </c>
      <c r="AE31" s="12">
        <f t="shared" si="4"/>
        <v>0</v>
      </c>
      <c r="AF31" s="12">
        <f t="shared" si="5"/>
        <v>0</v>
      </c>
      <c r="AG31" s="12">
        <f t="shared" si="6"/>
        <v>0</v>
      </c>
      <c r="AH31" s="12">
        <f t="shared" si="7"/>
        <v>0</v>
      </c>
      <c r="AJ31" s="12">
        <f t="shared" si="8"/>
        <v>1</v>
      </c>
    </row>
    <row r="32" spans="1:36" ht="14">
      <c r="A32" s="2">
        <v>40944</v>
      </c>
      <c r="B32" s="70">
        <v>2012</v>
      </c>
      <c r="C32" s="70">
        <v>2</v>
      </c>
      <c r="D32" s="70" t="s">
        <v>248</v>
      </c>
      <c r="E32" s="58">
        <v>835</v>
      </c>
      <c r="F32" s="70" t="s">
        <v>97</v>
      </c>
      <c r="G32" s="10">
        <v>1</v>
      </c>
      <c r="H32" s="69" t="s">
        <v>723</v>
      </c>
      <c r="I32" s="70" t="s">
        <v>603</v>
      </c>
      <c r="J32" s="70" t="s">
        <v>604</v>
      </c>
      <c r="K32" s="70" t="s">
        <v>585</v>
      </c>
      <c r="L32" s="70" t="s">
        <v>585</v>
      </c>
      <c r="M32" s="70" t="s">
        <v>232</v>
      </c>
      <c r="N32" s="70" t="s">
        <v>548</v>
      </c>
      <c r="O32" s="70" t="s">
        <v>309</v>
      </c>
      <c r="P32" s="69" t="s">
        <v>310</v>
      </c>
      <c r="Q32" s="69" t="s">
        <v>342</v>
      </c>
      <c r="R32" s="69" t="s">
        <v>886</v>
      </c>
      <c r="S32" s="69" t="s">
        <v>519</v>
      </c>
      <c r="T32" s="69" t="s">
        <v>517</v>
      </c>
      <c r="U32" s="69"/>
      <c r="V32" s="68" t="s">
        <v>990</v>
      </c>
      <c r="W32" s="69"/>
      <c r="Y32" s="58">
        <v>835</v>
      </c>
      <c r="AA32" s="12">
        <f t="shared" si="0"/>
        <v>1</v>
      </c>
      <c r="AB32" s="12">
        <f t="shared" si="1"/>
        <v>0</v>
      </c>
      <c r="AC32" s="12">
        <f t="shared" si="2"/>
        <v>0</v>
      </c>
      <c r="AD32" s="12">
        <f t="shared" si="3"/>
        <v>0</v>
      </c>
      <c r="AE32" s="12">
        <f t="shared" si="4"/>
        <v>0</v>
      </c>
      <c r="AF32" s="12">
        <f t="shared" si="5"/>
        <v>0</v>
      </c>
      <c r="AG32" s="12">
        <f t="shared" si="6"/>
        <v>0</v>
      </c>
      <c r="AH32" s="12">
        <f t="shared" si="7"/>
        <v>0</v>
      </c>
      <c r="AJ32" s="12">
        <f t="shared" si="8"/>
        <v>1</v>
      </c>
    </row>
    <row r="33" spans="1:36" ht="14">
      <c r="A33" s="2">
        <v>41024</v>
      </c>
      <c r="B33" s="70">
        <v>2012</v>
      </c>
      <c r="C33" s="70">
        <v>4</v>
      </c>
      <c r="D33" s="70" t="s">
        <v>135</v>
      </c>
      <c r="E33" s="58">
        <v>840</v>
      </c>
      <c r="F33" s="70" t="s">
        <v>97</v>
      </c>
      <c r="G33" s="10">
        <v>1</v>
      </c>
      <c r="H33" s="69" t="s">
        <v>734</v>
      </c>
      <c r="I33" s="70" t="s">
        <v>212</v>
      </c>
      <c r="J33" s="70" t="s">
        <v>285</v>
      </c>
      <c r="K33" s="70" t="s">
        <v>519</v>
      </c>
      <c r="L33" s="70" t="s">
        <v>206</v>
      </c>
      <c r="M33" s="70" t="s">
        <v>133</v>
      </c>
      <c r="N33" s="70" t="s">
        <v>213</v>
      </c>
      <c r="O33" s="76" t="s">
        <v>186</v>
      </c>
      <c r="P33" s="75" t="s">
        <v>338</v>
      </c>
      <c r="Q33" s="69" t="s">
        <v>342</v>
      </c>
      <c r="R33" s="69" t="s">
        <v>888</v>
      </c>
      <c r="S33" s="69" t="s">
        <v>678</v>
      </c>
      <c r="T33" s="69" t="s">
        <v>517</v>
      </c>
      <c r="U33" s="69"/>
      <c r="V33" s="75"/>
      <c r="W33" s="69"/>
      <c r="Y33" s="58">
        <v>840</v>
      </c>
      <c r="AA33" s="12">
        <f t="shared" si="0"/>
        <v>1</v>
      </c>
      <c r="AB33" s="12">
        <f t="shared" si="1"/>
        <v>0</v>
      </c>
      <c r="AC33" s="12">
        <f t="shared" si="2"/>
        <v>0</v>
      </c>
      <c r="AD33" s="12">
        <f t="shared" si="3"/>
        <v>0</v>
      </c>
      <c r="AE33" s="12">
        <f t="shared" si="4"/>
        <v>0</v>
      </c>
      <c r="AF33" s="12">
        <f t="shared" si="5"/>
        <v>0</v>
      </c>
      <c r="AG33" s="12">
        <f t="shared" si="6"/>
        <v>0</v>
      </c>
      <c r="AH33" s="12">
        <f t="shared" si="7"/>
        <v>0</v>
      </c>
      <c r="AJ33" s="12">
        <f t="shared" si="8"/>
        <v>1</v>
      </c>
    </row>
    <row r="34" spans="1:36" ht="14">
      <c r="A34" s="2">
        <v>41546</v>
      </c>
      <c r="B34" s="70">
        <v>2013</v>
      </c>
      <c r="C34" s="70">
        <v>9</v>
      </c>
      <c r="D34" s="70" t="s">
        <v>307</v>
      </c>
      <c r="E34" s="67">
        <v>845</v>
      </c>
      <c r="F34" s="64" t="s">
        <v>97</v>
      </c>
      <c r="G34" s="10">
        <v>1</v>
      </c>
      <c r="H34" s="69" t="s">
        <v>683</v>
      </c>
      <c r="I34" s="70" t="s">
        <v>85</v>
      </c>
      <c r="J34" s="70" t="s">
        <v>86</v>
      </c>
      <c r="K34" s="70"/>
      <c r="L34" s="70"/>
      <c r="M34" s="70" t="s">
        <v>171</v>
      </c>
      <c r="N34" s="70" t="s">
        <v>176</v>
      </c>
      <c r="O34" s="76" t="s">
        <v>211</v>
      </c>
      <c r="P34" s="75" t="s">
        <v>19</v>
      </c>
      <c r="Q34" s="69" t="s">
        <v>342</v>
      </c>
      <c r="R34" s="69" t="s">
        <v>617</v>
      </c>
      <c r="S34" s="69" t="s">
        <v>519</v>
      </c>
      <c r="T34" s="69" t="s">
        <v>434</v>
      </c>
      <c r="U34" s="69" t="s">
        <v>759</v>
      </c>
      <c r="V34" s="69"/>
      <c r="W34" s="69"/>
      <c r="Y34" s="67">
        <v>845</v>
      </c>
      <c r="AA34" s="12">
        <f t="shared" si="0"/>
        <v>1</v>
      </c>
      <c r="AB34" s="12">
        <f t="shared" si="1"/>
        <v>0</v>
      </c>
      <c r="AC34" s="12">
        <f t="shared" si="2"/>
        <v>0</v>
      </c>
      <c r="AD34" s="12">
        <f t="shared" si="3"/>
        <v>0</v>
      </c>
      <c r="AE34" s="12">
        <f t="shared" si="4"/>
        <v>0</v>
      </c>
      <c r="AF34" s="12">
        <f t="shared" si="5"/>
        <v>0</v>
      </c>
      <c r="AG34" s="12">
        <f t="shared" si="6"/>
        <v>0</v>
      </c>
      <c r="AH34" s="12">
        <f t="shared" si="7"/>
        <v>0</v>
      </c>
      <c r="AJ34" s="12">
        <f t="shared" si="8"/>
        <v>1</v>
      </c>
    </row>
    <row r="35" spans="1:36" ht="14">
      <c r="A35" s="2">
        <v>40381</v>
      </c>
      <c r="B35" s="70">
        <v>2010</v>
      </c>
      <c r="C35" s="70">
        <v>7</v>
      </c>
      <c r="D35" s="70" t="s">
        <v>243</v>
      </c>
      <c r="E35" s="58">
        <v>845</v>
      </c>
      <c r="F35" s="76" t="s">
        <v>97</v>
      </c>
      <c r="G35" s="76">
        <v>1</v>
      </c>
      <c r="H35" s="69" t="s">
        <v>718</v>
      </c>
      <c r="I35" s="70" t="s">
        <v>432</v>
      </c>
      <c r="J35" s="70" t="s">
        <v>433</v>
      </c>
      <c r="K35" s="70" t="s">
        <v>585</v>
      </c>
      <c r="L35" s="70" t="s">
        <v>434</v>
      </c>
      <c r="M35" s="70" t="s">
        <v>232</v>
      </c>
      <c r="N35" s="70" t="s">
        <v>584</v>
      </c>
      <c r="O35" s="76" t="s">
        <v>746</v>
      </c>
      <c r="P35" s="75"/>
      <c r="Q35" s="69" t="s">
        <v>342</v>
      </c>
      <c r="R35" s="69" t="s">
        <v>276</v>
      </c>
      <c r="S35" s="69" t="s">
        <v>519</v>
      </c>
      <c r="T35" s="69" t="s">
        <v>434</v>
      </c>
      <c r="U35" s="69"/>
      <c r="V35" s="75" t="s">
        <v>923</v>
      </c>
      <c r="W35" s="69"/>
      <c r="Y35" s="58">
        <v>845</v>
      </c>
      <c r="AA35" s="12">
        <f t="shared" si="0"/>
        <v>1</v>
      </c>
      <c r="AB35" s="12">
        <f t="shared" si="1"/>
        <v>0</v>
      </c>
      <c r="AC35" s="12">
        <f t="shared" si="2"/>
        <v>0</v>
      </c>
      <c r="AD35" s="12">
        <f t="shared" si="3"/>
        <v>0</v>
      </c>
      <c r="AE35" s="12">
        <f t="shared" si="4"/>
        <v>0</v>
      </c>
      <c r="AF35" s="12">
        <f t="shared" si="5"/>
        <v>0</v>
      </c>
      <c r="AG35" s="12">
        <f t="shared" si="6"/>
        <v>0</v>
      </c>
      <c r="AH35" s="12">
        <f t="shared" si="7"/>
        <v>0</v>
      </c>
      <c r="AJ35" s="12">
        <f t="shared" si="8"/>
        <v>1</v>
      </c>
    </row>
    <row r="36" spans="1:36" ht="14">
      <c r="A36" s="2">
        <v>40472</v>
      </c>
      <c r="B36" s="70">
        <v>2010</v>
      </c>
      <c r="C36" s="70">
        <v>10</v>
      </c>
      <c r="D36" s="70" t="s">
        <v>307</v>
      </c>
      <c r="E36" s="58">
        <v>845</v>
      </c>
      <c r="F36" s="70" t="s">
        <v>97</v>
      </c>
      <c r="G36" s="76">
        <v>1</v>
      </c>
      <c r="H36" s="69" t="s">
        <v>476</v>
      </c>
      <c r="I36" s="70" t="s">
        <v>183</v>
      </c>
      <c r="J36" s="70" t="s">
        <v>587</v>
      </c>
      <c r="K36" s="70" t="s">
        <v>585</v>
      </c>
      <c r="L36" s="70" t="s">
        <v>585</v>
      </c>
      <c r="M36" s="70" t="s">
        <v>232</v>
      </c>
      <c r="N36" s="70" t="s">
        <v>548</v>
      </c>
      <c r="O36" s="72" t="s">
        <v>746</v>
      </c>
      <c r="P36" s="71" t="s">
        <v>727</v>
      </c>
      <c r="Q36" s="69" t="s">
        <v>342</v>
      </c>
      <c r="R36" s="69" t="s">
        <v>982</v>
      </c>
      <c r="S36" s="69" t="s">
        <v>519</v>
      </c>
      <c r="T36" s="69" t="s">
        <v>585</v>
      </c>
      <c r="U36" s="69"/>
      <c r="V36" s="75"/>
      <c r="W36" s="75"/>
      <c r="Y36" s="58">
        <v>845</v>
      </c>
      <c r="AA36" s="12">
        <f t="shared" si="0"/>
        <v>1</v>
      </c>
      <c r="AB36" s="12">
        <f t="shared" si="1"/>
        <v>0</v>
      </c>
      <c r="AC36" s="12">
        <f t="shared" si="2"/>
        <v>0</v>
      </c>
      <c r="AD36" s="12">
        <f t="shared" si="3"/>
        <v>0</v>
      </c>
      <c r="AE36" s="12">
        <f t="shared" si="4"/>
        <v>0</v>
      </c>
      <c r="AF36" s="12">
        <f t="shared" si="5"/>
        <v>0</v>
      </c>
      <c r="AG36" s="12">
        <f t="shared" si="6"/>
        <v>0</v>
      </c>
      <c r="AH36" s="12">
        <f t="shared" si="7"/>
        <v>0</v>
      </c>
      <c r="AJ36" s="12">
        <f t="shared" si="8"/>
        <v>1</v>
      </c>
    </row>
    <row r="37" spans="1:36" ht="14">
      <c r="A37" s="2">
        <v>40002</v>
      </c>
      <c r="B37" s="70">
        <v>2009</v>
      </c>
      <c r="C37" s="70">
        <v>7</v>
      </c>
      <c r="D37" s="70" t="s">
        <v>243</v>
      </c>
      <c r="E37" s="58">
        <v>845</v>
      </c>
      <c r="F37" s="76" t="s">
        <v>97</v>
      </c>
      <c r="G37" s="76">
        <v>1</v>
      </c>
      <c r="H37" s="69" t="s">
        <v>718</v>
      </c>
      <c r="I37" s="70" t="s">
        <v>432</v>
      </c>
      <c r="J37" s="70" t="s">
        <v>433</v>
      </c>
      <c r="K37" s="70" t="s">
        <v>585</v>
      </c>
      <c r="L37" s="70" t="s">
        <v>408</v>
      </c>
      <c r="M37" s="70" t="s">
        <v>232</v>
      </c>
      <c r="N37" s="70" t="s">
        <v>584</v>
      </c>
      <c r="O37" s="76" t="s">
        <v>393</v>
      </c>
      <c r="P37" s="75" t="s">
        <v>671</v>
      </c>
      <c r="Q37" s="69" t="s">
        <v>342</v>
      </c>
      <c r="R37" s="69" t="s">
        <v>187</v>
      </c>
      <c r="S37" s="69" t="s">
        <v>678</v>
      </c>
      <c r="T37" s="69" t="s">
        <v>434</v>
      </c>
      <c r="U37" s="69"/>
      <c r="V37" s="75"/>
      <c r="W37" s="69"/>
      <c r="Y37" s="58">
        <v>845</v>
      </c>
      <c r="AA37" s="12">
        <f t="shared" si="0"/>
        <v>1</v>
      </c>
      <c r="AB37" s="12">
        <f t="shared" si="1"/>
        <v>0</v>
      </c>
      <c r="AC37" s="12">
        <f t="shared" si="2"/>
        <v>0</v>
      </c>
      <c r="AD37" s="12">
        <f t="shared" si="3"/>
        <v>0</v>
      </c>
      <c r="AE37" s="12">
        <f t="shared" si="4"/>
        <v>0</v>
      </c>
      <c r="AF37" s="12">
        <f t="shared" si="5"/>
        <v>0</v>
      </c>
      <c r="AG37" s="12">
        <f t="shared" si="6"/>
        <v>0</v>
      </c>
      <c r="AH37" s="12">
        <f t="shared" si="7"/>
        <v>0</v>
      </c>
      <c r="AJ37" s="12">
        <f t="shared" si="8"/>
        <v>1</v>
      </c>
    </row>
    <row r="38" spans="1:36" ht="14">
      <c r="A38" s="2">
        <v>40618</v>
      </c>
      <c r="B38" s="70">
        <v>2011</v>
      </c>
      <c r="C38" s="70">
        <v>3</v>
      </c>
      <c r="D38" s="70" t="s">
        <v>135</v>
      </c>
      <c r="E38" s="58">
        <v>846</v>
      </c>
      <c r="F38" s="76" t="s">
        <v>97</v>
      </c>
      <c r="G38" s="76">
        <v>1</v>
      </c>
      <c r="H38" s="69" t="s">
        <v>123</v>
      </c>
      <c r="I38" s="70" t="s">
        <v>582</v>
      </c>
      <c r="J38" s="70" t="s">
        <v>583</v>
      </c>
      <c r="K38" s="70" t="s">
        <v>678</v>
      </c>
      <c r="L38" s="70" t="s">
        <v>753</v>
      </c>
      <c r="M38" s="70" t="s">
        <v>251</v>
      </c>
      <c r="N38" s="70" t="s">
        <v>601</v>
      </c>
      <c r="O38" s="70" t="s">
        <v>602</v>
      </c>
      <c r="P38" s="69"/>
      <c r="Q38" s="69">
        <v>97172</v>
      </c>
      <c r="R38" s="69" t="s">
        <v>860</v>
      </c>
      <c r="S38" s="69" t="s">
        <v>678</v>
      </c>
      <c r="T38" s="69" t="s">
        <v>517</v>
      </c>
      <c r="U38" s="69"/>
      <c r="V38" s="75"/>
      <c r="W38" s="69"/>
      <c r="Y38" s="58">
        <v>846</v>
      </c>
      <c r="AA38" s="12">
        <f t="shared" si="0"/>
        <v>1</v>
      </c>
      <c r="AB38" s="12">
        <f t="shared" si="1"/>
        <v>0</v>
      </c>
      <c r="AC38" s="12">
        <f t="shared" si="2"/>
        <v>0</v>
      </c>
      <c r="AD38" s="12">
        <f t="shared" si="3"/>
        <v>0</v>
      </c>
      <c r="AE38" s="12">
        <f t="shared" si="4"/>
        <v>0</v>
      </c>
      <c r="AF38" s="12">
        <f t="shared" si="5"/>
        <v>0</v>
      </c>
      <c r="AG38" s="12">
        <f t="shared" si="6"/>
        <v>0</v>
      </c>
      <c r="AH38" s="12">
        <f t="shared" si="7"/>
        <v>0</v>
      </c>
      <c r="AJ38" s="12">
        <f t="shared" si="8"/>
        <v>1</v>
      </c>
    </row>
    <row r="39" spans="1:36" ht="14">
      <c r="A39" s="2">
        <v>41509</v>
      </c>
      <c r="B39" s="70">
        <v>2013</v>
      </c>
      <c r="C39" s="70">
        <v>8</v>
      </c>
      <c r="D39" s="70" t="s">
        <v>243</v>
      </c>
      <c r="E39" s="67">
        <v>900</v>
      </c>
      <c r="F39" s="64" t="s">
        <v>97</v>
      </c>
      <c r="G39" s="10">
        <v>1</v>
      </c>
      <c r="H39" s="69" t="s">
        <v>295</v>
      </c>
      <c r="I39" s="70" t="s">
        <v>514</v>
      </c>
      <c r="J39" s="70" t="s">
        <v>515</v>
      </c>
      <c r="K39" s="70" t="s">
        <v>678</v>
      </c>
      <c r="L39" s="70"/>
      <c r="M39" s="70" t="s">
        <v>171</v>
      </c>
      <c r="N39" s="70" t="s">
        <v>174</v>
      </c>
      <c r="O39" s="70" t="s">
        <v>301</v>
      </c>
      <c r="P39" s="69"/>
      <c r="Q39" s="69" t="s">
        <v>342</v>
      </c>
      <c r="R39" s="69" t="s">
        <v>614</v>
      </c>
      <c r="S39" s="69" t="s">
        <v>678</v>
      </c>
      <c r="T39" s="69" t="s">
        <v>434</v>
      </c>
      <c r="U39" s="69" t="s">
        <v>638</v>
      </c>
      <c r="V39" s="69"/>
      <c r="W39" s="69"/>
      <c r="Y39" s="67">
        <v>900</v>
      </c>
      <c r="AA39" s="12">
        <f t="shared" si="0"/>
        <v>0</v>
      </c>
      <c r="AB39" s="12">
        <f t="shared" si="1"/>
        <v>1</v>
      </c>
      <c r="AC39" s="12">
        <f t="shared" si="2"/>
        <v>0</v>
      </c>
      <c r="AD39" s="12">
        <f t="shared" si="3"/>
        <v>0</v>
      </c>
      <c r="AE39" s="12">
        <f t="shared" si="4"/>
        <v>0</v>
      </c>
      <c r="AF39" s="12">
        <f t="shared" si="5"/>
        <v>0</v>
      </c>
      <c r="AG39" s="12">
        <f t="shared" si="6"/>
        <v>0</v>
      </c>
      <c r="AH39" s="12">
        <f t="shared" si="7"/>
        <v>0</v>
      </c>
      <c r="AJ39" s="12">
        <f t="shared" si="8"/>
        <v>1</v>
      </c>
    </row>
    <row r="40" spans="1:36" ht="14">
      <c r="A40" s="2">
        <v>41412</v>
      </c>
      <c r="B40" s="70">
        <v>2013</v>
      </c>
      <c r="C40" s="70">
        <v>5</v>
      </c>
      <c r="D40" s="70" t="s">
        <v>135</v>
      </c>
      <c r="E40" s="67">
        <v>900</v>
      </c>
      <c r="F40" s="64" t="s">
        <v>97</v>
      </c>
      <c r="G40" s="10">
        <v>1</v>
      </c>
      <c r="H40" s="69" t="s">
        <v>305</v>
      </c>
      <c r="I40" s="70" t="s">
        <v>437</v>
      </c>
      <c r="J40" s="70" t="s">
        <v>575</v>
      </c>
      <c r="K40" s="70"/>
      <c r="L40" s="70"/>
      <c r="M40" s="70" t="s">
        <v>343</v>
      </c>
      <c r="N40" s="70" t="s">
        <v>666</v>
      </c>
      <c r="O40" s="70" t="s">
        <v>301</v>
      </c>
      <c r="P40" s="69" t="s">
        <v>48</v>
      </c>
      <c r="Q40" s="69" t="s">
        <v>342</v>
      </c>
      <c r="R40" s="69" t="s">
        <v>755</v>
      </c>
      <c r="S40" s="69" t="s">
        <v>678</v>
      </c>
      <c r="T40" s="69" t="s">
        <v>517</v>
      </c>
      <c r="U40" s="69" t="s">
        <v>919</v>
      </c>
      <c r="V40" s="69"/>
      <c r="W40" s="69"/>
      <c r="Y40" s="67">
        <v>900</v>
      </c>
      <c r="AA40" s="12">
        <f t="shared" si="0"/>
        <v>0</v>
      </c>
      <c r="AB40" s="12">
        <f t="shared" si="1"/>
        <v>1</v>
      </c>
      <c r="AC40" s="12">
        <f t="shared" si="2"/>
        <v>0</v>
      </c>
      <c r="AD40" s="12">
        <f t="shared" si="3"/>
        <v>0</v>
      </c>
      <c r="AE40" s="12">
        <f t="shared" si="4"/>
        <v>0</v>
      </c>
      <c r="AF40" s="12">
        <f t="shared" si="5"/>
        <v>0</v>
      </c>
      <c r="AG40" s="12">
        <f t="shared" si="6"/>
        <v>0</v>
      </c>
      <c r="AH40" s="12">
        <f t="shared" si="7"/>
        <v>0</v>
      </c>
      <c r="AJ40" s="12">
        <f t="shared" si="8"/>
        <v>1</v>
      </c>
    </row>
    <row r="41" spans="1:36" ht="14">
      <c r="A41" s="2">
        <v>41495</v>
      </c>
      <c r="B41" s="70">
        <v>2013</v>
      </c>
      <c r="C41" s="70">
        <v>8</v>
      </c>
      <c r="D41" s="70" t="s">
        <v>243</v>
      </c>
      <c r="E41" s="67">
        <v>900</v>
      </c>
      <c r="F41" s="64" t="s">
        <v>97</v>
      </c>
      <c r="G41" s="10">
        <v>1</v>
      </c>
      <c r="H41" s="69" t="s">
        <v>718</v>
      </c>
      <c r="I41" s="70" t="s">
        <v>432</v>
      </c>
      <c r="J41" s="70" t="s">
        <v>433</v>
      </c>
      <c r="K41" s="70" t="s">
        <v>585</v>
      </c>
      <c r="L41" s="70" t="s">
        <v>434</v>
      </c>
      <c r="M41" s="70" t="s">
        <v>133</v>
      </c>
      <c r="N41" s="70" t="s">
        <v>419</v>
      </c>
      <c r="O41" s="74" t="s">
        <v>172</v>
      </c>
      <c r="P41" s="74"/>
      <c r="Q41" s="69" t="s">
        <v>342</v>
      </c>
      <c r="R41" s="69" t="s">
        <v>615</v>
      </c>
      <c r="S41" s="69" t="s">
        <v>519</v>
      </c>
      <c r="T41" s="69" t="s">
        <v>434</v>
      </c>
      <c r="U41" s="69" t="s">
        <v>759</v>
      </c>
      <c r="V41" s="69"/>
      <c r="W41" s="69"/>
      <c r="Y41" s="67">
        <v>900</v>
      </c>
      <c r="AA41" s="12">
        <f t="shared" si="0"/>
        <v>0</v>
      </c>
      <c r="AB41" s="12">
        <f t="shared" si="1"/>
        <v>1</v>
      </c>
      <c r="AC41" s="12">
        <f t="shared" si="2"/>
        <v>0</v>
      </c>
      <c r="AD41" s="12">
        <f t="shared" si="3"/>
        <v>0</v>
      </c>
      <c r="AE41" s="12">
        <f t="shared" si="4"/>
        <v>0</v>
      </c>
      <c r="AF41" s="12">
        <f t="shared" si="5"/>
        <v>0</v>
      </c>
      <c r="AG41" s="12">
        <f t="shared" si="6"/>
        <v>0</v>
      </c>
      <c r="AH41" s="12">
        <f t="shared" si="7"/>
        <v>0</v>
      </c>
      <c r="AJ41" s="12">
        <f t="shared" si="8"/>
        <v>1</v>
      </c>
    </row>
    <row r="42" spans="1:36" ht="14">
      <c r="A42" s="2">
        <v>40108</v>
      </c>
      <c r="B42" s="70">
        <v>2009</v>
      </c>
      <c r="C42" s="70">
        <v>10</v>
      </c>
      <c r="D42" s="70" t="s">
        <v>307</v>
      </c>
      <c r="E42" s="58">
        <v>900</v>
      </c>
      <c r="F42" s="70" t="s">
        <v>97</v>
      </c>
      <c r="G42" s="70">
        <v>1</v>
      </c>
      <c r="H42" s="69" t="s">
        <v>720</v>
      </c>
      <c r="I42" s="70" t="s">
        <v>326</v>
      </c>
      <c r="J42" s="70" t="s">
        <v>327</v>
      </c>
      <c r="K42" s="70" t="s">
        <v>585</v>
      </c>
      <c r="L42" s="70" t="s">
        <v>434</v>
      </c>
      <c r="M42" s="70" t="s">
        <v>343</v>
      </c>
      <c r="N42" s="70" t="s">
        <v>752</v>
      </c>
      <c r="O42" s="70" t="s">
        <v>746</v>
      </c>
      <c r="P42" s="69"/>
      <c r="Q42" s="69" t="s">
        <v>342</v>
      </c>
      <c r="R42" s="69" t="s">
        <v>844</v>
      </c>
      <c r="S42" s="69" t="s">
        <v>519</v>
      </c>
      <c r="T42" s="69" t="s">
        <v>585</v>
      </c>
      <c r="U42" s="69"/>
      <c r="V42" s="69"/>
      <c r="W42" s="69"/>
      <c r="Y42" s="58">
        <v>900</v>
      </c>
      <c r="AA42" s="12">
        <f t="shared" si="0"/>
        <v>0</v>
      </c>
      <c r="AB42" s="12">
        <f t="shared" si="1"/>
        <v>1</v>
      </c>
      <c r="AC42" s="12">
        <f t="shared" si="2"/>
        <v>0</v>
      </c>
      <c r="AD42" s="12">
        <f t="shared" si="3"/>
        <v>0</v>
      </c>
      <c r="AE42" s="12">
        <f t="shared" si="4"/>
        <v>0</v>
      </c>
      <c r="AF42" s="12">
        <f t="shared" si="5"/>
        <v>0</v>
      </c>
      <c r="AG42" s="12">
        <f t="shared" si="6"/>
        <v>0</v>
      </c>
      <c r="AH42" s="12">
        <f t="shared" si="7"/>
        <v>0</v>
      </c>
      <c r="AJ42" s="12">
        <f t="shared" si="8"/>
        <v>1</v>
      </c>
    </row>
    <row r="43" spans="1:36" ht="14">
      <c r="A43" s="2">
        <v>40019</v>
      </c>
      <c r="B43" s="70">
        <v>2009</v>
      </c>
      <c r="C43" s="70">
        <v>7</v>
      </c>
      <c r="D43" s="70" t="s">
        <v>243</v>
      </c>
      <c r="E43" s="58">
        <v>900</v>
      </c>
      <c r="F43" s="76" t="s">
        <v>97</v>
      </c>
      <c r="G43" s="76">
        <v>1</v>
      </c>
      <c r="H43" s="69" t="s">
        <v>123</v>
      </c>
      <c r="I43" s="70" t="s">
        <v>582</v>
      </c>
      <c r="J43" s="70" t="s">
        <v>583</v>
      </c>
      <c r="K43" s="70" t="s">
        <v>678</v>
      </c>
      <c r="L43" s="70" t="s">
        <v>434</v>
      </c>
      <c r="M43" s="70" t="s">
        <v>343</v>
      </c>
      <c r="N43" s="70" t="s">
        <v>752</v>
      </c>
      <c r="O43" s="70" t="s">
        <v>393</v>
      </c>
      <c r="P43" s="69"/>
      <c r="Q43" s="69">
        <v>96997</v>
      </c>
      <c r="R43" s="69" t="s">
        <v>810</v>
      </c>
      <c r="S43" s="69" t="s">
        <v>519</v>
      </c>
      <c r="T43" s="69" t="s">
        <v>434</v>
      </c>
      <c r="U43" s="69"/>
      <c r="V43" s="69" t="s">
        <v>33</v>
      </c>
      <c r="W43" s="69"/>
      <c r="Y43" s="58">
        <v>900</v>
      </c>
      <c r="AA43" s="12">
        <f t="shared" si="0"/>
        <v>0</v>
      </c>
      <c r="AB43" s="12">
        <f t="shared" si="1"/>
        <v>1</v>
      </c>
      <c r="AC43" s="12">
        <f t="shared" si="2"/>
        <v>0</v>
      </c>
      <c r="AD43" s="12">
        <f t="shared" si="3"/>
        <v>0</v>
      </c>
      <c r="AE43" s="12">
        <f t="shared" si="4"/>
        <v>0</v>
      </c>
      <c r="AF43" s="12">
        <f t="shared" si="5"/>
        <v>0</v>
      </c>
      <c r="AG43" s="12">
        <f t="shared" si="6"/>
        <v>0</v>
      </c>
      <c r="AH43" s="12">
        <f t="shared" si="7"/>
        <v>0</v>
      </c>
      <c r="AJ43" s="12">
        <f t="shared" si="8"/>
        <v>1</v>
      </c>
    </row>
    <row r="44" spans="1:36" ht="14">
      <c r="A44" s="2">
        <v>41028</v>
      </c>
      <c r="B44" s="70">
        <v>2012</v>
      </c>
      <c r="C44" s="70">
        <v>4</v>
      </c>
      <c r="D44" s="70" t="s">
        <v>135</v>
      </c>
      <c r="E44" s="58">
        <v>910</v>
      </c>
      <c r="F44" s="76" t="s">
        <v>97</v>
      </c>
      <c r="G44" s="10">
        <v>1</v>
      </c>
      <c r="H44" s="69" t="s">
        <v>123</v>
      </c>
      <c r="I44" s="70" t="s">
        <v>582</v>
      </c>
      <c r="J44" s="70" t="s">
        <v>583</v>
      </c>
      <c r="K44" s="70" t="s">
        <v>2</v>
      </c>
      <c r="L44" s="70" t="s">
        <v>340</v>
      </c>
      <c r="M44" s="70" t="s">
        <v>251</v>
      </c>
      <c r="N44" s="70" t="s">
        <v>340</v>
      </c>
      <c r="O44" s="70" t="s">
        <v>301</v>
      </c>
      <c r="P44" s="69" t="s">
        <v>341</v>
      </c>
      <c r="Q44" s="69" t="s">
        <v>342</v>
      </c>
      <c r="R44" s="69" t="s">
        <v>704</v>
      </c>
      <c r="S44" s="69" t="s">
        <v>519</v>
      </c>
      <c r="T44" s="69" t="s">
        <v>517</v>
      </c>
      <c r="U44" s="69"/>
      <c r="V44" s="69" t="s">
        <v>923</v>
      </c>
      <c r="W44" s="69"/>
      <c r="Y44" s="58">
        <v>910</v>
      </c>
      <c r="AA44" s="12">
        <f t="shared" si="0"/>
        <v>0</v>
      </c>
      <c r="AB44" s="12">
        <f t="shared" si="1"/>
        <v>1</v>
      </c>
      <c r="AC44" s="12">
        <f t="shared" si="2"/>
        <v>0</v>
      </c>
      <c r="AD44" s="12">
        <f t="shared" si="3"/>
        <v>0</v>
      </c>
      <c r="AE44" s="12">
        <f t="shared" si="4"/>
        <v>0</v>
      </c>
      <c r="AF44" s="12">
        <f t="shared" si="5"/>
        <v>0</v>
      </c>
      <c r="AG44" s="12">
        <f t="shared" si="6"/>
        <v>0</v>
      </c>
      <c r="AH44" s="12">
        <f t="shared" si="7"/>
        <v>0</v>
      </c>
      <c r="AJ44" s="12">
        <f t="shared" si="8"/>
        <v>1</v>
      </c>
    </row>
    <row r="45" spans="1:36" ht="14">
      <c r="A45" s="2">
        <v>41028</v>
      </c>
      <c r="B45" s="70">
        <v>2012</v>
      </c>
      <c r="C45" s="70">
        <v>4</v>
      </c>
      <c r="D45" s="70" t="s">
        <v>135</v>
      </c>
      <c r="E45" s="58">
        <v>910</v>
      </c>
      <c r="F45" s="76" t="s">
        <v>97</v>
      </c>
      <c r="G45" s="10">
        <v>1</v>
      </c>
      <c r="H45" s="69" t="s">
        <v>123</v>
      </c>
      <c r="I45" s="70" t="s">
        <v>582</v>
      </c>
      <c r="J45" s="70" t="s">
        <v>583</v>
      </c>
      <c r="K45" s="70" t="s">
        <v>519</v>
      </c>
      <c r="L45" s="70" t="s">
        <v>339</v>
      </c>
      <c r="M45" s="70" t="s">
        <v>251</v>
      </c>
      <c r="N45" s="70" t="s">
        <v>340</v>
      </c>
      <c r="O45" s="76" t="s">
        <v>301</v>
      </c>
      <c r="P45" s="75" t="s">
        <v>341</v>
      </c>
      <c r="Q45" s="69" t="s">
        <v>342</v>
      </c>
      <c r="R45" s="69" t="s">
        <v>703</v>
      </c>
      <c r="S45" s="69" t="s">
        <v>519</v>
      </c>
      <c r="T45" s="69" t="s">
        <v>434</v>
      </c>
      <c r="U45" s="69"/>
      <c r="V45" s="69" t="s">
        <v>923</v>
      </c>
      <c r="W45" s="69"/>
      <c r="Y45" s="58">
        <v>910</v>
      </c>
      <c r="AA45" s="12">
        <f t="shared" si="0"/>
        <v>0</v>
      </c>
      <c r="AB45" s="12">
        <f t="shared" si="1"/>
        <v>1</v>
      </c>
      <c r="AC45" s="12">
        <f t="shared" si="2"/>
        <v>0</v>
      </c>
      <c r="AD45" s="12">
        <f t="shared" si="3"/>
        <v>0</v>
      </c>
      <c r="AE45" s="12">
        <f t="shared" si="4"/>
        <v>0</v>
      </c>
      <c r="AF45" s="12">
        <f t="shared" si="5"/>
        <v>0</v>
      </c>
      <c r="AG45" s="12">
        <f t="shared" si="6"/>
        <v>0</v>
      </c>
      <c r="AH45" s="12">
        <f t="shared" si="7"/>
        <v>0</v>
      </c>
      <c r="AJ45" s="12">
        <f t="shared" si="8"/>
        <v>1</v>
      </c>
    </row>
    <row r="46" spans="1:36" ht="14">
      <c r="A46" s="2">
        <v>40484</v>
      </c>
      <c r="B46" s="70">
        <v>2010</v>
      </c>
      <c r="C46" s="70">
        <v>11</v>
      </c>
      <c r="D46" s="70" t="s">
        <v>307</v>
      </c>
      <c r="E46" s="58">
        <v>910</v>
      </c>
      <c r="F46" s="76" t="s">
        <v>97</v>
      </c>
      <c r="G46" s="76">
        <v>1</v>
      </c>
      <c r="H46" s="69" t="s">
        <v>304</v>
      </c>
      <c r="I46" s="70" t="s">
        <v>565</v>
      </c>
      <c r="J46" s="70" t="s">
        <v>486</v>
      </c>
      <c r="K46" s="70" t="s">
        <v>585</v>
      </c>
      <c r="L46" s="70" t="s">
        <v>434</v>
      </c>
      <c r="M46" s="70" t="s">
        <v>232</v>
      </c>
      <c r="N46" s="70" t="s">
        <v>548</v>
      </c>
      <c r="O46" s="70" t="s">
        <v>487</v>
      </c>
      <c r="P46" s="69"/>
      <c r="Q46" s="69" t="s">
        <v>342</v>
      </c>
      <c r="R46" s="69" t="s">
        <v>692</v>
      </c>
      <c r="S46" s="69" t="s">
        <v>519</v>
      </c>
      <c r="T46" s="69" t="s">
        <v>434</v>
      </c>
      <c r="U46" s="69"/>
      <c r="V46" s="69"/>
      <c r="W46" s="69"/>
      <c r="Y46" s="58">
        <v>910</v>
      </c>
      <c r="AA46" s="12">
        <f t="shared" si="0"/>
        <v>0</v>
      </c>
      <c r="AB46" s="12">
        <f t="shared" si="1"/>
        <v>1</v>
      </c>
      <c r="AC46" s="12">
        <f t="shared" si="2"/>
        <v>0</v>
      </c>
      <c r="AD46" s="12">
        <f t="shared" si="3"/>
        <v>0</v>
      </c>
      <c r="AE46" s="12">
        <f t="shared" si="4"/>
        <v>0</v>
      </c>
      <c r="AF46" s="12">
        <f t="shared" si="5"/>
        <v>0</v>
      </c>
      <c r="AG46" s="12">
        <f t="shared" si="6"/>
        <v>0</v>
      </c>
      <c r="AH46" s="12">
        <f t="shared" si="7"/>
        <v>0</v>
      </c>
      <c r="AJ46" s="12">
        <f t="shared" si="8"/>
        <v>1</v>
      </c>
    </row>
    <row r="47" spans="1:36" ht="14">
      <c r="A47" s="2">
        <v>39695</v>
      </c>
      <c r="B47" s="70">
        <v>2008</v>
      </c>
      <c r="C47" s="70">
        <v>9</v>
      </c>
      <c r="D47" s="70" t="s">
        <v>307</v>
      </c>
      <c r="E47" s="57">
        <v>915</v>
      </c>
      <c r="F47" s="76" t="s">
        <v>97</v>
      </c>
      <c r="G47" s="76">
        <v>1</v>
      </c>
      <c r="H47" s="69" t="s">
        <v>718</v>
      </c>
      <c r="I47" s="70" t="s">
        <v>432</v>
      </c>
      <c r="J47" s="70" t="s">
        <v>433</v>
      </c>
      <c r="K47" s="70" t="s">
        <v>530</v>
      </c>
      <c r="L47" s="70" t="s">
        <v>434</v>
      </c>
      <c r="M47" s="70" t="s">
        <v>343</v>
      </c>
      <c r="N47" s="70" t="s">
        <v>435</v>
      </c>
      <c r="O47" s="76"/>
      <c r="P47" s="75"/>
      <c r="Q47" s="69" t="s">
        <v>342</v>
      </c>
      <c r="R47" s="69" t="s">
        <v>952</v>
      </c>
      <c r="S47" s="69" t="s">
        <v>519</v>
      </c>
      <c r="T47" s="69" t="s">
        <v>434</v>
      </c>
      <c r="U47" s="69"/>
      <c r="V47" s="69" t="s">
        <v>983</v>
      </c>
      <c r="W47" s="69"/>
      <c r="Y47" s="57">
        <v>915</v>
      </c>
      <c r="AA47" s="12">
        <f t="shared" si="0"/>
        <v>0</v>
      </c>
      <c r="AB47" s="12">
        <f t="shared" si="1"/>
        <v>1</v>
      </c>
      <c r="AC47" s="12">
        <f t="shared" si="2"/>
        <v>0</v>
      </c>
      <c r="AD47" s="12">
        <f t="shared" si="3"/>
        <v>0</v>
      </c>
      <c r="AE47" s="12">
        <f t="shared" si="4"/>
        <v>0</v>
      </c>
      <c r="AF47" s="12">
        <f t="shared" si="5"/>
        <v>0</v>
      </c>
      <c r="AG47" s="12">
        <f t="shared" si="6"/>
        <v>0</v>
      </c>
      <c r="AH47" s="12">
        <f t="shared" si="7"/>
        <v>0</v>
      </c>
      <c r="AJ47" s="12">
        <f t="shared" si="8"/>
        <v>1</v>
      </c>
    </row>
    <row r="48" spans="1:36" ht="14">
      <c r="A48" s="2">
        <v>40625</v>
      </c>
      <c r="B48" s="70">
        <v>2011</v>
      </c>
      <c r="C48" s="70">
        <v>3</v>
      </c>
      <c r="D48" s="70" t="s">
        <v>135</v>
      </c>
      <c r="E48" s="58">
        <v>930</v>
      </c>
      <c r="F48" s="70" t="s">
        <v>97</v>
      </c>
      <c r="G48" s="76">
        <v>1</v>
      </c>
      <c r="H48" s="69" t="s">
        <v>123</v>
      </c>
      <c r="I48" s="70" t="s">
        <v>582</v>
      </c>
      <c r="J48" s="70" t="s">
        <v>583</v>
      </c>
      <c r="K48" s="70" t="s">
        <v>519</v>
      </c>
      <c r="L48" s="70" t="s">
        <v>434</v>
      </c>
      <c r="M48" s="70" t="s">
        <v>133</v>
      </c>
      <c r="N48" s="70" t="s">
        <v>265</v>
      </c>
      <c r="O48" s="70" t="s">
        <v>257</v>
      </c>
      <c r="P48" s="69"/>
      <c r="Q48" s="69" t="s">
        <v>342</v>
      </c>
      <c r="R48" s="69" t="s">
        <v>377</v>
      </c>
      <c r="S48" s="69" t="s">
        <v>519</v>
      </c>
      <c r="T48" s="69" t="s">
        <v>517</v>
      </c>
      <c r="U48" s="69"/>
      <c r="V48" s="68" t="s">
        <v>984</v>
      </c>
      <c r="W48" s="69"/>
      <c r="Y48" s="58">
        <v>930</v>
      </c>
      <c r="AA48" s="12">
        <f t="shared" si="0"/>
        <v>0</v>
      </c>
      <c r="AB48" s="12">
        <f t="shared" si="1"/>
        <v>1</v>
      </c>
      <c r="AC48" s="12">
        <f t="shared" si="2"/>
        <v>0</v>
      </c>
      <c r="AD48" s="12">
        <f t="shared" si="3"/>
        <v>0</v>
      </c>
      <c r="AE48" s="12">
        <f t="shared" si="4"/>
        <v>0</v>
      </c>
      <c r="AF48" s="12">
        <f t="shared" si="5"/>
        <v>0</v>
      </c>
      <c r="AG48" s="12">
        <f t="shared" si="6"/>
        <v>0</v>
      </c>
      <c r="AH48" s="12">
        <f t="shared" si="7"/>
        <v>0</v>
      </c>
      <c r="AJ48" s="12">
        <f t="shared" si="8"/>
        <v>1</v>
      </c>
    </row>
    <row r="49" spans="1:36" ht="14">
      <c r="A49" s="2">
        <v>41418</v>
      </c>
      <c r="B49" s="70">
        <v>2013</v>
      </c>
      <c r="C49" s="70">
        <v>5</v>
      </c>
      <c r="D49" s="70" t="s">
        <v>135</v>
      </c>
      <c r="E49" s="67">
        <v>930</v>
      </c>
      <c r="F49" s="64" t="s">
        <v>97</v>
      </c>
      <c r="G49" s="10">
        <v>1</v>
      </c>
      <c r="H49" s="69" t="s">
        <v>123</v>
      </c>
      <c r="I49" s="70" t="s">
        <v>582</v>
      </c>
      <c r="J49" s="70" t="s">
        <v>583</v>
      </c>
      <c r="K49" s="70"/>
      <c r="L49" s="70"/>
      <c r="M49" s="70" t="s">
        <v>251</v>
      </c>
      <c r="N49" s="70" t="s">
        <v>52</v>
      </c>
      <c r="O49" s="74" t="s">
        <v>53</v>
      </c>
      <c r="P49" s="74"/>
      <c r="Q49" s="69" t="s">
        <v>342</v>
      </c>
      <c r="R49" s="69" t="s">
        <v>758</v>
      </c>
      <c r="S49" s="69" t="s">
        <v>519</v>
      </c>
      <c r="T49" s="69" t="s">
        <v>434</v>
      </c>
      <c r="U49" s="69" t="s">
        <v>920</v>
      </c>
      <c r="V49" s="69"/>
      <c r="W49" s="69"/>
      <c r="Y49" s="67">
        <v>930</v>
      </c>
      <c r="AA49" s="12">
        <f t="shared" si="0"/>
        <v>0</v>
      </c>
      <c r="AB49" s="12">
        <f t="shared" si="1"/>
        <v>1</v>
      </c>
      <c r="AC49" s="12">
        <f t="shared" si="2"/>
        <v>0</v>
      </c>
      <c r="AD49" s="12">
        <f t="shared" si="3"/>
        <v>0</v>
      </c>
      <c r="AE49" s="12">
        <f t="shared" si="4"/>
        <v>0</v>
      </c>
      <c r="AF49" s="12">
        <f t="shared" si="5"/>
        <v>0</v>
      </c>
      <c r="AG49" s="12">
        <f t="shared" si="6"/>
        <v>0</v>
      </c>
      <c r="AH49" s="12">
        <f t="shared" si="7"/>
        <v>0</v>
      </c>
      <c r="AJ49" s="12">
        <f t="shared" si="8"/>
        <v>1</v>
      </c>
    </row>
    <row r="50" spans="1:36" ht="14">
      <c r="A50" s="2">
        <v>40477</v>
      </c>
      <c r="B50" s="76">
        <v>2010</v>
      </c>
      <c r="C50" s="76">
        <v>10</v>
      </c>
      <c r="D50" s="76" t="s">
        <v>307</v>
      </c>
      <c r="E50" s="58">
        <v>930</v>
      </c>
      <c r="F50" s="76" t="s">
        <v>97</v>
      </c>
      <c r="G50" s="76">
        <v>1</v>
      </c>
      <c r="H50" s="75" t="s">
        <v>718</v>
      </c>
      <c r="I50" s="76" t="s">
        <v>432</v>
      </c>
      <c r="J50" s="76" t="s">
        <v>433</v>
      </c>
      <c r="K50" s="76" t="s">
        <v>585</v>
      </c>
      <c r="L50" s="76" t="s">
        <v>585</v>
      </c>
      <c r="M50" s="76" t="s">
        <v>133</v>
      </c>
      <c r="N50" s="76" t="s">
        <v>330</v>
      </c>
      <c r="O50" s="74" t="s">
        <v>712</v>
      </c>
      <c r="P50" s="74"/>
      <c r="Q50" s="75">
        <v>97158</v>
      </c>
      <c r="R50" s="75" t="s">
        <v>855</v>
      </c>
      <c r="S50" s="75" t="s">
        <v>678</v>
      </c>
      <c r="T50" s="75" t="s">
        <v>517</v>
      </c>
      <c r="U50" s="75"/>
      <c r="V50" s="75" t="s">
        <v>909</v>
      </c>
      <c r="W50" s="75"/>
      <c r="Y50" s="58">
        <v>930</v>
      </c>
      <c r="AA50" s="12">
        <f t="shared" si="0"/>
        <v>0</v>
      </c>
      <c r="AB50" s="12">
        <f t="shared" si="1"/>
        <v>1</v>
      </c>
      <c r="AC50" s="12">
        <f t="shared" si="2"/>
        <v>0</v>
      </c>
      <c r="AD50" s="12">
        <f t="shared" si="3"/>
        <v>0</v>
      </c>
      <c r="AE50" s="12">
        <f t="shared" si="4"/>
        <v>0</v>
      </c>
      <c r="AF50" s="12">
        <f t="shared" si="5"/>
        <v>0</v>
      </c>
      <c r="AG50" s="12">
        <f t="shared" si="6"/>
        <v>0</v>
      </c>
      <c r="AH50" s="12">
        <f t="shared" si="7"/>
        <v>0</v>
      </c>
      <c r="AJ50" s="12">
        <f t="shared" si="8"/>
        <v>1</v>
      </c>
    </row>
    <row r="51" spans="1:36" ht="14">
      <c r="A51" s="2">
        <v>40339</v>
      </c>
      <c r="B51" s="70">
        <v>2010</v>
      </c>
      <c r="C51" s="70">
        <v>6</v>
      </c>
      <c r="D51" s="70" t="s">
        <v>243</v>
      </c>
      <c r="E51" s="58">
        <v>930</v>
      </c>
      <c r="F51" s="70" t="s">
        <v>97</v>
      </c>
      <c r="G51" s="72">
        <v>1</v>
      </c>
      <c r="H51" s="69" t="s">
        <v>305</v>
      </c>
      <c r="I51" s="70" t="s">
        <v>437</v>
      </c>
      <c r="J51" s="70" t="s">
        <v>575</v>
      </c>
      <c r="K51" s="70" t="s">
        <v>585</v>
      </c>
      <c r="L51" s="70" t="s">
        <v>434</v>
      </c>
      <c r="M51" s="70" t="s">
        <v>232</v>
      </c>
      <c r="N51" s="70" t="s">
        <v>584</v>
      </c>
      <c r="O51" s="70" t="s">
        <v>838</v>
      </c>
      <c r="P51" s="69"/>
      <c r="Q51" s="69" t="s">
        <v>342</v>
      </c>
      <c r="R51" s="69" t="s">
        <v>959</v>
      </c>
      <c r="S51" s="69" t="s">
        <v>585</v>
      </c>
      <c r="T51" s="69" t="s">
        <v>585</v>
      </c>
      <c r="U51" s="69"/>
      <c r="V51" s="69"/>
      <c r="W51" s="69"/>
      <c r="Y51" s="58">
        <v>930</v>
      </c>
      <c r="AA51" s="12">
        <f t="shared" si="0"/>
        <v>0</v>
      </c>
      <c r="AB51" s="12">
        <f t="shared" si="1"/>
        <v>1</v>
      </c>
      <c r="AC51" s="12">
        <f t="shared" si="2"/>
        <v>0</v>
      </c>
      <c r="AD51" s="12">
        <f t="shared" si="3"/>
        <v>0</v>
      </c>
      <c r="AE51" s="12">
        <f t="shared" si="4"/>
        <v>0</v>
      </c>
      <c r="AF51" s="12">
        <f t="shared" si="5"/>
        <v>0</v>
      </c>
      <c r="AG51" s="12">
        <f t="shared" si="6"/>
        <v>0</v>
      </c>
      <c r="AH51" s="12">
        <f t="shared" si="7"/>
        <v>0</v>
      </c>
      <c r="AJ51" s="12">
        <f t="shared" si="8"/>
        <v>1</v>
      </c>
    </row>
    <row r="52" spans="1:36" ht="14">
      <c r="A52" s="2">
        <v>40658</v>
      </c>
      <c r="B52" s="70">
        <v>2011</v>
      </c>
      <c r="C52" s="70">
        <v>4</v>
      </c>
      <c r="D52" s="70" t="s">
        <v>135</v>
      </c>
      <c r="E52" s="58">
        <v>930</v>
      </c>
      <c r="F52" s="70" t="s">
        <v>97</v>
      </c>
      <c r="G52" s="70">
        <v>1</v>
      </c>
      <c r="H52" s="69" t="s">
        <v>718</v>
      </c>
      <c r="I52" s="70" t="s">
        <v>432</v>
      </c>
      <c r="J52" s="70" t="s">
        <v>433</v>
      </c>
      <c r="K52" s="70" t="s">
        <v>519</v>
      </c>
      <c r="L52" s="70" t="s">
        <v>286</v>
      </c>
      <c r="M52" s="70" t="s">
        <v>133</v>
      </c>
      <c r="N52" s="70" t="s">
        <v>258</v>
      </c>
      <c r="O52" s="70" t="s">
        <v>746</v>
      </c>
      <c r="P52" s="69" t="s">
        <v>259</v>
      </c>
      <c r="Q52" s="69" t="s">
        <v>342</v>
      </c>
      <c r="R52" s="69" t="s">
        <v>861</v>
      </c>
      <c r="S52" s="69" t="s">
        <v>519</v>
      </c>
      <c r="T52" s="69" t="s">
        <v>517</v>
      </c>
      <c r="U52" s="69"/>
      <c r="V52" s="75"/>
      <c r="W52" s="69"/>
      <c r="Y52" s="58">
        <v>930</v>
      </c>
      <c r="AA52" s="12">
        <f t="shared" si="0"/>
        <v>0</v>
      </c>
      <c r="AB52" s="12">
        <f t="shared" si="1"/>
        <v>1</v>
      </c>
      <c r="AC52" s="12">
        <f t="shared" si="2"/>
        <v>0</v>
      </c>
      <c r="AD52" s="12">
        <f t="shared" si="3"/>
        <v>0</v>
      </c>
      <c r="AE52" s="12">
        <f t="shared" si="4"/>
        <v>0</v>
      </c>
      <c r="AF52" s="12">
        <f t="shared" si="5"/>
        <v>0</v>
      </c>
      <c r="AG52" s="12">
        <f t="shared" si="6"/>
        <v>0</v>
      </c>
      <c r="AH52" s="12">
        <f t="shared" si="7"/>
        <v>0</v>
      </c>
      <c r="AJ52" s="12">
        <f t="shared" si="8"/>
        <v>1</v>
      </c>
    </row>
    <row r="53" spans="1:36" ht="14">
      <c r="A53" s="2">
        <v>41332</v>
      </c>
      <c r="B53" s="70">
        <v>2013</v>
      </c>
      <c r="C53" s="70">
        <v>2</v>
      </c>
      <c r="D53" s="70" t="s">
        <v>248</v>
      </c>
      <c r="E53" s="67">
        <v>933</v>
      </c>
      <c r="F53" s="64" t="s">
        <v>97</v>
      </c>
      <c r="G53" s="10">
        <v>1</v>
      </c>
      <c r="H53" s="69" t="s">
        <v>1</v>
      </c>
      <c r="I53" s="70" t="s">
        <v>547</v>
      </c>
      <c r="J53" s="70" t="s">
        <v>725</v>
      </c>
      <c r="K53" s="70"/>
      <c r="L53" s="70"/>
      <c r="M53" s="70" t="s">
        <v>171</v>
      </c>
      <c r="N53" s="70" t="s">
        <v>117</v>
      </c>
      <c r="O53" s="76" t="s">
        <v>118</v>
      </c>
      <c r="P53" s="75" t="s">
        <v>119</v>
      </c>
      <c r="Q53" s="69" t="s">
        <v>342</v>
      </c>
      <c r="R53" s="69" t="s">
        <v>96</v>
      </c>
      <c r="S53" s="69" t="s">
        <v>585</v>
      </c>
      <c r="T53" s="69" t="s">
        <v>517</v>
      </c>
      <c r="U53" s="69" t="s">
        <v>634</v>
      </c>
      <c r="V53" s="69"/>
      <c r="W53" s="69"/>
      <c r="Y53" s="67">
        <v>933</v>
      </c>
      <c r="AA53" s="12">
        <f t="shared" si="0"/>
        <v>0</v>
      </c>
      <c r="AB53" s="12">
        <f t="shared" si="1"/>
        <v>1</v>
      </c>
      <c r="AC53" s="12">
        <f t="shared" si="2"/>
        <v>0</v>
      </c>
      <c r="AD53" s="12">
        <f t="shared" si="3"/>
        <v>0</v>
      </c>
      <c r="AE53" s="12">
        <f t="shared" si="4"/>
        <v>0</v>
      </c>
      <c r="AF53" s="12">
        <f t="shared" si="5"/>
        <v>0</v>
      </c>
      <c r="AG53" s="12">
        <f t="shared" si="6"/>
        <v>0</v>
      </c>
      <c r="AH53" s="12">
        <f t="shared" si="7"/>
        <v>0</v>
      </c>
      <c r="AJ53" s="12">
        <f t="shared" si="8"/>
        <v>1</v>
      </c>
    </row>
    <row r="54" spans="1:36" ht="14">
      <c r="A54" s="2">
        <v>41169</v>
      </c>
      <c r="B54" s="70">
        <v>2012</v>
      </c>
      <c r="C54" s="70">
        <v>9</v>
      </c>
      <c r="D54" s="70" t="s">
        <v>307</v>
      </c>
      <c r="E54" s="58">
        <v>950</v>
      </c>
      <c r="F54" s="70" t="s">
        <v>97</v>
      </c>
      <c r="G54" s="10">
        <v>1</v>
      </c>
      <c r="H54" s="69" t="s">
        <v>739</v>
      </c>
      <c r="I54" s="70" t="s">
        <v>995</v>
      </c>
      <c r="J54" s="70" t="s">
        <v>996</v>
      </c>
      <c r="K54" s="70" t="s">
        <v>519</v>
      </c>
      <c r="L54" s="70" t="s">
        <v>716</v>
      </c>
      <c r="M54" s="70" t="s">
        <v>133</v>
      </c>
      <c r="N54" s="70" t="s">
        <v>101</v>
      </c>
      <c r="O54" s="74" t="s">
        <v>381</v>
      </c>
      <c r="P54" s="74"/>
      <c r="Q54" s="69" t="s">
        <v>342</v>
      </c>
      <c r="R54" s="69" t="s">
        <v>897</v>
      </c>
      <c r="S54" s="69" t="s">
        <v>678</v>
      </c>
      <c r="T54" s="69" t="s">
        <v>434</v>
      </c>
      <c r="U54" s="69"/>
      <c r="V54" t="s">
        <v>994</v>
      </c>
      <c r="W54" s="69"/>
      <c r="Y54" s="58">
        <v>950</v>
      </c>
      <c r="AA54" s="12">
        <f t="shared" si="0"/>
        <v>0</v>
      </c>
      <c r="AB54" s="12">
        <f t="shared" si="1"/>
        <v>1</v>
      </c>
      <c r="AC54" s="12">
        <f t="shared" si="2"/>
        <v>0</v>
      </c>
      <c r="AD54" s="12">
        <f t="shared" si="3"/>
        <v>0</v>
      </c>
      <c r="AE54" s="12">
        <f t="shared" si="4"/>
        <v>0</v>
      </c>
      <c r="AF54" s="12">
        <f t="shared" si="5"/>
        <v>0</v>
      </c>
      <c r="AG54" s="12">
        <f t="shared" si="6"/>
        <v>0</v>
      </c>
      <c r="AH54" s="12">
        <f t="shared" si="7"/>
        <v>0</v>
      </c>
      <c r="AJ54" s="12">
        <f t="shared" si="8"/>
        <v>1</v>
      </c>
    </row>
    <row r="55" spans="1:36" ht="14">
      <c r="A55" s="2">
        <v>39898</v>
      </c>
      <c r="B55" s="70">
        <v>2009</v>
      </c>
      <c r="C55" s="70">
        <v>3</v>
      </c>
      <c r="D55" s="70" t="s">
        <v>135</v>
      </c>
      <c r="E55" s="58">
        <v>950</v>
      </c>
      <c r="F55" s="72" t="s">
        <v>97</v>
      </c>
      <c r="G55" s="72">
        <v>1</v>
      </c>
      <c r="H55" s="69" t="s">
        <v>718</v>
      </c>
      <c r="I55" s="70" t="s">
        <v>432</v>
      </c>
      <c r="J55" s="70" t="s">
        <v>433</v>
      </c>
      <c r="K55" s="70" t="s">
        <v>678</v>
      </c>
      <c r="L55" s="70" t="s">
        <v>520</v>
      </c>
      <c r="M55" s="70" t="s">
        <v>133</v>
      </c>
      <c r="N55" s="70" t="s">
        <v>529</v>
      </c>
      <c r="O55" s="74" t="s">
        <v>745</v>
      </c>
      <c r="P55" s="74"/>
      <c r="Q55" s="69"/>
      <c r="R55" s="69" t="s">
        <v>842</v>
      </c>
      <c r="S55" s="69" t="s">
        <v>678</v>
      </c>
      <c r="T55" s="69" t="s">
        <v>517</v>
      </c>
      <c r="U55" s="69"/>
      <c r="V55" s="69" t="s">
        <v>843</v>
      </c>
      <c r="W55" s="69"/>
      <c r="Y55" s="58">
        <v>950</v>
      </c>
      <c r="AA55" s="12">
        <f t="shared" si="0"/>
        <v>0</v>
      </c>
      <c r="AB55" s="12">
        <f t="shared" si="1"/>
        <v>1</v>
      </c>
      <c r="AC55" s="12">
        <f t="shared" si="2"/>
        <v>0</v>
      </c>
      <c r="AD55" s="12">
        <f t="shared" si="3"/>
        <v>0</v>
      </c>
      <c r="AE55" s="12">
        <f t="shared" si="4"/>
        <v>0</v>
      </c>
      <c r="AF55" s="12">
        <f t="shared" si="5"/>
        <v>0</v>
      </c>
      <c r="AG55" s="12">
        <f t="shared" si="6"/>
        <v>0</v>
      </c>
      <c r="AH55" s="12">
        <f t="shared" si="7"/>
        <v>0</v>
      </c>
      <c r="AJ55" s="12">
        <f t="shared" si="8"/>
        <v>1</v>
      </c>
    </row>
    <row r="56" spans="1:36" ht="14">
      <c r="A56" s="2">
        <v>41584</v>
      </c>
      <c r="B56" s="70">
        <v>2013</v>
      </c>
      <c r="C56" s="70">
        <v>11</v>
      </c>
      <c r="D56" s="70" t="s">
        <v>307</v>
      </c>
      <c r="E56" s="67">
        <v>950</v>
      </c>
      <c r="F56" s="64" t="s">
        <v>97</v>
      </c>
      <c r="G56" s="10">
        <v>1</v>
      </c>
      <c r="H56" s="69" t="s">
        <v>123</v>
      </c>
      <c r="I56" s="70" t="s">
        <v>582</v>
      </c>
      <c r="J56" s="70" t="s">
        <v>583</v>
      </c>
      <c r="K56" s="70" t="s">
        <v>519</v>
      </c>
      <c r="L56" s="70"/>
      <c r="M56" s="70" t="s">
        <v>133</v>
      </c>
      <c r="N56" s="70" t="s">
        <v>101</v>
      </c>
      <c r="O56" s="74" t="s">
        <v>104</v>
      </c>
      <c r="P56" s="74"/>
      <c r="Q56" s="69" t="s">
        <v>342</v>
      </c>
      <c r="R56" s="69" t="s">
        <v>608</v>
      </c>
      <c r="S56" s="69" t="s">
        <v>519</v>
      </c>
      <c r="T56" s="69" t="s">
        <v>517</v>
      </c>
      <c r="U56" s="69" t="s">
        <v>920</v>
      </c>
      <c r="V56" s="69"/>
      <c r="W56" s="69"/>
      <c r="Y56" s="67">
        <v>950</v>
      </c>
      <c r="AA56" s="12">
        <f t="shared" si="0"/>
        <v>0</v>
      </c>
      <c r="AB56" s="12">
        <f t="shared" si="1"/>
        <v>1</v>
      </c>
      <c r="AC56" s="12">
        <f t="shared" si="2"/>
        <v>0</v>
      </c>
      <c r="AD56" s="12">
        <f t="shared" si="3"/>
        <v>0</v>
      </c>
      <c r="AE56" s="12">
        <f t="shared" si="4"/>
        <v>0</v>
      </c>
      <c r="AF56" s="12">
        <f t="shared" si="5"/>
        <v>0</v>
      </c>
      <c r="AG56" s="12">
        <f t="shared" si="6"/>
        <v>0</v>
      </c>
      <c r="AH56" s="12">
        <f t="shared" si="7"/>
        <v>0</v>
      </c>
      <c r="AJ56" s="12">
        <f t="shared" si="8"/>
        <v>1</v>
      </c>
    </row>
    <row r="57" spans="1:36" ht="14">
      <c r="A57" s="2">
        <v>41154</v>
      </c>
      <c r="B57" s="70">
        <v>2012</v>
      </c>
      <c r="C57" s="70">
        <v>9</v>
      </c>
      <c r="D57" s="70" t="s">
        <v>307</v>
      </c>
      <c r="E57" s="58">
        <v>955</v>
      </c>
      <c r="F57" s="76" t="s">
        <v>97</v>
      </c>
      <c r="G57" s="10">
        <v>1</v>
      </c>
      <c r="H57" s="69" t="s">
        <v>477</v>
      </c>
      <c r="I57" s="70" t="s">
        <v>183</v>
      </c>
      <c r="J57" s="70" t="s">
        <v>321</v>
      </c>
      <c r="K57" s="70" t="s">
        <v>678</v>
      </c>
      <c r="L57" s="70"/>
      <c r="M57" s="70" t="s">
        <v>133</v>
      </c>
      <c r="N57" s="70" t="s">
        <v>101</v>
      </c>
      <c r="O57" s="74" t="s">
        <v>186</v>
      </c>
      <c r="P57" s="74"/>
      <c r="Q57" s="69" t="s">
        <v>342</v>
      </c>
      <c r="R57" s="69" t="s">
        <v>895</v>
      </c>
      <c r="S57" s="69" t="s">
        <v>585</v>
      </c>
      <c r="T57" s="69" t="s">
        <v>434</v>
      </c>
      <c r="U57" s="69"/>
      <c r="V57" s="69"/>
      <c r="W57" s="69"/>
      <c r="Y57" s="58">
        <v>955</v>
      </c>
      <c r="AA57" s="12">
        <f t="shared" si="0"/>
        <v>0</v>
      </c>
      <c r="AB57" s="12">
        <f t="shared" si="1"/>
        <v>1</v>
      </c>
      <c r="AC57" s="12">
        <f t="shared" si="2"/>
        <v>0</v>
      </c>
      <c r="AD57" s="12">
        <f t="shared" si="3"/>
        <v>0</v>
      </c>
      <c r="AE57" s="12">
        <f t="shared" si="4"/>
        <v>0</v>
      </c>
      <c r="AF57" s="12">
        <f t="shared" si="5"/>
        <v>0</v>
      </c>
      <c r="AG57" s="12">
        <f t="shared" si="6"/>
        <v>0</v>
      </c>
      <c r="AH57" s="12">
        <f t="shared" si="7"/>
        <v>0</v>
      </c>
      <c r="AJ57" s="12">
        <f t="shared" si="8"/>
        <v>1</v>
      </c>
    </row>
    <row r="58" spans="1:36" ht="14">
      <c r="A58" s="2">
        <v>40380</v>
      </c>
      <c r="B58" s="70">
        <v>2010</v>
      </c>
      <c r="C58" s="70">
        <v>7</v>
      </c>
      <c r="D58" s="70" t="s">
        <v>243</v>
      </c>
      <c r="E58" s="58">
        <v>957</v>
      </c>
      <c r="F58" s="70" t="s">
        <v>97</v>
      </c>
      <c r="G58" s="76">
        <v>1</v>
      </c>
      <c r="H58" s="69" t="s">
        <v>739</v>
      </c>
      <c r="I58" s="70" t="s">
        <v>731</v>
      </c>
      <c r="J58" s="70" t="s">
        <v>732</v>
      </c>
      <c r="K58" s="70" t="s">
        <v>585</v>
      </c>
      <c r="L58" s="70" t="s">
        <v>434</v>
      </c>
      <c r="M58" s="70" t="s">
        <v>232</v>
      </c>
      <c r="N58" s="70" t="s">
        <v>584</v>
      </c>
      <c r="O58" s="76" t="s">
        <v>450</v>
      </c>
      <c r="P58" s="75"/>
      <c r="Q58" s="69" t="s">
        <v>342</v>
      </c>
      <c r="R58" s="69" t="s">
        <v>275</v>
      </c>
      <c r="S58" s="69" t="s">
        <v>519</v>
      </c>
      <c r="T58" s="69" t="s">
        <v>585</v>
      </c>
      <c r="U58" s="69"/>
      <c r="V58" s="75"/>
      <c r="W58" s="69"/>
      <c r="Y58" s="58">
        <v>957</v>
      </c>
      <c r="AA58" s="12">
        <f t="shared" si="0"/>
        <v>0</v>
      </c>
      <c r="AB58" s="12">
        <f t="shared" si="1"/>
        <v>1</v>
      </c>
      <c r="AC58" s="12">
        <f t="shared" si="2"/>
        <v>0</v>
      </c>
      <c r="AD58" s="12">
        <f t="shared" si="3"/>
        <v>0</v>
      </c>
      <c r="AE58" s="12">
        <f t="shared" si="4"/>
        <v>0</v>
      </c>
      <c r="AF58" s="12">
        <f t="shared" si="5"/>
        <v>0</v>
      </c>
      <c r="AG58" s="12">
        <f t="shared" si="6"/>
        <v>0</v>
      </c>
      <c r="AH58" s="12">
        <f t="shared" si="7"/>
        <v>0</v>
      </c>
      <c r="AJ58" s="12">
        <f t="shared" si="8"/>
        <v>1</v>
      </c>
    </row>
    <row r="59" spans="1:36" ht="14">
      <c r="A59" s="2">
        <v>40498</v>
      </c>
      <c r="B59" s="70">
        <v>2010</v>
      </c>
      <c r="C59" s="70">
        <v>11</v>
      </c>
      <c r="D59" s="70" t="s">
        <v>307</v>
      </c>
      <c r="E59" s="58">
        <v>1000</v>
      </c>
      <c r="F59" s="76" t="s">
        <v>97</v>
      </c>
      <c r="G59" s="76">
        <v>1</v>
      </c>
      <c r="H59" s="69" t="s">
        <v>123</v>
      </c>
      <c r="I59" s="70" t="s">
        <v>582</v>
      </c>
      <c r="J59" s="70" t="s">
        <v>583</v>
      </c>
      <c r="K59" s="70" t="s">
        <v>519</v>
      </c>
      <c r="L59" s="70" t="s">
        <v>434</v>
      </c>
      <c r="M59" s="70" t="s">
        <v>133</v>
      </c>
      <c r="N59" s="70" t="s">
        <v>491</v>
      </c>
      <c r="O59" s="76" t="s">
        <v>492</v>
      </c>
      <c r="P59" s="75" t="s">
        <v>406</v>
      </c>
      <c r="Q59" s="69" t="s">
        <v>342</v>
      </c>
      <c r="R59" s="69" t="s">
        <v>859</v>
      </c>
      <c r="S59" s="69" t="s">
        <v>519</v>
      </c>
      <c r="T59" s="69" t="s">
        <v>434</v>
      </c>
      <c r="U59" s="69"/>
      <c r="V59" s="69"/>
      <c r="W59" s="69"/>
      <c r="Y59" s="58">
        <v>1000</v>
      </c>
      <c r="AA59" s="12">
        <f t="shared" si="0"/>
        <v>0</v>
      </c>
      <c r="AB59" s="12">
        <f t="shared" si="1"/>
        <v>1</v>
      </c>
      <c r="AC59" s="12">
        <f t="shared" si="2"/>
        <v>0</v>
      </c>
      <c r="AD59" s="12">
        <f t="shared" si="3"/>
        <v>0</v>
      </c>
      <c r="AE59" s="12">
        <f t="shared" si="4"/>
        <v>0</v>
      </c>
      <c r="AF59" s="12">
        <f t="shared" si="5"/>
        <v>0</v>
      </c>
      <c r="AG59" s="12">
        <f t="shared" si="6"/>
        <v>0</v>
      </c>
      <c r="AH59" s="12">
        <f t="shared" si="7"/>
        <v>0</v>
      </c>
      <c r="AJ59" s="12">
        <f t="shared" si="8"/>
        <v>1</v>
      </c>
    </row>
    <row r="60" spans="1:36" ht="14">
      <c r="A60" s="2">
        <v>40358</v>
      </c>
      <c r="B60" s="70">
        <v>2010</v>
      </c>
      <c r="C60" s="70">
        <v>6</v>
      </c>
      <c r="D60" s="70" t="s">
        <v>243</v>
      </c>
      <c r="E60" s="58">
        <v>1000</v>
      </c>
      <c r="F60" s="76" t="s">
        <v>97</v>
      </c>
      <c r="G60" s="76">
        <v>1</v>
      </c>
      <c r="H60" s="69" t="s">
        <v>718</v>
      </c>
      <c r="I60" s="70" t="s">
        <v>432</v>
      </c>
      <c r="J60" s="70" t="s">
        <v>433</v>
      </c>
      <c r="K60" s="70" t="s">
        <v>585</v>
      </c>
      <c r="L60" s="70" t="s">
        <v>434</v>
      </c>
      <c r="M60" s="70" t="s">
        <v>251</v>
      </c>
      <c r="N60" s="70" t="s">
        <v>397</v>
      </c>
      <c r="O60" s="76" t="s">
        <v>398</v>
      </c>
      <c r="P60" s="75" t="s">
        <v>665</v>
      </c>
      <c r="Q60" s="69" t="s">
        <v>342</v>
      </c>
      <c r="R60" s="69" t="s">
        <v>851</v>
      </c>
      <c r="S60" s="69" t="s">
        <v>519</v>
      </c>
      <c r="T60" s="69" t="s">
        <v>434</v>
      </c>
      <c r="U60" s="69"/>
      <c r="V60" s="75" t="s">
        <v>907</v>
      </c>
      <c r="W60" s="69"/>
      <c r="Y60" s="58">
        <v>1000</v>
      </c>
      <c r="AA60" s="12">
        <f t="shared" si="0"/>
        <v>0</v>
      </c>
      <c r="AB60" s="12">
        <f t="shared" si="1"/>
        <v>1</v>
      </c>
      <c r="AC60" s="12">
        <f t="shared" si="2"/>
        <v>0</v>
      </c>
      <c r="AD60" s="12">
        <f t="shared" si="3"/>
        <v>0</v>
      </c>
      <c r="AE60" s="12">
        <f t="shared" si="4"/>
        <v>0</v>
      </c>
      <c r="AF60" s="12">
        <f t="shared" si="5"/>
        <v>0</v>
      </c>
      <c r="AG60" s="12">
        <f t="shared" si="6"/>
        <v>0</v>
      </c>
      <c r="AH60" s="12">
        <f t="shared" si="7"/>
        <v>0</v>
      </c>
      <c r="AJ60" s="12">
        <f t="shared" si="8"/>
        <v>1</v>
      </c>
    </row>
    <row r="61" spans="1:36" ht="14">
      <c r="A61" s="2">
        <v>39960</v>
      </c>
      <c r="B61" s="70">
        <v>2009</v>
      </c>
      <c r="C61" s="70">
        <v>5</v>
      </c>
      <c r="D61" s="70" t="s">
        <v>135</v>
      </c>
      <c r="E61" s="58">
        <v>1000</v>
      </c>
      <c r="F61" s="70" t="s">
        <v>97</v>
      </c>
      <c r="G61" s="76">
        <v>1</v>
      </c>
      <c r="H61" s="69" t="s">
        <v>720</v>
      </c>
      <c r="I61" s="70" t="s">
        <v>326</v>
      </c>
      <c r="J61" s="70" t="s">
        <v>327</v>
      </c>
      <c r="K61" s="70" t="s">
        <v>585</v>
      </c>
      <c r="L61" s="70" t="s">
        <v>434</v>
      </c>
      <c r="M61" s="70" t="s">
        <v>343</v>
      </c>
      <c r="N61" s="70" t="s">
        <v>752</v>
      </c>
      <c r="O61" s="76" t="s">
        <v>510</v>
      </c>
      <c r="P61" s="75" t="s">
        <v>680</v>
      </c>
      <c r="Q61" s="69" t="s">
        <v>342</v>
      </c>
      <c r="R61" s="69" t="s">
        <v>800</v>
      </c>
      <c r="S61" s="69" t="s">
        <v>519</v>
      </c>
      <c r="T61" s="69" t="s">
        <v>434</v>
      </c>
      <c r="U61" s="69" t="s">
        <v>430</v>
      </c>
      <c r="V61" s="69"/>
      <c r="W61" s="69"/>
      <c r="Y61" s="58">
        <v>1000</v>
      </c>
      <c r="AA61" s="12">
        <f t="shared" si="0"/>
        <v>0</v>
      </c>
      <c r="AB61" s="12">
        <f t="shared" si="1"/>
        <v>1</v>
      </c>
      <c r="AC61" s="12">
        <f t="shared" si="2"/>
        <v>0</v>
      </c>
      <c r="AD61" s="12">
        <f t="shared" si="3"/>
        <v>0</v>
      </c>
      <c r="AE61" s="12">
        <f t="shared" si="4"/>
        <v>0</v>
      </c>
      <c r="AF61" s="12">
        <f t="shared" si="5"/>
        <v>0</v>
      </c>
      <c r="AG61" s="12">
        <f t="shared" si="6"/>
        <v>0</v>
      </c>
      <c r="AH61" s="12">
        <f t="shared" si="7"/>
        <v>0</v>
      </c>
      <c r="AJ61" s="12">
        <f t="shared" si="8"/>
        <v>1</v>
      </c>
    </row>
    <row r="62" spans="1:36" ht="14">
      <c r="A62" s="2">
        <v>40435</v>
      </c>
      <c r="B62" s="70">
        <v>2010</v>
      </c>
      <c r="C62" s="70">
        <v>9</v>
      </c>
      <c r="D62" s="70" t="s">
        <v>307</v>
      </c>
      <c r="E62" s="58">
        <v>1000</v>
      </c>
      <c r="F62" s="72" t="s">
        <v>97</v>
      </c>
      <c r="G62" s="72">
        <v>1</v>
      </c>
      <c r="H62" s="69" t="s">
        <v>123</v>
      </c>
      <c r="I62" s="70" t="s">
        <v>582</v>
      </c>
      <c r="J62" s="70" t="s">
        <v>583</v>
      </c>
      <c r="K62" s="70" t="s">
        <v>585</v>
      </c>
      <c r="L62" s="70" t="s">
        <v>434</v>
      </c>
      <c r="M62" s="70" t="s">
        <v>232</v>
      </c>
      <c r="N62" s="70" t="s">
        <v>548</v>
      </c>
      <c r="O62" s="72" t="s">
        <v>313</v>
      </c>
      <c r="P62" s="71" t="s">
        <v>314</v>
      </c>
      <c r="Q62" s="69" t="s">
        <v>342</v>
      </c>
      <c r="R62" s="69" t="s">
        <v>977</v>
      </c>
      <c r="S62" s="69" t="s">
        <v>585</v>
      </c>
      <c r="T62" s="69" t="s">
        <v>585</v>
      </c>
      <c r="U62" s="75"/>
      <c r="V62" s="75"/>
      <c r="W62" s="69"/>
      <c r="Y62" s="58">
        <v>1000</v>
      </c>
      <c r="AA62" s="12">
        <f t="shared" si="0"/>
        <v>0</v>
      </c>
      <c r="AB62" s="12">
        <f t="shared" si="1"/>
        <v>1</v>
      </c>
      <c r="AC62" s="12">
        <f t="shared" si="2"/>
        <v>0</v>
      </c>
      <c r="AD62" s="12">
        <f t="shared" si="3"/>
        <v>0</v>
      </c>
      <c r="AE62" s="12">
        <f t="shared" si="4"/>
        <v>0</v>
      </c>
      <c r="AF62" s="12">
        <f t="shared" si="5"/>
        <v>0</v>
      </c>
      <c r="AG62" s="12">
        <f t="shared" si="6"/>
        <v>0</v>
      </c>
      <c r="AH62" s="12">
        <f t="shared" si="7"/>
        <v>0</v>
      </c>
      <c r="AJ62" s="12">
        <f t="shared" si="8"/>
        <v>1</v>
      </c>
    </row>
    <row r="63" spans="1:36" ht="14">
      <c r="A63" s="2">
        <v>41111</v>
      </c>
      <c r="B63" s="70">
        <v>2012</v>
      </c>
      <c r="C63" s="70">
        <v>7</v>
      </c>
      <c r="D63" s="70" t="s">
        <v>243</v>
      </c>
      <c r="E63" s="58">
        <v>1000</v>
      </c>
      <c r="F63" s="70" t="s">
        <v>97</v>
      </c>
      <c r="G63" s="10">
        <v>1</v>
      </c>
      <c r="H63" s="69" t="s">
        <v>739</v>
      </c>
      <c r="I63" s="70" t="s">
        <v>731</v>
      </c>
      <c r="J63" s="70" t="s">
        <v>732</v>
      </c>
      <c r="K63" s="70" t="s">
        <v>519</v>
      </c>
      <c r="L63" s="70" t="s">
        <v>520</v>
      </c>
      <c r="M63" s="70" t="s">
        <v>232</v>
      </c>
      <c r="N63" s="70" t="s">
        <v>548</v>
      </c>
      <c r="O63" s="76" t="s">
        <v>357</v>
      </c>
      <c r="P63" s="75" t="s">
        <v>466</v>
      </c>
      <c r="Q63" s="69" t="s">
        <v>342</v>
      </c>
      <c r="R63" s="69" t="s">
        <v>95</v>
      </c>
      <c r="S63" s="69" t="s">
        <v>519</v>
      </c>
      <c r="T63" s="69" t="s">
        <v>517</v>
      </c>
      <c r="U63" s="69" t="s">
        <v>893</v>
      </c>
      <c r="V63" t="s">
        <v>993</v>
      </c>
      <c r="W63" s="69"/>
      <c r="Y63" s="58">
        <v>1000</v>
      </c>
      <c r="AA63" s="12">
        <f t="shared" si="0"/>
        <v>0</v>
      </c>
      <c r="AB63" s="12">
        <f t="shared" si="1"/>
        <v>1</v>
      </c>
      <c r="AC63" s="12">
        <f t="shared" si="2"/>
        <v>0</v>
      </c>
      <c r="AD63" s="12">
        <f t="shared" si="3"/>
        <v>0</v>
      </c>
      <c r="AE63" s="12">
        <f t="shared" si="4"/>
        <v>0</v>
      </c>
      <c r="AF63" s="12">
        <f t="shared" si="5"/>
        <v>0</v>
      </c>
      <c r="AG63" s="12">
        <f t="shared" si="6"/>
        <v>0</v>
      </c>
      <c r="AH63" s="12">
        <f t="shared" si="7"/>
        <v>0</v>
      </c>
      <c r="AJ63" s="12">
        <f t="shared" si="8"/>
        <v>1</v>
      </c>
    </row>
    <row r="64" spans="1:36" ht="14">
      <c r="A64" s="2">
        <v>39958</v>
      </c>
      <c r="B64" s="70">
        <v>2009</v>
      </c>
      <c r="C64" s="70">
        <v>5</v>
      </c>
      <c r="D64" s="70" t="s">
        <v>135</v>
      </c>
      <c r="E64" s="58">
        <v>1000</v>
      </c>
      <c r="F64" s="70" t="s">
        <v>97</v>
      </c>
      <c r="G64" s="70">
        <v>1</v>
      </c>
      <c r="H64" s="69" t="s">
        <v>123</v>
      </c>
      <c r="I64" s="70" t="s">
        <v>582</v>
      </c>
      <c r="J64" s="70" t="s">
        <v>583</v>
      </c>
      <c r="K64" s="70" t="s">
        <v>585</v>
      </c>
      <c r="L64" s="70" t="s">
        <v>434</v>
      </c>
      <c r="M64" s="70" t="s">
        <v>133</v>
      </c>
      <c r="N64" s="70" t="s">
        <v>750</v>
      </c>
      <c r="O64" s="74" t="s">
        <v>647</v>
      </c>
      <c r="P64" s="74"/>
      <c r="Q64" s="69" t="s">
        <v>342</v>
      </c>
      <c r="R64" s="69" t="s">
        <v>799</v>
      </c>
      <c r="S64" s="69" t="s">
        <v>678</v>
      </c>
      <c r="T64" s="69" t="s">
        <v>585</v>
      </c>
      <c r="U64" s="69"/>
      <c r="V64" s="69"/>
      <c r="W64" s="69"/>
      <c r="Y64" s="58">
        <v>1000</v>
      </c>
      <c r="AA64" s="12">
        <f t="shared" si="0"/>
        <v>0</v>
      </c>
      <c r="AB64" s="12">
        <f t="shared" si="1"/>
        <v>1</v>
      </c>
      <c r="AC64" s="12">
        <f t="shared" si="2"/>
        <v>0</v>
      </c>
      <c r="AD64" s="12">
        <f t="shared" si="3"/>
        <v>0</v>
      </c>
      <c r="AE64" s="12">
        <f t="shared" si="4"/>
        <v>0</v>
      </c>
      <c r="AF64" s="12">
        <f t="shared" si="5"/>
        <v>0</v>
      </c>
      <c r="AG64" s="12">
        <f t="shared" si="6"/>
        <v>0</v>
      </c>
      <c r="AH64" s="12">
        <f t="shared" si="7"/>
        <v>0</v>
      </c>
      <c r="AJ64" s="12">
        <f t="shared" si="8"/>
        <v>1</v>
      </c>
    </row>
    <row r="65" spans="1:36" ht="14">
      <c r="A65" s="2">
        <v>41632</v>
      </c>
      <c r="B65" s="70">
        <v>2013</v>
      </c>
      <c r="C65" s="70">
        <v>12</v>
      </c>
      <c r="D65" s="70" t="s">
        <v>248</v>
      </c>
      <c r="E65" s="67">
        <v>1001</v>
      </c>
      <c r="F65" s="64" t="s">
        <v>97</v>
      </c>
      <c r="G65" s="10">
        <v>1</v>
      </c>
      <c r="H65" s="69" t="s">
        <v>123</v>
      </c>
      <c r="I65" s="70" t="s">
        <v>582</v>
      </c>
      <c r="J65" s="70" t="s">
        <v>583</v>
      </c>
      <c r="K65" s="70" t="s">
        <v>519</v>
      </c>
      <c r="L65" s="70" t="s">
        <v>100</v>
      </c>
      <c r="M65" s="70" t="s">
        <v>133</v>
      </c>
      <c r="N65" s="76" t="s">
        <v>113</v>
      </c>
      <c r="O65" s="74" t="s">
        <v>172</v>
      </c>
      <c r="P65" s="74"/>
      <c r="Q65" s="69" t="s">
        <v>342</v>
      </c>
      <c r="R65" s="69" t="s">
        <v>633</v>
      </c>
      <c r="S65" s="69" t="s">
        <v>519</v>
      </c>
      <c r="T65" s="69" t="s">
        <v>517</v>
      </c>
      <c r="U65" s="69" t="s">
        <v>759</v>
      </c>
      <c r="V65" s="69"/>
      <c r="W65" s="69"/>
      <c r="Y65" s="67">
        <v>1001</v>
      </c>
      <c r="AA65" s="12">
        <f t="shared" si="0"/>
        <v>0</v>
      </c>
      <c r="AB65" s="12">
        <f t="shared" si="1"/>
        <v>1</v>
      </c>
      <c r="AC65" s="12">
        <f t="shared" si="2"/>
        <v>0</v>
      </c>
      <c r="AD65" s="12">
        <f t="shared" si="3"/>
        <v>0</v>
      </c>
      <c r="AE65" s="12">
        <f t="shared" si="4"/>
        <v>0</v>
      </c>
      <c r="AF65" s="12">
        <f t="shared" si="5"/>
        <v>0</v>
      </c>
      <c r="AG65" s="12">
        <f t="shared" si="6"/>
        <v>0</v>
      </c>
      <c r="AH65" s="12">
        <f t="shared" si="7"/>
        <v>0</v>
      </c>
      <c r="AJ65" s="12">
        <f t="shared" si="8"/>
        <v>1</v>
      </c>
    </row>
    <row r="66" spans="1:36" ht="14">
      <c r="A66" s="2">
        <v>40699</v>
      </c>
      <c r="B66" s="70">
        <v>2011</v>
      </c>
      <c r="C66" s="70">
        <v>6</v>
      </c>
      <c r="D66" s="70" t="s">
        <v>243</v>
      </c>
      <c r="E66" s="58">
        <v>1015</v>
      </c>
      <c r="F66" s="70" t="s">
        <v>97</v>
      </c>
      <c r="G66" s="70">
        <v>1</v>
      </c>
      <c r="H66" s="69" t="s">
        <v>123</v>
      </c>
      <c r="I66" s="70" t="s">
        <v>582</v>
      </c>
      <c r="J66" s="70" t="s">
        <v>583</v>
      </c>
      <c r="K66" s="70" t="s">
        <v>585</v>
      </c>
      <c r="L66" s="70" t="s">
        <v>434</v>
      </c>
      <c r="M66" s="70" t="s">
        <v>251</v>
      </c>
      <c r="N66" s="70" t="s">
        <v>601</v>
      </c>
      <c r="O66" s="74" t="s">
        <v>525</v>
      </c>
      <c r="P66" s="74"/>
      <c r="Q66" s="69" t="s">
        <v>342</v>
      </c>
      <c r="R66" s="69" t="s">
        <v>864</v>
      </c>
      <c r="S66" s="69" t="s">
        <v>519</v>
      </c>
      <c r="T66" s="69" t="s">
        <v>434</v>
      </c>
      <c r="U66" s="69"/>
      <c r="V66" s="69" t="s">
        <v>10</v>
      </c>
      <c r="W66" s="69"/>
      <c r="Y66" s="58">
        <v>1015</v>
      </c>
      <c r="AA66" s="12">
        <f t="shared" si="0"/>
        <v>0</v>
      </c>
      <c r="AB66" s="12">
        <f t="shared" si="1"/>
        <v>1</v>
      </c>
      <c r="AC66" s="12">
        <f t="shared" si="2"/>
        <v>0</v>
      </c>
      <c r="AD66" s="12">
        <f t="shared" si="3"/>
        <v>0</v>
      </c>
      <c r="AE66" s="12">
        <f t="shared" si="4"/>
        <v>0</v>
      </c>
      <c r="AF66" s="12">
        <f t="shared" si="5"/>
        <v>0</v>
      </c>
      <c r="AG66" s="12">
        <f t="shared" si="6"/>
        <v>0</v>
      </c>
      <c r="AH66" s="12">
        <f t="shared" si="7"/>
        <v>0</v>
      </c>
      <c r="AJ66" s="12">
        <f t="shared" si="8"/>
        <v>1</v>
      </c>
    </row>
    <row r="67" spans="1:36" ht="14">
      <c r="A67" s="2">
        <v>41129</v>
      </c>
      <c r="B67" s="1">
        <v>2013</v>
      </c>
      <c r="C67" s="1">
        <v>4</v>
      </c>
      <c r="D67" s="1" t="s">
        <v>135</v>
      </c>
      <c r="E67" s="57">
        <v>1020</v>
      </c>
      <c r="F67" s="70" t="s">
        <v>122</v>
      </c>
      <c r="G67" s="76">
        <v>1</v>
      </c>
      <c r="H67" s="69" t="s">
        <v>305</v>
      </c>
      <c r="I67" s="70" t="s">
        <v>437</v>
      </c>
      <c r="J67" s="70" t="s">
        <v>575</v>
      </c>
      <c r="K67" s="70" t="s">
        <v>133</v>
      </c>
      <c r="L67" s="70" t="s">
        <v>306</v>
      </c>
      <c r="M67" s="70" t="s">
        <v>133</v>
      </c>
      <c r="N67" s="70" t="s">
        <v>535</v>
      </c>
      <c r="O67" s="74" t="s">
        <v>99</v>
      </c>
      <c r="P67" s="74"/>
      <c r="Q67" s="69" t="s">
        <v>342</v>
      </c>
      <c r="R67" s="69" t="s">
        <v>72</v>
      </c>
      <c r="S67" s="69" t="s">
        <v>519</v>
      </c>
      <c r="T67" s="69" t="s">
        <v>434</v>
      </c>
      <c r="U67" s="69"/>
      <c r="V67" s="75" t="s">
        <v>71</v>
      </c>
      <c r="W67" s="69"/>
      <c r="Y67" s="57">
        <v>1020</v>
      </c>
      <c r="AA67" s="12">
        <f t="shared" ref="AA67:AA130" si="9">IF(Y67&lt;AA$1,1,0)</f>
        <v>0</v>
      </c>
      <c r="AB67" s="12">
        <f t="shared" ref="AB67:AB130" si="10">IF(SUM(AA67)&lt;1,IF(Y67&lt;AB$1,1,0),0)</f>
        <v>1</v>
      </c>
      <c r="AC67" s="12">
        <f t="shared" ref="AC67:AC130" si="11">IF(SUM(AA67:AB67)&lt;1,IF(Y67&lt;AC$1,1,0),0)</f>
        <v>0</v>
      </c>
      <c r="AD67" s="12">
        <f t="shared" ref="AD67:AD130" si="12">IF(SUM(AA67:AC67)&lt;1,IF(Y67&lt;AD$1,1,0),0)</f>
        <v>0</v>
      </c>
      <c r="AE67" s="12">
        <f t="shared" ref="AE67:AE130" si="13">IF(SUM(AA67:AD67)&lt;1,IF(Y67&lt;AE$1,1,0),0)</f>
        <v>0</v>
      </c>
      <c r="AF67" s="12">
        <f t="shared" ref="AF67:AF130" si="14">IF(SUM(AA67:AE67)&lt;1,IF(Y67&lt;AF$1,1,0),0)</f>
        <v>0</v>
      </c>
      <c r="AG67" s="12">
        <f t="shared" ref="AG67:AG130" si="15">IF(SUM(AA67:AF67)&lt;1,IF($Y67&lt;AG$1,1,0),0)</f>
        <v>0</v>
      </c>
      <c r="AH67" s="12">
        <f t="shared" ref="AH67:AH130" si="16">IF(SUM(AA67:AG67)&lt;1,IF(Y67&lt;AH$1,1,0),0)</f>
        <v>0</v>
      </c>
      <c r="AJ67" s="12">
        <f t="shared" ref="AJ67:AJ130" si="17">SUM(AA67:AH67)</f>
        <v>1</v>
      </c>
    </row>
    <row r="68" spans="1:36" ht="14">
      <c r="A68" s="2">
        <v>41215</v>
      </c>
      <c r="B68" s="76">
        <v>2012</v>
      </c>
      <c r="C68" s="76">
        <v>11</v>
      </c>
      <c r="D68" s="76" t="s">
        <v>307</v>
      </c>
      <c r="E68" s="58">
        <v>1020</v>
      </c>
      <c r="F68" s="70" t="s">
        <v>97</v>
      </c>
      <c r="G68" s="10">
        <v>1</v>
      </c>
      <c r="H68" s="69" t="s">
        <v>123</v>
      </c>
      <c r="I68" s="70" t="s">
        <v>582</v>
      </c>
      <c r="J68" s="70" t="s">
        <v>583</v>
      </c>
      <c r="K68" s="70" t="s">
        <v>519</v>
      </c>
      <c r="L68" s="70" t="s">
        <v>716</v>
      </c>
      <c r="M68" s="70" t="s">
        <v>133</v>
      </c>
      <c r="N68" s="70" t="s">
        <v>136</v>
      </c>
      <c r="O68" s="74" t="s">
        <v>137</v>
      </c>
      <c r="P68" s="74"/>
      <c r="Q68" s="69" t="s">
        <v>342</v>
      </c>
      <c r="R68" s="69" t="s">
        <v>245</v>
      </c>
      <c r="S68" s="69" t="s">
        <v>519</v>
      </c>
      <c r="T68" s="69" t="s">
        <v>434</v>
      </c>
      <c r="U68" s="69"/>
      <c r="V68" s="69" t="s">
        <v>923</v>
      </c>
      <c r="W68" s="69"/>
      <c r="Y68" s="58">
        <v>1020</v>
      </c>
      <c r="AA68" s="12">
        <f t="shared" si="9"/>
        <v>0</v>
      </c>
      <c r="AB68" s="12">
        <f t="shared" si="10"/>
        <v>1</v>
      </c>
      <c r="AC68" s="12">
        <f t="shared" si="11"/>
        <v>0</v>
      </c>
      <c r="AD68" s="12">
        <f t="shared" si="12"/>
        <v>0</v>
      </c>
      <c r="AE68" s="12">
        <f t="shared" si="13"/>
        <v>0</v>
      </c>
      <c r="AF68" s="12">
        <f t="shared" si="14"/>
        <v>0</v>
      </c>
      <c r="AG68" s="12">
        <f t="shared" si="15"/>
        <v>0</v>
      </c>
      <c r="AH68" s="12">
        <f t="shared" si="16"/>
        <v>0</v>
      </c>
      <c r="AJ68" s="12">
        <f t="shared" si="17"/>
        <v>1</v>
      </c>
    </row>
    <row r="69" spans="1:36" ht="14">
      <c r="A69" s="2">
        <v>40770</v>
      </c>
      <c r="B69" s="70">
        <v>2011</v>
      </c>
      <c r="C69" s="70">
        <v>8</v>
      </c>
      <c r="D69" s="70" t="s">
        <v>243</v>
      </c>
      <c r="E69" s="58">
        <v>1023</v>
      </c>
      <c r="F69" s="76" t="s">
        <v>97</v>
      </c>
      <c r="G69" s="76">
        <v>1</v>
      </c>
      <c r="H69" s="69" t="s">
        <v>123</v>
      </c>
      <c r="I69" s="70" t="s">
        <v>582</v>
      </c>
      <c r="J69" s="70" t="s">
        <v>583</v>
      </c>
      <c r="K69" s="70" t="s">
        <v>519</v>
      </c>
      <c r="L69" s="70" t="s">
        <v>434</v>
      </c>
      <c r="M69" s="70" t="s">
        <v>133</v>
      </c>
      <c r="N69" s="70" t="s">
        <v>660</v>
      </c>
      <c r="O69" s="76" t="s">
        <v>426</v>
      </c>
      <c r="P69" s="75" t="s">
        <v>503</v>
      </c>
      <c r="Q69" s="69" t="s">
        <v>342</v>
      </c>
      <c r="R69" s="69" t="s">
        <v>870</v>
      </c>
      <c r="S69" s="69" t="s">
        <v>519</v>
      </c>
      <c r="T69" s="69" t="s">
        <v>434</v>
      </c>
      <c r="U69" s="69"/>
      <c r="V69" s="75" t="s">
        <v>923</v>
      </c>
      <c r="W69" s="69"/>
      <c r="Y69" s="58">
        <v>1023</v>
      </c>
      <c r="AA69" s="12">
        <f t="shared" si="9"/>
        <v>0</v>
      </c>
      <c r="AB69" s="12">
        <f t="shared" si="10"/>
        <v>1</v>
      </c>
      <c r="AC69" s="12">
        <f t="shared" si="11"/>
        <v>0</v>
      </c>
      <c r="AD69" s="12">
        <f t="shared" si="12"/>
        <v>0</v>
      </c>
      <c r="AE69" s="12">
        <f t="shared" si="13"/>
        <v>0</v>
      </c>
      <c r="AF69" s="12">
        <f t="shared" si="14"/>
        <v>0</v>
      </c>
      <c r="AG69" s="12">
        <f t="shared" si="15"/>
        <v>0</v>
      </c>
      <c r="AH69" s="12">
        <f t="shared" si="16"/>
        <v>0</v>
      </c>
      <c r="AJ69" s="12">
        <f t="shared" si="17"/>
        <v>1</v>
      </c>
    </row>
    <row r="70" spans="1:36" ht="14">
      <c r="A70" s="2">
        <v>40616</v>
      </c>
      <c r="B70" s="70">
        <v>2011</v>
      </c>
      <c r="C70" s="70">
        <v>3</v>
      </c>
      <c r="D70" s="70" t="s">
        <v>135</v>
      </c>
      <c r="E70" s="58">
        <v>1024</v>
      </c>
      <c r="F70" s="70" t="s">
        <v>97</v>
      </c>
      <c r="G70" s="70">
        <v>1</v>
      </c>
      <c r="H70" s="69" t="s">
        <v>736</v>
      </c>
      <c r="I70" s="70" t="s">
        <v>400</v>
      </c>
      <c r="J70" s="70" t="s">
        <v>574</v>
      </c>
      <c r="K70" s="70" t="s">
        <v>519</v>
      </c>
      <c r="L70" s="70" t="s">
        <v>585</v>
      </c>
      <c r="M70" s="70" t="s">
        <v>232</v>
      </c>
      <c r="N70" s="70" t="s">
        <v>584</v>
      </c>
      <c r="O70" s="76" t="s">
        <v>406</v>
      </c>
      <c r="P70" s="75"/>
      <c r="Q70" s="69" t="s">
        <v>342</v>
      </c>
      <c r="R70" s="69" t="s">
        <v>91</v>
      </c>
      <c r="S70" s="69" t="s">
        <v>519</v>
      </c>
      <c r="T70" s="69" t="s">
        <v>517</v>
      </c>
      <c r="U70" s="69"/>
      <c r="V70" s="69"/>
      <c r="W70" s="69"/>
      <c r="Y70" s="58">
        <v>1024</v>
      </c>
      <c r="AA70" s="12">
        <f t="shared" si="9"/>
        <v>0</v>
      </c>
      <c r="AB70" s="12">
        <f t="shared" si="10"/>
        <v>1</v>
      </c>
      <c r="AC70" s="12">
        <f t="shared" si="11"/>
        <v>0</v>
      </c>
      <c r="AD70" s="12">
        <f t="shared" si="12"/>
        <v>0</v>
      </c>
      <c r="AE70" s="12">
        <f t="shared" si="13"/>
        <v>0</v>
      </c>
      <c r="AF70" s="12">
        <f t="shared" si="14"/>
        <v>0</v>
      </c>
      <c r="AG70" s="12">
        <f t="shared" si="15"/>
        <v>0</v>
      </c>
      <c r="AH70" s="12">
        <f t="shared" si="16"/>
        <v>0</v>
      </c>
      <c r="AJ70" s="12">
        <f t="shared" si="17"/>
        <v>1</v>
      </c>
    </row>
    <row r="71" spans="1:36" ht="14">
      <c r="A71" s="2">
        <v>40746</v>
      </c>
      <c r="B71" s="76">
        <v>2011</v>
      </c>
      <c r="C71" s="76">
        <v>7</v>
      </c>
      <c r="D71" s="76" t="s">
        <v>243</v>
      </c>
      <c r="E71" s="58">
        <v>1030</v>
      </c>
      <c r="F71" s="72" t="s">
        <v>97</v>
      </c>
      <c r="G71" s="72">
        <v>1</v>
      </c>
      <c r="H71" s="69" t="s">
        <v>123</v>
      </c>
      <c r="I71" s="70" t="s">
        <v>582</v>
      </c>
      <c r="J71" s="70" t="s">
        <v>583</v>
      </c>
      <c r="K71" s="70" t="s">
        <v>585</v>
      </c>
      <c r="L71" s="70" t="s">
        <v>434</v>
      </c>
      <c r="M71" s="70" t="s">
        <v>251</v>
      </c>
      <c r="N71" s="70" t="s">
        <v>601</v>
      </c>
      <c r="O71" s="76" t="s">
        <v>14</v>
      </c>
      <c r="P71" s="75" t="s">
        <v>312</v>
      </c>
      <c r="Q71" s="69" t="s">
        <v>342</v>
      </c>
      <c r="R71" s="69" t="s">
        <v>869</v>
      </c>
      <c r="S71" s="69" t="s">
        <v>678</v>
      </c>
      <c r="T71" s="69" t="s">
        <v>434</v>
      </c>
      <c r="U71" s="69"/>
      <c r="V71" t="s">
        <v>988</v>
      </c>
      <c r="W71" s="69"/>
      <c r="Y71" s="58">
        <v>1030</v>
      </c>
      <c r="AA71" s="12">
        <f t="shared" si="9"/>
        <v>0</v>
      </c>
      <c r="AB71" s="12">
        <f t="shared" si="10"/>
        <v>1</v>
      </c>
      <c r="AC71" s="12">
        <f t="shared" si="11"/>
        <v>0</v>
      </c>
      <c r="AD71" s="12">
        <f t="shared" si="12"/>
        <v>0</v>
      </c>
      <c r="AE71" s="12">
        <f t="shared" si="13"/>
        <v>0</v>
      </c>
      <c r="AF71" s="12">
        <f t="shared" si="14"/>
        <v>0</v>
      </c>
      <c r="AG71" s="12">
        <f t="shared" si="15"/>
        <v>0</v>
      </c>
      <c r="AH71" s="12">
        <f t="shared" si="16"/>
        <v>0</v>
      </c>
      <c r="AJ71" s="12">
        <f t="shared" si="17"/>
        <v>1</v>
      </c>
    </row>
    <row r="72" spans="1:36" ht="14">
      <c r="A72" s="2">
        <v>39939</v>
      </c>
      <c r="B72" s="70">
        <v>2009</v>
      </c>
      <c r="C72" s="70">
        <v>5</v>
      </c>
      <c r="D72" s="70" t="s">
        <v>135</v>
      </c>
      <c r="E72" s="58">
        <v>1030</v>
      </c>
      <c r="F72" s="70" t="s">
        <v>97</v>
      </c>
      <c r="G72" s="76">
        <v>1</v>
      </c>
      <c r="H72" s="69" t="s">
        <v>734</v>
      </c>
      <c r="I72" s="70" t="s">
        <v>212</v>
      </c>
      <c r="J72" s="70" t="s">
        <v>285</v>
      </c>
      <c r="K72" s="70" t="s">
        <v>519</v>
      </c>
      <c r="L72" s="70" t="s">
        <v>286</v>
      </c>
      <c r="M72" s="70" t="s">
        <v>171</v>
      </c>
      <c r="N72" s="70" t="s">
        <v>451</v>
      </c>
      <c r="O72" s="76" t="s">
        <v>287</v>
      </c>
      <c r="P72" s="75"/>
      <c r="Q72" s="69" t="s">
        <v>342</v>
      </c>
      <c r="R72" s="69" t="s">
        <v>795</v>
      </c>
      <c r="S72" s="69" t="s">
        <v>519</v>
      </c>
      <c r="T72" s="69" t="s">
        <v>517</v>
      </c>
      <c r="U72" s="69"/>
      <c r="V72" s="69"/>
      <c r="W72" s="69"/>
      <c r="Y72" s="58">
        <v>1030</v>
      </c>
      <c r="AA72" s="12">
        <f t="shared" si="9"/>
        <v>0</v>
      </c>
      <c r="AB72" s="12">
        <f t="shared" si="10"/>
        <v>1</v>
      </c>
      <c r="AC72" s="12">
        <f t="shared" si="11"/>
        <v>0</v>
      </c>
      <c r="AD72" s="12">
        <f t="shared" si="12"/>
        <v>0</v>
      </c>
      <c r="AE72" s="12">
        <f t="shared" si="13"/>
        <v>0</v>
      </c>
      <c r="AF72" s="12">
        <f t="shared" si="14"/>
        <v>0</v>
      </c>
      <c r="AG72" s="12">
        <f t="shared" si="15"/>
        <v>0</v>
      </c>
      <c r="AH72" s="12">
        <f t="shared" si="16"/>
        <v>0</v>
      </c>
      <c r="AJ72" s="12">
        <f t="shared" si="17"/>
        <v>1</v>
      </c>
    </row>
    <row r="73" spans="1:36" ht="14">
      <c r="A73" s="2">
        <v>40689</v>
      </c>
      <c r="B73" s="72">
        <v>2011</v>
      </c>
      <c r="C73" s="72">
        <v>5</v>
      </c>
      <c r="D73" s="72" t="s">
        <v>135</v>
      </c>
      <c r="E73" s="58">
        <v>1030</v>
      </c>
      <c r="F73" s="70" t="s">
        <v>97</v>
      </c>
      <c r="G73" s="70">
        <v>1</v>
      </c>
      <c r="H73" s="69" t="s">
        <v>305</v>
      </c>
      <c r="I73" s="70" t="s">
        <v>437</v>
      </c>
      <c r="J73" s="70" t="s">
        <v>575</v>
      </c>
      <c r="K73" s="70"/>
      <c r="L73" s="70"/>
      <c r="M73" s="70" t="s">
        <v>343</v>
      </c>
      <c r="N73" s="70" t="s">
        <v>666</v>
      </c>
      <c r="O73" s="72" t="s">
        <v>145</v>
      </c>
      <c r="P73" s="71" t="s">
        <v>524</v>
      </c>
      <c r="Q73" s="69" t="s">
        <v>342</v>
      </c>
      <c r="R73" s="69" t="s">
        <v>863</v>
      </c>
      <c r="S73" s="69" t="s">
        <v>678</v>
      </c>
      <c r="T73" s="69" t="s">
        <v>434</v>
      </c>
      <c r="U73" s="69"/>
      <c r="V73" s="68" t="s">
        <v>985</v>
      </c>
      <c r="W73" s="69"/>
      <c r="Y73" s="58">
        <v>1030</v>
      </c>
      <c r="AA73" s="12">
        <f t="shared" si="9"/>
        <v>0</v>
      </c>
      <c r="AB73" s="12">
        <f t="shared" si="10"/>
        <v>1</v>
      </c>
      <c r="AC73" s="12">
        <f t="shared" si="11"/>
        <v>0</v>
      </c>
      <c r="AD73" s="12">
        <f t="shared" si="12"/>
        <v>0</v>
      </c>
      <c r="AE73" s="12">
        <f t="shared" si="13"/>
        <v>0</v>
      </c>
      <c r="AF73" s="12">
        <f t="shared" si="14"/>
        <v>0</v>
      </c>
      <c r="AG73" s="12">
        <f t="shared" si="15"/>
        <v>0</v>
      </c>
      <c r="AH73" s="12">
        <f t="shared" si="16"/>
        <v>0</v>
      </c>
      <c r="AJ73" s="12">
        <f t="shared" si="17"/>
        <v>1</v>
      </c>
    </row>
    <row r="74" spans="1:36" ht="14">
      <c r="A74" s="2">
        <v>40058</v>
      </c>
      <c r="B74" s="70">
        <v>2009</v>
      </c>
      <c r="C74" s="70">
        <v>9</v>
      </c>
      <c r="D74" s="70" t="s">
        <v>307</v>
      </c>
      <c r="E74" s="58">
        <v>1030</v>
      </c>
      <c r="F74" s="70" t="s">
        <v>97</v>
      </c>
      <c r="G74" s="72">
        <v>1</v>
      </c>
      <c r="H74" s="69" t="s">
        <v>735</v>
      </c>
      <c r="I74" s="70" t="s">
        <v>456</v>
      </c>
      <c r="J74" s="70" t="s">
        <v>9</v>
      </c>
      <c r="K74" s="70"/>
      <c r="L74" s="70" t="s">
        <v>434</v>
      </c>
      <c r="M74" s="70" t="s">
        <v>171</v>
      </c>
      <c r="N74" s="70" t="s">
        <v>457</v>
      </c>
      <c r="O74" s="72" t="s">
        <v>458</v>
      </c>
      <c r="P74" s="71"/>
      <c r="Q74" s="69">
        <v>96912</v>
      </c>
      <c r="R74" s="69" t="s">
        <v>817</v>
      </c>
      <c r="S74" s="69" t="s">
        <v>678</v>
      </c>
      <c r="T74" s="69" t="s">
        <v>434</v>
      </c>
      <c r="U74" s="69"/>
      <c r="V74" s="69" t="s">
        <v>234</v>
      </c>
      <c r="W74" s="69"/>
      <c r="Y74" s="58">
        <v>1030</v>
      </c>
      <c r="AA74" s="12">
        <f t="shared" si="9"/>
        <v>0</v>
      </c>
      <c r="AB74" s="12">
        <f t="shared" si="10"/>
        <v>1</v>
      </c>
      <c r="AC74" s="12">
        <f t="shared" si="11"/>
        <v>0</v>
      </c>
      <c r="AD74" s="12">
        <f t="shared" si="12"/>
        <v>0</v>
      </c>
      <c r="AE74" s="12">
        <f t="shared" si="13"/>
        <v>0</v>
      </c>
      <c r="AF74" s="12">
        <f t="shared" si="14"/>
        <v>0</v>
      </c>
      <c r="AG74" s="12">
        <f t="shared" si="15"/>
        <v>0</v>
      </c>
      <c r="AH74" s="12">
        <f t="shared" si="16"/>
        <v>0</v>
      </c>
      <c r="AJ74" s="12">
        <f t="shared" si="17"/>
        <v>1</v>
      </c>
    </row>
    <row r="75" spans="1:36" ht="14">
      <c r="A75" s="2">
        <v>39967</v>
      </c>
      <c r="B75" s="70">
        <v>2009</v>
      </c>
      <c r="C75" s="70">
        <v>6</v>
      </c>
      <c r="D75" s="70" t="s">
        <v>243</v>
      </c>
      <c r="E75" s="58">
        <v>1030</v>
      </c>
      <c r="F75" s="70" t="s">
        <v>97</v>
      </c>
      <c r="G75" s="70">
        <v>1</v>
      </c>
      <c r="H75" s="69" t="s">
        <v>305</v>
      </c>
      <c r="I75" s="70" t="s">
        <v>437</v>
      </c>
      <c r="J75" s="70" t="s">
        <v>575</v>
      </c>
      <c r="K75" s="70" t="s">
        <v>325</v>
      </c>
      <c r="L75" s="70" t="s">
        <v>404</v>
      </c>
      <c r="M75" s="70" t="s">
        <v>343</v>
      </c>
      <c r="N75" s="70" t="s">
        <v>752</v>
      </c>
      <c r="O75" s="76" t="s">
        <v>649</v>
      </c>
      <c r="P75" s="75"/>
      <c r="Q75" s="69">
        <v>96992</v>
      </c>
      <c r="R75" s="69" t="s">
        <v>801</v>
      </c>
      <c r="S75" s="69" t="s">
        <v>519</v>
      </c>
      <c r="T75" s="69" t="s">
        <v>36</v>
      </c>
      <c r="U75" s="69"/>
      <c r="V75" s="75" t="s">
        <v>33</v>
      </c>
      <c r="W75" s="69"/>
      <c r="Y75" s="58">
        <v>1030</v>
      </c>
      <c r="AA75" s="12">
        <f t="shared" si="9"/>
        <v>0</v>
      </c>
      <c r="AB75" s="12">
        <f t="shared" si="10"/>
        <v>1</v>
      </c>
      <c r="AC75" s="12">
        <f t="shared" si="11"/>
        <v>0</v>
      </c>
      <c r="AD75" s="12">
        <f t="shared" si="12"/>
        <v>0</v>
      </c>
      <c r="AE75" s="12">
        <f t="shared" si="13"/>
        <v>0</v>
      </c>
      <c r="AF75" s="12">
        <f t="shared" si="14"/>
        <v>0</v>
      </c>
      <c r="AG75" s="12">
        <f t="shared" si="15"/>
        <v>0</v>
      </c>
      <c r="AH75" s="12">
        <f t="shared" si="16"/>
        <v>0</v>
      </c>
      <c r="AJ75" s="12">
        <f t="shared" si="17"/>
        <v>1</v>
      </c>
    </row>
    <row r="76" spans="1:36" ht="14">
      <c r="A76" s="2">
        <v>41534</v>
      </c>
      <c r="B76" s="70">
        <v>2013</v>
      </c>
      <c r="C76" s="70">
        <v>9</v>
      </c>
      <c r="D76" s="70" t="s">
        <v>307</v>
      </c>
      <c r="E76" s="67">
        <v>1030</v>
      </c>
      <c r="F76" s="64" t="s">
        <v>97</v>
      </c>
      <c r="G76" s="10">
        <v>1</v>
      </c>
      <c r="H76" s="69" t="s">
        <v>250</v>
      </c>
      <c r="I76" s="70" t="s">
        <v>183</v>
      </c>
      <c r="J76" s="70" t="s">
        <v>348</v>
      </c>
      <c r="K76" s="70"/>
      <c r="L76" s="70"/>
      <c r="M76" s="70" t="s">
        <v>171</v>
      </c>
      <c r="N76" s="70" t="s">
        <v>176</v>
      </c>
      <c r="O76" s="70" t="s">
        <v>211</v>
      </c>
      <c r="P76" s="69" t="s">
        <v>82</v>
      </c>
      <c r="Q76" s="69" t="s">
        <v>342</v>
      </c>
      <c r="R76" s="69" t="s">
        <v>618</v>
      </c>
      <c r="S76" s="69" t="s">
        <v>678</v>
      </c>
      <c r="T76" s="69" t="s">
        <v>517</v>
      </c>
      <c r="U76" s="69" t="s">
        <v>639</v>
      </c>
      <c r="V76" s="69"/>
      <c r="W76" s="69"/>
      <c r="Y76" s="67">
        <v>1030</v>
      </c>
      <c r="AA76" s="12">
        <f t="shared" si="9"/>
        <v>0</v>
      </c>
      <c r="AB76" s="12">
        <f t="shared" si="10"/>
        <v>1</v>
      </c>
      <c r="AC76" s="12">
        <f t="shared" si="11"/>
        <v>0</v>
      </c>
      <c r="AD76" s="12">
        <f t="shared" si="12"/>
        <v>0</v>
      </c>
      <c r="AE76" s="12">
        <f t="shared" si="13"/>
        <v>0</v>
      </c>
      <c r="AF76" s="12">
        <f t="shared" si="14"/>
        <v>0</v>
      </c>
      <c r="AG76" s="12">
        <f t="shared" si="15"/>
        <v>0</v>
      </c>
      <c r="AH76" s="12">
        <f t="shared" si="16"/>
        <v>0</v>
      </c>
      <c r="AJ76" s="12">
        <f t="shared" si="17"/>
        <v>1</v>
      </c>
    </row>
    <row r="77" spans="1:36" ht="14">
      <c r="A77" s="2">
        <v>40136</v>
      </c>
      <c r="B77" s="70">
        <v>2009</v>
      </c>
      <c r="C77" s="70">
        <v>11</v>
      </c>
      <c r="D77" s="70" t="s">
        <v>307</v>
      </c>
      <c r="E77" s="58">
        <v>1030</v>
      </c>
      <c r="F77" s="70" t="s">
        <v>97</v>
      </c>
      <c r="G77" s="70">
        <v>1</v>
      </c>
      <c r="H77" s="69" t="s">
        <v>123</v>
      </c>
      <c r="I77" s="70" t="s">
        <v>582</v>
      </c>
      <c r="J77" s="70" t="s">
        <v>583</v>
      </c>
      <c r="K77" s="70" t="s">
        <v>678</v>
      </c>
      <c r="L77" s="70" t="s">
        <v>434</v>
      </c>
      <c r="M77" s="70" t="s">
        <v>133</v>
      </c>
      <c r="N77" s="70" t="s">
        <v>529</v>
      </c>
      <c r="O77" s="70" t="s">
        <v>746</v>
      </c>
      <c r="P77" s="69"/>
      <c r="Q77" s="69" t="s">
        <v>342</v>
      </c>
      <c r="R77" s="69" t="s">
        <v>269</v>
      </c>
      <c r="S77" s="69" t="s">
        <v>678</v>
      </c>
      <c r="T77" s="69" t="s">
        <v>585</v>
      </c>
      <c r="U77" s="69"/>
      <c r="V77" s="75"/>
      <c r="W77" s="69"/>
      <c r="Y77" s="58">
        <v>1030</v>
      </c>
      <c r="AA77" s="12">
        <f t="shared" si="9"/>
        <v>0</v>
      </c>
      <c r="AB77" s="12">
        <f t="shared" si="10"/>
        <v>1</v>
      </c>
      <c r="AC77" s="12">
        <f t="shared" si="11"/>
        <v>0</v>
      </c>
      <c r="AD77" s="12">
        <f t="shared" si="12"/>
        <v>0</v>
      </c>
      <c r="AE77" s="12">
        <f t="shared" si="13"/>
        <v>0</v>
      </c>
      <c r="AF77" s="12">
        <f t="shared" si="14"/>
        <v>0</v>
      </c>
      <c r="AG77" s="12">
        <f t="shared" si="15"/>
        <v>0</v>
      </c>
      <c r="AH77" s="12">
        <f t="shared" si="16"/>
        <v>0</v>
      </c>
      <c r="AJ77" s="12">
        <f t="shared" si="17"/>
        <v>1</v>
      </c>
    </row>
    <row r="78" spans="1:36" ht="14">
      <c r="A78" s="2">
        <v>40706</v>
      </c>
      <c r="B78" s="70">
        <v>2011</v>
      </c>
      <c r="C78" s="70">
        <v>6</v>
      </c>
      <c r="D78" s="70" t="s">
        <v>243</v>
      </c>
      <c r="E78" s="58">
        <v>1030</v>
      </c>
      <c r="F78" s="70" t="s">
        <v>97</v>
      </c>
      <c r="G78" s="70">
        <v>1</v>
      </c>
      <c r="H78" s="69" t="s">
        <v>739</v>
      </c>
      <c r="I78" s="70" t="s">
        <v>731</v>
      </c>
      <c r="J78" s="70" t="s">
        <v>732</v>
      </c>
      <c r="K78" s="70" t="s">
        <v>678</v>
      </c>
      <c r="L78" s="70" t="s">
        <v>286</v>
      </c>
      <c r="M78" s="70" t="s">
        <v>232</v>
      </c>
      <c r="N78" s="70" t="s">
        <v>591</v>
      </c>
      <c r="O78" s="70" t="s">
        <v>218</v>
      </c>
      <c r="P78" s="69" t="s">
        <v>659</v>
      </c>
      <c r="Q78" s="69" t="s">
        <v>342</v>
      </c>
      <c r="R78" s="69" t="s">
        <v>700</v>
      </c>
      <c r="S78" s="69" t="s">
        <v>519</v>
      </c>
      <c r="T78" s="69" t="s">
        <v>434</v>
      </c>
      <c r="U78" s="69"/>
      <c r="V78" s="69" t="s">
        <v>918</v>
      </c>
      <c r="W78" s="69"/>
      <c r="Y78" s="58">
        <v>1030</v>
      </c>
      <c r="AA78" s="12">
        <f t="shared" si="9"/>
        <v>0</v>
      </c>
      <c r="AB78" s="12">
        <f t="shared" si="10"/>
        <v>1</v>
      </c>
      <c r="AC78" s="12">
        <f t="shared" si="11"/>
        <v>0</v>
      </c>
      <c r="AD78" s="12">
        <f t="shared" si="12"/>
        <v>0</v>
      </c>
      <c r="AE78" s="12">
        <f t="shared" si="13"/>
        <v>0</v>
      </c>
      <c r="AF78" s="12">
        <f t="shared" si="14"/>
        <v>0</v>
      </c>
      <c r="AG78" s="12">
        <f t="shared" si="15"/>
        <v>0</v>
      </c>
      <c r="AH78" s="12">
        <f t="shared" si="16"/>
        <v>0</v>
      </c>
      <c r="AJ78" s="12">
        <f t="shared" si="17"/>
        <v>1</v>
      </c>
    </row>
    <row r="79" spans="1:36" ht="14">
      <c r="A79" s="2">
        <v>40553</v>
      </c>
      <c r="B79" s="70">
        <v>2011</v>
      </c>
      <c r="C79" s="70">
        <v>1</v>
      </c>
      <c r="D79" s="70" t="s">
        <v>248</v>
      </c>
      <c r="E79" s="58">
        <v>1033</v>
      </c>
      <c r="F79" s="70" t="s">
        <v>97</v>
      </c>
      <c r="G79" s="70">
        <v>1</v>
      </c>
      <c r="H79" s="69" t="s">
        <v>123</v>
      </c>
      <c r="I79" s="70" t="s">
        <v>582</v>
      </c>
      <c r="J79" s="70" t="s">
        <v>583</v>
      </c>
      <c r="K79" s="70" t="s">
        <v>678</v>
      </c>
      <c r="L79" s="70" t="s">
        <v>286</v>
      </c>
      <c r="M79" s="70" t="s">
        <v>232</v>
      </c>
      <c r="N79" s="70" t="s">
        <v>591</v>
      </c>
      <c r="O79" s="70" t="s">
        <v>592</v>
      </c>
      <c r="P79" s="69" t="s">
        <v>573</v>
      </c>
      <c r="Q79" s="69" t="s">
        <v>342</v>
      </c>
      <c r="R79" s="69" t="s">
        <v>375</v>
      </c>
      <c r="S79" s="69" t="s">
        <v>678</v>
      </c>
      <c r="T79" s="69" t="s">
        <v>517</v>
      </c>
      <c r="U79" s="69"/>
      <c r="V79" s="71"/>
      <c r="W79" s="69"/>
      <c r="Y79" s="58">
        <v>1033</v>
      </c>
      <c r="AA79" s="12">
        <f t="shared" si="9"/>
        <v>0</v>
      </c>
      <c r="AB79" s="12">
        <f t="shared" si="10"/>
        <v>1</v>
      </c>
      <c r="AC79" s="12">
        <f t="shared" si="11"/>
        <v>0</v>
      </c>
      <c r="AD79" s="12">
        <f t="shared" si="12"/>
        <v>0</v>
      </c>
      <c r="AE79" s="12">
        <f t="shared" si="13"/>
        <v>0</v>
      </c>
      <c r="AF79" s="12">
        <f t="shared" si="14"/>
        <v>0</v>
      </c>
      <c r="AG79" s="12">
        <f t="shared" si="15"/>
        <v>0</v>
      </c>
      <c r="AH79" s="12">
        <f t="shared" si="16"/>
        <v>0</v>
      </c>
      <c r="AJ79" s="12">
        <f t="shared" si="17"/>
        <v>1</v>
      </c>
    </row>
    <row r="80" spans="1:36" ht="14">
      <c r="A80" s="2">
        <v>40723</v>
      </c>
      <c r="B80" s="70">
        <v>2011</v>
      </c>
      <c r="C80" s="70">
        <v>6</v>
      </c>
      <c r="D80" s="70" t="s">
        <v>243</v>
      </c>
      <c r="E80" s="58">
        <v>1035</v>
      </c>
      <c r="F80" s="76" t="s">
        <v>97</v>
      </c>
      <c r="G80" s="76">
        <v>1</v>
      </c>
      <c r="H80" s="69" t="s">
        <v>305</v>
      </c>
      <c r="I80" s="70" t="s">
        <v>437</v>
      </c>
      <c r="J80" s="70" t="s">
        <v>575</v>
      </c>
      <c r="K80" s="70" t="s">
        <v>325</v>
      </c>
      <c r="L80" s="70" t="s">
        <v>434</v>
      </c>
      <c r="M80" s="70" t="s">
        <v>251</v>
      </c>
      <c r="N80" s="70" t="s">
        <v>601</v>
      </c>
      <c r="O80" s="74" t="s">
        <v>505</v>
      </c>
      <c r="P80" s="74"/>
      <c r="Q80" s="69" t="s">
        <v>342</v>
      </c>
      <c r="R80" s="69" t="s">
        <v>867</v>
      </c>
      <c r="S80" s="69" t="s">
        <v>678</v>
      </c>
      <c r="T80" s="69" t="s">
        <v>434</v>
      </c>
      <c r="U80" s="69"/>
      <c r="V80" s="69" t="s">
        <v>697</v>
      </c>
      <c r="W80" s="69"/>
      <c r="Y80" s="58">
        <v>1035</v>
      </c>
      <c r="AA80" s="12">
        <f t="shared" si="9"/>
        <v>0</v>
      </c>
      <c r="AB80" s="12">
        <f t="shared" si="10"/>
        <v>1</v>
      </c>
      <c r="AC80" s="12">
        <f t="shared" si="11"/>
        <v>0</v>
      </c>
      <c r="AD80" s="12">
        <f t="shared" si="12"/>
        <v>0</v>
      </c>
      <c r="AE80" s="12">
        <f t="shared" si="13"/>
        <v>0</v>
      </c>
      <c r="AF80" s="12">
        <f t="shared" si="14"/>
        <v>0</v>
      </c>
      <c r="AG80" s="12">
        <f t="shared" si="15"/>
        <v>0</v>
      </c>
      <c r="AH80" s="12">
        <f t="shared" si="16"/>
        <v>0</v>
      </c>
      <c r="AJ80" s="12">
        <f t="shared" si="17"/>
        <v>1</v>
      </c>
    </row>
    <row r="81" spans="1:36" ht="14">
      <c r="A81" s="2">
        <v>40166</v>
      </c>
      <c r="B81" s="70">
        <v>2009</v>
      </c>
      <c r="C81" s="70">
        <v>12</v>
      </c>
      <c r="D81" s="70" t="s">
        <v>248</v>
      </c>
      <c r="E81" s="58">
        <v>1045</v>
      </c>
      <c r="F81" s="70" t="s">
        <v>97</v>
      </c>
      <c r="G81" s="70">
        <v>1</v>
      </c>
      <c r="H81" s="69" t="s">
        <v>123</v>
      </c>
      <c r="I81" s="70" t="s">
        <v>582</v>
      </c>
      <c r="J81" s="70" t="s">
        <v>583</v>
      </c>
      <c r="K81" s="70" t="s">
        <v>519</v>
      </c>
      <c r="L81" s="70" t="s">
        <v>286</v>
      </c>
      <c r="M81" s="70" t="s">
        <v>133</v>
      </c>
      <c r="N81" s="70" t="s">
        <v>529</v>
      </c>
      <c r="O81" s="76" t="s">
        <v>393</v>
      </c>
      <c r="P81" s="75"/>
      <c r="Q81" s="69" t="s">
        <v>342</v>
      </c>
      <c r="R81" s="69" t="s">
        <v>149</v>
      </c>
      <c r="S81" s="69" t="s">
        <v>519</v>
      </c>
      <c r="T81" s="69" t="s">
        <v>517</v>
      </c>
      <c r="U81" s="69"/>
      <c r="V81" s="69" t="s">
        <v>923</v>
      </c>
      <c r="W81" s="69"/>
      <c r="Y81" s="58">
        <v>1045</v>
      </c>
      <c r="AA81" s="12">
        <f t="shared" si="9"/>
        <v>0</v>
      </c>
      <c r="AB81" s="12">
        <f t="shared" si="10"/>
        <v>1</v>
      </c>
      <c r="AC81" s="12">
        <f t="shared" si="11"/>
        <v>0</v>
      </c>
      <c r="AD81" s="12">
        <f t="shared" si="12"/>
        <v>0</v>
      </c>
      <c r="AE81" s="12">
        <f t="shared" si="13"/>
        <v>0</v>
      </c>
      <c r="AF81" s="12">
        <f t="shared" si="14"/>
        <v>0</v>
      </c>
      <c r="AG81" s="12">
        <f t="shared" si="15"/>
        <v>0</v>
      </c>
      <c r="AH81" s="12">
        <f t="shared" si="16"/>
        <v>0</v>
      </c>
      <c r="AJ81" s="12">
        <f t="shared" si="17"/>
        <v>1</v>
      </c>
    </row>
    <row r="82" spans="1:36" ht="14">
      <c r="A82" s="2">
        <v>40861</v>
      </c>
      <c r="B82" s="70">
        <v>2011</v>
      </c>
      <c r="C82" s="70">
        <v>11</v>
      </c>
      <c r="D82" s="70" t="s">
        <v>307</v>
      </c>
      <c r="E82" s="58">
        <v>1053</v>
      </c>
      <c r="F82" s="76" t="s">
        <v>97</v>
      </c>
      <c r="G82" s="76">
        <v>1</v>
      </c>
      <c r="H82" s="69" t="s">
        <v>723</v>
      </c>
      <c r="I82" s="70" t="s">
        <v>603</v>
      </c>
      <c r="J82" s="70" t="s">
        <v>604</v>
      </c>
      <c r="K82" s="70" t="s">
        <v>585</v>
      </c>
      <c r="L82" s="70" t="s">
        <v>585</v>
      </c>
      <c r="M82" s="70" t="s">
        <v>232</v>
      </c>
      <c r="N82" s="70" t="s">
        <v>548</v>
      </c>
      <c r="O82" s="70" t="s">
        <v>180</v>
      </c>
      <c r="P82" s="69" t="s">
        <v>406</v>
      </c>
      <c r="Q82" s="69" t="s">
        <v>342</v>
      </c>
      <c r="R82" s="69" t="s">
        <v>376</v>
      </c>
      <c r="S82" s="69" t="s">
        <v>519</v>
      </c>
      <c r="T82" s="69" t="s">
        <v>585</v>
      </c>
      <c r="U82" s="69"/>
      <c r="V82" s="69"/>
      <c r="W82" s="69"/>
      <c r="Y82" s="58">
        <v>1053</v>
      </c>
      <c r="AA82" s="12">
        <f t="shared" si="9"/>
        <v>0</v>
      </c>
      <c r="AB82" s="12">
        <f t="shared" si="10"/>
        <v>1</v>
      </c>
      <c r="AC82" s="12">
        <f t="shared" si="11"/>
        <v>0</v>
      </c>
      <c r="AD82" s="12">
        <f t="shared" si="12"/>
        <v>0</v>
      </c>
      <c r="AE82" s="12">
        <f t="shared" si="13"/>
        <v>0</v>
      </c>
      <c r="AF82" s="12">
        <f t="shared" si="14"/>
        <v>0</v>
      </c>
      <c r="AG82" s="12">
        <f t="shared" si="15"/>
        <v>0</v>
      </c>
      <c r="AH82" s="12">
        <f t="shared" si="16"/>
        <v>0</v>
      </c>
      <c r="AJ82" s="12">
        <f t="shared" si="17"/>
        <v>1</v>
      </c>
    </row>
    <row r="83" spans="1:36" ht="14">
      <c r="A83" s="2">
        <v>40280</v>
      </c>
      <c r="B83" s="70">
        <v>2010</v>
      </c>
      <c r="C83" s="70">
        <v>4</v>
      </c>
      <c r="D83" s="70" t="s">
        <v>135</v>
      </c>
      <c r="E83" s="58">
        <v>1053</v>
      </c>
      <c r="F83" s="70" t="s">
        <v>97</v>
      </c>
      <c r="G83" s="70">
        <v>1</v>
      </c>
      <c r="H83" s="69" t="s">
        <v>123</v>
      </c>
      <c r="I83" s="70" t="s">
        <v>582</v>
      </c>
      <c r="J83" s="70" t="s">
        <v>583</v>
      </c>
      <c r="K83" s="70" t="s">
        <v>519</v>
      </c>
      <c r="L83" s="70" t="s">
        <v>206</v>
      </c>
      <c r="M83" s="70" t="s">
        <v>343</v>
      </c>
      <c r="N83" s="70" t="s">
        <v>752</v>
      </c>
      <c r="O83" s="76" t="s">
        <v>262</v>
      </c>
      <c r="P83" s="75" t="s">
        <v>263</v>
      </c>
      <c r="Q83" s="69" t="s">
        <v>342</v>
      </c>
      <c r="R83" s="69" t="s">
        <v>954</v>
      </c>
      <c r="S83" s="69" t="s">
        <v>519</v>
      </c>
      <c r="T83" s="69" t="s">
        <v>517</v>
      </c>
      <c r="U83" s="69"/>
      <c r="V83" s="69"/>
      <c r="W83" s="69"/>
      <c r="Y83" s="58">
        <v>1053</v>
      </c>
      <c r="AA83" s="12">
        <f t="shared" si="9"/>
        <v>0</v>
      </c>
      <c r="AB83" s="12">
        <f t="shared" si="10"/>
        <v>1</v>
      </c>
      <c r="AC83" s="12">
        <f t="shared" si="11"/>
        <v>0</v>
      </c>
      <c r="AD83" s="12">
        <f t="shared" si="12"/>
        <v>0</v>
      </c>
      <c r="AE83" s="12">
        <f t="shared" si="13"/>
        <v>0</v>
      </c>
      <c r="AF83" s="12">
        <f t="shared" si="14"/>
        <v>0</v>
      </c>
      <c r="AG83" s="12">
        <f t="shared" si="15"/>
        <v>0</v>
      </c>
      <c r="AH83" s="12">
        <f t="shared" si="16"/>
        <v>0</v>
      </c>
      <c r="AJ83" s="12">
        <f t="shared" si="17"/>
        <v>1</v>
      </c>
    </row>
    <row r="84" spans="1:36" ht="14">
      <c r="A84" s="2">
        <v>41364</v>
      </c>
      <c r="B84" s="70">
        <v>2013</v>
      </c>
      <c r="C84" s="70">
        <v>3</v>
      </c>
      <c r="D84" s="70" t="s">
        <v>135</v>
      </c>
      <c r="E84" s="67">
        <v>1054</v>
      </c>
      <c r="F84" s="64" t="s">
        <v>97</v>
      </c>
      <c r="G84" s="10">
        <v>1</v>
      </c>
      <c r="H84" s="69" t="s">
        <v>239</v>
      </c>
      <c r="I84" s="70" t="s">
        <v>240</v>
      </c>
      <c r="J84" s="70" t="s">
        <v>241</v>
      </c>
      <c r="K84" s="70"/>
      <c r="L84" s="70"/>
      <c r="M84" s="70" t="s">
        <v>133</v>
      </c>
      <c r="N84" s="70" t="s">
        <v>44</v>
      </c>
      <c r="O84" s="74" t="s">
        <v>242</v>
      </c>
      <c r="P84" s="74"/>
      <c r="Q84" s="69" t="s">
        <v>342</v>
      </c>
      <c r="R84" s="69" t="s">
        <v>756</v>
      </c>
      <c r="S84" s="69" t="s">
        <v>519</v>
      </c>
      <c r="T84" s="69" t="s">
        <v>517</v>
      </c>
      <c r="U84" s="69"/>
      <c r="V84" s="69"/>
      <c r="W84" s="69"/>
      <c r="Y84" s="67">
        <v>1054</v>
      </c>
      <c r="AA84" s="12">
        <f t="shared" si="9"/>
        <v>0</v>
      </c>
      <c r="AB84" s="12">
        <f t="shared" si="10"/>
        <v>1</v>
      </c>
      <c r="AC84" s="12">
        <f t="shared" si="11"/>
        <v>0</v>
      </c>
      <c r="AD84" s="12">
        <f t="shared" si="12"/>
        <v>0</v>
      </c>
      <c r="AE84" s="12">
        <f t="shared" si="13"/>
        <v>0</v>
      </c>
      <c r="AF84" s="12">
        <f t="shared" si="14"/>
        <v>0</v>
      </c>
      <c r="AG84" s="12">
        <f t="shared" si="15"/>
        <v>0</v>
      </c>
      <c r="AH84" s="12">
        <f t="shared" si="16"/>
        <v>0</v>
      </c>
      <c r="AJ84" s="12">
        <f t="shared" si="17"/>
        <v>1</v>
      </c>
    </row>
    <row r="85" spans="1:36" ht="14">
      <c r="A85" s="2">
        <v>40853</v>
      </c>
      <c r="B85" s="70">
        <v>2011</v>
      </c>
      <c r="C85" s="70">
        <v>11</v>
      </c>
      <c r="D85" s="70" t="s">
        <v>307</v>
      </c>
      <c r="E85" s="58">
        <v>1055</v>
      </c>
      <c r="F85" s="70" t="s">
        <v>97</v>
      </c>
      <c r="G85" s="70">
        <v>1</v>
      </c>
      <c r="H85" s="69" t="s">
        <v>744</v>
      </c>
      <c r="I85" s="70" t="s">
        <v>578</v>
      </c>
      <c r="J85" s="70" t="s">
        <v>444</v>
      </c>
      <c r="K85" s="70" t="s">
        <v>585</v>
      </c>
      <c r="L85" s="70" t="s">
        <v>585</v>
      </c>
      <c r="M85" s="70" t="s">
        <v>251</v>
      </c>
      <c r="N85" s="70" t="s">
        <v>330</v>
      </c>
      <c r="O85" s="76" t="s">
        <v>602</v>
      </c>
      <c r="P85" s="75" t="s">
        <v>256</v>
      </c>
      <c r="Q85" s="69" t="s">
        <v>342</v>
      </c>
      <c r="R85" s="69" t="s">
        <v>695</v>
      </c>
      <c r="S85" s="69" t="s">
        <v>519</v>
      </c>
      <c r="T85" s="69" t="s">
        <v>585</v>
      </c>
      <c r="U85" s="69"/>
      <c r="V85" s="69"/>
      <c r="W85" s="69"/>
      <c r="Y85" s="58">
        <v>1055</v>
      </c>
      <c r="AA85" s="12">
        <f t="shared" si="9"/>
        <v>0</v>
      </c>
      <c r="AB85" s="12">
        <f t="shared" si="10"/>
        <v>1</v>
      </c>
      <c r="AC85" s="12">
        <f t="shared" si="11"/>
        <v>0</v>
      </c>
      <c r="AD85" s="12">
        <f t="shared" si="12"/>
        <v>0</v>
      </c>
      <c r="AE85" s="12">
        <f t="shared" si="13"/>
        <v>0</v>
      </c>
      <c r="AF85" s="12">
        <f t="shared" si="14"/>
        <v>0</v>
      </c>
      <c r="AG85" s="12">
        <f t="shared" si="15"/>
        <v>0</v>
      </c>
      <c r="AH85" s="12">
        <f t="shared" si="16"/>
        <v>0</v>
      </c>
      <c r="AJ85" s="12">
        <f t="shared" si="17"/>
        <v>1</v>
      </c>
    </row>
    <row r="86" spans="1:36" ht="14">
      <c r="A86" s="2">
        <v>40828</v>
      </c>
      <c r="B86" s="70">
        <v>2011</v>
      </c>
      <c r="C86" s="70">
        <v>10</v>
      </c>
      <c r="D86" s="70" t="s">
        <v>307</v>
      </c>
      <c r="E86" s="58">
        <v>1055</v>
      </c>
      <c r="F86" s="70" t="s">
        <v>97</v>
      </c>
      <c r="G86" s="70">
        <v>1</v>
      </c>
      <c r="H86" s="69" t="s">
        <v>123</v>
      </c>
      <c r="I86" s="70" t="s">
        <v>582</v>
      </c>
      <c r="J86" s="70" t="s">
        <v>583</v>
      </c>
      <c r="K86" s="70" t="s">
        <v>519</v>
      </c>
      <c r="L86" s="70" t="s">
        <v>434</v>
      </c>
      <c r="M86" s="70" t="s">
        <v>133</v>
      </c>
      <c r="N86" s="70" t="s">
        <v>419</v>
      </c>
      <c r="O86" s="76" t="s">
        <v>443</v>
      </c>
      <c r="P86" s="75" t="s">
        <v>503</v>
      </c>
      <c r="Q86" s="69" t="s">
        <v>342</v>
      </c>
      <c r="R86" s="69" t="s">
        <v>879</v>
      </c>
      <c r="S86" s="69" t="s">
        <v>519</v>
      </c>
      <c r="T86" s="69" t="s">
        <v>434</v>
      </c>
      <c r="U86" s="69"/>
      <c r="V86" s="69" t="s">
        <v>697</v>
      </c>
      <c r="W86" s="69"/>
      <c r="Y86" s="58">
        <v>1055</v>
      </c>
      <c r="AA86" s="12">
        <f t="shared" si="9"/>
        <v>0</v>
      </c>
      <c r="AB86" s="12">
        <f t="shared" si="10"/>
        <v>1</v>
      </c>
      <c r="AC86" s="12">
        <f t="shared" si="11"/>
        <v>0</v>
      </c>
      <c r="AD86" s="12">
        <f t="shared" si="12"/>
        <v>0</v>
      </c>
      <c r="AE86" s="12">
        <f t="shared" si="13"/>
        <v>0</v>
      </c>
      <c r="AF86" s="12">
        <f t="shared" si="14"/>
        <v>0</v>
      </c>
      <c r="AG86" s="12">
        <f t="shared" si="15"/>
        <v>0</v>
      </c>
      <c r="AH86" s="12">
        <f t="shared" si="16"/>
        <v>0</v>
      </c>
      <c r="AJ86" s="12">
        <f t="shared" si="17"/>
        <v>1</v>
      </c>
    </row>
    <row r="87" spans="1:36" ht="14">
      <c r="A87" s="2">
        <v>40482</v>
      </c>
      <c r="B87" s="70">
        <v>2010</v>
      </c>
      <c r="C87" s="70">
        <v>10</v>
      </c>
      <c r="D87" s="70" t="s">
        <v>307</v>
      </c>
      <c r="E87" s="58">
        <v>1057</v>
      </c>
      <c r="F87" s="70" t="s">
        <v>97</v>
      </c>
      <c r="G87" s="70">
        <v>1</v>
      </c>
      <c r="H87" s="69" t="s">
        <v>123</v>
      </c>
      <c r="I87" s="70" t="s">
        <v>582</v>
      </c>
      <c r="J87" s="70" t="s">
        <v>583</v>
      </c>
      <c r="K87" s="70" t="s">
        <v>519</v>
      </c>
      <c r="L87" s="70" t="s">
        <v>434</v>
      </c>
      <c r="M87" s="70" t="s">
        <v>232</v>
      </c>
      <c r="N87" s="70" t="s">
        <v>548</v>
      </c>
      <c r="O87" s="72" t="s">
        <v>482</v>
      </c>
      <c r="P87" s="71"/>
      <c r="Q87" s="69" t="s">
        <v>342</v>
      </c>
      <c r="R87" s="69" t="s">
        <v>688</v>
      </c>
      <c r="S87" s="69" t="s">
        <v>519</v>
      </c>
      <c r="T87" s="69" t="s">
        <v>434</v>
      </c>
      <c r="U87" s="69"/>
      <c r="V87" s="69" t="s">
        <v>689</v>
      </c>
      <c r="W87" s="69"/>
      <c r="Y87" s="58">
        <v>1057</v>
      </c>
      <c r="AA87" s="12">
        <f t="shared" si="9"/>
        <v>0</v>
      </c>
      <c r="AB87" s="12">
        <f t="shared" si="10"/>
        <v>1</v>
      </c>
      <c r="AC87" s="12">
        <f t="shared" si="11"/>
        <v>0</v>
      </c>
      <c r="AD87" s="12">
        <f t="shared" si="12"/>
        <v>0</v>
      </c>
      <c r="AE87" s="12">
        <f t="shared" si="13"/>
        <v>0</v>
      </c>
      <c r="AF87" s="12">
        <f t="shared" si="14"/>
        <v>0</v>
      </c>
      <c r="AG87" s="12">
        <f t="shared" si="15"/>
        <v>0</v>
      </c>
      <c r="AH87" s="12">
        <f t="shared" si="16"/>
        <v>0</v>
      </c>
      <c r="AJ87" s="12">
        <f t="shared" si="17"/>
        <v>1</v>
      </c>
    </row>
    <row r="88" spans="1:36" ht="14">
      <c r="A88" s="2">
        <v>41157</v>
      </c>
      <c r="B88" s="70">
        <v>2012</v>
      </c>
      <c r="C88" s="70">
        <v>9</v>
      </c>
      <c r="D88" s="70" t="s">
        <v>307</v>
      </c>
      <c r="E88" s="58">
        <v>1100</v>
      </c>
      <c r="F88" s="70" t="s">
        <v>97</v>
      </c>
      <c r="G88" s="10">
        <v>1</v>
      </c>
      <c r="H88" s="69" t="s">
        <v>738</v>
      </c>
      <c r="I88" s="70" t="s">
        <v>102</v>
      </c>
      <c r="J88" s="70" t="s">
        <v>103</v>
      </c>
      <c r="K88" s="70"/>
      <c r="L88" s="70"/>
      <c r="M88" s="70" t="s">
        <v>251</v>
      </c>
      <c r="N88" s="70" t="s">
        <v>453</v>
      </c>
      <c r="O88" s="70" t="s">
        <v>602</v>
      </c>
      <c r="P88" s="69" t="s">
        <v>221</v>
      </c>
      <c r="Q88" s="69" t="s">
        <v>342</v>
      </c>
      <c r="R88" s="69" t="s">
        <v>896</v>
      </c>
      <c r="S88" s="69" t="s">
        <v>585</v>
      </c>
      <c r="T88" s="69" t="s">
        <v>585</v>
      </c>
      <c r="U88" s="69"/>
      <c r="V88" s="69"/>
      <c r="W88" s="69"/>
      <c r="Y88" s="58">
        <v>1100</v>
      </c>
      <c r="AA88" s="12">
        <f t="shared" si="9"/>
        <v>0</v>
      </c>
      <c r="AB88" s="12">
        <f t="shared" si="10"/>
        <v>0</v>
      </c>
      <c r="AC88" s="12">
        <f t="shared" si="11"/>
        <v>1</v>
      </c>
      <c r="AD88" s="12">
        <f t="shared" si="12"/>
        <v>0</v>
      </c>
      <c r="AE88" s="12">
        <f t="shared" si="13"/>
        <v>0</v>
      </c>
      <c r="AF88" s="12">
        <f t="shared" si="14"/>
        <v>0</v>
      </c>
      <c r="AG88" s="12">
        <f t="shared" si="15"/>
        <v>0</v>
      </c>
      <c r="AH88" s="12">
        <f t="shared" si="16"/>
        <v>0</v>
      </c>
      <c r="AJ88" s="12">
        <f t="shared" si="17"/>
        <v>1</v>
      </c>
    </row>
    <row r="89" spans="1:36" ht="14">
      <c r="A89" s="2">
        <v>40355</v>
      </c>
      <c r="B89" s="70">
        <v>2010</v>
      </c>
      <c r="C89" s="70">
        <v>6</v>
      </c>
      <c r="D89" s="70" t="s">
        <v>243</v>
      </c>
      <c r="E89" s="58">
        <v>1100</v>
      </c>
      <c r="F89" s="76" t="s">
        <v>97</v>
      </c>
      <c r="G89" s="76">
        <v>1</v>
      </c>
      <c r="H89" s="69" t="s">
        <v>123</v>
      </c>
      <c r="I89" s="70" t="s">
        <v>582</v>
      </c>
      <c r="J89" s="70" t="s">
        <v>583</v>
      </c>
      <c r="K89" s="70" t="s">
        <v>585</v>
      </c>
      <c r="L89" s="70" t="s">
        <v>434</v>
      </c>
      <c r="M89" s="70" t="s">
        <v>251</v>
      </c>
      <c r="N89" s="70" t="s">
        <v>397</v>
      </c>
      <c r="O89" s="74" t="s">
        <v>505</v>
      </c>
      <c r="P89" s="74"/>
      <c r="Q89" s="69" t="s">
        <v>342</v>
      </c>
      <c r="R89" s="69" t="s">
        <v>694</v>
      </c>
      <c r="S89" s="69" t="s">
        <v>519</v>
      </c>
      <c r="T89" s="69" t="s">
        <v>434</v>
      </c>
      <c r="U89" s="69"/>
      <c r="V89" s="69" t="s">
        <v>923</v>
      </c>
      <c r="W89" s="69"/>
      <c r="Y89" s="58">
        <v>1100</v>
      </c>
      <c r="AA89" s="12">
        <f t="shared" si="9"/>
        <v>0</v>
      </c>
      <c r="AB89" s="12">
        <f t="shared" si="10"/>
        <v>0</v>
      </c>
      <c r="AC89" s="12">
        <f t="shared" si="11"/>
        <v>1</v>
      </c>
      <c r="AD89" s="12">
        <f t="shared" si="12"/>
        <v>0</v>
      </c>
      <c r="AE89" s="12">
        <f t="shared" si="13"/>
        <v>0</v>
      </c>
      <c r="AF89" s="12">
        <f t="shared" si="14"/>
        <v>0</v>
      </c>
      <c r="AG89" s="12">
        <f t="shared" si="15"/>
        <v>0</v>
      </c>
      <c r="AH89" s="12">
        <f t="shared" si="16"/>
        <v>0</v>
      </c>
      <c r="AJ89" s="12">
        <f t="shared" si="17"/>
        <v>1</v>
      </c>
    </row>
    <row r="90" spans="1:36" ht="14">
      <c r="A90" s="2">
        <v>40679</v>
      </c>
      <c r="B90" s="70">
        <v>2011</v>
      </c>
      <c r="C90" s="70">
        <v>5</v>
      </c>
      <c r="D90" s="70" t="s">
        <v>135</v>
      </c>
      <c r="E90" s="58">
        <v>1100</v>
      </c>
      <c r="F90" s="70" t="s">
        <v>97</v>
      </c>
      <c r="G90" s="70">
        <v>1</v>
      </c>
      <c r="H90" s="69" t="s">
        <v>718</v>
      </c>
      <c r="I90" s="70" t="s">
        <v>432</v>
      </c>
      <c r="J90" s="70" t="s">
        <v>433</v>
      </c>
      <c r="K90" s="70" t="s">
        <v>585</v>
      </c>
      <c r="L90" s="70" t="s">
        <v>434</v>
      </c>
      <c r="M90" s="70" t="s">
        <v>171</v>
      </c>
      <c r="N90" s="70" t="s">
        <v>144</v>
      </c>
      <c r="O90" s="74" t="s">
        <v>726</v>
      </c>
      <c r="P90" s="74"/>
      <c r="Q90" s="69">
        <v>97173</v>
      </c>
      <c r="R90" s="69" t="s">
        <v>862</v>
      </c>
      <c r="S90" s="69" t="s">
        <v>585</v>
      </c>
      <c r="T90" s="69" t="s">
        <v>434</v>
      </c>
      <c r="U90" s="69"/>
      <c r="V90" s="69"/>
      <c r="W90" s="69"/>
      <c r="Y90" s="58">
        <v>1100</v>
      </c>
      <c r="AA90" s="12">
        <f t="shared" si="9"/>
        <v>0</v>
      </c>
      <c r="AB90" s="12">
        <f t="shared" si="10"/>
        <v>0</v>
      </c>
      <c r="AC90" s="12">
        <f t="shared" si="11"/>
        <v>1</v>
      </c>
      <c r="AD90" s="12">
        <f t="shared" si="12"/>
        <v>0</v>
      </c>
      <c r="AE90" s="12">
        <f t="shared" si="13"/>
        <v>0</v>
      </c>
      <c r="AF90" s="12">
        <f t="shared" si="14"/>
        <v>0</v>
      </c>
      <c r="AG90" s="12">
        <f t="shared" si="15"/>
        <v>0</v>
      </c>
      <c r="AH90" s="12">
        <f t="shared" si="16"/>
        <v>0</v>
      </c>
      <c r="AJ90" s="12">
        <f t="shared" si="17"/>
        <v>1</v>
      </c>
    </row>
    <row r="91" spans="1:36" ht="14">
      <c r="A91" s="2">
        <v>41551</v>
      </c>
      <c r="B91" s="70">
        <v>2013</v>
      </c>
      <c r="C91" s="70">
        <v>10</v>
      </c>
      <c r="D91" s="70" t="s">
        <v>307</v>
      </c>
      <c r="E91" s="67">
        <v>1100</v>
      </c>
      <c r="F91" s="64" t="s">
        <v>97</v>
      </c>
      <c r="G91" s="10">
        <v>1</v>
      </c>
      <c r="H91" s="69" t="s">
        <v>742</v>
      </c>
      <c r="I91" s="70" t="s">
        <v>22</v>
      </c>
      <c r="J91" s="70" t="s">
        <v>23</v>
      </c>
      <c r="K91" s="70" t="s">
        <v>585</v>
      </c>
      <c r="L91" s="70" t="s">
        <v>585</v>
      </c>
      <c r="M91" s="70" t="s">
        <v>171</v>
      </c>
      <c r="N91" s="70" t="s">
        <v>176</v>
      </c>
      <c r="O91" s="74" t="s">
        <v>726</v>
      </c>
      <c r="P91" s="74"/>
      <c r="Q91" s="69" t="s">
        <v>342</v>
      </c>
      <c r="R91" s="69" t="s">
        <v>611</v>
      </c>
      <c r="S91" s="69" t="s">
        <v>678</v>
      </c>
      <c r="T91" s="69" t="s">
        <v>434</v>
      </c>
      <c r="U91" s="69" t="s">
        <v>759</v>
      </c>
      <c r="V91" s="69"/>
      <c r="W91" s="69"/>
      <c r="Y91" s="67">
        <v>1100</v>
      </c>
      <c r="AA91" s="12">
        <f t="shared" si="9"/>
        <v>0</v>
      </c>
      <c r="AB91" s="12">
        <f t="shared" si="10"/>
        <v>0</v>
      </c>
      <c r="AC91" s="12">
        <f t="shared" si="11"/>
        <v>1</v>
      </c>
      <c r="AD91" s="12">
        <f t="shared" si="12"/>
        <v>0</v>
      </c>
      <c r="AE91" s="12">
        <f t="shared" si="13"/>
        <v>0</v>
      </c>
      <c r="AF91" s="12">
        <f t="shared" si="14"/>
        <v>0</v>
      </c>
      <c r="AG91" s="12">
        <f t="shared" si="15"/>
        <v>0</v>
      </c>
      <c r="AH91" s="12">
        <f t="shared" si="16"/>
        <v>0</v>
      </c>
      <c r="AJ91" s="12">
        <f t="shared" si="17"/>
        <v>1</v>
      </c>
    </row>
    <row r="92" spans="1:36" ht="14">
      <c r="A92" s="2">
        <v>40456</v>
      </c>
      <c r="B92" s="70">
        <v>2010</v>
      </c>
      <c r="C92" s="70">
        <v>10</v>
      </c>
      <c r="D92" s="70" t="s">
        <v>307</v>
      </c>
      <c r="E92" s="58">
        <v>1100</v>
      </c>
      <c r="F92" s="70" t="s">
        <v>97</v>
      </c>
      <c r="G92" s="70">
        <v>1</v>
      </c>
      <c r="H92" s="69" t="s">
        <v>718</v>
      </c>
      <c r="I92" s="70" t="s">
        <v>432</v>
      </c>
      <c r="J92" s="70" t="s">
        <v>433</v>
      </c>
      <c r="K92" s="70" t="s">
        <v>585</v>
      </c>
      <c r="L92" s="70" t="s">
        <v>585</v>
      </c>
      <c r="M92" s="70" t="s">
        <v>232</v>
      </c>
      <c r="N92" s="70" t="s">
        <v>747</v>
      </c>
      <c r="O92" s="74" t="s">
        <v>193</v>
      </c>
      <c r="P92" s="74"/>
      <c r="Q92" s="69" t="s">
        <v>342</v>
      </c>
      <c r="R92" s="69" t="s">
        <v>980</v>
      </c>
      <c r="S92" s="69" t="s">
        <v>585</v>
      </c>
      <c r="T92" s="69" t="s">
        <v>585</v>
      </c>
      <c r="U92" s="69"/>
      <c r="V92" s="69"/>
      <c r="W92" s="69"/>
      <c r="Y92" s="58">
        <v>1100</v>
      </c>
      <c r="AA92" s="12">
        <f t="shared" si="9"/>
        <v>0</v>
      </c>
      <c r="AB92" s="12">
        <f t="shared" si="10"/>
        <v>0</v>
      </c>
      <c r="AC92" s="12">
        <f t="shared" si="11"/>
        <v>1</v>
      </c>
      <c r="AD92" s="12">
        <f t="shared" si="12"/>
        <v>0</v>
      </c>
      <c r="AE92" s="12">
        <f t="shared" si="13"/>
        <v>0</v>
      </c>
      <c r="AF92" s="12">
        <f t="shared" si="14"/>
        <v>0</v>
      </c>
      <c r="AG92" s="12">
        <f t="shared" si="15"/>
        <v>0</v>
      </c>
      <c r="AH92" s="12">
        <f t="shared" si="16"/>
        <v>0</v>
      </c>
      <c r="AJ92" s="12">
        <f t="shared" si="17"/>
        <v>1</v>
      </c>
    </row>
    <row r="93" spans="1:36" ht="14">
      <c r="A93" s="2">
        <v>41200</v>
      </c>
      <c r="B93" s="70">
        <v>2012</v>
      </c>
      <c r="C93" s="70">
        <v>10</v>
      </c>
      <c r="D93" s="70" t="s">
        <v>307</v>
      </c>
      <c r="E93" s="58">
        <v>1100</v>
      </c>
      <c r="F93" s="70" t="s">
        <v>97</v>
      </c>
      <c r="G93" s="10">
        <v>1</v>
      </c>
      <c r="H93" s="69" t="s">
        <v>123</v>
      </c>
      <c r="I93" s="70" t="s">
        <v>582</v>
      </c>
      <c r="J93" s="70" t="s">
        <v>583</v>
      </c>
      <c r="K93" s="70" t="s">
        <v>519</v>
      </c>
      <c r="L93" s="70" t="s">
        <v>100</v>
      </c>
      <c r="M93" s="70" t="s">
        <v>232</v>
      </c>
      <c r="N93" s="70" t="s">
        <v>548</v>
      </c>
      <c r="O93" s="74" t="s">
        <v>498</v>
      </c>
      <c r="P93" s="74"/>
      <c r="Q93" s="69" t="s">
        <v>342</v>
      </c>
      <c r="R93" s="69" t="s">
        <v>901</v>
      </c>
      <c r="S93" s="69" t="s">
        <v>519</v>
      </c>
      <c r="T93" s="69" t="s">
        <v>517</v>
      </c>
      <c r="U93" s="69"/>
      <c r="V93" s="69"/>
      <c r="W93" s="69"/>
      <c r="Y93" s="58">
        <v>1100</v>
      </c>
      <c r="AA93" s="12">
        <f t="shared" si="9"/>
        <v>0</v>
      </c>
      <c r="AB93" s="12">
        <f t="shared" si="10"/>
        <v>0</v>
      </c>
      <c r="AC93" s="12">
        <f t="shared" si="11"/>
        <v>1</v>
      </c>
      <c r="AD93" s="12">
        <f t="shared" si="12"/>
        <v>0</v>
      </c>
      <c r="AE93" s="12">
        <f t="shared" si="13"/>
        <v>0</v>
      </c>
      <c r="AF93" s="12">
        <f t="shared" si="14"/>
        <v>0</v>
      </c>
      <c r="AG93" s="12">
        <f t="shared" si="15"/>
        <v>0</v>
      </c>
      <c r="AH93" s="12">
        <f t="shared" si="16"/>
        <v>0</v>
      </c>
      <c r="AJ93" s="12">
        <f t="shared" si="17"/>
        <v>1</v>
      </c>
    </row>
    <row r="94" spans="1:36" ht="14">
      <c r="A94" s="2">
        <v>40464</v>
      </c>
      <c r="B94" s="70">
        <v>2010</v>
      </c>
      <c r="C94" s="70">
        <v>10</v>
      </c>
      <c r="D94" s="70" t="s">
        <v>307</v>
      </c>
      <c r="E94" s="58">
        <v>1100</v>
      </c>
      <c r="F94" s="70" t="s">
        <v>97</v>
      </c>
      <c r="G94" s="70">
        <v>1</v>
      </c>
      <c r="H94" s="69" t="s">
        <v>718</v>
      </c>
      <c r="I94" s="70" t="s">
        <v>432</v>
      </c>
      <c r="J94" s="70" t="s">
        <v>433</v>
      </c>
      <c r="K94" s="70" t="s">
        <v>585</v>
      </c>
      <c r="L94" s="70" t="s">
        <v>585</v>
      </c>
      <c r="M94" s="70" t="s">
        <v>232</v>
      </c>
      <c r="N94" s="70" t="s">
        <v>548</v>
      </c>
      <c r="O94" s="76" t="s">
        <v>229</v>
      </c>
      <c r="P94" s="75" t="s">
        <v>312</v>
      </c>
      <c r="Q94" s="69" t="s">
        <v>342</v>
      </c>
      <c r="R94" s="69" t="s">
        <v>690</v>
      </c>
      <c r="S94" s="69" t="s">
        <v>519</v>
      </c>
      <c r="T94" s="69" t="s">
        <v>585</v>
      </c>
      <c r="U94" s="69"/>
      <c r="V94" s="69" t="s">
        <v>691</v>
      </c>
      <c r="W94" s="69"/>
      <c r="Y94" s="58">
        <v>1100</v>
      </c>
      <c r="AA94" s="12">
        <f t="shared" si="9"/>
        <v>0</v>
      </c>
      <c r="AB94" s="12">
        <f t="shared" si="10"/>
        <v>0</v>
      </c>
      <c r="AC94" s="12">
        <f t="shared" si="11"/>
        <v>1</v>
      </c>
      <c r="AD94" s="12">
        <f t="shared" si="12"/>
        <v>0</v>
      </c>
      <c r="AE94" s="12">
        <f t="shared" si="13"/>
        <v>0</v>
      </c>
      <c r="AF94" s="12">
        <f t="shared" si="14"/>
        <v>0</v>
      </c>
      <c r="AG94" s="12">
        <f t="shared" si="15"/>
        <v>0</v>
      </c>
      <c r="AH94" s="12">
        <f t="shared" si="16"/>
        <v>0</v>
      </c>
      <c r="AJ94" s="12">
        <f t="shared" si="17"/>
        <v>1</v>
      </c>
    </row>
    <row r="95" spans="1:36" ht="14">
      <c r="A95" s="2">
        <v>40793</v>
      </c>
      <c r="B95" s="70">
        <v>2011</v>
      </c>
      <c r="C95" s="70">
        <v>9</v>
      </c>
      <c r="D95" s="70" t="s">
        <v>307</v>
      </c>
      <c r="E95" s="58">
        <v>1110</v>
      </c>
      <c r="F95" s="70" t="s">
        <v>97</v>
      </c>
      <c r="G95" s="76">
        <v>1</v>
      </c>
      <c r="H95" s="69" t="s">
        <v>477</v>
      </c>
      <c r="I95" s="70" t="s">
        <v>183</v>
      </c>
      <c r="J95" s="70" t="s">
        <v>321</v>
      </c>
      <c r="K95" s="70" t="s">
        <v>585</v>
      </c>
      <c r="L95" s="70" t="s">
        <v>434</v>
      </c>
      <c r="M95" s="70" t="s">
        <v>171</v>
      </c>
      <c r="N95" s="70" t="s">
        <v>531</v>
      </c>
      <c r="O95" s="76" t="s">
        <v>394</v>
      </c>
      <c r="P95" s="75"/>
      <c r="Q95" s="69" t="s">
        <v>342</v>
      </c>
      <c r="R95" s="69" t="s">
        <v>873</v>
      </c>
      <c r="S95" s="69" t="s">
        <v>678</v>
      </c>
      <c r="T95" s="69" t="s">
        <v>585</v>
      </c>
      <c r="U95" s="69"/>
      <c r="V95" s="69"/>
      <c r="W95" s="69"/>
      <c r="Y95" s="58">
        <v>1110</v>
      </c>
      <c r="AA95" s="12">
        <f t="shared" si="9"/>
        <v>0</v>
      </c>
      <c r="AB95" s="12">
        <f t="shared" si="10"/>
        <v>0</v>
      </c>
      <c r="AC95" s="12">
        <f t="shared" si="11"/>
        <v>1</v>
      </c>
      <c r="AD95" s="12">
        <f t="shared" si="12"/>
        <v>0</v>
      </c>
      <c r="AE95" s="12">
        <f t="shared" si="13"/>
        <v>0</v>
      </c>
      <c r="AF95" s="12">
        <f t="shared" si="14"/>
        <v>0</v>
      </c>
      <c r="AG95" s="12">
        <f t="shared" si="15"/>
        <v>0</v>
      </c>
      <c r="AH95" s="12">
        <f t="shared" si="16"/>
        <v>0</v>
      </c>
      <c r="AJ95" s="12">
        <f t="shared" si="17"/>
        <v>1</v>
      </c>
    </row>
    <row r="96" spans="1:36" ht="14">
      <c r="A96" s="2">
        <v>41521</v>
      </c>
      <c r="B96" s="70">
        <v>2013</v>
      </c>
      <c r="C96" s="70">
        <v>9</v>
      </c>
      <c r="D96" s="70" t="s">
        <v>307</v>
      </c>
      <c r="E96" s="67">
        <v>1110</v>
      </c>
      <c r="F96" s="64" t="s">
        <v>97</v>
      </c>
      <c r="G96" s="10">
        <v>1</v>
      </c>
      <c r="H96" s="69" t="s">
        <v>123</v>
      </c>
      <c r="I96" s="70" t="s">
        <v>582</v>
      </c>
      <c r="J96" s="70" t="s">
        <v>583</v>
      </c>
      <c r="K96" s="70" t="s">
        <v>293</v>
      </c>
      <c r="L96" s="70" t="s">
        <v>404</v>
      </c>
      <c r="M96" s="70" t="s">
        <v>133</v>
      </c>
      <c r="N96" s="70" t="s">
        <v>44</v>
      </c>
      <c r="O96" s="76" t="s">
        <v>426</v>
      </c>
      <c r="P96" s="75"/>
      <c r="Q96" s="69" t="s">
        <v>342</v>
      </c>
      <c r="R96" s="69" t="s">
        <v>760</v>
      </c>
      <c r="S96" s="69" t="s">
        <v>519</v>
      </c>
      <c r="T96" s="69" t="s">
        <v>434</v>
      </c>
      <c r="U96" s="69" t="s">
        <v>920</v>
      </c>
      <c r="V96" s="69"/>
      <c r="W96" s="69"/>
      <c r="Y96" s="67">
        <v>1110</v>
      </c>
      <c r="AA96" s="12">
        <f t="shared" si="9"/>
        <v>0</v>
      </c>
      <c r="AB96" s="12">
        <f t="shared" si="10"/>
        <v>0</v>
      </c>
      <c r="AC96" s="12">
        <f t="shared" si="11"/>
        <v>1</v>
      </c>
      <c r="AD96" s="12">
        <f t="shared" si="12"/>
        <v>0</v>
      </c>
      <c r="AE96" s="12">
        <f t="shared" si="13"/>
        <v>0</v>
      </c>
      <c r="AF96" s="12">
        <f t="shared" si="14"/>
        <v>0</v>
      </c>
      <c r="AG96" s="12">
        <f t="shared" si="15"/>
        <v>0</v>
      </c>
      <c r="AH96" s="12">
        <f t="shared" si="16"/>
        <v>0</v>
      </c>
      <c r="AJ96" s="12">
        <f t="shared" si="17"/>
        <v>1</v>
      </c>
    </row>
    <row r="97" spans="1:36" ht="14">
      <c r="A97" s="2">
        <v>40477</v>
      </c>
      <c r="B97" s="70">
        <v>2010</v>
      </c>
      <c r="C97" s="70">
        <v>10</v>
      </c>
      <c r="D97" s="70" t="s">
        <v>307</v>
      </c>
      <c r="E97" s="58">
        <v>1115</v>
      </c>
      <c r="F97" s="70" t="s">
        <v>97</v>
      </c>
      <c r="G97" s="70">
        <v>1</v>
      </c>
      <c r="H97" s="69" t="s">
        <v>123</v>
      </c>
      <c r="I97" s="70" t="s">
        <v>582</v>
      </c>
      <c r="J97" s="70" t="s">
        <v>583</v>
      </c>
      <c r="K97" s="70" t="s">
        <v>293</v>
      </c>
      <c r="L97" s="70" t="s">
        <v>404</v>
      </c>
      <c r="M97" s="70" t="s">
        <v>133</v>
      </c>
      <c r="N97" s="70" t="s">
        <v>330</v>
      </c>
      <c r="O97" s="76" t="s">
        <v>480</v>
      </c>
      <c r="P97" s="75" t="s">
        <v>551</v>
      </c>
      <c r="Q97" s="69">
        <v>96741</v>
      </c>
      <c r="R97" s="69" t="s">
        <v>856</v>
      </c>
      <c r="S97" s="69" t="s">
        <v>678</v>
      </c>
      <c r="T97" s="69" t="s">
        <v>517</v>
      </c>
      <c r="U97" s="69"/>
      <c r="V97" s="69"/>
      <c r="W97" s="69"/>
      <c r="Y97" s="58">
        <v>1115</v>
      </c>
      <c r="AA97" s="12">
        <f t="shared" si="9"/>
        <v>0</v>
      </c>
      <c r="AB97" s="12">
        <f t="shared" si="10"/>
        <v>0</v>
      </c>
      <c r="AC97" s="12">
        <f t="shared" si="11"/>
        <v>1</v>
      </c>
      <c r="AD97" s="12">
        <f t="shared" si="12"/>
        <v>0</v>
      </c>
      <c r="AE97" s="12">
        <f t="shared" si="13"/>
        <v>0</v>
      </c>
      <c r="AF97" s="12">
        <f t="shared" si="14"/>
        <v>0</v>
      </c>
      <c r="AG97" s="12">
        <f t="shared" si="15"/>
        <v>0</v>
      </c>
      <c r="AH97" s="12">
        <f t="shared" si="16"/>
        <v>0</v>
      </c>
      <c r="AJ97" s="12">
        <f t="shared" si="17"/>
        <v>1</v>
      </c>
    </row>
    <row r="98" spans="1:36" ht="14">
      <c r="A98" s="2">
        <v>40309</v>
      </c>
      <c r="B98" s="70">
        <v>2010</v>
      </c>
      <c r="C98" s="70">
        <v>5</v>
      </c>
      <c r="D98" s="70" t="s">
        <v>135</v>
      </c>
      <c r="E98" s="58">
        <v>1115</v>
      </c>
      <c r="F98" s="76" t="s">
        <v>97</v>
      </c>
      <c r="G98" s="76">
        <v>1</v>
      </c>
      <c r="H98" s="69" t="s">
        <v>305</v>
      </c>
      <c r="I98" s="70" t="s">
        <v>437</v>
      </c>
      <c r="J98" s="70" t="s">
        <v>575</v>
      </c>
      <c r="K98" s="70" t="s">
        <v>325</v>
      </c>
      <c r="L98" s="70" t="s">
        <v>585</v>
      </c>
      <c r="M98" s="70" t="s">
        <v>232</v>
      </c>
      <c r="N98" s="70" t="s">
        <v>584</v>
      </c>
      <c r="O98" s="76" t="s">
        <v>523</v>
      </c>
      <c r="P98" s="75" t="s">
        <v>661</v>
      </c>
      <c r="Q98" s="69">
        <v>96757</v>
      </c>
      <c r="R98" s="69" t="s">
        <v>850</v>
      </c>
      <c r="S98" s="69" t="s">
        <v>678</v>
      </c>
      <c r="T98" s="69" t="s">
        <v>434</v>
      </c>
      <c r="U98" s="69"/>
      <c r="V98" s="69"/>
      <c r="W98" s="69"/>
      <c r="Y98" s="58">
        <v>1115</v>
      </c>
      <c r="AA98" s="12">
        <f t="shared" si="9"/>
        <v>0</v>
      </c>
      <c r="AB98" s="12">
        <f t="shared" si="10"/>
        <v>0</v>
      </c>
      <c r="AC98" s="12">
        <f t="shared" si="11"/>
        <v>1</v>
      </c>
      <c r="AD98" s="12">
        <f t="shared" si="12"/>
        <v>0</v>
      </c>
      <c r="AE98" s="12">
        <f t="shared" si="13"/>
        <v>0</v>
      </c>
      <c r="AF98" s="12">
        <f t="shared" si="14"/>
        <v>0</v>
      </c>
      <c r="AG98" s="12">
        <f t="shared" si="15"/>
        <v>0</v>
      </c>
      <c r="AH98" s="12">
        <f t="shared" si="16"/>
        <v>0</v>
      </c>
      <c r="AJ98" s="12">
        <f t="shared" si="17"/>
        <v>1</v>
      </c>
    </row>
    <row r="99" spans="1:36" ht="14">
      <c r="A99" s="2">
        <v>39939</v>
      </c>
      <c r="B99" s="70">
        <v>2009</v>
      </c>
      <c r="C99" s="70">
        <v>5</v>
      </c>
      <c r="D99" s="70" t="s">
        <v>135</v>
      </c>
      <c r="E99" s="58">
        <v>1115</v>
      </c>
      <c r="F99" s="70" t="s">
        <v>97</v>
      </c>
      <c r="G99" s="70">
        <v>1</v>
      </c>
      <c r="H99" s="69" t="s">
        <v>123</v>
      </c>
      <c r="I99" s="70" t="s">
        <v>582</v>
      </c>
      <c r="J99" s="70" t="s">
        <v>583</v>
      </c>
      <c r="K99" s="70" t="s">
        <v>519</v>
      </c>
      <c r="L99" s="70" t="s">
        <v>434</v>
      </c>
      <c r="M99" s="70" t="s">
        <v>232</v>
      </c>
      <c r="N99" s="70" t="s">
        <v>584</v>
      </c>
      <c r="O99" s="76" t="s">
        <v>288</v>
      </c>
      <c r="P99" s="75"/>
      <c r="Q99" s="69">
        <v>96994</v>
      </c>
      <c r="R99" s="69" t="s">
        <v>796</v>
      </c>
      <c r="S99" s="69" t="s">
        <v>519</v>
      </c>
      <c r="T99" s="69" t="s">
        <v>434</v>
      </c>
      <c r="U99" s="69"/>
      <c r="V99" s="69" t="s">
        <v>33</v>
      </c>
      <c r="W99" s="69"/>
      <c r="Y99" s="58">
        <v>1115</v>
      </c>
      <c r="AA99" s="12">
        <f t="shared" si="9"/>
        <v>0</v>
      </c>
      <c r="AB99" s="12">
        <f t="shared" si="10"/>
        <v>0</v>
      </c>
      <c r="AC99" s="12">
        <f t="shared" si="11"/>
        <v>1</v>
      </c>
      <c r="AD99" s="12">
        <f t="shared" si="12"/>
        <v>0</v>
      </c>
      <c r="AE99" s="12">
        <f t="shared" si="13"/>
        <v>0</v>
      </c>
      <c r="AF99" s="12">
        <f t="shared" si="14"/>
        <v>0</v>
      </c>
      <c r="AG99" s="12">
        <f t="shared" si="15"/>
        <v>0</v>
      </c>
      <c r="AH99" s="12">
        <f t="shared" si="16"/>
        <v>0</v>
      </c>
      <c r="AJ99" s="12">
        <f t="shared" si="17"/>
        <v>1</v>
      </c>
    </row>
    <row r="100" spans="1:36" ht="14">
      <c r="A100" s="2">
        <v>39631</v>
      </c>
      <c r="B100" s="70">
        <v>2008</v>
      </c>
      <c r="C100" s="70">
        <v>7</v>
      </c>
      <c r="D100" s="70" t="s">
        <v>243</v>
      </c>
      <c r="E100" s="57">
        <v>1115</v>
      </c>
      <c r="F100" s="70" t="s">
        <v>97</v>
      </c>
      <c r="G100" s="72">
        <v>1</v>
      </c>
      <c r="H100" s="69" t="s">
        <v>305</v>
      </c>
      <c r="I100" s="70" t="s">
        <v>437</v>
      </c>
      <c r="J100" s="70" t="s">
        <v>575</v>
      </c>
      <c r="K100" s="70" t="s">
        <v>323</v>
      </c>
      <c r="L100" s="70" t="s">
        <v>434</v>
      </c>
      <c r="M100" s="70" t="s">
        <v>343</v>
      </c>
      <c r="N100" s="70" t="s">
        <v>435</v>
      </c>
      <c r="O100" s="76"/>
      <c r="P100" s="75"/>
      <c r="Q100" s="69">
        <v>96615</v>
      </c>
      <c r="R100" s="69" t="s">
        <v>938</v>
      </c>
      <c r="S100" s="69" t="s">
        <v>678</v>
      </c>
      <c r="T100" s="69" t="s">
        <v>434</v>
      </c>
      <c r="U100" s="73" t="s">
        <v>121</v>
      </c>
      <c r="V100" s="73"/>
      <c r="W100" s="69"/>
      <c r="Y100" s="57">
        <v>1115</v>
      </c>
      <c r="AA100" s="12">
        <f t="shared" si="9"/>
        <v>0</v>
      </c>
      <c r="AB100" s="12">
        <f t="shared" si="10"/>
        <v>0</v>
      </c>
      <c r="AC100" s="12">
        <f t="shared" si="11"/>
        <v>1</v>
      </c>
      <c r="AD100" s="12">
        <f t="shared" si="12"/>
        <v>0</v>
      </c>
      <c r="AE100" s="12">
        <f t="shared" si="13"/>
        <v>0</v>
      </c>
      <c r="AF100" s="12">
        <f t="shared" si="14"/>
        <v>0</v>
      </c>
      <c r="AG100" s="12">
        <f t="shared" si="15"/>
        <v>0</v>
      </c>
      <c r="AH100" s="12">
        <f t="shared" si="16"/>
        <v>0</v>
      </c>
      <c r="AJ100" s="12">
        <f t="shared" si="17"/>
        <v>1</v>
      </c>
    </row>
    <row r="101" spans="1:36" ht="14">
      <c r="A101" s="2">
        <v>41463</v>
      </c>
      <c r="B101" s="70">
        <v>2013</v>
      </c>
      <c r="C101" s="70">
        <v>7</v>
      </c>
      <c r="D101" s="70" t="s">
        <v>243</v>
      </c>
      <c r="E101" s="67">
        <v>1117</v>
      </c>
      <c r="F101" s="64" t="s">
        <v>97</v>
      </c>
      <c r="G101" s="10">
        <v>1</v>
      </c>
      <c r="H101" s="69" t="s">
        <v>474</v>
      </c>
      <c r="I101" s="70" t="s">
        <v>598</v>
      </c>
      <c r="J101" s="70" t="s">
        <v>599</v>
      </c>
      <c r="K101" s="70" t="s">
        <v>585</v>
      </c>
      <c r="L101" s="70" t="s">
        <v>434</v>
      </c>
      <c r="M101" s="70" t="s">
        <v>133</v>
      </c>
      <c r="N101" s="70" t="s">
        <v>101</v>
      </c>
      <c r="O101" s="74" t="s">
        <v>310</v>
      </c>
      <c r="P101" s="74"/>
      <c r="Q101" s="69" t="s">
        <v>342</v>
      </c>
      <c r="R101" s="69" t="s">
        <v>623</v>
      </c>
      <c r="S101" s="69" t="s">
        <v>519</v>
      </c>
      <c r="T101" s="69" t="s">
        <v>434</v>
      </c>
      <c r="U101" s="69" t="s">
        <v>759</v>
      </c>
      <c r="V101" s="69"/>
      <c r="W101" s="69"/>
      <c r="Y101" s="67">
        <v>1117</v>
      </c>
      <c r="AA101" s="12">
        <f t="shared" si="9"/>
        <v>0</v>
      </c>
      <c r="AB101" s="12">
        <f t="shared" si="10"/>
        <v>0</v>
      </c>
      <c r="AC101" s="12">
        <f t="shared" si="11"/>
        <v>1</v>
      </c>
      <c r="AD101" s="12">
        <f t="shared" si="12"/>
        <v>0</v>
      </c>
      <c r="AE101" s="12">
        <f t="shared" si="13"/>
        <v>0</v>
      </c>
      <c r="AF101" s="12">
        <f t="shared" si="14"/>
        <v>0</v>
      </c>
      <c r="AG101" s="12">
        <f t="shared" si="15"/>
        <v>0</v>
      </c>
      <c r="AH101" s="12">
        <f t="shared" si="16"/>
        <v>0</v>
      </c>
      <c r="AJ101" s="12">
        <f t="shared" si="17"/>
        <v>1</v>
      </c>
    </row>
    <row r="102" spans="1:36" ht="14">
      <c r="A102" s="2">
        <v>41549</v>
      </c>
      <c r="B102" s="70">
        <v>2013</v>
      </c>
      <c r="C102" s="70">
        <v>10</v>
      </c>
      <c r="D102" s="70" t="s">
        <v>307</v>
      </c>
      <c r="E102" s="67">
        <v>1123</v>
      </c>
      <c r="F102" s="64" t="s">
        <v>97</v>
      </c>
      <c r="G102" s="10">
        <v>1</v>
      </c>
      <c r="H102" s="69" t="s">
        <v>123</v>
      </c>
      <c r="I102" s="70" t="s">
        <v>582</v>
      </c>
      <c r="J102" s="70" t="s">
        <v>583</v>
      </c>
      <c r="K102" s="70" t="s">
        <v>519</v>
      </c>
      <c r="L102" s="70" t="s">
        <v>434</v>
      </c>
      <c r="M102" s="70" t="s">
        <v>133</v>
      </c>
      <c r="N102" s="70" t="s">
        <v>306</v>
      </c>
      <c r="O102" s="74" t="s">
        <v>21</v>
      </c>
      <c r="P102" s="74"/>
      <c r="Q102" s="69" t="s">
        <v>342</v>
      </c>
      <c r="R102" s="69" t="s">
        <v>765</v>
      </c>
      <c r="S102" s="69" t="s">
        <v>519</v>
      </c>
      <c r="T102" s="69" t="s">
        <v>517</v>
      </c>
      <c r="U102" s="69" t="s">
        <v>759</v>
      </c>
      <c r="V102" s="69"/>
      <c r="W102" s="69"/>
      <c r="Y102" s="67">
        <v>1123</v>
      </c>
      <c r="AA102" s="12">
        <f t="shared" si="9"/>
        <v>0</v>
      </c>
      <c r="AB102" s="12">
        <f t="shared" si="10"/>
        <v>0</v>
      </c>
      <c r="AC102" s="12">
        <f t="shared" si="11"/>
        <v>1</v>
      </c>
      <c r="AD102" s="12">
        <f t="shared" si="12"/>
        <v>0</v>
      </c>
      <c r="AE102" s="12">
        <f t="shared" si="13"/>
        <v>0</v>
      </c>
      <c r="AF102" s="12">
        <f t="shared" si="14"/>
        <v>0</v>
      </c>
      <c r="AG102" s="12">
        <f t="shared" si="15"/>
        <v>0</v>
      </c>
      <c r="AH102" s="12">
        <f t="shared" si="16"/>
        <v>0</v>
      </c>
      <c r="AJ102" s="12">
        <f t="shared" si="17"/>
        <v>1</v>
      </c>
    </row>
    <row r="103" spans="1:36" ht="14">
      <c r="A103" s="2">
        <v>40491</v>
      </c>
      <c r="B103" s="70">
        <v>2010</v>
      </c>
      <c r="C103" s="70">
        <v>11</v>
      </c>
      <c r="D103" s="70" t="s">
        <v>307</v>
      </c>
      <c r="E103" s="58">
        <v>1128</v>
      </c>
      <c r="F103" s="72" t="s">
        <v>97</v>
      </c>
      <c r="G103" s="72">
        <v>1</v>
      </c>
      <c r="H103" s="69" t="s">
        <v>123</v>
      </c>
      <c r="I103" s="70" t="s">
        <v>582</v>
      </c>
      <c r="J103" s="70" t="s">
        <v>583</v>
      </c>
      <c r="K103" s="70" t="s">
        <v>585</v>
      </c>
      <c r="L103" s="70" t="s">
        <v>585</v>
      </c>
      <c r="M103" s="70" t="s">
        <v>232</v>
      </c>
      <c r="N103" s="70" t="s">
        <v>548</v>
      </c>
      <c r="O103" s="76" t="s">
        <v>490</v>
      </c>
      <c r="P103" s="75" t="s">
        <v>406</v>
      </c>
      <c r="Q103" s="69" t="s">
        <v>342</v>
      </c>
      <c r="R103" s="69" t="s">
        <v>858</v>
      </c>
      <c r="S103" s="69" t="s">
        <v>678</v>
      </c>
      <c r="T103" s="69" t="s">
        <v>517</v>
      </c>
      <c r="U103" s="69"/>
      <c r="V103" s="69" t="s">
        <v>75</v>
      </c>
      <c r="W103" s="69"/>
      <c r="Y103" s="58">
        <v>1128</v>
      </c>
      <c r="AA103" s="12">
        <f t="shared" si="9"/>
        <v>0</v>
      </c>
      <c r="AB103" s="12">
        <f t="shared" si="10"/>
        <v>0</v>
      </c>
      <c r="AC103" s="12">
        <f t="shared" si="11"/>
        <v>1</v>
      </c>
      <c r="AD103" s="12">
        <f t="shared" si="12"/>
        <v>0</v>
      </c>
      <c r="AE103" s="12">
        <f t="shared" si="13"/>
        <v>0</v>
      </c>
      <c r="AF103" s="12">
        <f t="shared" si="14"/>
        <v>0</v>
      </c>
      <c r="AG103" s="12">
        <f t="shared" si="15"/>
        <v>0</v>
      </c>
      <c r="AH103" s="12">
        <f t="shared" si="16"/>
        <v>0</v>
      </c>
      <c r="AJ103" s="12">
        <f t="shared" si="17"/>
        <v>1</v>
      </c>
    </row>
    <row r="104" spans="1:36" ht="14">
      <c r="A104" s="2">
        <v>40067</v>
      </c>
      <c r="B104" s="70">
        <v>2009</v>
      </c>
      <c r="C104" s="70">
        <v>9</v>
      </c>
      <c r="D104" s="70" t="s">
        <v>307</v>
      </c>
      <c r="E104" s="58">
        <v>1130</v>
      </c>
      <c r="F104" s="70" t="s">
        <v>97</v>
      </c>
      <c r="G104" s="70">
        <v>1</v>
      </c>
      <c r="H104" s="69" t="s">
        <v>123</v>
      </c>
      <c r="I104" s="70" t="s">
        <v>582</v>
      </c>
      <c r="J104" s="70" t="s">
        <v>583</v>
      </c>
      <c r="K104" s="70" t="s">
        <v>519</v>
      </c>
      <c r="L104" s="70" t="s">
        <v>434</v>
      </c>
      <c r="M104" s="70" t="s">
        <v>133</v>
      </c>
      <c r="N104" s="70" t="s">
        <v>529</v>
      </c>
      <c r="O104" s="76" t="s">
        <v>207</v>
      </c>
      <c r="P104" s="75" t="s">
        <v>208</v>
      </c>
      <c r="Q104" s="69">
        <v>96920</v>
      </c>
      <c r="R104" s="69" t="s">
        <v>820</v>
      </c>
      <c r="S104" s="69" t="s">
        <v>519</v>
      </c>
      <c r="T104" s="69" t="s">
        <v>434</v>
      </c>
      <c r="U104" s="69"/>
      <c r="V104" s="69"/>
      <c r="W104" s="69"/>
      <c r="Y104" s="58">
        <v>1130</v>
      </c>
      <c r="AA104" s="12">
        <f t="shared" si="9"/>
        <v>0</v>
      </c>
      <c r="AB104" s="12">
        <f t="shared" si="10"/>
        <v>0</v>
      </c>
      <c r="AC104" s="12">
        <f t="shared" si="11"/>
        <v>1</v>
      </c>
      <c r="AD104" s="12">
        <f t="shared" si="12"/>
        <v>0</v>
      </c>
      <c r="AE104" s="12">
        <f t="shared" si="13"/>
        <v>0</v>
      </c>
      <c r="AF104" s="12">
        <f t="shared" si="14"/>
        <v>0</v>
      </c>
      <c r="AG104" s="12">
        <f t="shared" si="15"/>
        <v>0</v>
      </c>
      <c r="AH104" s="12">
        <f t="shared" si="16"/>
        <v>0</v>
      </c>
      <c r="AJ104" s="12">
        <f t="shared" si="17"/>
        <v>1</v>
      </c>
    </row>
    <row r="105" spans="1:36" ht="14">
      <c r="A105" s="2">
        <v>39986</v>
      </c>
      <c r="B105" s="70">
        <v>2009</v>
      </c>
      <c r="C105" s="70">
        <v>6</v>
      </c>
      <c r="D105" s="70" t="s">
        <v>243</v>
      </c>
      <c r="E105" s="58">
        <v>1130</v>
      </c>
      <c r="F105" s="70" t="s">
        <v>97</v>
      </c>
      <c r="G105" s="70">
        <v>1</v>
      </c>
      <c r="H105" s="69" t="s">
        <v>123</v>
      </c>
      <c r="I105" s="70" t="s">
        <v>582</v>
      </c>
      <c r="J105" s="70" t="s">
        <v>583</v>
      </c>
      <c r="K105" s="70" t="s">
        <v>519</v>
      </c>
      <c r="L105" s="70" t="s">
        <v>404</v>
      </c>
      <c r="M105" s="70" t="s">
        <v>133</v>
      </c>
      <c r="N105" s="70" t="s">
        <v>750</v>
      </c>
      <c r="O105" s="70" t="s">
        <v>831</v>
      </c>
      <c r="P105" s="69"/>
      <c r="Q105" s="69">
        <v>97002</v>
      </c>
      <c r="R105" s="69" t="s">
        <v>805</v>
      </c>
      <c r="S105" s="69" t="s">
        <v>519</v>
      </c>
      <c r="T105" s="69" t="s">
        <v>434</v>
      </c>
      <c r="U105" s="75"/>
      <c r="V105" s="75" t="s">
        <v>33</v>
      </c>
      <c r="W105" s="69"/>
      <c r="Y105" s="58">
        <v>1130</v>
      </c>
      <c r="AA105" s="12">
        <f t="shared" si="9"/>
        <v>0</v>
      </c>
      <c r="AB105" s="12">
        <f t="shared" si="10"/>
        <v>0</v>
      </c>
      <c r="AC105" s="12">
        <f t="shared" si="11"/>
        <v>1</v>
      </c>
      <c r="AD105" s="12">
        <f t="shared" si="12"/>
        <v>0</v>
      </c>
      <c r="AE105" s="12">
        <f t="shared" si="13"/>
        <v>0</v>
      </c>
      <c r="AF105" s="12">
        <f t="shared" si="14"/>
        <v>0</v>
      </c>
      <c r="AG105" s="12">
        <f t="shared" si="15"/>
        <v>0</v>
      </c>
      <c r="AH105" s="12">
        <f t="shared" si="16"/>
        <v>0</v>
      </c>
      <c r="AJ105" s="12">
        <f t="shared" si="17"/>
        <v>1</v>
      </c>
    </row>
    <row r="106" spans="1:36" ht="14">
      <c r="A106" s="2">
        <v>40011</v>
      </c>
      <c r="B106" s="70">
        <v>2009</v>
      </c>
      <c r="C106" s="70">
        <v>7</v>
      </c>
      <c r="D106" s="70" t="s">
        <v>243</v>
      </c>
      <c r="E106" s="58">
        <v>1130</v>
      </c>
      <c r="F106" s="76" t="s">
        <v>97</v>
      </c>
      <c r="G106" s="76">
        <v>1</v>
      </c>
      <c r="H106" s="69" t="s">
        <v>123</v>
      </c>
      <c r="I106" s="70" t="s">
        <v>582</v>
      </c>
      <c r="J106" s="70" t="s">
        <v>583</v>
      </c>
      <c r="K106" s="70" t="s">
        <v>678</v>
      </c>
      <c r="L106" s="70" t="s">
        <v>286</v>
      </c>
      <c r="M106" s="70" t="s">
        <v>133</v>
      </c>
      <c r="N106" s="70" t="s">
        <v>529</v>
      </c>
      <c r="O106" s="76" t="s">
        <v>405</v>
      </c>
      <c r="P106" s="75" t="s">
        <v>672</v>
      </c>
      <c r="Q106" s="69">
        <v>97101</v>
      </c>
      <c r="R106" s="69" t="s">
        <v>808</v>
      </c>
      <c r="S106" s="69" t="s">
        <v>519</v>
      </c>
      <c r="T106" s="69" t="s">
        <v>434</v>
      </c>
      <c r="U106" s="69"/>
      <c r="V106" s="69" t="s">
        <v>33</v>
      </c>
      <c r="W106" s="69"/>
      <c r="Y106" s="58">
        <v>1130</v>
      </c>
      <c r="AA106" s="12">
        <f t="shared" si="9"/>
        <v>0</v>
      </c>
      <c r="AB106" s="12">
        <f t="shared" si="10"/>
        <v>0</v>
      </c>
      <c r="AC106" s="12">
        <f t="shared" si="11"/>
        <v>1</v>
      </c>
      <c r="AD106" s="12">
        <f t="shared" si="12"/>
        <v>0</v>
      </c>
      <c r="AE106" s="12">
        <f t="shared" si="13"/>
        <v>0</v>
      </c>
      <c r="AF106" s="12">
        <f t="shared" si="14"/>
        <v>0</v>
      </c>
      <c r="AG106" s="12">
        <f t="shared" si="15"/>
        <v>0</v>
      </c>
      <c r="AH106" s="12">
        <f t="shared" si="16"/>
        <v>0</v>
      </c>
      <c r="AJ106" s="12">
        <f t="shared" si="17"/>
        <v>1</v>
      </c>
    </row>
    <row r="107" spans="1:36" ht="14">
      <c r="A107" s="2">
        <v>40813</v>
      </c>
      <c r="B107" s="70">
        <v>2011</v>
      </c>
      <c r="C107" s="70">
        <v>9</v>
      </c>
      <c r="D107" s="70" t="s">
        <v>307</v>
      </c>
      <c r="E107" s="58">
        <v>1130</v>
      </c>
      <c r="F107" s="76" t="s">
        <v>97</v>
      </c>
      <c r="G107" s="76">
        <v>1</v>
      </c>
      <c r="H107" s="69" t="s">
        <v>123</v>
      </c>
      <c r="I107" s="70" t="s">
        <v>582</v>
      </c>
      <c r="J107" s="70" t="s">
        <v>583</v>
      </c>
      <c r="K107" s="70" t="s">
        <v>585</v>
      </c>
      <c r="L107" s="70" t="s">
        <v>434</v>
      </c>
      <c r="M107" s="70" t="s">
        <v>133</v>
      </c>
      <c r="N107" s="70" t="s">
        <v>535</v>
      </c>
      <c r="O107" s="74" t="s">
        <v>653</v>
      </c>
      <c r="P107" s="74"/>
      <c r="Q107" s="69" t="s">
        <v>342</v>
      </c>
      <c r="R107" s="69" t="s">
        <v>876</v>
      </c>
      <c r="S107" s="69" t="s">
        <v>519</v>
      </c>
      <c r="T107" s="69" t="s">
        <v>434</v>
      </c>
      <c r="U107" s="71"/>
      <c r="V107" s="71"/>
      <c r="W107" s="69"/>
      <c r="Y107" s="58">
        <v>1130</v>
      </c>
      <c r="AA107" s="12">
        <f t="shared" si="9"/>
        <v>0</v>
      </c>
      <c r="AB107" s="12">
        <f t="shared" si="10"/>
        <v>0</v>
      </c>
      <c r="AC107" s="12">
        <f t="shared" si="11"/>
        <v>1</v>
      </c>
      <c r="AD107" s="12">
        <f t="shared" si="12"/>
        <v>0</v>
      </c>
      <c r="AE107" s="12">
        <f t="shared" si="13"/>
        <v>0</v>
      </c>
      <c r="AF107" s="12">
        <f t="shared" si="14"/>
        <v>0</v>
      </c>
      <c r="AG107" s="12">
        <f t="shared" si="15"/>
        <v>0</v>
      </c>
      <c r="AH107" s="12">
        <f t="shared" si="16"/>
        <v>0</v>
      </c>
      <c r="AJ107" s="12">
        <f t="shared" si="17"/>
        <v>1</v>
      </c>
    </row>
    <row r="108" spans="1:36" ht="14">
      <c r="A108" s="2">
        <v>40660</v>
      </c>
      <c r="B108" s="70">
        <v>2011</v>
      </c>
      <c r="C108" s="70">
        <v>4</v>
      </c>
      <c r="D108" s="70" t="s">
        <v>135</v>
      </c>
      <c r="E108" s="58">
        <v>1130</v>
      </c>
      <c r="F108" s="76" t="s">
        <v>97</v>
      </c>
      <c r="G108" s="76">
        <v>1</v>
      </c>
      <c r="H108" s="69" t="s">
        <v>739</v>
      </c>
      <c r="I108" s="70" t="s">
        <v>731</v>
      </c>
      <c r="J108" s="70" t="s">
        <v>732</v>
      </c>
      <c r="K108" s="70" t="s">
        <v>678</v>
      </c>
      <c r="L108" s="70" t="s">
        <v>286</v>
      </c>
      <c r="M108" s="70" t="s">
        <v>343</v>
      </c>
      <c r="N108" s="70" t="s">
        <v>666</v>
      </c>
      <c r="O108" s="76" t="s">
        <v>406</v>
      </c>
      <c r="P108" s="75"/>
      <c r="Q108" s="69" t="s">
        <v>342</v>
      </c>
      <c r="R108" s="69" t="s">
        <v>701</v>
      </c>
      <c r="S108" s="69" t="s">
        <v>678</v>
      </c>
      <c r="T108" s="69" t="s">
        <v>517</v>
      </c>
      <c r="U108" s="69"/>
      <c r="V108" s="69"/>
      <c r="W108" s="69"/>
      <c r="Y108" s="58">
        <v>1130</v>
      </c>
      <c r="AA108" s="12">
        <f t="shared" si="9"/>
        <v>0</v>
      </c>
      <c r="AB108" s="12">
        <f t="shared" si="10"/>
        <v>0</v>
      </c>
      <c r="AC108" s="12">
        <f t="shared" si="11"/>
        <v>1</v>
      </c>
      <c r="AD108" s="12">
        <f t="shared" si="12"/>
        <v>0</v>
      </c>
      <c r="AE108" s="12">
        <f t="shared" si="13"/>
        <v>0</v>
      </c>
      <c r="AF108" s="12">
        <f t="shared" si="14"/>
        <v>0</v>
      </c>
      <c r="AG108" s="12">
        <f t="shared" si="15"/>
        <v>0</v>
      </c>
      <c r="AH108" s="12">
        <f t="shared" si="16"/>
        <v>0</v>
      </c>
      <c r="AJ108" s="12">
        <f t="shared" si="17"/>
        <v>1</v>
      </c>
    </row>
    <row r="109" spans="1:36" ht="14">
      <c r="A109" s="2">
        <v>40477</v>
      </c>
      <c r="B109" s="70">
        <v>2010</v>
      </c>
      <c r="C109" s="70">
        <v>10</v>
      </c>
      <c r="D109" s="70" t="s">
        <v>307</v>
      </c>
      <c r="E109" s="58">
        <v>1130</v>
      </c>
      <c r="F109" s="72" t="s">
        <v>97</v>
      </c>
      <c r="G109" s="72">
        <v>1</v>
      </c>
      <c r="H109" s="69" t="s">
        <v>1</v>
      </c>
      <c r="I109" s="70" t="s">
        <v>547</v>
      </c>
      <c r="J109" s="70" t="s">
        <v>725</v>
      </c>
      <c r="K109" s="70" t="s">
        <v>585</v>
      </c>
      <c r="L109" s="70" t="s">
        <v>585</v>
      </c>
      <c r="M109" s="70" t="s">
        <v>232</v>
      </c>
      <c r="N109" s="70" t="s">
        <v>548</v>
      </c>
      <c r="O109" s="72" t="s">
        <v>481</v>
      </c>
      <c r="P109" s="71" t="s">
        <v>406</v>
      </c>
      <c r="Q109" s="69" t="s">
        <v>342</v>
      </c>
      <c r="R109" s="69" t="s">
        <v>66</v>
      </c>
      <c r="S109" s="69" t="s">
        <v>585</v>
      </c>
      <c r="T109" s="69" t="s">
        <v>585</v>
      </c>
      <c r="U109" s="69"/>
      <c r="V109" s="69"/>
      <c r="W109" s="69"/>
      <c r="Y109" s="58">
        <v>1130</v>
      </c>
      <c r="AA109" s="12">
        <f t="shared" si="9"/>
        <v>0</v>
      </c>
      <c r="AB109" s="12">
        <f t="shared" si="10"/>
        <v>0</v>
      </c>
      <c r="AC109" s="12">
        <f t="shared" si="11"/>
        <v>1</v>
      </c>
      <c r="AD109" s="12">
        <f t="shared" si="12"/>
        <v>0</v>
      </c>
      <c r="AE109" s="12">
        <f t="shared" si="13"/>
        <v>0</v>
      </c>
      <c r="AF109" s="12">
        <f t="shared" si="14"/>
        <v>0</v>
      </c>
      <c r="AG109" s="12">
        <f t="shared" si="15"/>
        <v>0</v>
      </c>
      <c r="AH109" s="12">
        <f t="shared" si="16"/>
        <v>0</v>
      </c>
      <c r="AJ109" s="12">
        <f t="shared" si="17"/>
        <v>1</v>
      </c>
    </row>
    <row r="110" spans="1:36" ht="14">
      <c r="A110" s="2">
        <v>41471</v>
      </c>
      <c r="B110" s="70">
        <v>2013</v>
      </c>
      <c r="C110" s="70">
        <v>7</v>
      </c>
      <c r="D110" s="70" t="s">
        <v>243</v>
      </c>
      <c r="E110" s="67">
        <v>1155</v>
      </c>
      <c r="F110" s="64" t="s">
        <v>97</v>
      </c>
      <c r="G110" s="10">
        <v>1</v>
      </c>
      <c r="H110" s="69" t="s">
        <v>123</v>
      </c>
      <c r="I110" s="70" t="s">
        <v>582</v>
      </c>
      <c r="J110" s="70" t="s">
        <v>583</v>
      </c>
      <c r="K110" s="70" t="s">
        <v>585</v>
      </c>
      <c r="L110" s="70" t="s">
        <v>585</v>
      </c>
      <c r="M110" s="70" t="s">
        <v>251</v>
      </c>
      <c r="N110" s="70" t="s">
        <v>158</v>
      </c>
      <c r="O110" s="70" t="s">
        <v>159</v>
      </c>
      <c r="P110" s="69"/>
      <c r="Q110" s="69" t="s">
        <v>342</v>
      </c>
      <c r="R110" s="69" t="s">
        <v>761</v>
      </c>
      <c r="S110" s="69" t="s">
        <v>678</v>
      </c>
      <c r="T110" s="69" t="s">
        <v>434</v>
      </c>
      <c r="U110" s="73" t="s">
        <v>922</v>
      </c>
      <c r="V110" s="73"/>
      <c r="W110" s="69"/>
      <c r="Y110" s="67">
        <v>1155</v>
      </c>
      <c r="AA110" s="12">
        <f t="shared" si="9"/>
        <v>0</v>
      </c>
      <c r="AB110" s="12">
        <f t="shared" si="10"/>
        <v>0</v>
      </c>
      <c r="AC110" s="12">
        <f t="shared" si="11"/>
        <v>1</v>
      </c>
      <c r="AD110" s="12">
        <f t="shared" si="12"/>
        <v>0</v>
      </c>
      <c r="AE110" s="12">
        <f t="shared" si="13"/>
        <v>0</v>
      </c>
      <c r="AF110" s="12">
        <f t="shared" si="14"/>
        <v>0</v>
      </c>
      <c r="AG110" s="12">
        <f t="shared" si="15"/>
        <v>0</v>
      </c>
      <c r="AH110" s="12">
        <f t="shared" si="16"/>
        <v>0</v>
      </c>
      <c r="AJ110" s="12">
        <f t="shared" si="17"/>
        <v>1</v>
      </c>
    </row>
    <row r="111" spans="1:36" ht="14">
      <c r="A111" s="2">
        <v>41552</v>
      </c>
      <c r="B111" s="70">
        <v>2013</v>
      </c>
      <c r="C111" s="70">
        <v>10</v>
      </c>
      <c r="D111" s="70" t="s">
        <v>307</v>
      </c>
      <c r="E111" s="67">
        <v>1155</v>
      </c>
      <c r="F111" s="64" t="s">
        <v>97</v>
      </c>
      <c r="G111" s="10">
        <v>1</v>
      </c>
      <c r="H111" s="69" t="s">
        <v>123</v>
      </c>
      <c r="I111" s="70" t="s">
        <v>582</v>
      </c>
      <c r="J111" s="70" t="s">
        <v>583</v>
      </c>
      <c r="K111" s="70" t="s">
        <v>519</v>
      </c>
      <c r="L111" s="70" t="s">
        <v>585</v>
      </c>
      <c r="M111" s="70" t="s">
        <v>133</v>
      </c>
      <c r="N111" s="70" t="s">
        <v>306</v>
      </c>
      <c r="O111" s="70" t="s">
        <v>157</v>
      </c>
      <c r="P111" s="69"/>
      <c r="Q111" s="69" t="s">
        <v>342</v>
      </c>
      <c r="R111" s="69" t="s">
        <v>609</v>
      </c>
      <c r="S111" s="69" t="s">
        <v>519</v>
      </c>
      <c r="T111" s="69" t="s">
        <v>434</v>
      </c>
      <c r="U111" s="69" t="s">
        <v>636</v>
      </c>
      <c r="V111" s="69"/>
      <c r="W111" s="69"/>
      <c r="Y111" s="67">
        <v>1155</v>
      </c>
      <c r="AA111" s="12">
        <f t="shared" si="9"/>
        <v>0</v>
      </c>
      <c r="AB111" s="12">
        <f t="shared" si="10"/>
        <v>0</v>
      </c>
      <c r="AC111" s="12">
        <f t="shared" si="11"/>
        <v>1</v>
      </c>
      <c r="AD111" s="12">
        <f t="shared" si="12"/>
        <v>0</v>
      </c>
      <c r="AE111" s="12">
        <f t="shared" si="13"/>
        <v>0</v>
      </c>
      <c r="AF111" s="12">
        <f t="shared" si="14"/>
        <v>0</v>
      </c>
      <c r="AG111" s="12">
        <f t="shared" si="15"/>
        <v>0</v>
      </c>
      <c r="AH111" s="12">
        <f t="shared" si="16"/>
        <v>0</v>
      </c>
      <c r="AJ111" s="12">
        <f t="shared" si="17"/>
        <v>1</v>
      </c>
    </row>
    <row r="112" spans="1:36" ht="14">
      <c r="A112" s="2">
        <v>40713</v>
      </c>
      <c r="B112" s="70">
        <v>2011</v>
      </c>
      <c r="C112" s="70">
        <v>6</v>
      </c>
      <c r="D112" s="70" t="s">
        <v>243</v>
      </c>
      <c r="E112" s="58">
        <v>1155</v>
      </c>
      <c r="F112" s="70" t="s">
        <v>97</v>
      </c>
      <c r="G112" s="70">
        <v>1</v>
      </c>
      <c r="H112" s="69" t="s">
        <v>305</v>
      </c>
      <c r="I112" s="70" t="s">
        <v>437</v>
      </c>
      <c r="J112" s="70" t="s">
        <v>575</v>
      </c>
      <c r="K112" s="70"/>
      <c r="L112" s="70"/>
      <c r="M112" s="70" t="s">
        <v>133</v>
      </c>
      <c r="N112" s="70" t="s">
        <v>660</v>
      </c>
      <c r="O112" s="76" t="s">
        <v>484</v>
      </c>
      <c r="P112" s="75" t="s">
        <v>524</v>
      </c>
      <c r="Q112" s="69" t="s">
        <v>342</v>
      </c>
      <c r="R112" s="69" t="s">
        <v>865</v>
      </c>
      <c r="S112" s="69" t="s">
        <v>678</v>
      </c>
      <c r="T112" s="69" t="s">
        <v>517</v>
      </c>
      <c r="U112" s="75"/>
      <c r="V112" t="s">
        <v>986</v>
      </c>
      <c r="W112" s="69"/>
      <c r="Y112" s="58">
        <v>1155</v>
      </c>
      <c r="AA112" s="12">
        <f t="shared" si="9"/>
        <v>0</v>
      </c>
      <c r="AB112" s="12">
        <f t="shared" si="10"/>
        <v>0</v>
      </c>
      <c r="AC112" s="12">
        <f t="shared" si="11"/>
        <v>1</v>
      </c>
      <c r="AD112" s="12">
        <f t="shared" si="12"/>
        <v>0</v>
      </c>
      <c r="AE112" s="12">
        <f t="shared" si="13"/>
        <v>0</v>
      </c>
      <c r="AF112" s="12">
        <f t="shared" si="14"/>
        <v>0</v>
      </c>
      <c r="AG112" s="12">
        <f t="shared" si="15"/>
        <v>0</v>
      </c>
      <c r="AH112" s="12">
        <f t="shared" si="16"/>
        <v>0</v>
      </c>
      <c r="AJ112" s="12">
        <f t="shared" si="17"/>
        <v>1</v>
      </c>
    </row>
    <row r="113" spans="1:36" ht="14">
      <c r="A113" s="2">
        <v>40469</v>
      </c>
      <c r="B113" s="70">
        <v>2010</v>
      </c>
      <c r="C113" s="70">
        <v>10</v>
      </c>
      <c r="D113" s="70" t="s">
        <v>307</v>
      </c>
      <c r="E113" s="58">
        <v>1200</v>
      </c>
      <c r="F113" s="70" t="s">
        <v>97</v>
      </c>
      <c r="G113" s="70">
        <v>1</v>
      </c>
      <c r="H113" s="69" t="s">
        <v>835</v>
      </c>
      <c r="I113" s="70" t="s">
        <v>565</v>
      </c>
      <c r="J113" s="70" t="s">
        <v>566</v>
      </c>
      <c r="K113" s="70" t="s">
        <v>585</v>
      </c>
      <c r="L113" s="70" t="s">
        <v>434</v>
      </c>
      <c r="M113" s="70" t="s">
        <v>171</v>
      </c>
      <c r="N113" s="70" t="s">
        <v>567</v>
      </c>
      <c r="O113" s="74" t="s">
        <v>726</v>
      </c>
      <c r="P113" s="74"/>
      <c r="Q113" s="69" t="s">
        <v>342</v>
      </c>
      <c r="R113" s="69" t="s">
        <v>303</v>
      </c>
      <c r="S113" s="69" t="s">
        <v>678</v>
      </c>
      <c r="T113" s="69" t="s">
        <v>585</v>
      </c>
      <c r="U113" s="69"/>
      <c r="V113" s="69"/>
      <c r="W113" s="69"/>
      <c r="Y113" s="58">
        <v>1200</v>
      </c>
      <c r="AA113" s="12">
        <f t="shared" si="9"/>
        <v>0</v>
      </c>
      <c r="AB113" s="12">
        <f t="shared" si="10"/>
        <v>0</v>
      </c>
      <c r="AC113" s="12">
        <f t="shared" si="11"/>
        <v>1</v>
      </c>
      <c r="AD113" s="12">
        <f t="shared" si="12"/>
        <v>0</v>
      </c>
      <c r="AE113" s="12">
        <f t="shared" si="13"/>
        <v>0</v>
      </c>
      <c r="AF113" s="12">
        <f t="shared" si="14"/>
        <v>0</v>
      </c>
      <c r="AG113" s="12">
        <f t="shared" si="15"/>
        <v>0</v>
      </c>
      <c r="AH113" s="12">
        <f t="shared" si="16"/>
        <v>0</v>
      </c>
      <c r="AJ113" s="12">
        <f t="shared" si="17"/>
        <v>1</v>
      </c>
    </row>
    <row r="114" spans="1:36" ht="14">
      <c r="A114" s="2">
        <v>41143</v>
      </c>
      <c r="B114" s="70">
        <v>2012</v>
      </c>
      <c r="C114" s="70">
        <v>8</v>
      </c>
      <c r="D114" s="70" t="s">
        <v>243</v>
      </c>
      <c r="E114" s="58">
        <v>1200</v>
      </c>
      <c r="F114" s="70" t="s">
        <v>97</v>
      </c>
      <c r="G114" s="10">
        <v>1</v>
      </c>
      <c r="H114" s="69" t="s">
        <v>477</v>
      </c>
      <c r="I114" s="70" t="s">
        <v>183</v>
      </c>
      <c r="J114" s="70" t="s">
        <v>321</v>
      </c>
      <c r="K114" s="70" t="s">
        <v>678</v>
      </c>
      <c r="L114" s="70" t="s">
        <v>100</v>
      </c>
      <c r="M114" s="70" t="s">
        <v>251</v>
      </c>
      <c r="N114" s="70" t="s">
        <v>330</v>
      </c>
      <c r="O114" s="74" t="s">
        <v>391</v>
      </c>
      <c r="P114" s="74"/>
      <c r="Q114" s="69" t="s">
        <v>342</v>
      </c>
      <c r="R114" s="69" t="s">
        <v>894</v>
      </c>
      <c r="S114" s="69" t="s">
        <v>585</v>
      </c>
      <c r="T114" s="69" t="s">
        <v>434</v>
      </c>
      <c r="U114" s="69"/>
      <c r="V114" s="69"/>
      <c r="W114" s="69"/>
      <c r="Y114" s="58">
        <v>1200</v>
      </c>
      <c r="AA114" s="12">
        <f t="shared" si="9"/>
        <v>0</v>
      </c>
      <c r="AB114" s="12">
        <f t="shared" si="10"/>
        <v>0</v>
      </c>
      <c r="AC114" s="12">
        <f t="shared" si="11"/>
        <v>1</v>
      </c>
      <c r="AD114" s="12">
        <f t="shared" si="12"/>
        <v>0</v>
      </c>
      <c r="AE114" s="12">
        <f t="shared" si="13"/>
        <v>0</v>
      </c>
      <c r="AF114" s="12">
        <f t="shared" si="14"/>
        <v>0</v>
      </c>
      <c r="AG114" s="12">
        <f t="shared" si="15"/>
        <v>0</v>
      </c>
      <c r="AH114" s="12">
        <f t="shared" si="16"/>
        <v>0</v>
      </c>
      <c r="AJ114" s="12">
        <f t="shared" si="17"/>
        <v>1</v>
      </c>
    </row>
    <row r="115" spans="1:36" ht="14">
      <c r="A115" s="2">
        <v>40794</v>
      </c>
      <c r="B115" s="70">
        <v>2011</v>
      </c>
      <c r="C115" s="70">
        <v>9</v>
      </c>
      <c r="D115" s="70" t="s">
        <v>307</v>
      </c>
      <c r="E115" s="58">
        <v>1200</v>
      </c>
      <c r="F115" s="76" t="s">
        <v>97</v>
      </c>
      <c r="G115" s="76">
        <v>1</v>
      </c>
      <c r="H115" s="69" t="s">
        <v>477</v>
      </c>
      <c r="I115" s="70" t="s">
        <v>183</v>
      </c>
      <c r="J115" s="70" t="s">
        <v>321</v>
      </c>
      <c r="K115" s="70" t="s">
        <v>585</v>
      </c>
      <c r="L115" s="70" t="s">
        <v>434</v>
      </c>
      <c r="M115" s="70" t="s">
        <v>133</v>
      </c>
      <c r="N115" s="70" t="s">
        <v>419</v>
      </c>
      <c r="O115" s="70" t="s">
        <v>503</v>
      </c>
      <c r="P115" s="69" t="s">
        <v>650</v>
      </c>
      <c r="Q115" s="69" t="s">
        <v>342</v>
      </c>
      <c r="R115" s="69" t="s">
        <v>874</v>
      </c>
      <c r="S115" s="69" t="s">
        <v>519</v>
      </c>
      <c r="T115" s="69" t="s">
        <v>434</v>
      </c>
      <c r="U115" s="75"/>
      <c r="V115" s="75"/>
      <c r="W115" s="69"/>
      <c r="Y115" s="58">
        <v>1200</v>
      </c>
      <c r="AA115" s="12">
        <f t="shared" si="9"/>
        <v>0</v>
      </c>
      <c r="AB115" s="12">
        <f t="shared" si="10"/>
        <v>0</v>
      </c>
      <c r="AC115" s="12">
        <f t="shared" si="11"/>
        <v>1</v>
      </c>
      <c r="AD115" s="12">
        <f t="shared" si="12"/>
        <v>0</v>
      </c>
      <c r="AE115" s="12">
        <f t="shared" si="13"/>
        <v>0</v>
      </c>
      <c r="AF115" s="12">
        <f t="shared" si="14"/>
        <v>0</v>
      </c>
      <c r="AG115" s="12">
        <f t="shared" si="15"/>
        <v>0</v>
      </c>
      <c r="AH115" s="12">
        <f t="shared" si="16"/>
        <v>0</v>
      </c>
      <c r="AJ115" s="12">
        <f t="shared" si="17"/>
        <v>1</v>
      </c>
    </row>
    <row r="116" spans="1:36" ht="14">
      <c r="A116" s="2">
        <v>39931</v>
      </c>
      <c r="B116" s="70">
        <v>2009</v>
      </c>
      <c r="C116" s="70">
        <v>4</v>
      </c>
      <c r="D116" s="70" t="s">
        <v>135</v>
      </c>
      <c r="E116" s="58">
        <v>1200</v>
      </c>
      <c r="F116" s="76" t="s">
        <v>97</v>
      </c>
      <c r="G116" s="76">
        <v>1</v>
      </c>
      <c r="H116" s="69" t="s">
        <v>123</v>
      </c>
      <c r="I116" s="70" t="s">
        <v>582</v>
      </c>
      <c r="J116" s="70" t="s">
        <v>583</v>
      </c>
      <c r="K116" s="70" t="s">
        <v>678</v>
      </c>
      <c r="L116" s="70" t="s">
        <v>585</v>
      </c>
      <c r="M116" s="70" t="s">
        <v>232</v>
      </c>
      <c r="N116" s="70" t="s">
        <v>747</v>
      </c>
      <c r="O116" s="74" t="s">
        <v>284</v>
      </c>
      <c r="P116" s="74"/>
      <c r="Q116" s="69">
        <v>96999</v>
      </c>
      <c r="R116" s="69" t="s">
        <v>793</v>
      </c>
      <c r="S116" s="69" t="s">
        <v>678</v>
      </c>
      <c r="T116" s="69" t="s">
        <v>434</v>
      </c>
      <c r="U116" s="69"/>
      <c r="V116" s="69" t="s">
        <v>33</v>
      </c>
      <c r="W116" s="69"/>
      <c r="Y116" s="58">
        <v>1200</v>
      </c>
      <c r="AA116" s="12">
        <f t="shared" si="9"/>
        <v>0</v>
      </c>
      <c r="AB116" s="12">
        <f t="shared" si="10"/>
        <v>0</v>
      </c>
      <c r="AC116" s="12">
        <f t="shared" si="11"/>
        <v>1</v>
      </c>
      <c r="AD116" s="12">
        <f t="shared" si="12"/>
        <v>0</v>
      </c>
      <c r="AE116" s="12">
        <f t="shared" si="13"/>
        <v>0</v>
      </c>
      <c r="AF116" s="12">
        <f t="shared" si="14"/>
        <v>0</v>
      </c>
      <c r="AG116" s="12">
        <f t="shared" si="15"/>
        <v>0</v>
      </c>
      <c r="AH116" s="12">
        <f t="shared" si="16"/>
        <v>0</v>
      </c>
      <c r="AJ116" s="12">
        <f t="shared" si="17"/>
        <v>1</v>
      </c>
    </row>
    <row r="117" spans="1:36" ht="14">
      <c r="A117" s="2">
        <v>39932</v>
      </c>
      <c r="B117" s="70">
        <v>2009</v>
      </c>
      <c r="C117" s="70">
        <v>4</v>
      </c>
      <c r="D117" s="70" t="s">
        <v>135</v>
      </c>
      <c r="E117" s="58">
        <v>1200</v>
      </c>
      <c r="F117" s="72" t="s">
        <v>97</v>
      </c>
      <c r="G117" s="72">
        <v>1</v>
      </c>
      <c r="H117" s="69" t="s">
        <v>123</v>
      </c>
      <c r="I117" s="70" t="s">
        <v>582</v>
      </c>
      <c r="J117" s="70" t="s">
        <v>583</v>
      </c>
      <c r="K117" s="70" t="s">
        <v>385</v>
      </c>
      <c r="L117" s="70" t="s">
        <v>283</v>
      </c>
      <c r="M117" s="70" t="s">
        <v>232</v>
      </c>
      <c r="N117" s="70" t="s">
        <v>747</v>
      </c>
      <c r="O117" s="74" t="s">
        <v>284</v>
      </c>
      <c r="P117" s="74"/>
      <c r="Q117" s="69">
        <v>97001</v>
      </c>
      <c r="R117" s="69" t="s">
        <v>794</v>
      </c>
      <c r="S117" s="69" t="s">
        <v>519</v>
      </c>
      <c r="T117" s="69" t="s">
        <v>517</v>
      </c>
      <c r="U117" s="71"/>
      <c r="V117" s="75" t="s">
        <v>33</v>
      </c>
      <c r="W117" s="69"/>
      <c r="Y117" s="58">
        <v>1200</v>
      </c>
      <c r="AA117" s="12">
        <f t="shared" si="9"/>
        <v>0</v>
      </c>
      <c r="AB117" s="12">
        <f t="shared" si="10"/>
        <v>0</v>
      </c>
      <c r="AC117" s="12">
        <f t="shared" si="11"/>
        <v>1</v>
      </c>
      <c r="AD117" s="12">
        <f t="shared" si="12"/>
        <v>0</v>
      </c>
      <c r="AE117" s="12">
        <f t="shared" si="13"/>
        <v>0</v>
      </c>
      <c r="AF117" s="12">
        <f t="shared" si="14"/>
        <v>0</v>
      </c>
      <c r="AG117" s="12">
        <f t="shared" si="15"/>
        <v>0</v>
      </c>
      <c r="AH117" s="12">
        <f t="shared" si="16"/>
        <v>0</v>
      </c>
      <c r="AJ117" s="12">
        <f t="shared" si="17"/>
        <v>1</v>
      </c>
    </row>
    <row r="118" spans="1:36" ht="14">
      <c r="A118" s="2">
        <v>40827</v>
      </c>
      <c r="B118" s="70">
        <v>2011</v>
      </c>
      <c r="C118" s="70">
        <v>10</v>
      </c>
      <c r="D118" s="70" t="s">
        <v>307</v>
      </c>
      <c r="E118" s="58">
        <v>1210</v>
      </c>
      <c r="F118" s="72" t="s">
        <v>97</v>
      </c>
      <c r="G118" s="72">
        <v>1</v>
      </c>
      <c r="H118" s="69" t="s">
        <v>123</v>
      </c>
      <c r="I118" s="70" t="s">
        <v>582</v>
      </c>
      <c r="J118" s="70" t="s">
        <v>583</v>
      </c>
      <c r="K118" s="70" t="s">
        <v>519</v>
      </c>
      <c r="L118" s="70" t="s">
        <v>286</v>
      </c>
      <c r="M118" s="70" t="s">
        <v>133</v>
      </c>
      <c r="N118" s="70" t="s">
        <v>535</v>
      </c>
      <c r="O118" s="76" t="s">
        <v>536</v>
      </c>
      <c r="P118" s="75" t="s">
        <v>643</v>
      </c>
      <c r="Q118" s="69" t="s">
        <v>342</v>
      </c>
      <c r="R118" s="69" t="s">
        <v>878</v>
      </c>
      <c r="S118" s="69" t="s">
        <v>519</v>
      </c>
      <c r="T118" s="69" t="s">
        <v>517</v>
      </c>
      <c r="U118" s="69"/>
      <c r="V118" s="69" t="s">
        <v>923</v>
      </c>
      <c r="W118" s="69"/>
      <c r="Y118" s="58">
        <v>1210</v>
      </c>
      <c r="AA118" s="12">
        <f t="shared" si="9"/>
        <v>0</v>
      </c>
      <c r="AB118" s="12">
        <f t="shared" si="10"/>
        <v>0</v>
      </c>
      <c r="AC118" s="12">
        <f t="shared" si="11"/>
        <v>1</v>
      </c>
      <c r="AD118" s="12">
        <f t="shared" si="12"/>
        <v>0</v>
      </c>
      <c r="AE118" s="12">
        <f t="shared" si="13"/>
        <v>0</v>
      </c>
      <c r="AF118" s="12">
        <f t="shared" si="14"/>
        <v>0</v>
      </c>
      <c r="AG118" s="12">
        <f t="shared" si="15"/>
        <v>0</v>
      </c>
      <c r="AH118" s="12">
        <f t="shared" si="16"/>
        <v>0</v>
      </c>
      <c r="AJ118" s="12">
        <f t="shared" si="17"/>
        <v>1</v>
      </c>
    </row>
    <row r="119" spans="1:36" ht="14">
      <c r="A119" s="2">
        <v>41111</v>
      </c>
      <c r="B119" s="70">
        <v>2012</v>
      </c>
      <c r="C119" s="70">
        <v>7</v>
      </c>
      <c r="D119" s="70" t="s">
        <v>243</v>
      </c>
      <c r="E119" s="58">
        <v>1215</v>
      </c>
      <c r="F119" s="70" t="s">
        <v>97</v>
      </c>
      <c r="G119" s="10">
        <v>1</v>
      </c>
      <c r="H119" s="69" t="s">
        <v>123</v>
      </c>
      <c r="I119" s="70" t="s">
        <v>582</v>
      </c>
      <c r="J119" s="70" t="s">
        <v>583</v>
      </c>
      <c r="K119" s="70"/>
      <c r="L119" s="70"/>
      <c r="M119" s="70" t="s">
        <v>133</v>
      </c>
      <c r="N119" s="70" t="s">
        <v>535</v>
      </c>
      <c r="O119" s="76" t="s">
        <v>467</v>
      </c>
      <c r="P119" s="75" t="s">
        <v>98</v>
      </c>
      <c r="Q119" s="69" t="s">
        <v>342</v>
      </c>
      <c r="R119" s="69" t="s">
        <v>68</v>
      </c>
      <c r="S119" s="69" t="s">
        <v>519</v>
      </c>
      <c r="T119" s="69" t="s">
        <v>434</v>
      </c>
      <c r="U119" s="69"/>
      <c r="V119" s="71"/>
      <c r="W119" s="69"/>
      <c r="Y119" s="58">
        <v>1215</v>
      </c>
      <c r="AA119" s="12">
        <f t="shared" si="9"/>
        <v>0</v>
      </c>
      <c r="AB119" s="12">
        <f t="shared" si="10"/>
        <v>0</v>
      </c>
      <c r="AC119" s="12">
        <f t="shared" si="11"/>
        <v>1</v>
      </c>
      <c r="AD119" s="12">
        <f t="shared" si="12"/>
        <v>0</v>
      </c>
      <c r="AE119" s="12">
        <f t="shared" si="13"/>
        <v>0</v>
      </c>
      <c r="AF119" s="12">
        <f t="shared" si="14"/>
        <v>0</v>
      </c>
      <c r="AG119" s="12">
        <f t="shared" si="15"/>
        <v>0</v>
      </c>
      <c r="AH119" s="12">
        <f t="shared" si="16"/>
        <v>0</v>
      </c>
      <c r="AJ119" s="12">
        <f t="shared" si="17"/>
        <v>1</v>
      </c>
    </row>
    <row r="120" spans="1:36" ht="14">
      <c r="A120" s="2">
        <v>40720</v>
      </c>
      <c r="B120" s="70">
        <v>2011</v>
      </c>
      <c r="C120" s="70">
        <v>6</v>
      </c>
      <c r="D120" s="70" t="s">
        <v>243</v>
      </c>
      <c r="E120" s="58">
        <v>1220</v>
      </c>
      <c r="F120" s="70" t="s">
        <v>97</v>
      </c>
      <c r="G120" s="70">
        <v>1</v>
      </c>
      <c r="H120" s="69" t="s">
        <v>478</v>
      </c>
      <c r="I120" s="70" t="s">
        <v>656</v>
      </c>
      <c r="J120" s="70" t="s">
        <v>657</v>
      </c>
      <c r="K120" s="70" t="s">
        <v>585</v>
      </c>
      <c r="L120" s="70" t="s">
        <v>585</v>
      </c>
      <c r="M120" s="70" t="s">
        <v>133</v>
      </c>
      <c r="N120" s="70" t="s">
        <v>419</v>
      </c>
      <c r="O120" s="76" t="s">
        <v>420</v>
      </c>
      <c r="P120" s="75"/>
      <c r="Q120" s="69" t="s">
        <v>342</v>
      </c>
      <c r="R120" s="69" t="s">
        <v>134</v>
      </c>
      <c r="S120" s="69" t="s">
        <v>519</v>
      </c>
      <c r="T120" s="69" t="s">
        <v>585</v>
      </c>
      <c r="U120" s="69"/>
      <c r="V120" s="69"/>
      <c r="W120" s="69"/>
      <c r="Y120" s="58">
        <v>1220</v>
      </c>
      <c r="AA120" s="12">
        <f t="shared" si="9"/>
        <v>0</v>
      </c>
      <c r="AB120" s="12">
        <f t="shared" si="10"/>
        <v>0</v>
      </c>
      <c r="AC120" s="12">
        <f t="shared" si="11"/>
        <v>1</v>
      </c>
      <c r="AD120" s="12">
        <f t="shared" si="12"/>
        <v>0</v>
      </c>
      <c r="AE120" s="12">
        <f t="shared" si="13"/>
        <v>0</v>
      </c>
      <c r="AF120" s="12">
        <f t="shared" si="14"/>
        <v>0</v>
      </c>
      <c r="AG120" s="12">
        <f t="shared" si="15"/>
        <v>0</v>
      </c>
      <c r="AH120" s="12">
        <f t="shared" si="16"/>
        <v>0</v>
      </c>
      <c r="AJ120" s="12">
        <f t="shared" si="17"/>
        <v>1</v>
      </c>
    </row>
    <row r="121" spans="1:36" ht="14">
      <c r="A121" s="2">
        <v>41183</v>
      </c>
      <c r="B121" s="70">
        <v>2012</v>
      </c>
      <c r="C121" s="70">
        <v>10</v>
      </c>
      <c r="D121" s="70" t="s">
        <v>307</v>
      </c>
      <c r="E121" s="58">
        <v>1225</v>
      </c>
      <c r="F121" s="70" t="s">
        <v>97</v>
      </c>
      <c r="G121" s="10">
        <v>1</v>
      </c>
      <c r="H121" s="69" t="s">
        <v>123</v>
      </c>
      <c r="I121" s="70" t="s">
        <v>582</v>
      </c>
      <c r="J121" s="70" t="s">
        <v>583</v>
      </c>
      <c r="K121" s="70" t="s">
        <v>519</v>
      </c>
      <c r="L121" s="70" t="s">
        <v>100</v>
      </c>
      <c r="M121" s="70" t="s">
        <v>133</v>
      </c>
      <c r="N121" s="70" t="s">
        <v>101</v>
      </c>
      <c r="O121" s="74" t="s">
        <v>493</v>
      </c>
      <c r="P121" s="74"/>
      <c r="Q121" s="69" t="s">
        <v>342</v>
      </c>
      <c r="R121" s="69" t="s">
        <v>74</v>
      </c>
      <c r="S121" s="69" t="s">
        <v>519</v>
      </c>
      <c r="T121" s="69" t="s">
        <v>517</v>
      </c>
      <c r="U121" s="69"/>
      <c r="V121" s="69"/>
      <c r="W121" s="69"/>
      <c r="Y121" s="58">
        <v>1225</v>
      </c>
      <c r="AA121" s="12">
        <f t="shared" si="9"/>
        <v>0</v>
      </c>
      <c r="AB121" s="12">
        <f t="shared" si="10"/>
        <v>0</v>
      </c>
      <c r="AC121" s="12">
        <f t="shared" si="11"/>
        <v>1</v>
      </c>
      <c r="AD121" s="12">
        <f t="shared" si="12"/>
        <v>0</v>
      </c>
      <c r="AE121" s="12">
        <f t="shared" si="13"/>
        <v>0</v>
      </c>
      <c r="AF121" s="12">
        <f t="shared" si="14"/>
        <v>0</v>
      </c>
      <c r="AG121" s="12">
        <f t="shared" si="15"/>
        <v>0</v>
      </c>
      <c r="AH121" s="12">
        <f t="shared" si="16"/>
        <v>0</v>
      </c>
      <c r="AJ121" s="12">
        <f t="shared" si="17"/>
        <v>1</v>
      </c>
    </row>
    <row r="122" spans="1:36" ht="14">
      <c r="A122" s="2">
        <v>41108</v>
      </c>
      <c r="B122" s="70">
        <v>2012</v>
      </c>
      <c r="C122" s="70">
        <v>7</v>
      </c>
      <c r="D122" s="70" t="s">
        <v>243</v>
      </c>
      <c r="E122" s="58">
        <v>1230</v>
      </c>
      <c r="F122" s="70" t="s">
        <v>97</v>
      </c>
      <c r="G122" s="10">
        <v>1</v>
      </c>
      <c r="H122" s="69" t="s">
        <v>720</v>
      </c>
      <c r="I122" s="70" t="s">
        <v>326</v>
      </c>
      <c r="J122" s="70" t="s">
        <v>327</v>
      </c>
      <c r="K122" s="70" t="s">
        <v>585</v>
      </c>
      <c r="L122" s="70" t="s">
        <v>434</v>
      </c>
      <c r="M122" s="70" t="s">
        <v>251</v>
      </c>
      <c r="N122" s="70" t="s">
        <v>330</v>
      </c>
      <c r="O122" s="74" t="s">
        <v>356</v>
      </c>
      <c r="P122" s="74"/>
      <c r="Q122" s="69" t="s">
        <v>342</v>
      </c>
      <c r="R122" s="69" t="s">
        <v>705</v>
      </c>
      <c r="S122" s="69" t="s">
        <v>585</v>
      </c>
      <c r="T122" s="69" t="s">
        <v>434</v>
      </c>
      <c r="U122" s="69"/>
      <c r="V122" s="69"/>
      <c r="W122" s="69"/>
      <c r="Y122" s="58">
        <v>1230</v>
      </c>
      <c r="AA122" s="12">
        <f t="shared" si="9"/>
        <v>0</v>
      </c>
      <c r="AB122" s="12">
        <f t="shared" si="10"/>
        <v>0</v>
      </c>
      <c r="AC122" s="12">
        <f t="shared" si="11"/>
        <v>1</v>
      </c>
      <c r="AD122" s="12">
        <f t="shared" si="12"/>
        <v>0</v>
      </c>
      <c r="AE122" s="12">
        <f t="shared" si="13"/>
        <v>0</v>
      </c>
      <c r="AF122" s="12">
        <f t="shared" si="14"/>
        <v>0</v>
      </c>
      <c r="AG122" s="12">
        <f t="shared" si="15"/>
        <v>0</v>
      </c>
      <c r="AH122" s="12">
        <f t="shared" si="16"/>
        <v>0</v>
      </c>
      <c r="AJ122" s="12">
        <f t="shared" si="17"/>
        <v>1</v>
      </c>
    </row>
    <row r="123" spans="1:36" ht="14">
      <c r="A123" s="2">
        <v>40344</v>
      </c>
      <c r="B123" s="70">
        <v>2010</v>
      </c>
      <c r="C123" s="70">
        <v>6</v>
      </c>
      <c r="D123" s="70" t="s">
        <v>243</v>
      </c>
      <c r="E123" s="58">
        <v>1230</v>
      </c>
      <c r="F123" s="70" t="s">
        <v>97</v>
      </c>
      <c r="G123" s="70">
        <v>1</v>
      </c>
      <c r="H123" s="69" t="s">
        <v>305</v>
      </c>
      <c r="I123" s="70" t="s">
        <v>437</v>
      </c>
      <c r="J123" s="70" t="s">
        <v>575</v>
      </c>
      <c r="K123" s="70" t="s">
        <v>585</v>
      </c>
      <c r="L123" s="70" t="s">
        <v>434</v>
      </c>
      <c r="M123" s="70" t="s">
        <v>232</v>
      </c>
      <c r="N123" s="70" t="s">
        <v>584</v>
      </c>
      <c r="O123" s="72" t="s">
        <v>838</v>
      </c>
      <c r="P123" s="71"/>
      <c r="Q123" s="69" t="s">
        <v>342</v>
      </c>
      <c r="R123" s="69" t="s">
        <v>960</v>
      </c>
      <c r="S123" s="69" t="s">
        <v>519</v>
      </c>
      <c r="T123" s="69" t="s">
        <v>434</v>
      </c>
      <c r="U123" s="69"/>
      <c r="V123" s="69"/>
      <c r="W123" s="69"/>
      <c r="Y123" s="58">
        <v>1230</v>
      </c>
      <c r="AA123" s="12">
        <f t="shared" si="9"/>
        <v>0</v>
      </c>
      <c r="AB123" s="12">
        <f t="shared" si="10"/>
        <v>0</v>
      </c>
      <c r="AC123" s="12">
        <f t="shared" si="11"/>
        <v>1</v>
      </c>
      <c r="AD123" s="12">
        <f t="shared" si="12"/>
        <v>0</v>
      </c>
      <c r="AE123" s="12">
        <f t="shared" si="13"/>
        <v>0</v>
      </c>
      <c r="AF123" s="12">
        <f t="shared" si="14"/>
        <v>0</v>
      </c>
      <c r="AG123" s="12">
        <f t="shared" si="15"/>
        <v>0</v>
      </c>
      <c r="AH123" s="12">
        <f t="shared" si="16"/>
        <v>0</v>
      </c>
      <c r="AJ123" s="12">
        <f t="shared" si="17"/>
        <v>1</v>
      </c>
    </row>
    <row r="124" spans="1:36" ht="14">
      <c r="A124" s="2">
        <v>41485</v>
      </c>
      <c r="B124" s="70">
        <v>2013</v>
      </c>
      <c r="C124" s="70">
        <v>7</v>
      </c>
      <c r="D124" s="70" t="s">
        <v>243</v>
      </c>
      <c r="E124" s="67">
        <v>1230</v>
      </c>
      <c r="F124" s="64" t="s">
        <v>97</v>
      </c>
      <c r="G124" s="10">
        <v>1</v>
      </c>
      <c r="H124" s="69" t="s">
        <v>305</v>
      </c>
      <c r="I124" s="70" t="s">
        <v>437</v>
      </c>
      <c r="J124" s="70" t="s">
        <v>575</v>
      </c>
      <c r="K124" s="70" t="s">
        <v>519</v>
      </c>
      <c r="L124" s="70" t="s">
        <v>434</v>
      </c>
      <c r="M124" s="70" t="s">
        <v>251</v>
      </c>
      <c r="N124" s="70" t="s">
        <v>43</v>
      </c>
      <c r="O124" s="72" t="s">
        <v>746</v>
      </c>
      <c r="P124" s="71" t="s">
        <v>166</v>
      </c>
      <c r="Q124" s="69" t="s">
        <v>342</v>
      </c>
      <c r="R124" s="69" t="s">
        <v>616</v>
      </c>
      <c r="S124" s="69" t="s">
        <v>519</v>
      </c>
      <c r="T124" s="69" t="s">
        <v>434</v>
      </c>
      <c r="U124" s="69" t="s">
        <v>759</v>
      </c>
      <c r="V124" s="69"/>
      <c r="W124" s="69"/>
      <c r="Y124" s="67">
        <v>1230</v>
      </c>
      <c r="AA124" s="12">
        <f t="shared" si="9"/>
        <v>0</v>
      </c>
      <c r="AB124" s="12">
        <f t="shared" si="10"/>
        <v>0</v>
      </c>
      <c r="AC124" s="12">
        <f t="shared" si="11"/>
        <v>1</v>
      </c>
      <c r="AD124" s="12">
        <f t="shared" si="12"/>
        <v>0</v>
      </c>
      <c r="AE124" s="12">
        <f t="shared" si="13"/>
        <v>0</v>
      </c>
      <c r="AF124" s="12">
        <f t="shared" si="14"/>
        <v>0</v>
      </c>
      <c r="AG124" s="12">
        <f t="shared" si="15"/>
        <v>0</v>
      </c>
      <c r="AH124" s="12">
        <f t="shared" si="16"/>
        <v>0</v>
      </c>
      <c r="AJ124" s="12">
        <f t="shared" si="17"/>
        <v>1</v>
      </c>
    </row>
    <row r="125" spans="1:36" ht="14">
      <c r="A125" s="2">
        <v>41088</v>
      </c>
      <c r="B125" s="70">
        <v>2012</v>
      </c>
      <c r="C125" s="70">
        <v>6</v>
      </c>
      <c r="D125" s="70" t="s">
        <v>243</v>
      </c>
      <c r="E125" s="58">
        <v>1237</v>
      </c>
      <c r="F125" s="70" t="s">
        <v>97</v>
      </c>
      <c r="G125" s="10">
        <v>1</v>
      </c>
      <c r="H125" s="69" t="s">
        <v>305</v>
      </c>
      <c r="I125" s="70" t="s">
        <v>437</v>
      </c>
      <c r="J125" s="70" t="s">
        <v>575</v>
      </c>
      <c r="K125" s="70" t="s">
        <v>519</v>
      </c>
      <c r="L125" s="70" t="s">
        <v>434</v>
      </c>
      <c r="M125" s="70" t="s">
        <v>133</v>
      </c>
      <c r="N125" s="70" t="s">
        <v>568</v>
      </c>
      <c r="O125" s="74" t="s">
        <v>569</v>
      </c>
      <c r="P125" s="74"/>
      <c r="Q125" s="69" t="s">
        <v>342</v>
      </c>
      <c r="R125" s="69" t="s">
        <v>891</v>
      </c>
      <c r="S125" s="69" t="s">
        <v>519</v>
      </c>
      <c r="T125" s="69" t="s">
        <v>434</v>
      </c>
      <c r="U125" s="69"/>
      <c r="V125" s="68" t="s">
        <v>992</v>
      </c>
      <c r="W125" s="69"/>
      <c r="Y125" s="58">
        <v>1237</v>
      </c>
      <c r="AA125" s="12">
        <f t="shared" si="9"/>
        <v>0</v>
      </c>
      <c r="AB125" s="12">
        <f t="shared" si="10"/>
        <v>0</v>
      </c>
      <c r="AC125" s="12">
        <f t="shared" si="11"/>
        <v>1</v>
      </c>
      <c r="AD125" s="12">
        <f t="shared" si="12"/>
        <v>0</v>
      </c>
      <c r="AE125" s="12">
        <f t="shared" si="13"/>
        <v>0</v>
      </c>
      <c r="AF125" s="12">
        <f t="shared" si="14"/>
        <v>0</v>
      </c>
      <c r="AG125" s="12">
        <f t="shared" si="15"/>
        <v>0</v>
      </c>
      <c r="AH125" s="12">
        <f t="shared" si="16"/>
        <v>0</v>
      </c>
      <c r="AJ125" s="12">
        <f t="shared" si="17"/>
        <v>1</v>
      </c>
    </row>
    <row r="126" spans="1:36" ht="14">
      <c r="A126" s="7">
        <v>40435</v>
      </c>
      <c r="B126" s="78">
        <v>2010</v>
      </c>
      <c r="C126" s="78">
        <v>9</v>
      </c>
      <c r="D126" s="78" t="s">
        <v>307</v>
      </c>
      <c r="E126" s="65">
        <v>1245</v>
      </c>
      <c r="F126" s="78" t="s">
        <v>97</v>
      </c>
      <c r="G126" s="78">
        <v>1</v>
      </c>
      <c r="H126" s="77" t="s">
        <v>123</v>
      </c>
      <c r="I126" s="78" t="s">
        <v>582</v>
      </c>
      <c r="J126" s="78" t="s">
        <v>583</v>
      </c>
      <c r="K126" s="78" t="s">
        <v>519</v>
      </c>
      <c r="L126" s="78" t="s">
        <v>434</v>
      </c>
      <c r="M126" s="78" t="s">
        <v>343</v>
      </c>
      <c r="N126" s="78" t="s">
        <v>461</v>
      </c>
      <c r="O126" s="74" t="s">
        <v>190</v>
      </c>
      <c r="P126" s="74"/>
      <c r="Q126" s="77"/>
      <c r="R126" s="77"/>
      <c r="S126" s="77" t="s">
        <v>519</v>
      </c>
      <c r="T126" s="77" t="s">
        <v>434</v>
      </c>
      <c r="U126" s="77"/>
      <c r="V126" s="77"/>
      <c r="W126" s="77"/>
      <c r="Y126" s="65">
        <v>1245</v>
      </c>
      <c r="AA126" s="12">
        <f t="shared" si="9"/>
        <v>0</v>
      </c>
      <c r="AB126" s="12">
        <f t="shared" si="10"/>
        <v>0</v>
      </c>
      <c r="AC126" s="12">
        <f t="shared" si="11"/>
        <v>1</v>
      </c>
      <c r="AD126" s="12">
        <f t="shared" si="12"/>
        <v>0</v>
      </c>
      <c r="AE126" s="12">
        <f t="shared" si="13"/>
        <v>0</v>
      </c>
      <c r="AF126" s="12">
        <f t="shared" si="14"/>
        <v>0</v>
      </c>
      <c r="AG126" s="12">
        <f t="shared" si="15"/>
        <v>0</v>
      </c>
      <c r="AH126" s="12">
        <f t="shared" si="16"/>
        <v>0</v>
      </c>
      <c r="AJ126" s="12">
        <f t="shared" si="17"/>
        <v>1</v>
      </c>
    </row>
    <row r="127" spans="1:36" ht="14">
      <c r="A127" s="2">
        <v>40785</v>
      </c>
      <c r="B127" s="70">
        <v>2011</v>
      </c>
      <c r="C127" s="70">
        <v>8</v>
      </c>
      <c r="D127" s="70" t="s">
        <v>243</v>
      </c>
      <c r="E127" s="58">
        <v>1245</v>
      </c>
      <c r="F127" s="70" t="s">
        <v>97</v>
      </c>
      <c r="G127" s="76">
        <v>1</v>
      </c>
      <c r="H127" s="69" t="s">
        <v>718</v>
      </c>
      <c r="I127" s="70" t="s">
        <v>432</v>
      </c>
      <c r="J127" s="70" t="s">
        <v>433</v>
      </c>
      <c r="K127" s="70" t="s">
        <v>585</v>
      </c>
      <c r="L127" s="70" t="s">
        <v>434</v>
      </c>
      <c r="M127" s="70" t="s">
        <v>171</v>
      </c>
      <c r="N127" s="70" t="s">
        <v>429</v>
      </c>
      <c r="O127" s="76" t="s">
        <v>526</v>
      </c>
      <c r="P127" s="75"/>
      <c r="Q127" s="69" t="s">
        <v>342</v>
      </c>
      <c r="R127" s="69" t="s">
        <v>872</v>
      </c>
      <c r="S127" s="69" t="s">
        <v>519</v>
      </c>
      <c r="T127" s="69" t="s">
        <v>585</v>
      </c>
      <c r="U127" s="69"/>
      <c r="V127" s="69"/>
      <c r="W127" s="69"/>
      <c r="Y127" s="58">
        <v>1245</v>
      </c>
      <c r="AA127" s="12">
        <f t="shared" si="9"/>
        <v>0</v>
      </c>
      <c r="AB127" s="12">
        <f t="shared" si="10"/>
        <v>0</v>
      </c>
      <c r="AC127" s="12">
        <f t="shared" si="11"/>
        <v>1</v>
      </c>
      <c r="AD127" s="12">
        <f t="shared" si="12"/>
        <v>0</v>
      </c>
      <c r="AE127" s="12">
        <f t="shared" si="13"/>
        <v>0</v>
      </c>
      <c r="AF127" s="12">
        <f t="shared" si="14"/>
        <v>0</v>
      </c>
      <c r="AG127" s="12">
        <f t="shared" si="15"/>
        <v>0</v>
      </c>
      <c r="AH127" s="12">
        <f t="shared" si="16"/>
        <v>0</v>
      </c>
      <c r="AJ127" s="12">
        <f t="shared" si="17"/>
        <v>1</v>
      </c>
    </row>
    <row r="128" spans="1:36" ht="14">
      <c r="A128" s="2">
        <v>41444</v>
      </c>
      <c r="B128" s="70">
        <v>2013</v>
      </c>
      <c r="C128" s="70">
        <v>6</v>
      </c>
      <c r="D128" s="70" t="s">
        <v>243</v>
      </c>
      <c r="E128" s="67">
        <v>1249</v>
      </c>
      <c r="F128" s="64" t="s">
        <v>97</v>
      </c>
      <c r="G128" s="10">
        <v>1</v>
      </c>
      <c r="H128" s="69" t="s">
        <v>718</v>
      </c>
      <c r="I128" s="70" t="s">
        <v>432</v>
      </c>
      <c r="J128" s="70" t="s">
        <v>433</v>
      </c>
      <c r="K128" s="70" t="s">
        <v>585</v>
      </c>
      <c r="L128" s="70" t="s">
        <v>434</v>
      </c>
      <c r="M128" s="70" t="s">
        <v>171</v>
      </c>
      <c r="N128" s="70" t="s">
        <v>55</v>
      </c>
      <c r="O128" s="72" t="s">
        <v>56</v>
      </c>
      <c r="P128" s="71" t="s">
        <v>57</v>
      </c>
      <c r="Q128" s="69" t="s">
        <v>342</v>
      </c>
      <c r="R128" s="69" t="s">
        <v>620</v>
      </c>
      <c r="S128" s="69" t="s">
        <v>519</v>
      </c>
      <c r="T128" s="69" t="s">
        <v>434</v>
      </c>
      <c r="U128" s="69" t="s">
        <v>759</v>
      </c>
      <c r="V128" s="69"/>
      <c r="W128" s="69"/>
      <c r="Y128" s="67">
        <v>1249</v>
      </c>
      <c r="AA128" s="12">
        <f t="shared" si="9"/>
        <v>0</v>
      </c>
      <c r="AB128" s="12">
        <f t="shared" si="10"/>
        <v>0</v>
      </c>
      <c r="AC128" s="12">
        <f t="shared" si="11"/>
        <v>1</v>
      </c>
      <c r="AD128" s="12">
        <f t="shared" si="12"/>
        <v>0</v>
      </c>
      <c r="AE128" s="12">
        <f t="shared" si="13"/>
        <v>0</v>
      </c>
      <c r="AF128" s="12">
        <f t="shared" si="14"/>
        <v>0</v>
      </c>
      <c r="AG128" s="12">
        <f t="shared" si="15"/>
        <v>0</v>
      </c>
      <c r="AH128" s="12">
        <f t="shared" si="16"/>
        <v>0</v>
      </c>
      <c r="AJ128" s="12">
        <f t="shared" si="17"/>
        <v>1</v>
      </c>
    </row>
    <row r="129" spans="1:36" ht="14">
      <c r="A129" s="2">
        <v>40430</v>
      </c>
      <c r="B129" s="70">
        <v>2010</v>
      </c>
      <c r="C129" s="70">
        <v>9</v>
      </c>
      <c r="D129" s="70" t="s">
        <v>307</v>
      </c>
      <c r="E129" s="58">
        <v>1300</v>
      </c>
      <c r="F129" s="76" t="s">
        <v>97</v>
      </c>
      <c r="G129" s="76">
        <v>1</v>
      </c>
      <c r="H129" s="69" t="s">
        <v>477</v>
      </c>
      <c r="I129" s="70" t="s">
        <v>183</v>
      </c>
      <c r="J129" s="70" t="s">
        <v>321</v>
      </c>
      <c r="K129" s="70" t="s">
        <v>293</v>
      </c>
      <c r="L129" s="70" t="s">
        <v>404</v>
      </c>
      <c r="M129" s="70" t="s">
        <v>133</v>
      </c>
      <c r="N129" s="70" t="s">
        <v>535</v>
      </c>
      <c r="O129" s="76" t="s">
        <v>322</v>
      </c>
      <c r="P129" s="75" t="s">
        <v>312</v>
      </c>
      <c r="Q129" s="69" t="s">
        <v>342</v>
      </c>
      <c r="R129" s="69" t="s">
        <v>975</v>
      </c>
      <c r="S129" s="69" t="s">
        <v>519</v>
      </c>
      <c r="T129" s="69" t="s">
        <v>434</v>
      </c>
      <c r="U129" s="69" t="s">
        <v>226</v>
      </c>
      <c r="V129" s="69" t="s">
        <v>686</v>
      </c>
      <c r="W129" s="69"/>
      <c r="Y129" s="58">
        <v>1300</v>
      </c>
      <c r="AA129" s="12">
        <f t="shared" si="9"/>
        <v>0</v>
      </c>
      <c r="AB129" s="12">
        <f t="shared" si="10"/>
        <v>0</v>
      </c>
      <c r="AC129" s="12">
        <f t="shared" si="11"/>
        <v>0</v>
      </c>
      <c r="AD129" s="12">
        <f t="shared" si="12"/>
        <v>1</v>
      </c>
      <c r="AE129" s="12">
        <f t="shared" si="13"/>
        <v>0</v>
      </c>
      <c r="AF129" s="12">
        <f t="shared" si="14"/>
        <v>0</v>
      </c>
      <c r="AG129" s="12">
        <f t="shared" si="15"/>
        <v>0</v>
      </c>
      <c r="AH129" s="12">
        <f t="shared" si="16"/>
        <v>0</v>
      </c>
      <c r="AJ129" s="12">
        <f t="shared" si="17"/>
        <v>1</v>
      </c>
    </row>
    <row r="130" spans="1:36" ht="14">
      <c r="A130" s="2">
        <v>41417</v>
      </c>
      <c r="B130" s="70">
        <v>2013</v>
      </c>
      <c r="C130" s="70">
        <v>5</v>
      </c>
      <c r="D130" s="70" t="s">
        <v>135</v>
      </c>
      <c r="E130" s="67">
        <v>1300</v>
      </c>
      <c r="F130" s="64" t="s">
        <v>97</v>
      </c>
      <c r="G130" s="10">
        <v>1</v>
      </c>
      <c r="H130" s="69" t="s">
        <v>718</v>
      </c>
      <c r="I130" s="70" t="s">
        <v>432</v>
      </c>
      <c r="J130" s="70" t="s">
        <v>433</v>
      </c>
      <c r="K130" s="70" t="s">
        <v>585</v>
      </c>
      <c r="L130" s="70" t="s">
        <v>434</v>
      </c>
      <c r="M130" s="70" t="s">
        <v>171</v>
      </c>
      <c r="N130" s="70" t="s">
        <v>51</v>
      </c>
      <c r="O130" s="74" t="s">
        <v>662</v>
      </c>
      <c r="P130" s="74"/>
      <c r="Q130" s="69" t="s">
        <v>342</v>
      </c>
      <c r="R130" s="69" t="s">
        <v>621</v>
      </c>
      <c r="S130" s="69" t="s">
        <v>519</v>
      </c>
      <c r="T130" s="69" t="s">
        <v>434</v>
      </c>
      <c r="U130" s="69" t="s">
        <v>759</v>
      </c>
      <c r="V130" s="75"/>
      <c r="W130" s="69"/>
      <c r="Y130" s="67">
        <v>1300</v>
      </c>
      <c r="AA130" s="12">
        <f t="shared" si="9"/>
        <v>0</v>
      </c>
      <c r="AB130" s="12">
        <f t="shared" si="10"/>
        <v>0</v>
      </c>
      <c r="AC130" s="12">
        <f t="shared" si="11"/>
        <v>0</v>
      </c>
      <c r="AD130" s="12">
        <f t="shared" si="12"/>
        <v>1</v>
      </c>
      <c r="AE130" s="12">
        <f t="shared" si="13"/>
        <v>0</v>
      </c>
      <c r="AF130" s="12">
        <f t="shared" si="14"/>
        <v>0</v>
      </c>
      <c r="AG130" s="12">
        <f t="shared" si="15"/>
        <v>0</v>
      </c>
      <c r="AH130" s="12">
        <f t="shared" si="16"/>
        <v>0</v>
      </c>
      <c r="AJ130" s="12">
        <f t="shared" si="17"/>
        <v>1</v>
      </c>
    </row>
    <row r="131" spans="1:36" ht="14">
      <c r="A131" s="2">
        <v>41486</v>
      </c>
      <c r="B131" s="76">
        <v>2013</v>
      </c>
      <c r="C131" s="76">
        <v>7</v>
      </c>
      <c r="D131" s="76" t="s">
        <v>243</v>
      </c>
      <c r="E131" s="67">
        <v>1300</v>
      </c>
      <c r="F131" s="64" t="s">
        <v>97</v>
      </c>
      <c r="G131" s="10">
        <v>1</v>
      </c>
      <c r="H131" s="75" t="s">
        <v>123</v>
      </c>
      <c r="I131" s="76" t="s">
        <v>582</v>
      </c>
      <c r="J131" s="76" t="s">
        <v>583</v>
      </c>
      <c r="K131" s="76" t="s">
        <v>293</v>
      </c>
      <c r="L131" s="76" t="s">
        <v>404</v>
      </c>
      <c r="M131" s="76" t="s">
        <v>232</v>
      </c>
      <c r="N131" s="76" t="s">
        <v>548</v>
      </c>
      <c r="O131" s="76" t="s">
        <v>167</v>
      </c>
      <c r="P131" s="75"/>
      <c r="Q131" s="75" t="s">
        <v>342</v>
      </c>
      <c r="R131" s="75" t="s">
        <v>612</v>
      </c>
      <c r="S131" s="75" t="s">
        <v>678</v>
      </c>
      <c r="T131" s="75" t="s">
        <v>434</v>
      </c>
      <c r="U131" s="75" t="s">
        <v>759</v>
      </c>
      <c r="V131" s="75"/>
      <c r="W131" s="75"/>
      <c r="Y131" s="67">
        <v>1300</v>
      </c>
      <c r="AA131" s="12">
        <f t="shared" ref="AA131:AA194" si="18">IF(Y131&lt;AA$1,1,0)</f>
        <v>0</v>
      </c>
      <c r="AB131" s="12">
        <f t="shared" ref="AB131:AB194" si="19">IF(SUM(AA131)&lt;1,IF(Y131&lt;AB$1,1,0),0)</f>
        <v>0</v>
      </c>
      <c r="AC131" s="12">
        <f t="shared" ref="AC131:AC194" si="20">IF(SUM(AA131:AB131)&lt;1,IF(Y131&lt;AC$1,1,0),0)</f>
        <v>0</v>
      </c>
      <c r="AD131" s="12">
        <f t="shared" ref="AD131:AD194" si="21">IF(SUM(AA131:AC131)&lt;1,IF(Y131&lt;AD$1,1,0),0)</f>
        <v>1</v>
      </c>
      <c r="AE131" s="12">
        <f t="shared" ref="AE131:AE194" si="22">IF(SUM(AA131:AD131)&lt;1,IF(Y131&lt;AE$1,1,0),0)</f>
        <v>0</v>
      </c>
      <c r="AF131" s="12">
        <f t="shared" ref="AF131:AF194" si="23">IF(SUM(AA131:AE131)&lt;1,IF(Y131&lt;AF$1,1,0),0)</f>
        <v>0</v>
      </c>
      <c r="AG131" s="12">
        <f t="shared" ref="AG131:AG194" si="24">IF(SUM(AA131:AF131)&lt;1,IF($Y131&lt;AG$1,1,0),0)</f>
        <v>0</v>
      </c>
      <c r="AH131" s="12">
        <f t="shared" ref="AH131:AH194" si="25">IF(SUM(AA131:AG131)&lt;1,IF(Y131&lt;AH$1,1,0),0)</f>
        <v>0</v>
      </c>
      <c r="AJ131" s="12">
        <f t="shared" ref="AJ131:AJ194" si="26">SUM(AA131:AH131)</f>
        <v>1</v>
      </c>
    </row>
    <row r="132" spans="1:36" ht="14">
      <c r="A132" s="2">
        <v>40445</v>
      </c>
      <c r="B132" s="70">
        <v>2010</v>
      </c>
      <c r="C132" s="70">
        <v>9</v>
      </c>
      <c r="D132" s="70" t="s">
        <v>307</v>
      </c>
      <c r="E132" s="58">
        <v>1300</v>
      </c>
      <c r="F132" s="70" t="s">
        <v>97</v>
      </c>
      <c r="G132" s="72">
        <v>1</v>
      </c>
      <c r="H132" s="69" t="s">
        <v>123</v>
      </c>
      <c r="I132" s="70" t="s">
        <v>582</v>
      </c>
      <c r="J132" s="70" t="s">
        <v>583</v>
      </c>
      <c r="K132" s="70" t="s">
        <v>519</v>
      </c>
      <c r="L132" s="70" t="s">
        <v>585</v>
      </c>
      <c r="M132" s="70" t="s">
        <v>343</v>
      </c>
      <c r="N132" s="70" t="s">
        <v>666</v>
      </c>
      <c r="O132" s="72" t="s">
        <v>549</v>
      </c>
      <c r="P132" s="71" t="s">
        <v>312</v>
      </c>
      <c r="Q132" s="69">
        <v>97144</v>
      </c>
      <c r="R132" s="69" t="s">
        <v>978</v>
      </c>
      <c r="S132" s="69" t="s">
        <v>519</v>
      </c>
      <c r="T132" s="69" t="s">
        <v>517</v>
      </c>
      <c r="U132" s="69"/>
      <c r="V132" s="71"/>
      <c r="W132" s="69"/>
      <c r="Y132" s="58">
        <v>1300</v>
      </c>
      <c r="AA132" s="12">
        <f t="shared" si="18"/>
        <v>0</v>
      </c>
      <c r="AB132" s="12">
        <f t="shared" si="19"/>
        <v>0</v>
      </c>
      <c r="AC132" s="12">
        <f t="shared" si="20"/>
        <v>0</v>
      </c>
      <c r="AD132" s="12">
        <f t="shared" si="21"/>
        <v>1</v>
      </c>
      <c r="AE132" s="12">
        <f t="shared" si="22"/>
        <v>0</v>
      </c>
      <c r="AF132" s="12">
        <f t="shared" si="23"/>
        <v>0</v>
      </c>
      <c r="AG132" s="12">
        <f t="shared" si="24"/>
        <v>0</v>
      </c>
      <c r="AH132" s="12">
        <f t="shared" si="25"/>
        <v>0</v>
      </c>
      <c r="AJ132" s="12">
        <f t="shared" si="26"/>
        <v>1</v>
      </c>
    </row>
    <row r="133" spans="1:36" ht="14">
      <c r="A133" s="7">
        <v>40476</v>
      </c>
      <c r="B133" s="78">
        <v>2010</v>
      </c>
      <c r="C133" s="78">
        <v>10</v>
      </c>
      <c r="D133" s="78" t="s">
        <v>307</v>
      </c>
      <c r="E133" s="65">
        <v>1300</v>
      </c>
      <c r="F133" s="78" t="s">
        <v>97</v>
      </c>
      <c r="G133" s="78">
        <v>1</v>
      </c>
      <c r="H133" s="77" t="s">
        <v>718</v>
      </c>
      <c r="I133" s="78" t="s">
        <v>432</v>
      </c>
      <c r="J133" s="78" t="s">
        <v>433</v>
      </c>
      <c r="K133" s="78" t="s">
        <v>585</v>
      </c>
      <c r="L133" s="78" t="s">
        <v>585</v>
      </c>
      <c r="M133" s="78" t="s">
        <v>171</v>
      </c>
      <c r="N133" s="78" t="s">
        <v>567</v>
      </c>
      <c r="O133" s="78" t="s">
        <v>553</v>
      </c>
      <c r="P133" s="73" t="s">
        <v>711</v>
      </c>
      <c r="Q133" s="73"/>
      <c r="R133" s="73"/>
      <c r="S133" s="77" t="s">
        <v>585</v>
      </c>
      <c r="T133" s="77" t="s">
        <v>585</v>
      </c>
      <c r="U133" s="77"/>
      <c r="V133" s="77"/>
      <c r="W133" s="77"/>
      <c r="Y133" s="65">
        <v>1300</v>
      </c>
      <c r="AA133" s="12">
        <f t="shared" si="18"/>
        <v>0</v>
      </c>
      <c r="AB133" s="12">
        <f t="shared" si="19"/>
        <v>0</v>
      </c>
      <c r="AC133" s="12">
        <f t="shared" si="20"/>
        <v>0</v>
      </c>
      <c r="AD133" s="12">
        <f t="shared" si="21"/>
        <v>1</v>
      </c>
      <c r="AE133" s="12">
        <f t="shared" si="22"/>
        <v>0</v>
      </c>
      <c r="AF133" s="12">
        <f t="shared" si="23"/>
        <v>0</v>
      </c>
      <c r="AG133" s="12">
        <f t="shared" si="24"/>
        <v>0</v>
      </c>
      <c r="AH133" s="12">
        <f t="shared" si="25"/>
        <v>0</v>
      </c>
      <c r="AJ133" s="12">
        <f t="shared" si="26"/>
        <v>1</v>
      </c>
    </row>
    <row r="134" spans="1:36" ht="14">
      <c r="A134" s="2">
        <v>39975</v>
      </c>
      <c r="B134" s="70">
        <v>2009</v>
      </c>
      <c r="C134" s="70">
        <v>6</v>
      </c>
      <c r="D134" s="70" t="s">
        <v>243</v>
      </c>
      <c r="E134" s="58">
        <v>1300</v>
      </c>
      <c r="F134" s="70" t="s">
        <v>97</v>
      </c>
      <c r="G134" s="70">
        <v>1</v>
      </c>
      <c r="H134" s="69" t="s">
        <v>123</v>
      </c>
      <c r="I134" s="70" t="s">
        <v>582</v>
      </c>
      <c r="J134" s="70" t="s">
        <v>583</v>
      </c>
      <c r="K134" s="70" t="s">
        <v>325</v>
      </c>
      <c r="L134" s="70" t="s">
        <v>434</v>
      </c>
      <c r="M134" s="70" t="s">
        <v>343</v>
      </c>
      <c r="N134" s="70" t="s">
        <v>752</v>
      </c>
      <c r="O134" s="70" t="s">
        <v>642</v>
      </c>
      <c r="P134" s="69"/>
      <c r="Q134" s="69">
        <v>96993</v>
      </c>
      <c r="R134" s="69" t="s">
        <v>803</v>
      </c>
      <c r="S134" s="69" t="s">
        <v>678</v>
      </c>
      <c r="T134" s="69" t="s">
        <v>434</v>
      </c>
      <c r="U134" s="69"/>
      <c r="V134" s="69" t="s">
        <v>33</v>
      </c>
      <c r="W134" s="69"/>
      <c r="Y134" s="58">
        <v>1300</v>
      </c>
      <c r="AA134" s="12">
        <f t="shared" si="18"/>
        <v>0</v>
      </c>
      <c r="AB134" s="12">
        <f t="shared" si="19"/>
        <v>0</v>
      </c>
      <c r="AC134" s="12">
        <f t="shared" si="20"/>
        <v>0</v>
      </c>
      <c r="AD134" s="12">
        <f t="shared" si="21"/>
        <v>1</v>
      </c>
      <c r="AE134" s="12">
        <f t="shared" si="22"/>
        <v>0</v>
      </c>
      <c r="AF134" s="12">
        <f t="shared" si="23"/>
        <v>0</v>
      </c>
      <c r="AG134" s="12">
        <f t="shared" si="24"/>
        <v>0</v>
      </c>
      <c r="AH134" s="12">
        <f t="shared" si="25"/>
        <v>0</v>
      </c>
      <c r="AJ134" s="12">
        <f t="shared" si="26"/>
        <v>1</v>
      </c>
    </row>
    <row r="135" spans="1:36" ht="14">
      <c r="A135" s="2">
        <v>40898</v>
      </c>
      <c r="B135" s="70">
        <v>2011</v>
      </c>
      <c r="C135" s="70">
        <v>12</v>
      </c>
      <c r="D135" s="70" t="s">
        <v>248</v>
      </c>
      <c r="E135" s="58">
        <v>1300</v>
      </c>
      <c r="F135" s="76" t="s">
        <v>97</v>
      </c>
      <c r="G135" s="76">
        <v>1</v>
      </c>
      <c r="H135" s="69" t="s">
        <v>476</v>
      </c>
      <c r="I135" s="70" t="s">
        <v>183</v>
      </c>
      <c r="J135" s="70" t="s">
        <v>587</v>
      </c>
      <c r="K135" s="70" t="s">
        <v>585</v>
      </c>
      <c r="L135" s="70" t="s">
        <v>585</v>
      </c>
      <c r="M135" s="70" t="s">
        <v>171</v>
      </c>
      <c r="N135" s="70" t="s">
        <v>184</v>
      </c>
      <c r="O135" s="74" t="s">
        <v>185</v>
      </c>
      <c r="P135" s="74"/>
      <c r="Q135" s="69" t="s">
        <v>342</v>
      </c>
      <c r="R135" s="69" t="s">
        <v>883</v>
      </c>
      <c r="S135" s="69" t="s">
        <v>678</v>
      </c>
      <c r="T135" s="69" t="s">
        <v>585</v>
      </c>
      <c r="U135" s="69"/>
      <c r="V135" s="69"/>
      <c r="W135" s="69"/>
      <c r="Y135" s="58">
        <v>1300</v>
      </c>
      <c r="AA135" s="12">
        <f t="shared" si="18"/>
        <v>0</v>
      </c>
      <c r="AB135" s="12">
        <f t="shared" si="19"/>
        <v>0</v>
      </c>
      <c r="AC135" s="12">
        <f t="shared" si="20"/>
        <v>0</v>
      </c>
      <c r="AD135" s="12">
        <f t="shared" si="21"/>
        <v>1</v>
      </c>
      <c r="AE135" s="12">
        <f t="shared" si="22"/>
        <v>0</v>
      </c>
      <c r="AF135" s="12">
        <f t="shared" si="23"/>
        <v>0</v>
      </c>
      <c r="AG135" s="12">
        <f t="shared" si="24"/>
        <v>0</v>
      </c>
      <c r="AH135" s="12">
        <f t="shared" si="25"/>
        <v>0</v>
      </c>
      <c r="AJ135" s="12">
        <f t="shared" si="26"/>
        <v>1</v>
      </c>
    </row>
    <row r="136" spans="1:36" ht="14">
      <c r="A136" s="2">
        <v>40041</v>
      </c>
      <c r="B136" s="70">
        <v>2009</v>
      </c>
      <c r="C136" s="70">
        <v>8</v>
      </c>
      <c r="D136" s="70" t="s">
        <v>243</v>
      </c>
      <c r="E136" s="58">
        <v>1300</v>
      </c>
      <c r="F136" s="76" t="s">
        <v>97</v>
      </c>
      <c r="G136" s="76">
        <v>1</v>
      </c>
      <c r="H136" s="69" t="s">
        <v>123</v>
      </c>
      <c r="I136" s="70" t="s">
        <v>582</v>
      </c>
      <c r="J136" s="70" t="s">
        <v>583</v>
      </c>
      <c r="K136" s="70" t="s">
        <v>678</v>
      </c>
      <c r="L136" s="70" t="s">
        <v>434</v>
      </c>
      <c r="M136" s="70" t="s">
        <v>343</v>
      </c>
      <c r="N136" s="70" t="s">
        <v>752</v>
      </c>
      <c r="O136" s="70" t="s">
        <v>450</v>
      </c>
      <c r="P136" s="69"/>
      <c r="Q136" s="69">
        <v>97133</v>
      </c>
      <c r="R136" s="69" t="s">
        <v>815</v>
      </c>
      <c r="S136" s="69" t="s">
        <v>678</v>
      </c>
      <c r="T136" s="69" t="s">
        <v>434</v>
      </c>
      <c r="U136" s="69"/>
      <c r="V136" s="69"/>
      <c r="W136" s="69"/>
      <c r="Y136" s="58">
        <v>1300</v>
      </c>
      <c r="AA136" s="12">
        <f t="shared" si="18"/>
        <v>0</v>
      </c>
      <c r="AB136" s="12">
        <f t="shared" si="19"/>
        <v>0</v>
      </c>
      <c r="AC136" s="12">
        <f t="shared" si="20"/>
        <v>0</v>
      </c>
      <c r="AD136" s="12">
        <f t="shared" si="21"/>
        <v>1</v>
      </c>
      <c r="AE136" s="12">
        <f t="shared" si="22"/>
        <v>0</v>
      </c>
      <c r="AF136" s="12">
        <f t="shared" si="23"/>
        <v>0</v>
      </c>
      <c r="AG136" s="12">
        <f t="shared" si="24"/>
        <v>0</v>
      </c>
      <c r="AH136" s="12">
        <f t="shared" si="25"/>
        <v>0</v>
      </c>
      <c r="AJ136" s="12">
        <f t="shared" si="26"/>
        <v>1</v>
      </c>
    </row>
    <row r="137" spans="1:36" ht="14">
      <c r="A137" s="2">
        <v>41159</v>
      </c>
      <c r="B137" s="70">
        <v>2012</v>
      </c>
      <c r="C137" s="70">
        <v>9</v>
      </c>
      <c r="D137" s="70" t="s">
        <v>307</v>
      </c>
      <c r="E137" s="58">
        <v>100</v>
      </c>
      <c r="F137" s="76" t="s">
        <v>97</v>
      </c>
      <c r="G137" s="10">
        <v>1</v>
      </c>
      <c r="H137" s="69" t="s">
        <v>739</v>
      </c>
      <c r="I137" s="70" t="s">
        <v>731</v>
      </c>
      <c r="J137" s="70" t="s">
        <v>732</v>
      </c>
      <c r="K137" s="70" t="s">
        <v>519</v>
      </c>
      <c r="L137" s="70"/>
      <c r="M137" s="70" t="s">
        <v>133</v>
      </c>
      <c r="N137" s="70" t="s">
        <v>222</v>
      </c>
      <c r="O137" s="74" t="s">
        <v>513</v>
      </c>
      <c r="P137" s="74"/>
      <c r="Q137" s="69" t="s">
        <v>342</v>
      </c>
      <c r="R137" s="69" t="s">
        <v>78</v>
      </c>
      <c r="S137" s="69" t="s">
        <v>519</v>
      </c>
      <c r="T137" s="69" t="s">
        <v>434</v>
      </c>
      <c r="U137" s="69" t="s">
        <v>226</v>
      </c>
      <c r="V137" s="69"/>
      <c r="W137" s="69"/>
      <c r="Y137" s="58">
        <v>1300</v>
      </c>
      <c r="AA137" s="12">
        <f t="shared" si="18"/>
        <v>0</v>
      </c>
      <c r="AB137" s="12">
        <f t="shared" si="19"/>
        <v>0</v>
      </c>
      <c r="AC137" s="12">
        <f t="shared" si="20"/>
        <v>0</v>
      </c>
      <c r="AD137" s="12">
        <f t="shared" si="21"/>
        <v>1</v>
      </c>
      <c r="AE137" s="12">
        <f t="shared" si="22"/>
        <v>0</v>
      </c>
      <c r="AF137" s="12">
        <f t="shared" si="23"/>
        <v>0</v>
      </c>
      <c r="AG137" s="12">
        <f t="shared" si="24"/>
        <v>0</v>
      </c>
      <c r="AH137" s="12">
        <f t="shared" si="25"/>
        <v>0</v>
      </c>
      <c r="AJ137" s="12">
        <f t="shared" si="26"/>
        <v>1</v>
      </c>
    </row>
    <row r="138" spans="1:36" ht="14">
      <c r="A138" s="2">
        <v>41095</v>
      </c>
      <c r="B138" s="76">
        <v>2012</v>
      </c>
      <c r="C138" s="76">
        <v>7</v>
      </c>
      <c r="D138" s="76" t="s">
        <v>243</v>
      </c>
      <c r="E138" s="58">
        <v>110</v>
      </c>
      <c r="F138" s="76" t="s">
        <v>97</v>
      </c>
      <c r="G138" s="10">
        <v>1</v>
      </c>
      <c r="H138" s="75" t="s">
        <v>123</v>
      </c>
      <c r="I138" s="76" t="s">
        <v>582</v>
      </c>
      <c r="J138" s="76" t="s">
        <v>583</v>
      </c>
      <c r="K138" s="76" t="s">
        <v>519</v>
      </c>
      <c r="L138" s="76" t="s">
        <v>716</v>
      </c>
      <c r="M138" s="76" t="s">
        <v>251</v>
      </c>
      <c r="N138" s="76" t="s">
        <v>330</v>
      </c>
      <c r="O138" s="76" t="s">
        <v>301</v>
      </c>
      <c r="P138" s="75" t="s">
        <v>354</v>
      </c>
      <c r="Q138" s="75" t="s">
        <v>342</v>
      </c>
      <c r="R138" s="75" t="s">
        <v>892</v>
      </c>
      <c r="S138" s="75" t="s">
        <v>519</v>
      </c>
      <c r="T138" s="75" t="s">
        <v>434</v>
      </c>
      <c r="U138" s="75"/>
      <c r="V138" s="75"/>
      <c r="W138" s="75"/>
      <c r="Y138" s="58">
        <v>1310</v>
      </c>
      <c r="AA138" s="12">
        <f t="shared" si="18"/>
        <v>0</v>
      </c>
      <c r="AB138" s="12">
        <f t="shared" si="19"/>
        <v>0</v>
      </c>
      <c r="AC138" s="12">
        <f t="shared" si="20"/>
        <v>0</v>
      </c>
      <c r="AD138" s="12">
        <f t="shared" si="21"/>
        <v>1</v>
      </c>
      <c r="AE138" s="12">
        <f t="shared" si="22"/>
        <v>0</v>
      </c>
      <c r="AF138" s="12">
        <f t="shared" si="23"/>
        <v>0</v>
      </c>
      <c r="AG138" s="12">
        <f t="shared" si="24"/>
        <v>0</v>
      </c>
      <c r="AH138" s="12">
        <f t="shared" si="25"/>
        <v>0</v>
      </c>
      <c r="AJ138" s="12">
        <f t="shared" si="26"/>
        <v>1</v>
      </c>
    </row>
    <row r="139" spans="1:36" ht="14">
      <c r="A139" s="2">
        <v>41203</v>
      </c>
      <c r="B139" s="70">
        <v>2012</v>
      </c>
      <c r="C139" s="70">
        <v>10</v>
      </c>
      <c r="D139" s="70" t="s">
        <v>307</v>
      </c>
      <c r="E139" s="58">
        <v>1310</v>
      </c>
      <c r="F139" s="70" t="s">
        <v>97</v>
      </c>
      <c r="G139" s="10">
        <v>1</v>
      </c>
      <c r="H139" s="69" t="s">
        <v>123</v>
      </c>
      <c r="I139" s="70" t="s">
        <v>582</v>
      </c>
      <c r="J139" s="70" t="s">
        <v>583</v>
      </c>
      <c r="K139" s="70"/>
      <c r="L139" s="70"/>
      <c r="M139" s="70" t="s">
        <v>251</v>
      </c>
      <c r="N139" s="70" t="s">
        <v>251</v>
      </c>
      <c r="O139" s="76" t="s">
        <v>211</v>
      </c>
      <c r="P139" s="75" t="s">
        <v>177</v>
      </c>
      <c r="Q139" s="69" t="s">
        <v>342</v>
      </c>
      <c r="R139" s="69" t="s">
        <v>244</v>
      </c>
      <c r="S139" s="69" t="s">
        <v>519</v>
      </c>
      <c r="T139" s="69" t="s">
        <v>434</v>
      </c>
      <c r="U139" s="69"/>
      <c r="V139" s="69" t="s">
        <v>923</v>
      </c>
      <c r="W139" s="69"/>
      <c r="Y139" s="58">
        <v>1310</v>
      </c>
      <c r="AA139" s="12">
        <f t="shared" si="18"/>
        <v>0</v>
      </c>
      <c r="AB139" s="12">
        <f t="shared" si="19"/>
        <v>0</v>
      </c>
      <c r="AC139" s="12">
        <f t="shared" si="20"/>
        <v>0</v>
      </c>
      <c r="AD139" s="12">
        <f t="shared" si="21"/>
        <v>1</v>
      </c>
      <c r="AE139" s="12">
        <f t="shared" si="22"/>
        <v>0</v>
      </c>
      <c r="AF139" s="12">
        <f t="shared" si="23"/>
        <v>0</v>
      </c>
      <c r="AG139" s="12">
        <f t="shared" si="24"/>
        <v>0</v>
      </c>
      <c r="AH139" s="12">
        <f t="shared" si="25"/>
        <v>0</v>
      </c>
      <c r="AJ139" s="12">
        <f t="shared" si="26"/>
        <v>1</v>
      </c>
    </row>
    <row r="140" spans="1:36" ht="14">
      <c r="A140" s="2">
        <v>41574</v>
      </c>
      <c r="B140" s="76">
        <v>2013</v>
      </c>
      <c r="C140" s="76">
        <v>10</v>
      </c>
      <c r="D140" s="76" t="s">
        <v>307</v>
      </c>
      <c r="E140" s="67">
        <v>1311</v>
      </c>
      <c r="F140" s="64" t="s">
        <v>97</v>
      </c>
      <c r="G140" s="10">
        <v>1</v>
      </c>
      <c r="H140" s="75" t="s">
        <v>123</v>
      </c>
      <c r="I140" s="76" t="s">
        <v>582</v>
      </c>
      <c r="J140" s="76" t="s">
        <v>583</v>
      </c>
      <c r="K140" s="76" t="s">
        <v>585</v>
      </c>
      <c r="L140" s="76" t="s">
        <v>585</v>
      </c>
      <c r="M140" s="76" t="s">
        <v>133</v>
      </c>
      <c r="N140" s="76" t="s">
        <v>44</v>
      </c>
      <c r="O140" s="74" t="s">
        <v>26</v>
      </c>
      <c r="P140" s="74"/>
      <c r="Q140" s="75" t="s">
        <v>342</v>
      </c>
      <c r="R140" s="75" t="s">
        <v>613</v>
      </c>
      <c r="S140" s="75" t="s">
        <v>678</v>
      </c>
      <c r="T140" s="75" t="s">
        <v>517</v>
      </c>
      <c r="U140" s="75" t="s">
        <v>919</v>
      </c>
      <c r="V140" s="75"/>
      <c r="W140" s="75"/>
      <c r="Y140" s="67">
        <v>1311</v>
      </c>
      <c r="AA140" s="12">
        <f t="shared" si="18"/>
        <v>0</v>
      </c>
      <c r="AB140" s="12">
        <f t="shared" si="19"/>
        <v>0</v>
      </c>
      <c r="AC140" s="12">
        <f t="shared" si="20"/>
        <v>0</v>
      </c>
      <c r="AD140" s="12">
        <f t="shared" si="21"/>
        <v>1</v>
      </c>
      <c r="AE140" s="12">
        <f t="shared" si="22"/>
        <v>0</v>
      </c>
      <c r="AF140" s="12">
        <f t="shared" si="23"/>
        <v>0</v>
      </c>
      <c r="AG140" s="12">
        <f t="shared" si="24"/>
        <v>0</v>
      </c>
      <c r="AH140" s="12">
        <f t="shared" si="25"/>
        <v>0</v>
      </c>
      <c r="AJ140" s="12">
        <f t="shared" si="26"/>
        <v>1</v>
      </c>
    </row>
    <row r="141" spans="1:36" ht="14">
      <c r="A141" s="2">
        <v>41095</v>
      </c>
      <c r="B141" s="70">
        <v>2012</v>
      </c>
      <c r="C141" s="70">
        <v>7</v>
      </c>
      <c r="D141" s="70" t="s">
        <v>243</v>
      </c>
      <c r="E141" s="58">
        <v>115</v>
      </c>
      <c r="F141" s="70" t="s">
        <v>97</v>
      </c>
      <c r="G141" s="10">
        <v>1</v>
      </c>
      <c r="H141" s="69" t="s">
        <v>123</v>
      </c>
      <c r="I141" s="70" t="s">
        <v>582</v>
      </c>
      <c r="J141" s="70" t="s">
        <v>583</v>
      </c>
      <c r="K141" s="70" t="s">
        <v>585</v>
      </c>
      <c r="L141" s="70" t="s">
        <v>434</v>
      </c>
      <c r="M141" s="70" t="s">
        <v>133</v>
      </c>
      <c r="N141" s="70" t="s">
        <v>419</v>
      </c>
      <c r="O141" s="76" t="s">
        <v>355</v>
      </c>
      <c r="P141" s="75"/>
      <c r="Q141" s="69" t="s">
        <v>342</v>
      </c>
      <c r="R141" s="69" t="s">
        <v>67</v>
      </c>
      <c r="S141" s="69" t="s">
        <v>678</v>
      </c>
      <c r="T141" s="69" t="s">
        <v>434</v>
      </c>
      <c r="U141" s="69"/>
      <c r="V141" s="69"/>
      <c r="W141" s="69"/>
      <c r="Y141" s="58">
        <v>1315</v>
      </c>
      <c r="AA141" s="12">
        <f t="shared" si="18"/>
        <v>0</v>
      </c>
      <c r="AB141" s="12">
        <f t="shared" si="19"/>
        <v>0</v>
      </c>
      <c r="AC141" s="12">
        <f t="shared" si="20"/>
        <v>0</v>
      </c>
      <c r="AD141" s="12">
        <f t="shared" si="21"/>
        <v>1</v>
      </c>
      <c r="AE141" s="12">
        <f t="shared" si="22"/>
        <v>0</v>
      </c>
      <c r="AF141" s="12">
        <f t="shared" si="23"/>
        <v>0</v>
      </c>
      <c r="AG141" s="12">
        <f t="shared" si="24"/>
        <v>0</v>
      </c>
      <c r="AH141" s="12">
        <f t="shared" si="25"/>
        <v>0</v>
      </c>
      <c r="AJ141" s="12">
        <f t="shared" si="26"/>
        <v>1</v>
      </c>
    </row>
    <row r="142" spans="1:36" ht="14">
      <c r="A142" s="2">
        <v>40361</v>
      </c>
      <c r="B142" s="70">
        <v>2010</v>
      </c>
      <c r="C142" s="70">
        <v>7</v>
      </c>
      <c r="D142" s="70" t="s">
        <v>243</v>
      </c>
      <c r="E142" s="58">
        <v>1315</v>
      </c>
      <c r="F142" s="70" t="s">
        <v>97</v>
      </c>
      <c r="G142" s="76">
        <v>1</v>
      </c>
      <c r="H142" s="69" t="s">
        <v>472</v>
      </c>
      <c r="I142" s="70" t="s">
        <v>669</v>
      </c>
      <c r="J142" s="70" t="s">
        <v>670</v>
      </c>
      <c r="K142" s="70" t="s">
        <v>585</v>
      </c>
      <c r="L142" s="70" t="s">
        <v>434</v>
      </c>
      <c r="M142" s="70" t="s">
        <v>232</v>
      </c>
      <c r="N142" s="70" t="s">
        <v>584</v>
      </c>
      <c r="O142" s="76" t="s">
        <v>724</v>
      </c>
      <c r="P142" s="75" t="s">
        <v>399</v>
      </c>
      <c r="Q142" s="69">
        <v>96760</v>
      </c>
      <c r="R142" s="69" t="s">
        <v>852</v>
      </c>
      <c r="S142" s="69" t="s">
        <v>519</v>
      </c>
      <c r="T142" s="69" t="s">
        <v>434</v>
      </c>
      <c r="U142" s="69"/>
      <c r="V142" s="69"/>
      <c r="W142" s="69"/>
      <c r="Y142" s="58">
        <v>1315</v>
      </c>
      <c r="AA142" s="12">
        <f t="shared" si="18"/>
        <v>0</v>
      </c>
      <c r="AB142" s="12">
        <f t="shared" si="19"/>
        <v>0</v>
      </c>
      <c r="AC142" s="12">
        <f t="shared" si="20"/>
        <v>0</v>
      </c>
      <c r="AD142" s="12">
        <f t="shared" si="21"/>
        <v>1</v>
      </c>
      <c r="AE142" s="12">
        <f t="shared" si="22"/>
        <v>0</v>
      </c>
      <c r="AF142" s="12">
        <f t="shared" si="23"/>
        <v>0</v>
      </c>
      <c r="AG142" s="12">
        <f t="shared" si="24"/>
        <v>0</v>
      </c>
      <c r="AH142" s="12">
        <f t="shared" si="25"/>
        <v>0</v>
      </c>
      <c r="AJ142" s="12">
        <f t="shared" si="26"/>
        <v>1</v>
      </c>
    </row>
    <row r="143" spans="1:36" ht="14">
      <c r="A143" s="2">
        <v>39998</v>
      </c>
      <c r="B143" s="70">
        <v>2009</v>
      </c>
      <c r="C143" s="70">
        <v>7</v>
      </c>
      <c r="D143" s="70" t="s">
        <v>243</v>
      </c>
      <c r="E143" s="58">
        <v>1320</v>
      </c>
      <c r="F143" s="70" t="s">
        <v>97</v>
      </c>
      <c r="G143" s="76">
        <v>1</v>
      </c>
      <c r="H143" s="69" t="s">
        <v>739</v>
      </c>
      <c r="I143" s="70" t="s">
        <v>731</v>
      </c>
      <c r="J143" s="70" t="s">
        <v>732</v>
      </c>
      <c r="K143" s="70" t="s">
        <v>678</v>
      </c>
      <c r="L143" s="70" t="s">
        <v>434</v>
      </c>
      <c r="M143" s="70" t="s">
        <v>171</v>
      </c>
      <c r="N143" s="70" t="s">
        <v>681</v>
      </c>
      <c r="O143" s="70" t="s">
        <v>393</v>
      </c>
      <c r="P143" s="69"/>
      <c r="Q143" s="69" t="s">
        <v>342</v>
      </c>
      <c r="R143" s="69" t="s">
        <v>925</v>
      </c>
      <c r="S143" s="69" t="s">
        <v>519</v>
      </c>
      <c r="T143" s="69" t="s">
        <v>434</v>
      </c>
      <c r="U143" s="69"/>
      <c r="V143" s="69"/>
      <c r="W143" s="69"/>
      <c r="Y143" s="58">
        <v>1320</v>
      </c>
      <c r="AA143" s="12">
        <f t="shared" si="18"/>
        <v>0</v>
      </c>
      <c r="AB143" s="12">
        <f t="shared" si="19"/>
        <v>0</v>
      </c>
      <c r="AC143" s="12">
        <f t="shared" si="20"/>
        <v>0</v>
      </c>
      <c r="AD143" s="12">
        <f t="shared" si="21"/>
        <v>1</v>
      </c>
      <c r="AE143" s="12">
        <f t="shared" si="22"/>
        <v>0</v>
      </c>
      <c r="AF143" s="12">
        <f t="shared" si="23"/>
        <v>0</v>
      </c>
      <c r="AG143" s="12">
        <f t="shared" si="24"/>
        <v>0</v>
      </c>
      <c r="AH143" s="12">
        <f t="shared" si="25"/>
        <v>0</v>
      </c>
      <c r="AJ143" s="12">
        <f t="shared" si="26"/>
        <v>1</v>
      </c>
    </row>
    <row r="144" spans="1:36" ht="14">
      <c r="A144" s="2">
        <v>40108</v>
      </c>
      <c r="B144" s="70">
        <v>2009</v>
      </c>
      <c r="C144" s="70">
        <v>10</v>
      </c>
      <c r="D144" s="70" t="s">
        <v>307</v>
      </c>
      <c r="E144" s="58">
        <v>1323</v>
      </c>
      <c r="F144" s="76" t="s">
        <v>97</v>
      </c>
      <c r="G144" s="76">
        <v>1</v>
      </c>
      <c r="H144" s="69" t="s">
        <v>123</v>
      </c>
      <c r="I144" s="70" t="s">
        <v>582</v>
      </c>
      <c r="J144" s="70" t="s">
        <v>583</v>
      </c>
      <c r="K144" s="70" t="s">
        <v>519</v>
      </c>
      <c r="L144" s="70" t="s">
        <v>434</v>
      </c>
      <c r="M144" s="70" t="s">
        <v>232</v>
      </c>
      <c r="N144" s="70" t="s">
        <v>747</v>
      </c>
      <c r="O144" s="76" t="s">
        <v>724</v>
      </c>
      <c r="P144" s="75"/>
      <c r="Q144" s="69" t="s">
        <v>342</v>
      </c>
      <c r="R144" s="69" t="s">
        <v>823</v>
      </c>
      <c r="S144" s="69" t="s">
        <v>519</v>
      </c>
      <c r="T144" s="69" t="s">
        <v>434</v>
      </c>
      <c r="U144" s="69"/>
      <c r="V144" s="69"/>
      <c r="W144" s="69"/>
      <c r="Y144" s="58">
        <v>1323</v>
      </c>
      <c r="AA144" s="12">
        <f t="shared" si="18"/>
        <v>0</v>
      </c>
      <c r="AB144" s="12">
        <f t="shared" si="19"/>
        <v>0</v>
      </c>
      <c r="AC144" s="12">
        <f t="shared" si="20"/>
        <v>0</v>
      </c>
      <c r="AD144" s="12">
        <f t="shared" si="21"/>
        <v>1</v>
      </c>
      <c r="AE144" s="12">
        <f t="shared" si="22"/>
        <v>0</v>
      </c>
      <c r="AF144" s="12">
        <f t="shared" si="23"/>
        <v>0</v>
      </c>
      <c r="AG144" s="12">
        <f t="shared" si="24"/>
        <v>0</v>
      </c>
      <c r="AH144" s="12">
        <f t="shared" si="25"/>
        <v>0</v>
      </c>
      <c r="AJ144" s="12">
        <f t="shared" si="26"/>
        <v>1</v>
      </c>
    </row>
    <row r="145" spans="1:36" ht="14">
      <c r="A145" s="2">
        <v>40381</v>
      </c>
      <c r="B145" s="70">
        <v>2010</v>
      </c>
      <c r="C145" s="70">
        <v>7</v>
      </c>
      <c r="D145" s="70" t="s">
        <v>243</v>
      </c>
      <c r="E145" s="58">
        <v>1330</v>
      </c>
      <c r="F145" s="72" t="s">
        <v>97</v>
      </c>
      <c r="G145" s="72">
        <v>1</v>
      </c>
      <c r="H145" s="69" t="s">
        <v>305</v>
      </c>
      <c r="I145" s="70" t="s">
        <v>437</v>
      </c>
      <c r="J145" s="70" t="s">
        <v>575</v>
      </c>
      <c r="K145" s="70" t="s">
        <v>585</v>
      </c>
      <c r="L145" s="70" t="s">
        <v>434</v>
      </c>
      <c r="M145" s="70" t="s">
        <v>133</v>
      </c>
      <c r="N145" s="70" t="s">
        <v>330</v>
      </c>
      <c r="O145" s="74" t="s">
        <v>331</v>
      </c>
      <c r="P145" s="74"/>
      <c r="Q145" s="69" t="s">
        <v>342</v>
      </c>
      <c r="R145" s="69" t="s">
        <v>65</v>
      </c>
      <c r="S145" s="69" t="s">
        <v>678</v>
      </c>
      <c r="T145" s="69" t="s">
        <v>434</v>
      </c>
      <c r="U145" s="69"/>
      <c r="V145" s="69"/>
      <c r="W145" s="69"/>
      <c r="Y145" s="58">
        <v>1330</v>
      </c>
      <c r="AA145" s="12">
        <f t="shared" si="18"/>
        <v>0</v>
      </c>
      <c r="AB145" s="12">
        <f t="shared" si="19"/>
        <v>0</v>
      </c>
      <c r="AC145" s="12">
        <f t="shared" si="20"/>
        <v>0</v>
      </c>
      <c r="AD145" s="12">
        <f t="shared" si="21"/>
        <v>1</v>
      </c>
      <c r="AE145" s="12">
        <f t="shared" si="22"/>
        <v>0</v>
      </c>
      <c r="AF145" s="12">
        <f t="shared" si="23"/>
        <v>0</v>
      </c>
      <c r="AG145" s="12">
        <f t="shared" si="24"/>
        <v>0</v>
      </c>
      <c r="AH145" s="12">
        <f t="shared" si="25"/>
        <v>0</v>
      </c>
      <c r="AJ145" s="12">
        <f t="shared" si="26"/>
        <v>1</v>
      </c>
    </row>
    <row r="146" spans="1:36" ht="14">
      <c r="A146" s="2">
        <v>40340</v>
      </c>
      <c r="B146" s="70">
        <v>2010</v>
      </c>
      <c r="C146" s="70">
        <v>6</v>
      </c>
      <c r="D146" s="70" t="s">
        <v>243</v>
      </c>
      <c r="E146" s="58">
        <v>1330</v>
      </c>
      <c r="F146" s="70" t="s">
        <v>97</v>
      </c>
      <c r="G146" s="70">
        <v>1</v>
      </c>
      <c r="H146" s="69" t="s">
        <v>305</v>
      </c>
      <c r="I146" s="70" t="s">
        <v>437</v>
      </c>
      <c r="J146" s="70" t="s">
        <v>575</v>
      </c>
      <c r="K146" s="70" t="s">
        <v>585</v>
      </c>
      <c r="L146" s="70" t="s">
        <v>434</v>
      </c>
      <c r="M146" s="70" t="s">
        <v>232</v>
      </c>
      <c r="N146" s="70" t="s">
        <v>584</v>
      </c>
      <c r="O146" s="70" t="s">
        <v>538</v>
      </c>
      <c r="P146" s="69" t="s">
        <v>539</v>
      </c>
      <c r="Q146" s="69" t="s">
        <v>342</v>
      </c>
      <c r="R146" s="69" t="s">
        <v>64</v>
      </c>
      <c r="S146" s="69" t="s">
        <v>678</v>
      </c>
      <c r="T146" s="69" t="s">
        <v>434</v>
      </c>
      <c r="U146" s="69"/>
      <c r="V146" s="69"/>
      <c r="W146" s="69"/>
      <c r="Y146" s="58">
        <v>1330</v>
      </c>
      <c r="AA146" s="12">
        <f t="shared" si="18"/>
        <v>0</v>
      </c>
      <c r="AB146" s="12">
        <f t="shared" si="19"/>
        <v>0</v>
      </c>
      <c r="AC146" s="12">
        <f t="shared" si="20"/>
        <v>0</v>
      </c>
      <c r="AD146" s="12">
        <f t="shared" si="21"/>
        <v>1</v>
      </c>
      <c r="AE146" s="12">
        <f t="shared" si="22"/>
        <v>0</v>
      </c>
      <c r="AF146" s="12">
        <f t="shared" si="23"/>
        <v>0</v>
      </c>
      <c r="AG146" s="12">
        <f t="shared" si="24"/>
        <v>0</v>
      </c>
      <c r="AH146" s="12">
        <f t="shared" si="25"/>
        <v>0</v>
      </c>
      <c r="AJ146" s="12">
        <f t="shared" si="26"/>
        <v>1</v>
      </c>
    </row>
    <row r="147" spans="1:36" ht="14">
      <c r="A147" s="2">
        <v>41212</v>
      </c>
      <c r="B147" s="70">
        <v>2012</v>
      </c>
      <c r="C147" s="70">
        <v>10</v>
      </c>
      <c r="D147" s="70" t="s">
        <v>307</v>
      </c>
      <c r="E147" s="58">
        <v>1330</v>
      </c>
      <c r="F147" s="70" t="s">
        <v>97</v>
      </c>
      <c r="G147" s="10">
        <v>1</v>
      </c>
      <c r="H147" s="69" t="s">
        <v>123</v>
      </c>
      <c r="I147" s="70" t="s">
        <v>582</v>
      </c>
      <c r="J147" s="70" t="s">
        <v>583</v>
      </c>
      <c r="K147" s="70" t="s">
        <v>519</v>
      </c>
      <c r="L147" s="70" t="s">
        <v>404</v>
      </c>
      <c r="M147" s="70" t="s">
        <v>251</v>
      </c>
      <c r="N147" s="70" t="s">
        <v>453</v>
      </c>
      <c r="O147" s="74" t="s">
        <v>178</v>
      </c>
      <c r="P147" s="74"/>
      <c r="Q147" s="69" t="s">
        <v>342</v>
      </c>
      <c r="R147" s="69" t="s">
        <v>246</v>
      </c>
      <c r="S147" s="69" t="s">
        <v>519</v>
      </c>
      <c r="T147" s="69" t="s">
        <v>434</v>
      </c>
      <c r="U147" s="69"/>
      <c r="V147" s="69" t="s">
        <v>923</v>
      </c>
      <c r="W147" s="69"/>
      <c r="Y147" s="58">
        <v>1330</v>
      </c>
      <c r="AA147" s="12">
        <f t="shared" si="18"/>
        <v>0</v>
      </c>
      <c r="AB147" s="12">
        <f t="shared" si="19"/>
        <v>0</v>
      </c>
      <c r="AC147" s="12">
        <f t="shared" si="20"/>
        <v>0</v>
      </c>
      <c r="AD147" s="12">
        <f t="shared" si="21"/>
        <v>1</v>
      </c>
      <c r="AE147" s="12">
        <f t="shared" si="22"/>
        <v>0</v>
      </c>
      <c r="AF147" s="12">
        <f t="shared" si="23"/>
        <v>0</v>
      </c>
      <c r="AG147" s="12">
        <f t="shared" si="24"/>
        <v>0</v>
      </c>
      <c r="AH147" s="12">
        <f t="shared" si="25"/>
        <v>0</v>
      </c>
      <c r="AJ147" s="12">
        <f t="shared" si="26"/>
        <v>1</v>
      </c>
    </row>
    <row r="148" spans="1:36" ht="14">
      <c r="A148" s="2">
        <v>41069</v>
      </c>
      <c r="B148" s="70">
        <v>2012</v>
      </c>
      <c r="C148" s="70">
        <v>6</v>
      </c>
      <c r="D148" s="70" t="s">
        <v>243</v>
      </c>
      <c r="E148" s="58">
        <v>130</v>
      </c>
      <c r="F148" s="70" t="s">
        <v>97</v>
      </c>
      <c r="G148" s="10">
        <v>1</v>
      </c>
      <c r="H148" s="69" t="s">
        <v>305</v>
      </c>
      <c r="I148" s="70" t="s">
        <v>437</v>
      </c>
      <c r="J148" s="70" t="s">
        <v>575</v>
      </c>
      <c r="K148" s="70"/>
      <c r="L148" s="70"/>
      <c r="M148" s="70" t="s">
        <v>133</v>
      </c>
      <c r="N148" s="70" t="s">
        <v>198</v>
      </c>
      <c r="O148" s="76" t="s">
        <v>358</v>
      </c>
      <c r="P148" s="66" t="s">
        <v>834</v>
      </c>
      <c r="Q148" s="69" t="s">
        <v>342</v>
      </c>
      <c r="R148" s="69" t="s">
        <v>890</v>
      </c>
      <c r="S148" s="69" t="s">
        <v>678</v>
      </c>
      <c r="T148" s="69" t="s">
        <v>434</v>
      </c>
      <c r="U148" s="69"/>
      <c r="V148" t="s">
        <v>991</v>
      </c>
      <c r="W148" s="69"/>
      <c r="Y148" s="58">
        <v>1330</v>
      </c>
      <c r="AA148" s="12">
        <f t="shared" si="18"/>
        <v>0</v>
      </c>
      <c r="AB148" s="12">
        <f t="shared" si="19"/>
        <v>0</v>
      </c>
      <c r="AC148" s="12">
        <f t="shared" si="20"/>
        <v>0</v>
      </c>
      <c r="AD148" s="12">
        <f t="shared" si="21"/>
        <v>1</v>
      </c>
      <c r="AE148" s="12">
        <f t="shared" si="22"/>
        <v>0</v>
      </c>
      <c r="AF148" s="12">
        <f t="shared" si="23"/>
        <v>0</v>
      </c>
      <c r="AG148" s="12">
        <f t="shared" si="24"/>
        <v>0</v>
      </c>
      <c r="AH148" s="12">
        <f t="shared" si="25"/>
        <v>0</v>
      </c>
      <c r="AJ148" s="12">
        <f t="shared" si="26"/>
        <v>1</v>
      </c>
    </row>
    <row r="149" spans="1:36" ht="14">
      <c r="A149" s="2">
        <v>40922</v>
      </c>
      <c r="B149" s="70">
        <v>2012</v>
      </c>
      <c r="C149" s="70">
        <v>1</v>
      </c>
      <c r="D149" s="70" t="s">
        <v>248</v>
      </c>
      <c r="E149" s="58">
        <v>1330</v>
      </c>
      <c r="F149" s="70" t="s">
        <v>97</v>
      </c>
      <c r="G149" s="10">
        <v>1</v>
      </c>
      <c r="H149" s="69" t="s">
        <v>123</v>
      </c>
      <c r="I149" s="70" t="s">
        <v>582</v>
      </c>
      <c r="J149" s="70" t="s">
        <v>583</v>
      </c>
      <c r="K149" s="70" t="s">
        <v>585</v>
      </c>
      <c r="L149" s="70" t="s">
        <v>585</v>
      </c>
      <c r="M149" s="70" t="s">
        <v>251</v>
      </c>
      <c r="N149" s="70" t="s">
        <v>453</v>
      </c>
      <c r="O149" s="72"/>
      <c r="P149" s="71"/>
      <c r="Q149" s="69" t="s">
        <v>342</v>
      </c>
      <c r="R149" s="69" t="s">
        <v>884</v>
      </c>
      <c r="S149" s="69" t="s">
        <v>678</v>
      </c>
      <c r="T149" s="69" t="s">
        <v>517</v>
      </c>
      <c r="U149" s="69"/>
      <c r="V149" s="69"/>
      <c r="W149" s="69"/>
      <c r="Y149" s="58">
        <v>1330</v>
      </c>
      <c r="AA149" s="12">
        <f t="shared" si="18"/>
        <v>0</v>
      </c>
      <c r="AB149" s="12">
        <f t="shared" si="19"/>
        <v>0</v>
      </c>
      <c r="AC149" s="12">
        <f t="shared" si="20"/>
        <v>0</v>
      </c>
      <c r="AD149" s="12">
        <f t="shared" si="21"/>
        <v>1</v>
      </c>
      <c r="AE149" s="12">
        <f t="shared" si="22"/>
        <v>0</v>
      </c>
      <c r="AF149" s="12">
        <f t="shared" si="23"/>
        <v>0</v>
      </c>
      <c r="AG149" s="12">
        <f t="shared" si="24"/>
        <v>0</v>
      </c>
      <c r="AH149" s="12">
        <f t="shared" si="25"/>
        <v>0</v>
      </c>
      <c r="AJ149" s="12">
        <f t="shared" si="26"/>
        <v>1</v>
      </c>
    </row>
    <row r="150" spans="1:36" ht="14">
      <c r="A150" s="2">
        <v>41599</v>
      </c>
      <c r="B150" s="70">
        <v>2013</v>
      </c>
      <c r="C150" s="70">
        <v>11</v>
      </c>
      <c r="D150" s="70" t="s">
        <v>307</v>
      </c>
      <c r="E150" s="67">
        <v>1337</v>
      </c>
      <c r="F150" s="64" t="s">
        <v>97</v>
      </c>
      <c r="G150" s="10">
        <v>1</v>
      </c>
      <c r="H150" s="69" t="s">
        <v>123</v>
      </c>
      <c r="I150" s="70" t="s">
        <v>582</v>
      </c>
      <c r="J150" s="70" t="s">
        <v>583</v>
      </c>
      <c r="K150" s="70" t="s">
        <v>325</v>
      </c>
      <c r="L150" s="70" t="s">
        <v>585</v>
      </c>
      <c r="M150" s="70" t="s">
        <v>403</v>
      </c>
      <c r="N150" s="70" t="s">
        <v>181</v>
      </c>
      <c r="O150" s="74" t="s">
        <v>310</v>
      </c>
      <c r="P150" s="74"/>
      <c r="Q150" s="69" t="s">
        <v>342</v>
      </c>
      <c r="R150" s="69" t="s">
        <v>766</v>
      </c>
      <c r="S150" s="69" t="s">
        <v>678</v>
      </c>
      <c r="T150" s="69" t="s">
        <v>434</v>
      </c>
      <c r="U150" s="69" t="s">
        <v>920</v>
      </c>
      <c r="V150" s="69"/>
      <c r="W150" s="69"/>
      <c r="Y150" s="67">
        <v>1337</v>
      </c>
      <c r="AA150" s="12">
        <f t="shared" si="18"/>
        <v>0</v>
      </c>
      <c r="AB150" s="12">
        <f t="shared" si="19"/>
        <v>0</v>
      </c>
      <c r="AC150" s="12">
        <f t="shared" si="20"/>
        <v>0</v>
      </c>
      <c r="AD150" s="12">
        <f t="shared" si="21"/>
        <v>1</v>
      </c>
      <c r="AE150" s="12">
        <f t="shared" si="22"/>
        <v>0</v>
      </c>
      <c r="AF150" s="12">
        <f t="shared" si="23"/>
        <v>0</v>
      </c>
      <c r="AG150" s="12">
        <f t="shared" si="24"/>
        <v>0</v>
      </c>
      <c r="AH150" s="12">
        <f t="shared" si="25"/>
        <v>0</v>
      </c>
      <c r="AJ150" s="12">
        <f t="shared" si="26"/>
        <v>1</v>
      </c>
    </row>
    <row r="151" spans="1:36" ht="14">
      <c r="A151" s="2">
        <v>41484</v>
      </c>
      <c r="B151" s="70">
        <v>2013</v>
      </c>
      <c r="C151" s="70">
        <v>7</v>
      </c>
      <c r="D151" s="70" t="s">
        <v>243</v>
      </c>
      <c r="E151" s="67">
        <v>1340</v>
      </c>
      <c r="F151" s="64" t="s">
        <v>97</v>
      </c>
      <c r="G151" s="10">
        <v>1</v>
      </c>
      <c r="H151" s="69" t="s">
        <v>684</v>
      </c>
      <c r="I151" s="70" t="s">
        <v>437</v>
      </c>
      <c r="J151" s="70" t="s">
        <v>156</v>
      </c>
      <c r="K151" s="70"/>
      <c r="L151" s="70"/>
      <c r="M151" s="70" t="s">
        <v>133</v>
      </c>
      <c r="N151" s="70" t="s">
        <v>44</v>
      </c>
      <c r="O151" s="72" t="s">
        <v>165</v>
      </c>
      <c r="P151" s="71"/>
      <c r="Q151" s="69" t="s">
        <v>342</v>
      </c>
      <c r="R151" s="69" t="s">
        <v>629</v>
      </c>
      <c r="S151" s="69" t="s">
        <v>678</v>
      </c>
      <c r="T151" s="69" t="s">
        <v>434</v>
      </c>
      <c r="U151" s="69" t="s">
        <v>759</v>
      </c>
      <c r="V151" s="69"/>
      <c r="W151" s="69"/>
      <c r="Y151" s="67">
        <v>1340</v>
      </c>
      <c r="AA151" s="12">
        <f t="shared" si="18"/>
        <v>0</v>
      </c>
      <c r="AB151" s="12">
        <f t="shared" si="19"/>
        <v>0</v>
      </c>
      <c r="AC151" s="12">
        <f t="shared" si="20"/>
        <v>0</v>
      </c>
      <c r="AD151" s="12">
        <f t="shared" si="21"/>
        <v>1</v>
      </c>
      <c r="AE151" s="12">
        <f t="shared" si="22"/>
        <v>0</v>
      </c>
      <c r="AF151" s="12">
        <f t="shared" si="23"/>
        <v>0</v>
      </c>
      <c r="AG151" s="12">
        <f t="shared" si="24"/>
        <v>0</v>
      </c>
      <c r="AH151" s="12">
        <f t="shared" si="25"/>
        <v>0</v>
      </c>
      <c r="AJ151" s="12">
        <f t="shared" si="26"/>
        <v>1</v>
      </c>
    </row>
    <row r="152" spans="1:36" ht="14">
      <c r="A152" s="2">
        <v>39922</v>
      </c>
      <c r="B152" s="70">
        <v>2009</v>
      </c>
      <c r="C152" s="70">
        <v>4</v>
      </c>
      <c r="D152" s="70" t="s">
        <v>135</v>
      </c>
      <c r="E152" s="58">
        <v>1340</v>
      </c>
      <c r="F152" s="76" t="s">
        <v>97</v>
      </c>
      <c r="G152" s="76">
        <v>1</v>
      </c>
      <c r="H152" s="69" t="s">
        <v>123</v>
      </c>
      <c r="I152" s="70" t="s">
        <v>582</v>
      </c>
      <c r="J152" s="70" t="s">
        <v>583</v>
      </c>
      <c r="K152" s="70" t="s">
        <v>678</v>
      </c>
      <c r="L152" s="70" t="s">
        <v>520</v>
      </c>
      <c r="M152" s="70" t="s">
        <v>343</v>
      </c>
      <c r="N152" s="70" t="s">
        <v>506</v>
      </c>
      <c r="O152" s="74" t="s">
        <v>507</v>
      </c>
      <c r="P152" s="74"/>
      <c r="Q152" s="69" t="s">
        <v>342</v>
      </c>
      <c r="R152" s="69" t="s">
        <v>792</v>
      </c>
      <c r="S152" s="69" t="s">
        <v>519</v>
      </c>
      <c r="T152" s="69" t="s">
        <v>585</v>
      </c>
      <c r="U152" s="69"/>
      <c r="V152" s="69" t="s">
        <v>508</v>
      </c>
      <c r="W152" s="69"/>
      <c r="Y152" s="58">
        <v>1340</v>
      </c>
      <c r="AA152" s="12">
        <f t="shared" si="18"/>
        <v>0</v>
      </c>
      <c r="AB152" s="12">
        <f t="shared" si="19"/>
        <v>0</v>
      </c>
      <c r="AC152" s="12">
        <f t="shared" si="20"/>
        <v>0</v>
      </c>
      <c r="AD152" s="12">
        <f t="shared" si="21"/>
        <v>1</v>
      </c>
      <c r="AE152" s="12">
        <f t="shared" si="22"/>
        <v>0</v>
      </c>
      <c r="AF152" s="12">
        <f t="shared" si="23"/>
        <v>0</v>
      </c>
      <c r="AG152" s="12">
        <f t="shared" si="24"/>
        <v>0</v>
      </c>
      <c r="AH152" s="12">
        <f t="shared" si="25"/>
        <v>0</v>
      </c>
      <c r="AJ152" s="12">
        <f t="shared" si="26"/>
        <v>1</v>
      </c>
    </row>
    <row r="153" spans="1:36" ht="14">
      <c r="A153" s="2">
        <v>40136</v>
      </c>
      <c r="B153" s="70">
        <v>2009</v>
      </c>
      <c r="C153" s="70">
        <v>11</v>
      </c>
      <c r="D153" s="70" t="s">
        <v>307</v>
      </c>
      <c r="E153" s="58">
        <v>1350</v>
      </c>
      <c r="F153" s="76" t="s">
        <v>97</v>
      </c>
      <c r="G153" s="76">
        <v>1</v>
      </c>
      <c r="H153" s="69" t="s">
        <v>123</v>
      </c>
      <c r="I153" s="70" t="s">
        <v>582</v>
      </c>
      <c r="J153" s="70" t="s">
        <v>583</v>
      </c>
      <c r="K153" s="70" t="s">
        <v>519</v>
      </c>
      <c r="L153" s="70" t="s">
        <v>206</v>
      </c>
      <c r="M153" s="70" t="s">
        <v>133</v>
      </c>
      <c r="N153" s="70" t="s">
        <v>529</v>
      </c>
      <c r="O153" s="74" t="s">
        <v>503</v>
      </c>
      <c r="P153" s="74"/>
      <c r="Q153" s="69" t="s">
        <v>342</v>
      </c>
      <c r="R153" s="69" t="s">
        <v>828</v>
      </c>
      <c r="S153" s="69" t="s">
        <v>519</v>
      </c>
      <c r="T153" s="69" t="s">
        <v>517</v>
      </c>
      <c r="U153" s="69"/>
      <c r="V153" s="69" t="s">
        <v>605</v>
      </c>
      <c r="W153" s="69"/>
      <c r="Y153" s="58">
        <v>1350</v>
      </c>
      <c r="AA153" s="12">
        <f t="shared" si="18"/>
        <v>0</v>
      </c>
      <c r="AB153" s="12">
        <f t="shared" si="19"/>
        <v>0</v>
      </c>
      <c r="AC153" s="12">
        <f t="shared" si="20"/>
        <v>0</v>
      </c>
      <c r="AD153" s="12">
        <f t="shared" si="21"/>
        <v>1</v>
      </c>
      <c r="AE153" s="12">
        <f t="shared" si="22"/>
        <v>0</v>
      </c>
      <c r="AF153" s="12">
        <f t="shared" si="23"/>
        <v>0</v>
      </c>
      <c r="AG153" s="12">
        <f t="shared" si="24"/>
        <v>0</v>
      </c>
      <c r="AH153" s="12">
        <f t="shared" si="25"/>
        <v>0</v>
      </c>
      <c r="AJ153" s="12">
        <f t="shared" si="26"/>
        <v>1</v>
      </c>
    </row>
    <row r="154" spans="1:36" ht="14">
      <c r="A154" s="2">
        <v>40761</v>
      </c>
      <c r="B154" s="70">
        <v>2011</v>
      </c>
      <c r="C154" s="70">
        <v>8</v>
      </c>
      <c r="D154" s="70" t="s">
        <v>243</v>
      </c>
      <c r="E154" s="58">
        <v>1400</v>
      </c>
      <c r="F154" s="72" t="s">
        <v>97</v>
      </c>
      <c r="G154" s="72">
        <v>1</v>
      </c>
      <c r="H154" s="69" t="s">
        <v>721</v>
      </c>
      <c r="I154" s="70" t="s">
        <v>423</v>
      </c>
      <c r="J154" s="70" t="s">
        <v>424</v>
      </c>
      <c r="K154" s="70" t="s">
        <v>585</v>
      </c>
      <c r="L154" s="70" t="s">
        <v>434</v>
      </c>
      <c r="M154" s="70" t="s">
        <v>251</v>
      </c>
      <c r="N154" s="70" t="s">
        <v>601</v>
      </c>
      <c r="O154" s="76" t="s">
        <v>505</v>
      </c>
      <c r="P154" s="75" t="s">
        <v>425</v>
      </c>
      <c r="Q154" s="69" t="s">
        <v>342</v>
      </c>
      <c r="R154" s="69" t="s">
        <v>699</v>
      </c>
      <c r="S154" s="69" t="s">
        <v>519</v>
      </c>
      <c r="T154" s="69" t="s">
        <v>434</v>
      </c>
      <c r="U154" s="69"/>
      <c r="V154" s="69"/>
      <c r="W154" s="69"/>
      <c r="Y154" s="58">
        <v>1400</v>
      </c>
      <c r="AA154" s="12">
        <f t="shared" si="18"/>
        <v>0</v>
      </c>
      <c r="AB154" s="12">
        <f t="shared" si="19"/>
        <v>0</v>
      </c>
      <c r="AC154" s="12">
        <f t="shared" si="20"/>
        <v>0</v>
      </c>
      <c r="AD154" s="12">
        <f t="shared" si="21"/>
        <v>1</v>
      </c>
      <c r="AE154" s="12">
        <f t="shared" si="22"/>
        <v>0</v>
      </c>
      <c r="AF154" s="12">
        <f t="shared" si="23"/>
        <v>0</v>
      </c>
      <c r="AG154" s="12">
        <f t="shared" si="24"/>
        <v>0</v>
      </c>
      <c r="AH154" s="12">
        <f t="shared" si="25"/>
        <v>0</v>
      </c>
      <c r="AJ154" s="12">
        <f t="shared" si="26"/>
        <v>1</v>
      </c>
    </row>
    <row r="155" spans="1:36" ht="14">
      <c r="A155" s="2">
        <v>40000</v>
      </c>
      <c r="B155" s="70">
        <v>2009</v>
      </c>
      <c r="C155" s="70">
        <v>7</v>
      </c>
      <c r="D155" s="70" t="s">
        <v>243</v>
      </c>
      <c r="E155" s="58">
        <v>1400</v>
      </c>
      <c r="F155" s="70" t="s">
        <v>97</v>
      </c>
      <c r="G155" s="70">
        <v>1</v>
      </c>
      <c r="H155" s="69" t="s">
        <v>739</v>
      </c>
      <c r="I155" s="70" t="s">
        <v>731</v>
      </c>
      <c r="J155" s="70" t="s">
        <v>732</v>
      </c>
      <c r="K155" s="70" t="s">
        <v>585</v>
      </c>
      <c r="L155" s="70" t="s">
        <v>408</v>
      </c>
      <c r="M155" s="70" t="s">
        <v>232</v>
      </c>
      <c r="N155" s="70" t="s">
        <v>747</v>
      </c>
      <c r="O155" s="76" t="s">
        <v>642</v>
      </c>
      <c r="P155" s="75"/>
      <c r="Q155" s="69" t="s">
        <v>342</v>
      </c>
      <c r="R155" s="69" t="s">
        <v>130</v>
      </c>
      <c r="S155" s="69" t="s">
        <v>678</v>
      </c>
      <c r="T155" s="69" t="s">
        <v>434</v>
      </c>
      <c r="U155" s="69"/>
      <c r="V155" s="69"/>
      <c r="W155" s="69"/>
      <c r="Y155" s="58">
        <v>1400</v>
      </c>
      <c r="AA155" s="12">
        <f t="shared" si="18"/>
        <v>0</v>
      </c>
      <c r="AB155" s="12">
        <f t="shared" si="19"/>
        <v>0</v>
      </c>
      <c r="AC155" s="12">
        <f t="shared" si="20"/>
        <v>0</v>
      </c>
      <c r="AD155" s="12">
        <f t="shared" si="21"/>
        <v>1</v>
      </c>
      <c r="AE155" s="12">
        <f t="shared" si="22"/>
        <v>0</v>
      </c>
      <c r="AF155" s="12">
        <f t="shared" si="23"/>
        <v>0</v>
      </c>
      <c r="AG155" s="12">
        <f t="shared" si="24"/>
        <v>0</v>
      </c>
      <c r="AH155" s="12">
        <f t="shared" si="25"/>
        <v>0</v>
      </c>
      <c r="AJ155" s="12">
        <f t="shared" si="26"/>
        <v>1</v>
      </c>
    </row>
    <row r="156" spans="1:36" ht="14">
      <c r="A156" s="2">
        <v>39904</v>
      </c>
      <c r="B156" s="70">
        <v>2009</v>
      </c>
      <c r="C156" s="70">
        <v>4</v>
      </c>
      <c r="D156" s="70" t="s">
        <v>135</v>
      </c>
      <c r="E156" s="58">
        <v>1400</v>
      </c>
      <c r="F156" s="70" t="s">
        <v>97</v>
      </c>
      <c r="G156" s="70">
        <v>1</v>
      </c>
      <c r="H156" s="69" t="s">
        <v>123</v>
      </c>
      <c r="I156" s="70" t="s">
        <v>582</v>
      </c>
      <c r="J156" s="70" t="s">
        <v>583</v>
      </c>
      <c r="K156" s="70" t="s">
        <v>519</v>
      </c>
      <c r="L156" s="70" t="s">
        <v>520</v>
      </c>
      <c r="M156" s="70" t="s">
        <v>343</v>
      </c>
      <c r="N156" s="70" t="s">
        <v>435</v>
      </c>
      <c r="O156" s="72" t="s">
        <v>237</v>
      </c>
      <c r="P156" s="71"/>
      <c r="Q156" s="69">
        <v>96995</v>
      </c>
      <c r="R156" s="69" t="s">
        <v>788</v>
      </c>
      <c r="S156" s="69" t="s">
        <v>519</v>
      </c>
      <c r="T156" s="69" t="s">
        <v>517</v>
      </c>
      <c r="U156" s="69"/>
      <c r="V156" s="75" t="s">
        <v>33</v>
      </c>
      <c r="W156" s="75"/>
      <c r="Y156" s="58">
        <v>1400</v>
      </c>
      <c r="AA156" s="12">
        <f t="shared" si="18"/>
        <v>0</v>
      </c>
      <c r="AB156" s="12">
        <f t="shared" si="19"/>
        <v>0</v>
      </c>
      <c r="AC156" s="12">
        <f t="shared" si="20"/>
        <v>0</v>
      </c>
      <c r="AD156" s="12">
        <f t="shared" si="21"/>
        <v>1</v>
      </c>
      <c r="AE156" s="12">
        <f t="shared" si="22"/>
        <v>0</v>
      </c>
      <c r="AF156" s="12">
        <f t="shared" si="23"/>
        <v>0</v>
      </c>
      <c r="AG156" s="12">
        <f t="shared" si="24"/>
        <v>0</v>
      </c>
      <c r="AH156" s="12">
        <f t="shared" si="25"/>
        <v>0</v>
      </c>
      <c r="AJ156" s="12">
        <f t="shared" si="26"/>
        <v>1</v>
      </c>
    </row>
    <row r="157" spans="1:36" ht="14">
      <c r="A157" s="2">
        <v>39904</v>
      </c>
      <c r="B157" s="70">
        <v>2009</v>
      </c>
      <c r="C157" s="70">
        <v>4</v>
      </c>
      <c r="D157" s="70" t="s">
        <v>135</v>
      </c>
      <c r="E157" s="58">
        <v>1400</v>
      </c>
      <c r="F157" s="70" t="s">
        <v>97</v>
      </c>
      <c r="G157" s="70">
        <v>1</v>
      </c>
      <c r="H157" s="69" t="s">
        <v>123</v>
      </c>
      <c r="I157" s="70" t="s">
        <v>582</v>
      </c>
      <c r="J157" s="70" t="s">
        <v>583</v>
      </c>
      <c r="K157" s="70" t="s">
        <v>519</v>
      </c>
      <c r="L157" s="70" t="s">
        <v>520</v>
      </c>
      <c r="M157" s="70" t="s">
        <v>343</v>
      </c>
      <c r="N157" s="70" t="s">
        <v>435</v>
      </c>
      <c r="O157" s="70" t="s">
        <v>237</v>
      </c>
      <c r="P157" s="69"/>
      <c r="Q157" s="69">
        <v>96996</v>
      </c>
      <c r="R157" s="69" t="s">
        <v>787</v>
      </c>
      <c r="S157" s="69" t="s">
        <v>519</v>
      </c>
      <c r="T157" s="69" t="s">
        <v>517</v>
      </c>
      <c r="U157" s="69"/>
      <c r="V157" s="69" t="s">
        <v>33</v>
      </c>
      <c r="W157" s="69"/>
      <c r="Y157" s="58">
        <v>1400</v>
      </c>
      <c r="AA157" s="12">
        <f t="shared" si="18"/>
        <v>0</v>
      </c>
      <c r="AB157" s="12">
        <f t="shared" si="19"/>
        <v>0</v>
      </c>
      <c r="AC157" s="12">
        <f t="shared" si="20"/>
        <v>0</v>
      </c>
      <c r="AD157" s="12">
        <f t="shared" si="21"/>
        <v>1</v>
      </c>
      <c r="AE157" s="12">
        <f t="shared" si="22"/>
        <v>0</v>
      </c>
      <c r="AF157" s="12">
        <f t="shared" si="23"/>
        <v>0</v>
      </c>
      <c r="AG157" s="12">
        <f t="shared" si="24"/>
        <v>0</v>
      </c>
      <c r="AH157" s="12">
        <f t="shared" si="25"/>
        <v>0</v>
      </c>
      <c r="AJ157" s="12">
        <f t="shared" si="26"/>
        <v>1</v>
      </c>
    </row>
    <row r="158" spans="1:36" ht="14">
      <c r="A158" s="2">
        <v>40397</v>
      </c>
      <c r="B158" s="70">
        <v>2010</v>
      </c>
      <c r="C158" s="70">
        <v>8</v>
      </c>
      <c r="D158" s="70" t="s">
        <v>243</v>
      </c>
      <c r="E158" s="58">
        <v>1400</v>
      </c>
      <c r="F158" s="70" t="s">
        <v>97</v>
      </c>
      <c r="G158" s="70">
        <v>1</v>
      </c>
      <c r="H158" s="69" t="s">
        <v>123</v>
      </c>
      <c r="I158" s="70" t="s">
        <v>582</v>
      </c>
      <c r="J158" s="70" t="s">
        <v>583</v>
      </c>
      <c r="K158" s="70" t="s">
        <v>519</v>
      </c>
      <c r="L158" s="70" t="s">
        <v>434</v>
      </c>
      <c r="M158" s="70" t="s">
        <v>133</v>
      </c>
      <c r="N158" s="70" t="s">
        <v>330</v>
      </c>
      <c r="O158" s="70" t="s">
        <v>337</v>
      </c>
      <c r="P158" s="69"/>
      <c r="Q158" s="69" t="s">
        <v>342</v>
      </c>
      <c r="R158" s="69" t="s">
        <v>440</v>
      </c>
      <c r="S158" s="69" t="s">
        <v>519</v>
      </c>
      <c r="T158" s="69" t="s">
        <v>585</v>
      </c>
      <c r="U158" s="69"/>
      <c r="V158" s="69" t="s">
        <v>707</v>
      </c>
      <c r="W158" s="69"/>
      <c r="Y158" s="58">
        <v>1400</v>
      </c>
      <c r="AA158" s="12">
        <f t="shared" si="18"/>
        <v>0</v>
      </c>
      <c r="AB158" s="12">
        <f t="shared" si="19"/>
        <v>0</v>
      </c>
      <c r="AC158" s="12">
        <f t="shared" si="20"/>
        <v>0</v>
      </c>
      <c r="AD158" s="12">
        <f t="shared" si="21"/>
        <v>1</v>
      </c>
      <c r="AE158" s="12">
        <f t="shared" si="22"/>
        <v>0</v>
      </c>
      <c r="AF158" s="12">
        <f t="shared" si="23"/>
        <v>0</v>
      </c>
      <c r="AG158" s="12">
        <f t="shared" si="24"/>
        <v>0</v>
      </c>
      <c r="AH158" s="12">
        <f t="shared" si="25"/>
        <v>0</v>
      </c>
      <c r="AJ158" s="12">
        <f t="shared" si="26"/>
        <v>1</v>
      </c>
    </row>
    <row r="159" spans="1:36" ht="14">
      <c r="A159" s="2">
        <v>39989</v>
      </c>
      <c r="B159" s="70">
        <v>2009</v>
      </c>
      <c r="C159" s="70">
        <v>6</v>
      </c>
      <c r="D159" s="70" t="s">
        <v>243</v>
      </c>
      <c r="E159" s="58">
        <v>1400</v>
      </c>
      <c r="F159" s="70" t="s">
        <v>97</v>
      </c>
      <c r="G159" s="70">
        <v>1</v>
      </c>
      <c r="H159" s="69" t="s">
        <v>479</v>
      </c>
      <c r="I159" s="70" t="s">
        <v>675</v>
      </c>
      <c r="J159" s="70" t="s">
        <v>676</v>
      </c>
      <c r="K159" s="70" t="s">
        <v>585</v>
      </c>
      <c r="L159" s="70" t="s">
        <v>434</v>
      </c>
      <c r="M159" s="70" t="s">
        <v>232</v>
      </c>
      <c r="N159" s="70" t="s">
        <v>747</v>
      </c>
      <c r="O159" s="74" t="s">
        <v>647</v>
      </c>
      <c r="P159" s="74"/>
      <c r="Q159" s="69">
        <v>97131</v>
      </c>
      <c r="R159" s="69" t="s">
        <v>806</v>
      </c>
      <c r="S159" s="69" t="s">
        <v>678</v>
      </c>
      <c r="T159" s="69" t="s">
        <v>434</v>
      </c>
      <c r="U159" s="69"/>
      <c r="V159" s="69"/>
      <c r="W159" s="69"/>
      <c r="Y159" s="58">
        <v>1400</v>
      </c>
      <c r="AA159" s="12">
        <f t="shared" si="18"/>
        <v>0</v>
      </c>
      <c r="AB159" s="12">
        <f t="shared" si="19"/>
        <v>0</v>
      </c>
      <c r="AC159" s="12">
        <f t="shared" si="20"/>
        <v>0</v>
      </c>
      <c r="AD159" s="12">
        <f t="shared" si="21"/>
        <v>1</v>
      </c>
      <c r="AE159" s="12">
        <f t="shared" si="22"/>
        <v>0</v>
      </c>
      <c r="AF159" s="12">
        <f t="shared" si="23"/>
        <v>0</v>
      </c>
      <c r="AG159" s="12">
        <f t="shared" si="24"/>
        <v>0</v>
      </c>
      <c r="AH159" s="12">
        <f t="shared" si="25"/>
        <v>0</v>
      </c>
      <c r="AJ159" s="12">
        <f t="shared" si="26"/>
        <v>1</v>
      </c>
    </row>
    <row r="160" spans="1:36" ht="14">
      <c r="A160" s="2">
        <v>40382</v>
      </c>
      <c r="B160" s="70">
        <v>2010</v>
      </c>
      <c r="C160" s="70">
        <v>7</v>
      </c>
      <c r="D160" s="70" t="s">
        <v>243</v>
      </c>
      <c r="E160" s="58">
        <v>1400</v>
      </c>
      <c r="F160" s="70" t="s">
        <v>97</v>
      </c>
      <c r="G160" s="70">
        <v>1</v>
      </c>
      <c r="H160" s="69" t="s">
        <v>733</v>
      </c>
      <c r="I160" s="70" t="s">
        <v>582</v>
      </c>
      <c r="J160" s="70" t="s">
        <v>332</v>
      </c>
      <c r="K160" s="70" t="s">
        <v>519</v>
      </c>
      <c r="L160" s="70" t="s">
        <v>434</v>
      </c>
      <c r="M160" s="70" t="s">
        <v>133</v>
      </c>
      <c r="N160" s="70" t="s">
        <v>330</v>
      </c>
      <c r="O160" s="70" t="s">
        <v>333</v>
      </c>
      <c r="P160" s="69" t="s">
        <v>334</v>
      </c>
      <c r="Q160" s="69" t="s">
        <v>342</v>
      </c>
      <c r="R160" s="69" t="s">
        <v>971</v>
      </c>
      <c r="S160" s="69" t="s">
        <v>519</v>
      </c>
      <c r="T160" s="69" t="s">
        <v>434</v>
      </c>
      <c r="U160" s="69"/>
      <c r="V160" s="69"/>
      <c r="W160" s="69"/>
      <c r="Y160" s="58">
        <v>1400</v>
      </c>
      <c r="AA160" s="12">
        <f t="shared" si="18"/>
        <v>0</v>
      </c>
      <c r="AB160" s="12">
        <f t="shared" si="19"/>
        <v>0</v>
      </c>
      <c r="AC160" s="12">
        <f t="shared" si="20"/>
        <v>0</v>
      </c>
      <c r="AD160" s="12">
        <f t="shared" si="21"/>
        <v>1</v>
      </c>
      <c r="AE160" s="12">
        <f t="shared" si="22"/>
        <v>0</v>
      </c>
      <c r="AF160" s="12">
        <f t="shared" si="23"/>
        <v>0</v>
      </c>
      <c r="AG160" s="12">
        <f t="shared" si="24"/>
        <v>0</v>
      </c>
      <c r="AH160" s="12">
        <f t="shared" si="25"/>
        <v>0</v>
      </c>
      <c r="AJ160" s="12">
        <f t="shared" si="26"/>
        <v>1</v>
      </c>
    </row>
    <row r="161" spans="1:36" ht="14">
      <c r="A161" s="2">
        <v>40048</v>
      </c>
      <c r="B161" s="70">
        <v>2009</v>
      </c>
      <c r="C161" s="70">
        <v>8</v>
      </c>
      <c r="D161" s="70" t="s">
        <v>243</v>
      </c>
      <c r="E161" s="58">
        <v>1400</v>
      </c>
      <c r="F161" s="70" t="s">
        <v>97</v>
      </c>
      <c r="G161" s="70">
        <v>1</v>
      </c>
      <c r="H161" s="69" t="s">
        <v>123</v>
      </c>
      <c r="I161" s="70" t="s">
        <v>582</v>
      </c>
      <c r="J161" s="70" t="s">
        <v>583</v>
      </c>
      <c r="K161" s="70" t="s">
        <v>519</v>
      </c>
      <c r="L161" s="70" t="s">
        <v>434</v>
      </c>
      <c r="M161" s="70" t="s">
        <v>343</v>
      </c>
      <c r="N161" s="70" t="s">
        <v>752</v>
      </c>
      <c r="O161" s="76" t="s">
        <v>393</v>
      </c>
      <c r="P161" s="75"/>
      <c r="Q161" s="69" t="s">
        <v>342</v>
      </c>
      <c r="R161" s="69" t="s">
        <v>272</v>
      </c>
      <c r="S161" s="69" t="s">
        <v>519</v>
      </c>
      <c r="T161" s="69" t="s">
        <v>585</v>
      </c>
      <c r="U161" s="69"/>
      <c r="V161" s="69"/>
      <c r="W161" s="69"/>
      <c r="Y161" s="58">
        <v>1400</v>
      </c>
      <c r="AA161" s="12">
        <f t="shared" si="18"/>
        <v>0</v>
      </c>
      <c r="AB161" s="12">
        <f t="shared" si="19"/>
        <v>0</v>
      </c>
      <c r="AC161" s="12">
        <f t="shared" si="20"/>
        <v>0</v>
      </c>
      <c r="AD161" s="12">
        <f t="shared" si="21"/>
        <v>1</v>
      </c>
      <c r="AE161" s="12">
        <f t="shared" si="22"/>
        <v>0</v>
      </c>
      <c r="AF161" s="12">
        <f t="shared" si="23"/>
        <v>0</v>
      </c>
      <c r="AG161" s="12">
        <f t="shared" si="24"/>
        <v>0</v>
      </c>
      <c r="AH161" s="12">
        <f t="shared" si="25"/>
        <v>0</v>
      </c>
      <c r="AJ161" s="12">
        <f t="shared" si="26"/>
        <v>1</v>
      </c>
    </row>
    <row r="162" spans="1:36" ht="14">
      <c r="A162" s="2">
        <v>41124</v>
      </c>
      <c r="B162" s="1">
        <v>2012</v>
      </c>
      <c r="C162" s="1">
        <v>8</v>
      </c>
      <c r="D162" s="1" t="s">
        <v>243</v>
      </c>
      <c r="E162" s="67">
        <v>1400</v>
      </c>
      <c r="F162" s="64" t="s">
        <v>122</v>
      </c>
      <c r="G162" s="10">
        <v>1</v>
      </c>
      <c r="H162" s="69" t="s">
        <v>305</v>
      </c>
      <c r="I162" s="70" t="s">
        <v>437</v>
      </c>
      <c r="J162" s="70" t="s">
        <v>575</v>
      </c>
      <c r="K162" s="70"/>
      <c r="L162" s="70"/>
      <c r="M162" s="70" t="s">
        <v>133</v>
      </c>
      <c r="N162" s="70" t="s">
        <v>535</v>
      </c>
      <c r="O162" s="76" t="s">
        <v>442</v>
      </c>
      <c r="P162" s="75"/>
      <c r="Q162" s="69" t="s">
        <v>342</v>
      </c>
      <c r="R162" s="69" t="s">
        <v>70</v>
      </c>
      <c r="S162" s="69" t="s">
        <v>519</v>
      </c>
      <c r="T162" s="69" t="s">
        <v>434</v>
      </c>
      <c r="U162" s="69"/>
      <c r="V162" s="69" t="s">
        <v>71</v>
      </c>
      <c r="W162" s="69"/>
      <c r="Y162" s="67">
        <v>1400</v>
      </c>
      <c r="AA162" s="12">
        <f t="shared" si="18"/>
        <v>0</v>
      </c>
      <c r="AB162" s="12">
        <f t="shared" si="19"/>
        <v>0</v>
      </c>
      <c r="AC162" s="12">
        <f t="shared" si="20"/>
        <v>0</v>
      </c>
      <c r="AD162" s="12">
        <f t="shared" si="21"/>
        <v>1</v>
      </c>
      <c r="AE162" s="12">
        <f t="shared" si="22"/>
        <v>0</v>
      </c>
      <c r="AF162" s="12">
        <f t="shared" si="23"/>
        <v>0</v>
      </c>
      <c r="AG162" s="12">
        <f t="shared" si="24"/>
        <v>0</v>
      </c>
      <c r="AH162" s="12">
        <f t="shared" si="25"/>
        <v>0</v>
      </c>
      <c r="AJ162" s="12">
        <f t="shared" si="26"/>
        <v>1</v>
      </c>
    </row>
    <row r="163" spans="1:36" ht="14">
      <c r="A163" s="2">
        <v>40929</v>
      </c>
      <c r="B163" s="70">
        <v>2012</v>
      </c>
      <c r="C163" s="70">
        <v>1</v>
      </c>
      <c r="D163" s="70" t="s">
        <v>248</v>
      </c>
      <c r="E163" s="58">
        <v>1400</v>
      </c>
      <c r="F163" s="70" t="s">
        <v>97</v>
      </c>
      <c r="G163" s="10">
        <v>1</v>
      </c>
      <c r="H163" s="69" t="s">
        <v>123</v>
      </c>
      <c r="I163" s="70" t="s">
        <v>582</v>
      </c>
      <c r="J163" s="70" t="s">
        <v>583</v>
      </c>
      <c r="K163" s="70" t="s">
        <v>585</v>
      </c>
      <c r="L163" s="70" t="s">
        <v>585</v>
      </c>
      <c r="M163" s="70" t="s">
        <v>343</v>
      </c>
      <c r="N163" s="70" t="s">
        <v>752</v>
      </c>
      <c r="O163" s="70" t="s">
        <v>530</v>
      </c>
      <c r="P163" s="69"/>
      <c r="Q163" s="69" t="s">
        <v>342</v>
      </c>
      <c r="R163" s="69" t="s">
        <v>885</v>
      </c>
      <c r="S163" s="69" t="s">
        <v>678</v>
      </c>
      <c r="T163" s="69" t="s">
        <v>517</v>
      </c>
      <c r="U163" s="69"/>
      <c r="V163" s="69"/>
      <c r="W163" s="69"/>
      <c r="Y163" s="58">
        <v>1400</v>
      </c>
      <c r="AA163" s="12">
        <f t="shared" si="18"/>
        <v>0</v>
      </c>
      <c r="AB163" s="12">
        <f t="shared" si="19"/>
        <v>0</v>
      </c>
      <c r="AC163" s="12">
        <f t="shared" si="20"/>
        <v>0</v>
      </c>
      <c r="AD163" s="12">
        <f t="shared" si="21"/>
        <v>1</v>
      </c>
      <c r="AE163" s="12">
        <f t="shared" si="22"/>
        <v>0</v>
      </c>
      <c r="AF163" s="12">
        <f t="shared" si="23"/>
        <v>0</v>
      </c>
      <c r="AG163" s="12">
        <f t="shared" si="24"/>
        <v>0</v>
      </c>
      <c r="AH163" s="12">
        <f t="shared" si="25"/>
        <v>0</v>
      </c>
      <c r="AJ163" s="12">
        <f t="shared" si="26"/>
        <v>1</v>
      </c>
    </row>
    <row r="164" spans="1:36" ht="14">
      <c r="A164" s="2">
        <v>40815</v>
      </c>
      <c r="B164" s="76">
        <v>2011</v>
      </c>
      <c r="C164" s="76">
        <v>9</v>
      </c>
      <c r="D164" s="76" t="s">
        <v>307</v>
      </c>
      <c r="E164" s="58">
        <v>1420</v>
      </c>
      <c r="F164" s="76" t="s">
        <v>97</v>
      </c>
      <c r="G164" s="76">
        <v>1</v>
      </c>
      <c r="H164" s="69" t="s">
        <v>123</v>
      </c>
      <c r="I164" s="70" t="s">
        <v>582</v>
      </c>
      <c r="J164" s="70" t="s">
        <v>583</v>
      </c>
      <c r="K164" s="70" t="s">
        <v>519</v>
      </c>
      <c r="L164" s="70" t="s">
        <v>434</v>
      </c>
      <c r="M164" s="70" t="s">
        <v>232</v>
      </c>
      <c r="N164" s="70" t="s">
        <v>747</v>
      </c>
      <c r="O164" s="74" t="s">
        <v>658</v>
      </c>
      <c r="P164" s="74"/>
      <c r="Q164" s="69" t="s">
        <v>342</v>
      </c>
      <c r="R164" s="69" t="s">
        <v>877</v>
      </c>
      <c r="S164" s="69" t="s">
        <v>519</v>
      </c>
      <c r="T164" s="69" t="s">
        <v>434</v>
      </c>
      <c r="U164" s="69"/>
      <c r="V164" s="69"/>
      <c r="W164" s="69"/>
      <c r="Y164" s="58">
        <v>1420</v>
      </c>
      <c r="AA164" s="12">
        <f t="shared" si="18"/>
        <v>0</v>
      </c>
      <c r="AB164" s="12">
        <f t="shared" si="19"/>
        <v>0</v>
      </c>
      <c r="AC164" s="12">
        <f t="shared" si="20"/>
        <v>0</v>
      </c>
      <c r="AD164" s="12">
        <f t="shared" si="21"/>
        <v>1</v>
      </c>
      <c r="AE164" s="12">
        <f t="shared" si="22"/>
        <v>0</v>
      </c>
      <c r="AF164" s="12">
        <f t="shared" si="23"/>
        <v>0</v>
      </c>
      <c r="AG164" s="12">
        <f t="shared" si="24"/>
        <v>0</v>
      </c>
      <c r="AH164" s="12">
        <f t="shared" si="25"/>
        <v>0</v>
      </c>
      <c r="AJ164" s="12">
        <f t="shared" si="26"/>
        <v>1</v>
      </c>
    </row>
    <row r="165" spans="1:36" ht="14">
      <c r="A165" s="2">
        <v>40855</v>
      </c>
      <c r="B165" s="72">
        <v>2011</v>
      </c>
      <c r="C165" s="72">
        <v>11</v>
      </c>
      <c r="D165" s="72" t="s">
        <v>307</v>
      </c>
      <c r="E165" s="58">
        <v>1430</v>
      </c>
      <c r="F165" s="72" t="s">
        <v>97</v>
      </c>
      <c r="G165" s="76">
        <v>1</v>
      </c>
      <c r="H165" s="69" t="s">
        <v>739</v>
      </c>
      <c r="I165" s="70" t="s">
        <v>731</v>
      </c>
      <c r="J165" s="70" t="s">
        <v>732</v>
      </c>
      <c r="K165" s="70" t="s">
        <v>678</v>
      </c>
      <c r="L165" s="70" t="s">
        <v>585</v>
      </c>
      <c r="M165" s="70" t="s">
        <v>133</v>
      </c>
      <c r="N165" s="70" t="s">
        <v>419</v>
      </c>
      <c r="O165" s="70" t="s">
        <v>378</v>
      </c>
      <c r="P165" s="69" t="s">
        <v>503</v>
      </c>
      <c r="Q165" s="69" t="s">
        <v>342</v>
      </c>
      <c r="R165" s="69" t="s">
        <v>696</v>
      </c>
      <c r="S165" s="69" t="s">
        <v>678</v>
      </c>
      <c r="T165" s="69" t="s">
        <v>585</v>
      </c>
      <c r="U165" s="69"/>
      <c r="V165" s="69"/>
      <c r="W165" s="69"/>
      <c r="Y165" s="58">
        <v>1430</v>
      </c>
      <c r="AA165" s="12">
        <f t="shared" si="18"/>
        <v>0</v>
      </c>
      <c r="AB165" s="12">
        <f t="shared" si="19"/>
        <v>0</v>
      </c>
      <c r="AC165" s="12">
        <f t="shared" si="20"/>
        <v>0</v>
      </c>
      <c r="AD165" s="12">
        <f t="shared" si="21"/>
        <v>1</v>
      </c>
      <c r="AE165" s="12">
        <f t="shared" si="22"/>
        <v>0</v>
      </c>
      <c r="AF165" s="12">
        <f t="shared" si="23"/>
        <v>0</v>
      </c>
      <c r="AG165" s="12">
        <f t="shared" si="24"/>
        <v>0</v>
      </c>
      <c r="AH165" s="12">
        <f t="shared" si="25"/>
        <v>0</v>
      </c>
      <c r="AJ165" s="12">
        <f t="shared" si="26"/>
        <v>1</v>
      </c>
    </row>
    <row r="166" spans="1:36" ht="14">
      <c r="A166" s="2">
        <v>40311</v>
      </c>
      <c r="B166" s="70">
        <v>2010</v>
      </c>
      <c r="C166" s="70">
        <v>5</v>
      </c>
      <c r="D166" s="70" t="s">
        <v>135</v>
      </c>
      <c r="E166" s="58">
        <v>1430</v>
      </c>
      <c r="F166" s="70" t="s">
        <v>97</v>
      </c>
      <c r="G166" s="72">
        <v>1</v>
      </c>
      <c r="H166" s="69" t="s">
        <v>739</v>
      </c>
      <c r="I166" s="70" t="s">
        <v>731</v>
      </c>
      <c r="J166" s="70" t="s">
        <v>732</v>
      </c>
      <c r="K166" s="70" t="s">
        <v>519</v>
      </c>
      <c r="L166" s="70" t="s">
        <v>286</v>
      </c>
      <c r="M166" s="70" t="s">
        <v>133</v>
      </c>
      <c r="N166" s="70" t="s">
        <v>529</v>
      </c>
      <c r="O166" s="76" t="s">
        <v>838</v>
      </c>
      <c r="P166" s="75" t="s">
        <v>839</v>
      </c>
      <c r="Q166" s="69"/>
      <c r="R166" s="69" t="s">
        <v>373</v>
      </c>
      <c r="S166" s="69" t="s">
        <v>519</v>
      </c>
      <c r="T166" s="69" t="s">
        <v>517</v>
      </c>
      <c r="U166" s="69"/>
      <c r="V166" s="69" t="s">
        <v>709</v>
      </c>
      <c r="W166" s="69"/>
      <c r="Y166" s="58">
        <v>1430</v>
      </c>
      <c r="AA166" s="12">
        <f t="shared" si="18"/>
        <v>0</v>
      </c>
      <c r="AB166" s="12">
        <f t="shared" si="19"/>
        <v>0</v>
      </c>
      <c r="AC166" s="12">
        <f t="shared" si="20"/>
        <v>0</v>
      </c>
      <c r="AD166" s="12">
        <f t="shared" si="21"/>
        <v>1</v>
      </c>
      <c r="AE166" s="12">
        <f t="shared" si="22"/>
        <v>0</v>
      </c>
      <c r="AF166" s="12">
        <f t="shared" si="23"/>
        <v>0</v>
      </c>
      <c r="AG166" s="12">
        <f t="shared" si="24"/>
        <v>0</v>
      </c>
      <c r="AH166" s="12">
        <f t="shared" si="25"/>
        <v>0</v>
      </c>
      <c r="AJ166" s="12">
        <f t="shared" si="26"/>
        <v>1</v>
      </c>
    </row>
    <row r="167" spans="1:36" ht="14">
      <c r="A167" s="2">
        <v>40262</v>
      </c>
      <c r="B167" s="70">
        <v>2010</v>
      </c>
      <c r="C167" s="70">
        <v>3</v>
      </c>
      <c r="D167" s="70" t="s">
        <v>135</v>
      </c>
      <c r="E167" s="58">
        <v>1500</v>
      </c>
      <c r="F167" s="70" t="s">
        <v>97</v>
      </c>
      <c r="G167" s="70">
        <v>1</v>
      </c>
      <c r="H167" s="69" t="s">
        <v>473</v>
      </c>
      <c r="I167" s="70" t="s">
        <v>411</v>
      </c>
      <c r="J167" s="70" t="s">
        <v>412</v>
      </c>
      <c r="K167" s="70" t="s">
        <v>585</v>
      </c>
      <c r="L167" s="70" t="s">
        <v>585</v>
      </c>
      <c r="M167" s="70" t="s">
        <v>343</v>
      </c>
      <c r="N167" s="70" t="s">
        <v>752</v>
      </c>
      <c r="O167" s="72" t="s">
        <v>746</v>
      </c>
      <c r="P167" s="71" t="s">
        <v>413</v>
      </c>
      <c r="Q167" s="69" t="s">
        <v>342</v>
      </c>
      <c r="R167" s="69" t="s">
        <v>372</v>
      </c>
      <c r="S167" s="69" t="s">
        <v>678</v>
      </c>
      <c r="T167" s="69" t="s">
        <v>517</v>
      </c>
      <c r="U167" s="69"/>
      <c r="V167" s="69"/>
      <c r="W167" s="69"/>
      <c r="Y167" s="58">
        <v>1500</v>
      </c>
      <c r="AA167" s="12">
        <f t="shared" si="18"/>
        <v>0</v>
      </c>
      <c r="AB167" s="12">
        <f t="shared" si="19"/>
        <v>0</v>
      </c>
      <c r="AC167" s="12">
        <f t="shared" si="20"/>
        <v>0</v>
      </c>
      <c r="AD167" s="12">
        <f t="shared" si="21"/>
        <v>0</v>
      </c>
      <c r="AE167" s="12">
        <f t="shared" si="22"/>
        <v>1</v>
      </c>
      <c r="AF167" s="12">
        <f t="shared" si="23"/>
        <v>0</v>
      </c>
      <c r="AG167" s="12">
        <f t="shared" si="24"/>
        <v>0</v>
      </c>
      <c r="AH167" s="12">
        <f t="shared" si="25"/>
        <v>0</v>
      </c>
      <c r="AJ167" s="12">
        <f t="shared" si="26"/>
        <v>1</v>
      </c>
    </row>
    <row r="168" spans="1:36" ht="14">
      <c r="A168" s="2">
        <v>40089</v>
      </c>
      <c r="B168" s="70">
        <v>2009</v>
      </c>
      <c r="C168" s="70">
        <v>10</v>
      </c>
      <c r="D168" s="70" t="s">
        <v>307</v>
      </c>
      <c r="E168" s="58">
        <v>1500</v>
      </c>
      <c r="F168" s="70" t="s">
        <v>97</v>
      </c>
      <c r="G168" s="70">
        <v>1</v>
      </c>
      <c r="H168" s="69" t="s">
        <v>719</v>
      </c>
      <c r="I168" s="70" t="s">
        <v>326</v>
      </c>
      <c r="J168" s="70" t="s">
        <v>351</v>
      </c>
      <c r="K168" s="70" t="s">
        <v>585</v>
      </c>
      <c r="L168" s="70" t="s">
        <v>585</v>
      </c>
      <c r="M168" s="70" t="s">
        <v>343</v>
      </c>
      <c r="N168" s="70" t="s">
        <v>752</v>
      </c>
      <c r="O168" s="74" t="s">
        <v>352</v>
      </c>
      <c r="P168" s="74"/>
      <c r="Q168" s="69">
        <v>97134</v>
      </c>
      <c r="R168" s="69" t="s">
        <v>821</v>
      </c>
      <c r="S168" s="69" t="s">
        <v>519</v>
      </c>
      <c r="T168" s="69" t="s">
        <v>434</v>
      </c>
      <c r="U168" s="69"/>
      <c r="V168" s="69" t="s">
        <v>559</v>
      </c>
      <c r="W168" s="69"/>
      <c r="Y168" s="58">
        <v>1500</v>
      </c>
      <c r="AA168" s="12">
        <f t="shared" si="18"/>
        <v>0</v>
      </c>
      <c r="AB168" s="12">
        <f t="shared" si="19"/>
        <v>0</v>
      </c>
      <c r="AC168" s="12">
        <f t="shared" si="20"/>
        <v>0</v>
      </c>
      <c r="AD168" s="12">
        <f t="shared" si="21"/>
        <v>0</v>
      </c>
      <c r="AE168" s="12">
        <f t="shared" si="22"/>
        <v>1</v>
      </c>
      <c r="AF168" s="12">
        <f t="shared" si="23"/>
        <v>0</v>
      </c>
      <c r="AG168" s="12">
        <f t="shared" si="24"/>
        <v>0</v>
      </c>
      <c r="AH168" s="12">
        <f t="shared" si="25"/>
        <v>0</v>
      </c>
      <c r="AJ168" s="12">
        <f t="shared" si="26"/>
        <v>1</v>
      </c>
    </row>
    <row r="169" spans="1:36" ht="14">
      <c r="A169" s="2">
        <v>40421</v>
      </c>
      <c r="B169" s="70">
        <v>2010</v>
      </c>
      <c r="C169" s="70">
        <v>8</v>
      </c>
      <c r="D169" s="70" t="s">
        <v>243</v>
      </c>
      <c r="E169" s="58">
        <v>1511</v>
      </c>
      <c r="F169" s="70" t="s">
        <v>97</v>
      </c>
      <c r="G169" s="70">
        <v>1</v>
      </c>
      <c r="H169" s="69" t="s">
        <v>123</v>
      </c>
      <c r="I169" s="70" t="s">
        <v>582</v>
      </c>
      <c r="J169" s="70" t="s">
        <v>583</v>
      </c>
      <c r="K169" s="70" t="s">
        <v>293</v>
      </c>
      <c r="L169" s="70" t="s">
        <v>434</v>
      </c>
      <c r="M169" s="70" t="s">
        <v>251</v>
      </c>
      <c r="N169" s="70" t="s">
        <v>330</v>
      </c>
      <c r="O169" s="70" t="s">
        <v>724</v>
      </c>
      <c r="P169" s="69" t="s">
        <v>320</v>
      </c>
      <c r="Q169" s="69">
        <v>96755</v>
      </c>
      <c r="R169" s="69" t="s">
        <v>685</v>
      </c>
      <c r="S169" s="69" t="s">
        <v>519</v>
      </c>
      <c r="T169" s="69" t="s">
        <v>434</v>
      </c>
      <c r="U169" s="69"/>
      <c r="V169" s="69" t="s">
        <v>854</v>
      </c>
      <c r="W169" s="69"/>
      <c r="Y169" s="58">
        <v>1511</v>
      </c>
      <c r="AA169" s="12">
        <f t="shared" si="18"/>
        <v>0</v>
      </c>
      <c r="AB169" s="12">
        <f t="shared" si="19"/>
        <v>0</v>
      </c>
      <c r="AC169" s="12">
        <f t="shared" si="20"/>
        <v>0</v>
      </c>
      <c r="AD169" s="12">
        <f t="shared" si="21"/>
        <v>0</v>
      </c>
      <c r="AE169" s="12">
        <f t="shared" si="22"/>
        <v>1</v>
      </c>
      <c r="AF169" s="12">
        <f t="shared" si="23"/>
        <v>0</v>
      </c>
      <c r="AG169" s="12">
        <f t="shared" si="24"/>
        <v>0</v>
      </c>
      <c r="AH169" s="12">
        <f t="shared" si="25"/>
        <v>0</v>
      </c>
      <c r="AJ169" s="12">
        <f t="shared" si="26"/>
        <v>1</v>
      </c>
    </row>
    <row r="170" spans="1:36" ht="14">
      <c r="A170" s="2">
        <v>40897</v>
      </c>
      <c r="B170" s="70">
        <v>2011</v>
      </c>
      <c r="C170" s="70">
        <v>12</v>
      </c>
      <c r="D170" s="70" t="s">
        <v>248</v>
      </c>
      <c r="E170" s="58">
        <v>1520</v>
      </c>
      <c r="F170" s="70" t="s">
        <v>97</v>
      </c>
      <c r="G170" s="70">
        <v>1</v>
      </c>
      <c r="H170" s="69" t="s">
        <v>739</v>
      </c>
      <c r="I170" s="70" t="s">
        <v>731</v>
      </c>
      <c r="J170" s="70" t="s">
        <v>732</v>
      </c>
      <c r="K170" s="70" t="s">
        <v>678</v>
      </c>
      <c r="L170" s="70" t="s">
        <v>286</v>
      </c>
      <c r="M170" s="70" t="s">
        <v>232</v>
      </c>
      <c r="N170" s="70" t="s">
        <v>747</v>
      </c>
      <c r="O170" s="76" t="s">
        <v>268</v>
      </c>
      <c r="P170" s="75" t="s">
        <v>406</v>
      </c>
      <c r="Q170" s="69" t="s">
        <v>342</v>
      </c>
      <c r="R170" s="69" t="s">
        <v>698</v>
      </c>
      <c r="S170" s="69" t="s">
        <v>678</v>
      </c>
      <c r="T170" s="69" t="s">
        <v>585</v>
      </c>
      <c r="U170" s="69"/>
      <c r="V170" s="69"/>
      <c r="W170" s="69"/>
      <c r="Y170" s="58">
        <v>1520</v>
      </c>
      <c r="AA170" s="12">
        <f t="shared" si="18"/>
        <v>0</v>
      </c>
      <c r="AB170" s="12">
        <f t="shared" si="19"/>
        <v>0</v>
      </c>
      <c r="AC170" s="12">
        <f t="shared" si="20"/>
        <v>0</v>
      </c>
      <c r="AD170" s="12">
        <f t="shared" si="21"/>
        <v>0</v>
      </c>
      <c r="AE170" s="12">
        <f t="shared" si="22"/>
        <v>1</v>
      </c>
      <c r="AF170" s="12">
        <f t="shared" si="23"/>
        <v>0</v>
      </c>
      <c r="AG170" s="12">
        <f t="shared" si="24"/>
        <v>0</v>
      </c>
      <c r="AH170" s="12">
        <f t="shared" si="25"/>
        <v>0</v>
      </c>
      <c r="AJ170" s="12">
        <f t="shared" si="26"/>
        <v>1</v>
      </c>
    </row>
    <row r="171" spans="1:36" ht="14">
      <c r="A171" s="2">
        <v>41576</v>
      </c>
      <c r="B171" s="70">
        <v>2013</v>
      </c>
      <c r="C171" s="70">
        <v>10</v>
      </c>
      <c r="D171" s="70" t="s">
        <v>307</v>
      </c>
      <c r="E171" s="67">
        <v>1530</v>
      </c>
      <c r="F171" s="64" t="s">
        <v>97</v>
      </c>
      <c r="G171" s="10">
        <v>1</v>
      </c>
      <c r="H171" s="69" t="s">
        <v>739</v>
      </c>
      <c r="I171" s="70" t="s">
        <v>731</v>
      </c>
      <c r="J171" s="70" t="s">
        <v>732</v>
      </c>
      <c r="K171" s="70" t="s">
        <v>519</v>
      </c>
      <c r="L171" s="70" t="s">
        <v>25</v>
      </c>
      <c r="M171" s="70" t="s">
        <v>133</v>
      </c>
      <c r="N171" s="70" t="s">
        <v>306</v>
      </c>
      <c r="O171" s="74" t="s">
        <v>27</v>
      </c>
      <c r="P171" s="74"/>
      <c r="Q171" s="69" t="s">
        <v>342</v>
      </c>
      <c r="R171" s="69" t="s">
        <v>764</v>
      </c>
      <c r="S171" s="69" t="s">
        <v>519</v>
      </c>
      <c r="T171" s="69" t="s">
        <v>517</v>
      </c>
      <c r="U171" s="69" t="s">
        <v>759</v>
      </c>
      <c r="V171" s="69"/>
      <c r="W171" s="69"/>
      <c r="Y171" s="67">
        <v>1530</v>
      </c>
      <c r="AA171" s="12">
        <f t="shared" si="18"/>
        <v>0</v>
      </c>
      <c r="AB171" s="12">
        <f t="shared" si="19"/>
        <v>0</v>
      </c>
      <c r="AC171" s="12">
        <f t="shared" si="20"/>
        <v>0</v>
      </c>
      <c r="AD171" s="12">
        <f t="shared" si="21"/>
        <v>0</v>
      </c>
      <c r="AE171" s="12">
        <f t="shared" si="22"/>
        <v>1</v>
      </c>
      <c r="AF171" s="12">
        <f t="shared" si="23"/>
        <v>0</v>
      </c>
      <c r="AG171" s="12">
        <f t="shared" si="24"/>
        <v>0</v>
      </c>
      <c r="AH171" s="12">
        <f t="shared" si="25"/>
        <v>0</v>
      </c>
      <c r="AJ171" s="12">
        <f t="shared" si="26"/>
        <v>1</v>
      </c>
    </row>
    <row r="172" spans="1:36" ht="14">
      <c r="A172" s="2">
        <v>40082</v>
      </c>
      <c r="B172" s="70">
        <v>2009</v>
      </c>
      <c r="C172" s="70">
        <v>9</v>
      </c>
      <c r="D172" s="70" t="s">
        <v>307</v>
      </c>
      <c r="E172" s="58">
        <v>1530</v>
      </c>
      <c r="F172" s="70" t="s">
        <v>97</v>
      </c>
      <c r="G172" s="70">
        <v>1</v>
      </c>
      <c r="H172" s="69" t="s">
        <v>123</v>
      </c>
      <c r="I172" s="70" t="s">
        <v>582</v>
      </c>
      <c r="J172" s="70" t="s">
        <v>583</v>
      </c>
      <c r="K172" s="70" t="s">
        <v>519</v>
      </c>
      <c r="L172" s="70" t="s">
        <v>434</v>
      </c>
      <c r="M172" s="70" t="s">
        <v>251</v>
      </c>
      <c r="N172" s="70" t="s">
        <v>445</v>
      </c>
      <c r="O172" s="74" t="s">
        <v>207</v>
      </c>
      <c r="P172" s="74"/>
      <c r="Q172" s="69" t="s">
        <v>342</v>
      </c>
      <c r="R172" s="69" t="s">
        <v>271</v>
      </c>
      <c r="S172" s="69" t="s">
        <v>519</v>
      </c>
      <c r="T172" s="69" t="s">
        <v>585</v>
      </c>
      <c r="U172" s="69"/>
      <c r="V172" s="69" t="s">
        <v>350</v>
      </c>
      <c r="W172" s="69"/>
      <c r="Y172" s="58">
        <v>1530</v>
      </c>
      <c r="AA172" s="12">
        <f t="shared" si="18"/>
        <v>0</v>
      </c>
      <c r="AB172" s="12">
        <f t="shared" si="19"/>
        <v>0</v>
      </c>
      <c r="AC172" s="12">
        <f t="shared" si="20"/>
        <v>0</v>
      </c>
      <c r="AD172" s="12">
        <f t="shared" si="21"/>
        <v>0</v>
      </c>
      <c r="AE172" s="12">
        <f t="shared" si="22"/>
        <v>1</v>
      </c>
      <c r="AF172" s="12">
        <f t="shared" si="23"/>
        <v>0</v>
      </c>
      <c r="AG172" s="12">
        <f t="shared" si="24"/>
        <v>0</v>
      </c>
      <c r="AH172" s="12">
        <f t="shared" si="25"/>
        <v>0</v>
      </c>
      <c r="AJ172" s="12">
        <f t="shared" si="26"/>
        <v>1</v>
      </c>
    </row>
    <row r="173" spans="1:36" ht="14">
      <c r="A173" s="2">
        <v>41199</v>
      </c>
      <c r="B173" s="70">
        <v>2012</v>
      </c>
      <c r="C173" s="70">
        <v>10</v>
      </c>
      <c r="D173" s="70" t="s">
        <v>307</v>
      </c>
      <c r="E173" s="58">
        <v>1530</v>
      </c>
      <c r="F173" s="76" t="s">
        <v>97</v>
      </c>
      <c r="G173" s="10">
        <v>1</v>
      </c>
      <c r="H173" s="69" t="s">
        <v>123</v>
      </c>
      <c r="I173" s="70" t="s">
        <v>582</v>
      </c>
      <c r="J173" s="70" t="s">
        <v>583</v>
      </c>
      <c r="K173" s="70" t="s">
        <v>519</v>
      </c>
      <c r="L173" s="70" t="s">
        <v>100</v>
      </c>
      <c r="M173" s="70" t="s">
        <v>251</v>
      </c>
      <c r="N173" s="70" t="s">
        <v>453</v>
      </c>
      <c r="O173" s="74" t="s">
        <v>726</v>
      </c>
      <c r="P173" s="74"/>
      <c r="Q173" s="69" t="s">
        <v>342</v>
      </c>
      <c r="R173" s="69" t="s">
        <v>900</v>
      </c>
      <c r="S173" s="69" t="s">
        <v>519</v>
      </c>
      <c r="T173" s="69" t="s">
        <v>517</v>
      </c>
      <c r="U173" s="69"/>
      <c r="V173" s="69"/>
      <c r="W173" s="69"/>
      <c r="Y173" s="58">
        <v>1530</v>
      </c>
      <c r="AA173" s="12">
        <f t="shared" si="18"/>
        <v>0</v>
      </c>
      <c r="AB173" s="12">
        <f t="shared" si="19"/>
        <v>0</v>
      </c>
      <c r="AC173" s="12">
        <f t="shared" si="20"/>
        <v>0</v>
      </c>
      <c r="AD173" s="12">
        <f t="shared" si="21"/>
        <v>0</v>
      </c>
      <c r="AE173" s="12">
        <f t="shared" si="22"/>
        <v>1</v>
      </c>
      <c r="AF173" s="12">
        <f t="shared" si="23"/>
        <v>0</v>
      </c>
      <c r="AG173" s="12">
        <f t="shared" si="24"/>
        <v>0</v>
      </c>
      <c r="AH173" s="12">
        <f t="shared" si="25"/>
        <v>0</v>
      </c>
      <c r="AJ173" s="12">
        <f t="shared" si="26"/>
        <v>1</v>
      </c>
    </row>
    <row r="174" spans="1:36" ht="14">
      <c r="A174" s="2">
        <v>40770</v>
      </c>
      <c r="B174" s="70">
        <v>2011</v>
      </c>
      <c r="C174" s="70">
        <v>8</v>
      </c>
      <c r="D174" s="70" t="s">
        <v>243</v>
      </c>
      <c r="E174" s="58">
        <v>1530</v>
      </c>
      <c r="F174" s="76" t="s">
        <v>97</v>
      </c>
      <c r="G174" s="76">
        <v>1</v>
      </c>
      <c r="H174" s="69" t="s">
        <v>123</v>
      </c>
      <c r="I174" s="70" t="s">
        <v>582</v>
      </c>
      <c r="J174" s="70" t="s">
        <v>583</v>
      </c>
      <c r="K174" s="70" t="s">
        <v>678</v>
      </c>
      <c r="L174" s="70" t="s">
        <v>434</v>
      </c>
      <c r="M174" s="70" t="s">
        <v>133</v>
      </c>
      <c r="N174" s="70" t="s">
        <v>427</v>
      </c>
      <c r="O174" s="76" t="s">
        <v>428</v>
      </c>
      <c r="P174" s="75" t="s">
        <v>503</v>
      </c>
      <c r="Q174" s="69" t="s">
        <v>342</v>
      </c>
      <c r="R174" s="69" t="s">
        <v>871</v>
      </c>
      <c r="S174" s="69" t="s">
        <v>678</v>
      </c>
      <c r="T174" s="69" t="s">
        <v>434</v>
      </c>
      <c r="U174" s="69"/>
      <c r="V174" s="68" t="s">
        <v>989</v>
      </c>
      <c r="W174" s="69"/>
      <c r="Y174" s="58">
        <v>1530</v>
      </c>
      <c r="AA174" s="12">
        <f t="shared" si="18"/>
        <v>0</v>
      </c>
      <c r="AB174" s="12">
        <f t="shared" si="19"/>
        <v>0</v>
      </c>
      <c r="AC174" s="12">
        <f t="shared" si="20"/>
        <v>0</v>
      </c>
      <c r="AD174" s="12">
        <f t="shared" si="21"/>
        <v>0</v>
      </c>
      <c r="AE174" s="12">
        <f t="shared" si="22"/>
        <v>1</v>
      </c>
      <c r="AF174" s="12">
        <f t="shared" si="23"/>
        <v>0</v>
      </c>
      <c r="AG174" s="12">
        <f t="shared" si="24"/>
        <v>0</v>
      </c>
      <c r="AH174" s="12">
        <f t="shared" si="25"/>
        <v>0</v>
      </c>
      <c r="AJ174" s="12">
        <f t="shared" si="26"/>
        <v>1</v>
      </c>
    </row>
    <row r="175" spans="1:36" ht="14">
      <c r="A175" s="2">
        <v>41461</v>
      </c>
      <c r="B175" s="70">
        <v>2013</v>
      </c>
      <c r="C175" s="70">
        <v>7</v>
      </c>
      <c r="D175" s="70" t="s">
        <v>243</v>
      </c>
      <c r="E175" s="67">
        <v>1530</v>
      </c>
      <c r="F175" s="64" t="s">
        <v>97</v>
      </c>
      <c r="G175" s="10">
        <v>1</v>
      </c>
      <c r="H175" s="69" t="s">
        <v>305</v>
      </c>
      <c r="I175" s="70" t="s">
        <v>437</v>
      </c>
      <c r="J175" s="70" t="s">
        <v>575</v>
      </c>
      <c r="K175" s="70" t="s">
        <v>325</v>
      </c>
      <c r="L175" s="70" t="s">
        <v>100</v>
      </c>
      <c r="M175" s="70" t="s">
        <v>133</v>
      </c>
      <c r="N175" s="70" t="s">
        <v>101</v>
      </c>
      <c r="O175" s="76" t="s">
        <v>157</v>
      </c>
      <c r="P175" s="75"/>
      <c r="Q175" s="69" t="s">
        <v>342</v>
      </c>
      <c r="R175" s="69" t="s">
        <v>610</v>
      </c>
      <c r="S175" s="69" t="s">
        <v>678</v>
      </c>
      <c r="T175" s="69" t="s">
        <v>434</v>
      </c>
      <c r="U175" s="69" t="s">
        <v>921</v>
      </c>
      <c r="V175" s="69"/>
      <c r="W175" s="69"/>
      <c r="Y175" s="67">
        <v>1530</v>
      </c>
      <c r="AA175" s="12">
        <f t="shared" si="18"/>
        <v>0</v>
      </c>
      <c r="AB175" s="12">
        <f t="shared" si="19"/>
        <v>0</v>
      </c>
      <c r="AC175" s="12">
        <f t="shared" si="20"/>
        <v>0</v>
      </c>
      <c r="AD175" s="12">
        <f t="shared" si="21"/>
        <v>0</v>
      </c>
      <c r="AE175" s="12">
        <f t="shared" si="22"/>
        <v>1</v>
      </c>
      <c r="AF175" s="12">
        <f t="shared" si="23"/>
        <v>0</v>
      </c>
      <c r="AG175" s="12">
        <f t="shared" si="24"/>
        <v>0</v>
      </c>
      <c r="AH175" s="12">
        <f t="shared" si="25"/>
        <v>0</v>
      </c>
      <c r="AJ175" s="12">
        <f t="shared" si="26"/>
        <v>1</v>
      </c>
    </row>
    <row r="176" spans="1:36" ht="14">
      <c r="A176" s="2">
        <v>41049</v>
      </c>
      <c r="B176" s="70">
        <v>2012</v>
      </c>
      <c r="C176" s="70">
        <v>5</v>
      </c>
      <c r="D176" s="70" t="s">
        <v>135</v>
      </c>
      <c r="E176" s="58">
        <v>1535</v>
      </c>
      <c r="F176" s="70" t="s">
        <v>97</v>
      </c>
      <c r="G176" s="10">
        <v>1</v>
      </c>
      <c r="H176" s="69" t="s">
        <v>305</v>
      </c>
      <c r="I176" s="70" t="s">
        <v>437</v>
      </c>
      <c r="J176" s="70" t="s">
        <v>575</v>
      </c>
      <c r="K176" s="70"/>
      <c r="L176" s="70"/>
      <c r="M176" s="70" t="s">
        <v>251</v>
      </c>
      <c r="N176" s="70" t="s">
        <v>198</v>
      </c>
      <c r="O176" s="72" t="s">
        <v>257</v>
      </c>
      <c r="P176" s="71"/>
      <c r="Q176" s="69">
        <v>97078</v>
      </c>
      <c r="R176" s="69" t="s">
        <v>889</v>
      </c>
      <c r="S176" s="69" t="s">
        <v>519</v>
      </c>
      <c r="T176" s="69" t="s">
        <v>434</v>
      </c>
      <c r="U176" s="69" t="s">
        <v>225</v>
      </c>
      <c r="V176" s="75"/>
      <c r="W176" s="69"/>
      <c r="Y176" s="58">
        <v>1535</v>
      </c>
      <c r="AA176" s="12">
        <f t="shared" si="18"/>
        <v>0</v>
      </c>
      <c r="AB176" s="12">
        <f t="shared" si="19"/>
        <v>0</v>
      </c>
      <c r="AC176" s="12">
        <f t="shared" si="20"/>
        <v>0</v>
      </c>
      <c r="AD176" s="12">
        <f t="shared" si="21"/>
        <v>0</v>
      </c>
      <c r="AE176" s="12">
        <f t="shared" si="22"/>
        <v>1</v>
      </c>
      <c r="AF176" s="12">
        <f t="shared" si="23"/>
        <v>0</v>
      </c>
      <c r="AG176" s="12">
        <f t="shared" si="24"/>
        <v>0</v>
      </c>
      <c r="AH176" s="12">
        <f t="shared" si="25"/>
        <v>0</v>
      </c>
      <c r="AJ176" s="12">
        <f t="shared" si="26"/>
        <v>1</v>
      </c>
    </row>
    <row r="177" spans="1:36" ht="14">
      <c r="A177" s="2">
        <v>41228</v>
      </c>
      <c r="B177" s="70">
        <v>2012</v>
      </c>
      <c r="C177" s="70">
        <v>11</v>
      </c>
      <c r="D177" s="70" t="s">
        <v>307</v>
      </c>
      <c r="E177" s="58">
        <v>1550</v>
      </c>
      <c r="F177" s="76" t="s">
        <v>97</v>
      </c>
      <c r="G177" s="10">
        <v>1</v>
      </c>
      <c r="H177" s="69" t="s">
        <v>739</v>
      </c>
      <c r="I177" s="70" t="s">
        <v>731</v>
      </c>
      <c r="J177" s="70" t="s">
        <v>732</v>
      </c>
      <c r="K177" s="70" t="s">
        <v>678</v>
      </c>
      <c r="L177" s="70"/>
      <c r="M177" s="70" t="s">
        <v>232</v>
      </c>
      <c r="N177" s="70" t="s">
        <v>548</v>
      </c>
      <c r="O177" s="74" t="s">
        <v>139</v>
      </c>
      <c r="P177" s="74"/>
      <c r="Q177" s="69" t="s">
        <v>342</v>
      </c>
      <c r="R177" s="69" t="s">
        <v>904</v>
      </c>
      <c r="S177" s="69" t="s">
        <v>678</v>
      </c>
      <c r="T177" s="69" t="s">
        <v>585</v>
      </c>
      <c r="U177" s="69"/>
      <c r="V177" s="68" t="s">
        <v>999</v>
      </c>
      <c r="W177" s="69"/>
      <c r="Y177" s="58">
        <v>1550</v>
      </c>
      <c r="AA177" s="12">
        <f t="shared" si="18"/>
        <v>0</v>
      </c>
      <c r="AB177" s="12">
        <f t="shared" si="19"/>
        <v>0</v>
      </c>
      <c r="AC177" s="12">
        <f t="shared" si="20"/>
        <v>0</v>
      </c>
      <c r="AD177" s="12">
        <f t="shared" si="21"/>
        <v>0</v>
      </c>
      <c r="AE177" s="12">
        <f t="shared" si="22"/>
        <v>1</v>
      </c>
      <c r="AF177" s="12">
        <f t="shared" si="23"/>
        <v>0</v>
      </c>
      <c r="AG177" s="12">
        <f t="shared" si="24"/>
        <v>0</v>
      </c>
      <c r="AH177" s="12">
        <f t="shared" si="25"/>
        <v>0</v>
      </c>
      <c r="AJ177" s="12">
        <f t="shared" si="26"/>
        <v>1</v>
      </c>
    </row>
    <row r="178" spans="1:36" ht="14">
      <c r="A178" s="2">
        <v>40035</v>
      </c>
      <c r="B178" s="70">
        <v>2009</v>
      </c>
      <c r="C178" s="70">
        <v>8</v>
      </c>
      <c r="D178" s="70" t="s">
        <v>243</v>
      </c>
      <c r="E178" s="58">
        <v>1600</v>
      </c>
      <c r="F178" s="72" t="s">
        <v>97</v>
      </c>
      <c r="G178" s="76">
        <v>1</v>
      </c>
      <c r="H178" s="69" t="s">
        <v>123</v>
      </c>
      <c r="I178" s="70" t="s">
        <v>582</v>
      </c>
      <c r="J178" s="70" t="s">
        <v>583</v>
      </c>
      <c r="K178" s="70" t="s">
        <v>519</v>
      </c>
      <c r="L178" s="70" t="s">
        <v>434</v>
      </c>
      <c r="M178" s="70" t="s">
        <v>343</v>
      </c>
      <c r="N178" s="70" t="s">
        <v>752</v>
      </c>
      <c r="O178" s="76" t="s">
        <v>556</v>
      </c>
      <c r="P178" s="75" t="s">
        <v>557</v>
      </c>
      <c r="Q178" s="69">
        <v>96917</v>
      </c>
      <c r="R178" s="69" t="s">
        <v>814</v>
      </c>
      <c r="S178" s="69" t="s">
        <v>519</v>
      </c>
      <c r="T178" s="69" t="s">
        <v>434</v>
      </c>
      <c r="U178" s="69"/>
      <c r="V178" s="69"/>
      <c r="W178" s="69"/>
      <c r="Y178" s="58">
        <v>1600</v>
      </c>
      <c r="AA178" s="12">
        <f t="shared" si="18"/>
        <v>0</v>
      </c>
      <c r="AB178" s="12">
        <f t="shared" si="19"/>
        <v>0</v>
      </c>
      <c r="AC178" s="12">
        <f t="shared" si="20"/>
        <v>0</v>
      </c>
      <c r="AD178" s="12">
        <f t="shared" si="21"/>
        <v>0</v>
      </c>
      <c r="AE178" s="12">
        <f t="shared" si="22"/>
        <v>1</v>
      </c>
      <c r="AF178" s="12">
        <f t="shared" si="23"/>
        <v>0</v>
      </c>
      <c r="AG178" s="12">
        <f t="shared" si="24"/>
        <v>0</v>
      </c>
      <c r="AH178" s="12">
        <f t="shared" si="25"/>
        <v>0</v>
      </c>
      <c r="AJ178" s="12">
        <f t="shared" si="26"/>
        <v>1</v>
      </c>
    </row>
    <row r="179" spans="1:36" ht="14">
      <c r="A179" s="2">
        <v>39975</v>
      </c>
      <c r="B179" s="70">
        <v>2009</v>
      </c>
      <c r="C179" s="70">
        <v>6</v>
      </c>
      <c r="D179" s="70" t="s">
        <v>243</v>
      </c>
      <c r="E179" s="58">
        <v>1600</v>
      </c>
      <c r="F179" s="70" t="s">
        <v>97</v>
      </c>
      <c r="G179" s="76">
        <v>1</v>
      </c>
      <c r="H179" s="69" t="s">
        <v>123</v>
      </c>
      <c r="I179" s="70" t="s">
        <v>582</v>
      </c>
      <c r="J179" s="70" t="s">
        <v>583</v>
      </c>
      <c r="K179" s="70" t="s">
        <v>325</v>
      </c>
      <c r="L179" s="70" t="s">
        <v>434</v>
      </c>
      <c r="M179" s="70" t="s">
        <v>343</v>
      </c>
      <c r="N179" s="70" t="s">
        <v>752</v>
      </c>
      <c r="O179" s="74" t="s">
        <v>643</v>
      </c>
      <c r="P179" s="74"/>
      <c r="Q179" s="69">
        <v>96623</v>
      </c>
      <c r="R179" s="69" t="s">
        <v>804</v>
      </c>
      <c r="S179" s="69" t="s">
        <v>678</v>
      </c>
      <c r="T179" s="69" t="s">
        <v>434</v>
      </c>
      <c r="U179" s="73" t="s">
        <v>364</v>
      </c>
      <c r="V179" s="73"/>
      <c r="W179" s="69"/>
      <c r="Y179" s="58">
        <v>1600</v>
      </c>
      <c r="AA179" s="12">
        <f t="shared" si="18"/>
        <v>0</v>
      </c>
      <c r="AB179" s="12">
        <f t="shared" si="19"/>
        <v>0</v>
      </c>
      <c r="AC179" s="12">
        <f t="shared" si="20"/>
        <v>0</v>
      </c>
      <c r="AD179" s="12">
        <f t="shared" si="21"/>
        <v>0</v>
      </c>
      <c r="AE179" s="12">
        <f t="shared" si="22"/>
        <v>1</v>
      </c>
      <c r="AF179" s="12">
        <f t="shared" si="23"/>
        <v>0</v>
      </c>
      <c r="AG179" s="12">
        <f t="shared" si="24"/>
        <v>0</v>
      </c>
      <c r="AH179" s="12">
        <f t="shared" si="25"/>
        <v>0</v>
      </c>
      <c r="AJ179" s="12">
        <f t="shared" si="26"/>
        <v>1</v>
      </c>
    </row>
    <row r="180" spans="1:36" ht="14">
      <c r="A180" s="2">
        <v>40050</v>
      </c>
      <c r="B180" s="70">
        <v>2009</v>
      </c>
      <c r="C180" s="70">
        <v>8</v>
      </c>
      <c r="D180" s="70" t="s">
        <v>243</v>
      </c>
      <c r="E180" s="58">
        <v>1600</v>
      </c>
      <c r="F180" s="70" t="s">
        <v>97</v>
      </c>
      <c r="G180" s="76">
        <v>1</v>
      </c>
      <c r="H180" s="69" t="s">
        <v>739</v>
      </c>
      <c r="I180" s="70" t="s">
        <v>731</v>
      </c>
      <c r="J180" s="70" t="s">
        <v>732</v>
      </c>
      <c r="K180" s="70" t="s">
        <v>678</v>
      </c>
      <c r="L180" s="70" t="s">
        <v>434</v>
      </c>
      <c r="M180" s="70" t="s">
        <v>232</v>
      </c>
      <c r="N180" s="70" t="s">
        <v>747</v>
      </c>
      <c r="O180" s="74" t="s">
        <v>581</v>
      </c>
      <c r="P180" s="74"/>
      <c r="Q180" s="69" t="s">
        <v>342</v>
      </c>
      <c r="R180" s="69" t="s">
        <v>131</v>
      </c>
      <c r="S180" s="69" t="s">
        <v>678</v>
      </c>
      <c r="T180" s="69" t="s">
        <v>434</v>
      </c>
      <c r="U180" s="69"/>
      <c r="V180" s="75"/>
      <c r="W180" s="69"/>
      <c r="Y180" s="58">
        <v>1600</v>
      </c>
      <c r="AA180" s="12">
        <f t="shared" si="18"/>
        <v>0</v>
      </c>
      <c r="AB180" s="12">
        <f t="shared" si="19"/>
        <v>0</v>
      </c>
      <c r="AC180" s="12">
        <f t="shared" si="20"/>
        <v>0</v>
      </c>
      <c r="AD180" s="12">
        <f t="shared" si="21"/>
        <v>0</v>
      </c>
      <c r="AE180" s="12">
        <f t="shared" si="22"/>
        <v>1</v>
      </c>
      <c r="AF180" s="12">
        <f t="shared" si="23"/>
        <v>0</v>
      </c>
      <c r="AG180" s="12">
        <f t="shared" si="24"/>
        <v>0</v>
      </c>
      <c r="AH180" s="12">
        <f t="shared" si="25"/>
        <v>0</v>
      </c>
      <c r="AJ180" s="12">
        <f t="shared" si="26"/>
        <v>1</v>
      </c>
    </row>
    <row r="181" spans="1:36" ht="14">
      <c r="A181" s="2">
        <v>40054</v>
      </c>
      <c r="B181" s="70">
        <v>2009</v>
      </c>
      <c r="C181" s="70">
        <v>8</v>
      </c>
      <c r="D181" s="70" t="s">
        <v>243</v>
      </c>
      <c r="E181" s="58">
        <v>1600</v>
      </c>
      <c r="F181" s="70" t="s">
        <v>97</v>
      </c>
      <c r="G181" s="70">
        <v>1</v>
      </c>
      <c r="H181" s="69" t="s">
        <v>123</v>
      </c>
      <c r="I181" s="70" t="s">
        <v>582</v>
      </c>
      <c r="J181" s="70" t="s">
        <v>583</v>
      </c>
      <c r="K181" s="70" t="s">
        <v>678</v>
      </c>
      <c r="L181" s="70" t="s">
        <v>434</v>
      </c>
      <c r="M181" s="70" t="s">
        <v>343</v>
      </c>
      <c r="N181" s="70" t="s">
        <v>752</v>
      </c>
      <c r="O181" s="76" t="s">
        <v>580</v>
      </c>
      <c r="P181" s="75" t="s">
        <v>236</v>
      </c>
      <c r="Q181" s="69">
        <v>96921</v>
      </c>
      <c r="R181" s="69" t="s">
        <v>235</v>
      </c>
      <c r="S181" s="69" t="s">
        <v>519</v>
      </c>
      <c r="T181" s="69" t="s">
        <v>434</v>
      </c>
      <c r="U181" s="75"/>
      <c r="V181" s="75"/>
      <c r="W181" s="69"/>
      <c r="Y181" s="58">
        <v>1600</v>
      </c>
      <c r="AA181" s="12">
        <f t="shared" si="18"/>
        <v>0</v>
      </c>
      <c r="AB181" s="12">
        <f t="shared" si="19"/>
        <v>0</v>
      </c>
      <c r="AC181" s="12">
        <f t="shared" si="20"/>
        <v>0</v>
      </c>
      <c r="AD181" s="12">
        <f t="shared" si="21"/>
        <v>0</v>
      </c>
      <c r="AE181" s="12">
        <f t="shared" si="22"/>
        <v>1</v>
      </c>
      <c r="AF181" s="12">
        <f t="shared" si="23"/>
        <v>0</v>
      </c>
      <c r="AG181" s="12">
        <f t="shared" si="24"/>
        <v>0</v>
      </c>
      <c r="AH181" s="12">
        <f t="shared" si="25"/>
        <v>0</v>
      </c>
      <c r="AJ181" s="12">
        <f t="shared" si="26"/>
        <v>1</v>
      </c>
    </row>
    <row r="182" spans="1:36" ht="14">
      <c r="A182" s="2">
        <v>40386</v>
      </c>
      <c r="B182" s="70">
        <v>2010</v>
      </c>
      <c r="C182" s="70">
        <v>7</v>
      </c>
      <c r="D182" s="70" t="s">
        <v>243</v>
      </c>
      <c r="E182" s="58">
        <v>1600</v>
      </c>
      <c r="F182" s="70" t="s">
        <v>97</v>
      </c>
      <c r="G182" s="70">
        <v>1</v>
      </c>
      <c r="H182" s="69" t="s">
        <v>123</v>
      </c>
      <c r="I182" s="70" t="s">
        <v>582</v>
      </c>
      <c r="J182" s="70" t="s">
        <v>583</v>
      </c>
      <c r="K182" s="70" t="s">
        <v>519</v>
      </c>
      <c r="L182" s="70" t="s">
        <v>434</v>
      </c>
      <c r="M182" s="70" t="s">
        <v>343</v>
      </c>
      <c r="N182" s="70" t="s">
        <v>752</v>
      </c>
      <c r="O182" s="74" t="s">
        <v>336</v>
      </c>
      <c r="P182" s="74"/>
      <c r="Q182" s="69" t="s">
        <v>342</v>
      </c>
      <c r="R182" s="69" t="s">
        <v>972</v>
      </c>
      <c r="S182" s="69" t="s">
        <v>585</v>
      </c>
      <c r="T182" s="69" t="s">
        <v>585</v>
      </c>
      <c r="U182" s="71"/>
      <c r="V182" s="71"/>
      <c r="W182" s="69"/>
      <c r="Y182" s="58">
        <v>1600</v>
      </c>
      <c r="AA182" s="12">
        <f t="shared" si="18"/>
        <v>0</v>
      </c>
      <c r="AB182" s="12">
        <f t="shared" si="19"/>
        <v>0</v>
      </c>
      <c r="AC182" s="12">
        <f t="shared" si="20"/>
        <v>0</v>
      </c>
      <c r="AD182" s="12">
        <f t="shared" si="21"/>
        <v>0</v>
      </c>
      <c r="AE182" s="12">
        <f t="shared" si="22"/>
        <v>1</v>
      </c>
      <c r="AF182" s="12">
        <f t="shared" si="23"/>
        <v>0</v>
      </c>
      <c r="AG182" s="12">
        <f t="shared" si="24"/>
        <v>0</v>
      </c>
      <c r="AH182" s="12">
        <f t="shared" si="25"/>
        <v>0</v>
      </c>
      <c r="AJ182" s="12">
        <f t="shared" si="26"/>
        <v>1</v>
      </c>
    </row>
    <row r="183" spans="1:36" ht="14">
      <c r="A183" s="2">
        <v>41239</v>
      </c>
      <c r="B183" s="70">
        <v>2012</v>
      </c>
      <c r="C183" s="70">
        <v>11</v>
      </c>
      <c r="D183" s="70" t="s">
        <v>307</v>
      </c>
      <c r="E183" s="58">
        <v>1600</v>
      </c>
      <c r="F183" s="70" t="s">
        <v>97</v>
      </c>
      <c r="G183" s="10">
        <v>1</v>
      </c>
      <c r="H183" s="69" t="s">
        <v>739</v>
      </c>
      <c r="I183" s="70" t="s">
        <v>731</v>
      </c>
      <c r="J183" s="70" t="s">
        <v>732</v>
      </c>
      <c r="K183" s="70" t="s">
        <v>519</v>
      </c>
      <c r="L183" s="70" t="s">
        <v>403</v>
      </c>
      <c r="M183" s="70" t="s">
        <v>232</v>
      </c>
      <c r="N183" s="70" t="s">
        <v>548</v>
      </c>
      <c r="O183" s="76" t="s">
        <v>496</v>
      </c>
      <c r="P183" s="75" t="s">
        <v>252</v>
      </c>
      <c r="Q183" s="69" t="s">
        <v>342</v>
      </c>
      <c r="R183" s="69" t="s">
        <v>706</v>
      </c>
      <c r="S183" s="69" t="s">
        <v>585</v>
      </c>
      <c r="T183" s="69" t="s">
        <v>585</v>
      </c>
      <c r="U183" s="69" t="s">
        <v>827</v>
      </c>
      <c r="V183" s="69"/>
      <c r="W183" s="69"/>
      <c r="Y183" s="58">
        <v>1600</v>
      </c>
      <c r="AA183" s="12">
        <f t="shared" si="18"/>
        <v>0</v>
      </c>
      <c r="AB183" s="12">
        <f t="shared" si="19"/>
        <v>0</v>
      </c>
      <c r="AC183" s="12">
        <f t="shared" si="20"/>
        <v>0</v>
      </c>
      <c r="AD183" s="12">
        <f t="shared" si="21"/>
        <v>0</v>
      </c>
      <c r="AE183" s="12">
        <f t="shared" si="22"/>
        <v>1</v>
      </c>
      <c r="AF183" s="12">
        <f t="shared" si="23"/>
        <v>0</v>
      </c>
      <c r="AG183" s="12">
        <f t="shared" si="24"/>
        <v>0</v>
      </c>
      <c r="AH183" s="12">
        <f t="shared" si="25"/>
        <v>0</v>
      </c>
      <c r="AJ183" s="12">
        <f t="shared" si="26"/>
        <v>1</v>
      </c>
    </row>
    <row r="184" spans="1:36" ht="14">
      <c r="A184" s="2">
        <v>41188</v>
      </c>
      <c r="B184" s="70">
        <v>2012</v>
      </c>
      <c r="C184" s="70">
        <v>10</v>
      </c>
      <c r="D184" s="70" t="s">
        <v>307</v>
      </c>
      <c r="E184" s="58">
        <v>1600</v>
      </c>
      <c r="F184" s="70" t="s">
        <v>97</v>
      </c>
      <c r="G184" s="10">
        <v>1</v>
      </c>
      <c r="H184" s="69" t="s">
        <v>123</v>
      </c>
      <c r="I184" s="70" t="s">
        <v>582</v>
      </c>
      <c r="J184" s="70" t="s">
        <v>583</v>
      </c>
      <c r="K184" s="70"/>
      <c r="L184" s="70"/>
      <c r="M184" s="70" t="s">
        <v>251</v>
      </c>
      <c r="N184" s="70" t="s">
        <v>495</v>
      </c>
      <c r="O184" s="76" t="s">
        <v>496</v>
      </c>
      <c r="P184" s="75"/>
      <c r="Q184" s="69" t="s">
        <v>342</v>
      </c>
      <c r="R184" s="69" t="s">
        <v>247</v>
      </c>
      <c r="S184" s="69" t="s">
        <v>519</v>
      </c>
      <c r="T184" s="69" t="s">
        <v>434</v>
      </c>
      <c r="U184" s="69"/>
      <c r="V184" s="69" t="s">
        <v>923</v>
      </c>
      <c r="W184" s="69"/>
      <c r="Y184" s="58">
        <v>1600</v>
      </c>
      <c r="AA184" s="12">
        <f t="shared" si="18"/>
        <v>0</v>
      </c>
      <c r="AB184" s="12">
        <f t="shared" si="19"/>
        <v>0</v>
      </c>
      <c r="AC184" s="12">
        <f t="shared" si="20"/>
        <v>0</v>
      </c>
      <c r="AD184" s="12">
        <f t="shared" si="21"/>
        <v>0</v>
      </c>
      <c r="AE184" s="12">
        <f t="shared" si="22"/>
        <v>1</v>
      </c>
      <c r="AF184" s="12">
        <f t="shared" si="23"/>
        <v>0</v>
      </c>
      <c r="AG184" s="12">
        <f t="shared" si="24"/>
        <v>0</v>
      </c>
      <c r="AH184" s="12">
        <f t="shared" si="25"/>
        <v>0</v>
      </c>
      <c r="AJ184" s="12">
        <f t="shared" si="26"/>
        <v>1</v>
      </c>
    </row>
    <row r="185" spans="1:36" ht="14">
      <c r="A185" s="2">
        <v>39968</v>
      </c>
      <c r="B185" s="70">
        <v>2009</v>
      </c>
      <c r="C185" s="70">
        <v>6</v>
      </c>
      <c r="D185" s="70" t="s">
        <v>243</v>
      </c>
      <c r="E185" s="58">
        <v>1600</v>
      </c>
      <c r="F185" s="70" t="s">
        <v>97</v>
      </c>
      <c r="G185" s="76">
        <v>1</v>
      </c>
      <c r="H185" s="69" t="s">
        <v>305</v>
      </c>
      <c r="I185" s="70" t="s">
        <v>437</v>
      </c>
      <c r="J185" s="70" t="s">
        <v>575</v>
      </c>
      <c r="K185" s="70" t="s">
        <v>293</v>
      </c>
      <c r="L185" s="70" t="s">
        <v>404</v>
      </c>
      <c r="M185" s="70" t="s">
        <v>343</v>
      </c>
      <c r="N185" s="70" t="s">
        <v>459</v>
      </c>
      <c r="O185" s="72" t="s">
        <v>406</v>
      </c>
      <c r="P185" s="71"/>
      <c r="Q185" s="69">
        <v>97003</v>
      </c>
      <c r="R185" s="69" t="s">
        <v>802</v>
      </c>
      <c r="S185" s="69" t="s">
        <v>519</v>
      </c>
      <c r="T185" s="69" t="s">
        <v>434</v>
      </c>
      <c r="U185" s="69"/>
      <c r="V185" s="69" t="s">
        <v>33</v>
      </c>
      <c r="W185" s="69"/>
      <c r="Y185" s="58">
        <v>1600</v>
      </c>
      <c r="AA185" s="12">
        <f t="shared" si="18"/>
        <v>0</v>
      </c>
      <c r="AB185" s="12">
        <f t="shared" si="19"/>
        <v>0</v>
      </c>
      <c r="AC185" s="12">
        <f t="shared" si="20"/>
        <v>0</v>
      </c>
      <c r="AD185" s="12">
        <f t="shared" si="21"/>
        <v>0</v>
      </c>
      <c r="AE185" s="12">
        <f t="shared" si="22"/>
        <v>1</v>
      </c>
      <c r="AF185" s="12">
        <f t="shared" si="23"/>
        <v>0</v>
      </c>
      <c r="AG185" s="12">
        <f t="shared" si="24"/>
        <v>0</v>
      </c>
      <c r="AH185" s="12">
        <f t="shared" si="25"/>
        <v>0</v>
      </c>
      <c r="AJ185" s="12">
        <f t="shared" si="26"/>
        <v>1</v>
      </c>
    </row>
    <row r="186" spans="1:36" ht="14">
      <c r="A186" s="2">
        <v>41624</v>
      </c>
      <c r="B186" s="70">
        <v>2013</v>
      </c>
      <c r="C186" s="70">
        <v>12</v>
      </c>
      <c r="D186" s="70" t="s">
        <v>248</v>
      </c>
      <c r="E186" s="67">
        <v>1615</v>
      </c>
      <c r="F186" s="64" t="s">
        <v>97</v>
      </c>
      <c r="G186" s="10">
        <v>1</v>
      </c>
      <c r="H186" s="69" t="s">
        <v>476</v>
      </c>
      <c r="I186" s="70" t="s">
        <v>183</v>
      </c>
      <c r="J186" s="70" t="s">
        <v>587</v>
      </c>
      <c r="K186" s="70" t="s">
        <v>325</v>
      </c>
      <c r="L186" s="70" t="s">
        <v>585</v>
      </c>
      <c r="M186" s="70" t="s">
        <v>171</v>
      </c>
      <c r="N186" s="70" t="s">
        <v>111</v>
      </c>
      <c r="O186" s="74" t="s">
        <v>112</v>
      </c>
      <c r="P186" s="74"/>
      <c r="Q186" s="69" t="s">
        <v>342</v>
      </c>
      <c r="R186" s="69" t="s">
        <v>606</v>
      </c>
      <c r="S186" s="69" t="s">
        <v>519</v>
      </c>
      <c r="T186" s="69" t="s">
        <v>517</v>
      </c>
      <c r="U186" s="69" t="s">
        <v>759</v>
      </c>
      <c r="V186" s="69"/>
      <c r="W186" s="69"/>
      <c r="Y186" s="67">
        <v>1615</v>
      </c>
      <c r="AA186" s="12">
        <f t="shared" si="18"/>
        <v>0</v>
      </c>
      <c r="AB186" s="12">
        <f t="shared" si="19"/>
        <v>0</v>
      </c>
      <c r="AC186" s="12">
        <f t="shared" si="20"/>
        <v>0</v>
      </c>
      <c r="AD186" s="12">
        <f t="shared" si="21"/>
        <v>0</v>
      </c>
      <c r="AE186" s="12">
        <f t="shared" si="22"/>
        <v>1</v>
      </c>
      <c r="AF186" s="12">
        <f t="shared" si="23"/>
        <v>0</v>
      </c>
      <c r="AG186" s="12">
        <f t="shared" si="24"/>
        <v>0</v>
      </c>
      <c r="AH186" s="12">
        <f t="shared" si="25"/>
        <v>0</v>
      </c>
      <c r="AJ186" s="12">
        <f t="shared" si="26"/>
        <v>1</v>
      </c>
    </row>
    <row r="187" spans="1:36" ht="14">
      <c r="A187" s="2">
        <v>39983</v>
      </c>
      <c r="B187" s="70">
        <v>2009</v>
      </c>
      <c r="C187" s="70">
        <v>6</v>
      </c>
      <c r="D187" s="70" t="s">
        <v>243</v>
      </c>
      <c r="E187" s="58">
        <v>1620</v>
      </c>
      <c r="F187" s="70" t="s">
        <v>97</v>
      </c>
      <c r="G187" s="76">
        <v>1</v>
      </c>
      <c r="H187" s="69" t="s">
        <v>739</v>
      </c>
      <c r="I187" s="70" t="s">
        <v>731</v>
      </c>
      <c r="J187" s="74" t="s">
        <v>732</v>
      </c>
      <c r="K187" s="74"/>
      <c r="L187" s="70"/>
      <c r="M187" s="70" t="s">
        <v>343</v>
      </c>
      <c r="N187" s="70" t="s">
        <v>752</v>
      </c>
      <c r="O187" s="70" t="s">
        <v>645</v>
      </c>
      <c r="P187" s="69"/>
      <c r="Q187" s="69" t="s">
        <v>342</v>
      </c>
      <c r="R187" s="69" t="s">
        <v>92</v>
      </c>
      <c r="S187" s="69" t="s">
        <v>678</v>
      </c>
      <c r="T187" s="69" t="s">
        <v>585</v>
      </c>
      <c r="U187" s="69"/>
      <c r="V187" s="69"/>
      <c r="W187" s="69"/>
      <c r="Y187" s="58">
        <v>1620</v>
      </c>
      <c r="AA187" s="12">
        <f t="shared" si="18"/>
        <v>0</v>
      </c>
      <c r="AB187" s="12">
        <f t="shared" si="19"/>
        <v>0</v>
      </c>
      <c r="AC187" s="12">
        <f t="shared" si="20"/>
        <v>0</v>
      </c>
      <c r="AD187" s="12">
        <f t="shared" si="21"/>
        <v>0</v>
      </c>
      <c r="AE187" s="12">
        <f t="shared" si="22"/>
        <v>1</v>
      </c>
      <c r="AF187" s="12">
        <f t="shared" si="23"/>
        <v>0</v>
      </c>
      <c r="AG187" s="12">
        <f t="shared" si="24"/>
        <v>0</v>
      </c>
      <c r="AH187" s="12">
        <f t="shared" si="25"/>
        <v>0</v>
      </c>
      <c r="AJ187" s="12">
        <f t="shared" si="26"/>
        <v>1</v>
      </c>
    </row>
    <row r="188" spans="1:36" ht="14">
      <c r="A188" s="2">
        <v>40349</v>
      </c>
      <c r="B188" s="70">
        <v>2010</v>
      </c>
      <c r="C188" s="70">
        <v>6</v>
      </c>
      <c r="D188" s="70" t="s">
        <v>243</v>
      </c>
      <c r="E188" s="58">
        <v>1620</v>
      </c>
      <c r="F188" s="76" t="s">
        <v>97</v>
      </c>
      <c r="G188" s="76">
        <v>1</v>
      </c>
      <c r="H188" s="69" t="s">
        <v>305</v>
      </c>
      <c r="I188" s="70" t="s">
        <v>437</v>
      </c>
      <c r="J188" s="70" t="s">
        <v>575</v>
      </c>
      <c r="K188" s="70" t="s">
        <v>585</v>
      </c>
      <c r="L188" s="70" t="s">
        <v>434</v>
      </c>
      <c r="M188" s="70" t="s">
        <v>343</v>
      </c>
      <c r="N188" s="70" t="s">
        <v>435</v>
      </c>
      <c r="O188" s="76" t="s">
        <v>496</v>
      </c>
      <c r="P188" s="75"/>
      <c r="Q188" s="69">
        <v>97143</v>
      </c>
      <c r="R188" s="69" t="s">
        <v>362</v>
      </c>
      <c r="S188" s="69" t="s">
        <v>678</v>
      </c>
      <c r="T188" s="69" t="s">
        <v>434</v>
      </c>
      <c r="U188" s="69"/>
      <c r="V188" s="69" t="s">
        <v>915</v>
      </c>
      <c r="W188" s="69"/>
      <c r="Y188" s="58">
        <v>1620</v>
      </c>
      <c r="AA188" s="12">
        <f t="shared" si="18"/>
        <v>0</v>
      </c>
      <c r="AB188" s="12">
        <f t="shared" si="19"/>
        <v>0</v>
      </c>
      <c r="AC188" s="12">
        <f t="shared" si="20"/>
        <v>0</v>
      </c>
      <c r="AD188" s="12">
        <f t="shared" si="21"/>
        <v>0</v>
      </c>
      <c r="AE188" s="12">
        <f t="shared" si="22"/>
        <v>1</v>
      </c>
      <c r="AF188" s="12">
        <f t="shared" si="23"/>
        <v>0</v>
      </c>
      <c r="AG188" s="12">
        <f t="shared" si="24"/>
        <v>0</v>
      </c>
      <c r="AH188" s="12">
        <f t="shared" si="25"/>
        <v>0</v>
      </c>
      <c r="AJ188" s="12">
        <f t="shared" si="26"/>
        <v>1</v>
      </c>
    </row>
    <row r="189" spans="1:36" ht="14">
      <c r="A189" s="2">
        <v>40914</v>
      </c>
      <c r="B189" s="70">
        <v>2012</v>
      </c>
      <c r="C189" s="70">
        <v>1</v>
      </c>
      <c r="D189" s="70" t="s">
        <v>248</v>
      </c>
      <c r="E189" s="58">
        <v>1625</v>
      </c>
      <c r="F189" s="76" t="s">
        <v>97</v>
      </c>
      <c r="G189" s="10">
        <v>1</v>
      </c>
      <c r="H189" s="69" t="s">
        <v>739</v>
      </c>
      <c r="I189" s="70" t="s">
        <v>731</v>
      </c>
      <c r="J189" s="76" t="s">
        <v>732</v>
      </c>
      <c r="K189" s="76" t="s">
        <v>585</v>
      </c>
      <c r="L189" s="70" t="s">
        <v>585</v>
      </c>
      <c r="M189" s="70" t="s">
        <v>133</v>
      </c>
      <c r="N189" s="70" t="s">
        <v>419</v>
      </c>
      <c r="O189" s="76" t="s">
        <v>186</v>
      </c>
      <c r="P189" s="75" t="s">
        <v>643</v>
      </c>
      <c r="Q189" s="69" t="s">
        <v>342</v>
      </c>
      <c r="R189" s="69" t="s">
        <v>94</v>
      </c>
      <c r="S189" s="69" t="s">
        <v>678</v>
      </c>
      <c r="T189" s="69" t="s">
        <v>517</v>
      </c>
      <c r="U189" s="69" t="s">
        <v>827</v>
      </c>
      <c r="V189" s="69"/>
      <c r="W189" s="69"/>
      <c r="Y189" s="58">
        <v>1625</v>
      </c>
      <c r="AA189" s="12">
        <f t="shared" si="18"/>
        <v>0</v>
      </c>
      <c r="AB189" s="12">
        <f t="shared" si="19"/>
        <v>0</v>
      </c>
      <c r="AC189" s="12">
        <f t="shared" si="20"/>
        <v>0</v>
      </c>
      <c r="AD189" s="12">
        <f t="shared" si="21"/>
        <v>0</v>
      </c>
      <c r="AE189" s="12">
        <f t="shared" si="22"/>
        <v>1</v>
      </c>
      <c r="AF189" s="12">
        <f t="shared" si="23"/>
        <v>0</v>
      </c>
      <c r="AG189" s="12">
        <f t="shared" si="24"/>
        <v>0</v>
      </c>
      <c r="AH189" s="12">
        <f t="shared" si="25"/>
        <v>0</v>
      </c>
      <c r="AJ189" s="12">
        <f t="shared" si="26"/>
        <v>1</v>
      </c>
    </row>
    <row r="190" spans="1:36" ht="14">
      <c r="A190" s="2">
        <v>41584</v>
      </c>
      <c r="B190" s="70">
        <v>2013</v>
      </c>
      <c r="C190" s="70">
        <v>11</v>
      </c>
      <c r="D190" s="70" t="s">
        <v>307</v>
      </c>
      <c r="E190" s="67">
        <v>1632</v>
      </c>
      <c r="F190" s="64" t="s">
        <v>97</v>
      </c>
      <c r="G190" s="10">
        <v>1</v>
      </c>
      <c r="H190" s="69" t="s">
        <v>123</v>
      </c>
      <c r="I190" s="70" t="s">
        <v>582</v>
      </c>
      <c r="J190" s="76" t="s">
        <v>583</v>
      </c>
      <c r="K190" s="76" t="s">
        <v>519</v>
      </c>
      <c r="L190" s="70"/>
      <c r="M190" s="70" t="s">
        <v>133</v>
      </c>
      <c r="N190" s="70" t="s">
        <v>101</v>
      </c>
      <c r="O190" s="74" t="s">
        <v>108</v>
      </c>
      <c r="P190" s="74"/>
      <c r="Q190" s="69" t="s">
        <v>342</v>
      </c>
      <c r="R190" s="69" t="s">
        <v>607</v>
      </c>
      <c r="S190" s="69" t="s">
        <v>519</v>
      </c>
      <c r="T190" s="69" t="s">
        <v>517</v>
      </c>
      <c r="U190" s="69" t="s">
        <v>920</v>
      </c>
      <c r="V190" s="69"/>
      <c r="W190" s="69"/>
      <c r="Y190" s="67">
        <v>1632</v>
      </c>
      <c r="AA190" s="12">
        <f t="shared" si="18"/>
        <v>0</v>
      </c>
      <c r="AB190" s="12">
        <f t="shared" si="19"/>
        <v>0</v>
      </c>
      <c r="AC190" s="12">
        <f t="shared" si="20"/>
        <v>0</v>
      </c>
      <c r="AD190" s="12">
        <f t="shared" si="21"/>
        <v>0</v>
      </c>
      <c r="AE190" s="12">
        <f t="shared" si="22"/>
        <v>1</v>
      </c>
      <c r="AF190" s="12">
        <f t="shared" si="23"/>
        <v>0</v>
      </c>
      <c r="AG190" s="12">
        <f t="shared" si="24"/>
        <v>0</v>
      </c>
      <c r="AH190" s="12">
        <f t="shared" si="25"/>
        <v>0</v>
      </c>
      <c r="AJ190" s="12">
        <f t="shared" si="26"/>
        <v>1</v>
      </c>
    </row>
    <row r="191" spans="1:36" ht="14">
      <c r="A191" s="2">
        <v>41185</v>
      </c>
      <c r="B191" s="70">
        <v>2012</v>
      </c>
      <c r="C191" s="70">
        <v>10</v>
      </c>
      <c r="D191" s="70" t="s">
        <v>307</v>
      </c>
      <c r="E191" s="58">
        <v>435</v>
      </c>
      <c r="F191" s="70" t="s">
        <v>97</v>
      </c>
      <c r="G191" s="10">
        <v>1</v>
      </c>
      <c r="H191" s="69" t="s">
        <v>477</v>
      </c>
      <c r="I191" s="70" t="s">
        <v>183</v>
      </c>
      <c r="J191" s="70" t="s">
        <v>321</v>
      </c>
      <c r="K191" s="70" t="s">
        <v>678</v>
      </c>
      <c r="L191" s="70"/>
      <c r="M191" s="70" t="s">
        <v>232</v>
      </c>
      <c r="N191" s="70" t="s">
        <v>548</v>
      </c>
      <c r="O191" s="74" t="s">
        <v>494</v>
      </c>
      <c r="P191" s="74"/>
      <c r="Q191" s="69" t="s">
        <v>342</v>
      </c>
      <c r="R191" s="69" t="s">
        <v>898</v>
      </c>
      <c r="S191" s="69" t="s">
        <v>585</v>
      </c>
      <c r="T191" s="69" t="s">
        <v>585</v>
      </c>
      <c r="U191" s="69"/>
      <c r="V191" s="69"/>
      <c r="W191" s="69"/>
      <c r="Y191" s="58">
        <v>1635</v>
      </c>
      <c r="AA191" s="12">
        <f t="shared" si="18"/>
        <v>0</v>
      </c>
      <c r="AB191" s="12">
        <f t="shared" si="19"/>
        <v>0</v>
      </c>
      <c r="AC191" s="12">
        <f t="shared" si="20"/>
        <v>0</v>
      </c>
      <c r="AD191" s="12">
        <f t="shared" si="21"/>
        <v>0</v>
      </c>
      <c r="AE191" s="12">
        <f t="shared" si="22"/>
        <v>1</v>
      </c>
      <c r="AF191" s="12">
        <f t="shared" si="23"/>
        <v>0</v>
      </c>
      <c r="AG191" s="12">
        <f t="shared" si="24"/>
        <v>0</v>
      </c>
      <c r="AH191" s="12">
        <f t="shared" si="25"/>
        <v>0</v>
      </c>
      <c r="AJ191" s="12">
        <f t="shared" si="26"/>
        <v>1</v>
      </c>
    </row>
    <row r="192" spans="1:36" ht="14">
      <c r="A192" s="2">
        <v>40843</v>
      </c>
      <c r="B192" s="70">
        <v>2011</v>
      </c>
      <c r="C192" s="70">
        <v>10</v>
      </c>
      <c r="D192" s="70" t="s">
        <v>307</v>
      </c>
      <c r="E192" s="58">
        <v>1645</v>
      </c>
      <c r="F192" s="76" t="s">
        <v>97</v>
      </c>
      <c r="G192" s="76">
        <v>1</v>
      </c>
      <c r="H192" s="69" t="s">
        <v>739</v>
      </c>
      <c r="I192" s="70" t="s">
        <v>731</v>
      </c>
      <c r="J192" s="70" t="s">
        <v>732</v>
      </c>
      <c r="K192" s="70" t="s">
        <v>519</v>
      </c>
      <c r="L192" s="70" t="s">
        <v>585</v>
      </c>
      <c r="M192" s="70" t="s">
        <v>133</v>
      </c>
      <c r="N192" s="70" t="s">
        <v>419</v>
      </c>
      <c r="O192" s="76" t="s">
        <v>564</v>
      </c>
      <c r="P192" s="75" t="s">
        <v>254</v>
      </c>
      <c r="Q192" s="69" t="s">
        <v>342</v>
      </c>
      <c r="R192" s="69" t="s">
        <v>93</v>
      </c>
      <c r="S192" s="69" t="s">
        <v>519</v>
      </c>
      <c r="T192" s="69" t="s">
        <v>585</v>
      </c>
      <c r="U192" s="69"/>
      <c r="V192" s="69"/>
      <c r="W192" s="69"/>
      <c r="Y192" s="58">
        <v>1645</v>
      </c>
      <c r="AA192" s="12">
        <f t="shared" si="18"/>
        <v>0</v>
      </c>
      <c r="AB192" s="12">
        <f t="shared" si="19"/>
        <v>0</v>
      </c>
      <c r="AC192" s="12">
        <f t="shared" si="20"/>
        <v>0</v>
      </c>
      <c r="AD192" s="12">
        <f t="shared" si="21"/>
        <v>0</v>
      </c>
      <c r="AE192" s="12">
        <f t="shared" si="22"/>
        <v>1</v>
      </c>
      <c r="AF192" s="12">
        <f t="shared" si="23"/>
        <v>0</v>
      </c>
      <c r="AG192" s="12">
        <f t="shared" si="24"/>
        <v>0</v>
      </c>
      <c r="AH192" s="12">
        <f t="shared" si="25"/>
        <v>0</v>
      </c>
      <c r="AJ192" s="12">
        <f t="shared" si="26"/>
        <v>1</v>
      </c>
    </row>
    <row r="193" spans="1:36" ht="14">
      <c r="A193" s="2">
        <v>39942</v>
      </c>
      <c r="B193" s="76">
        <v>2009</v>
      </c>
      <c r="C193" s="76">
        <v>5</v>
      </c>
      <c r="D193" s="76" t="s">
        <v>135</v>
      </c>
      <c r="E193" s="58">
        <v>1700</v>
      </c>
      <c r="F193" s="76" t="s">
        <v>97</v>
      </c>
      <c r="G193" s="76">
        <v>1</v>
      </c>
      <c r="H193" s="75" t="s">
        <v>123</v>
      </c>
      <c r="I193" s="76" t="s">
        <v>582</v>
      </c>
      <c r="J193" s="76" t="s">
        <v>583</v>
      </c>
      <c r="K193" s="76" t="s">
        <v>678</v>
      </c>
      <c r="L193" s="76"/>
      <c r="M193" s="76" t="s">
        <v>343</v>
      </c>
      <c r="N193" s="76" t="s">
        <v>752</v>
      </c>
      <c r="O193" s="76" t="s">
        <v>406</v>
      </c>
      <c r="P193" s="75"/>
      <c r="Q193" s="75">
        <v>96624</v>
      </c>
      <c r="R193" s="75" t="s">
        <v>797</v>
      </c>
      <c r="S193" s="75" t="s">
        <v>519</v>
      </c>
      <c r="T193" s="75" t="s">
        <v>434</v>
      </c>
      <c r="U193" s="75" t="s">
        <v>365</v>
      </c>
      <c r="V193" s="75" t="s">
        <v>289</v>
      </c>
      <c r="W193" s="75"/>
      <c r="Y193" s="58">
        <v>1700</v>
      </c>
      <c r="AA193" s="12">
        <f t="shared" si="18"/>
        <v>0</v>
      </c>
      <c r="AB193" s="12">
        <f t="shared" si="19"/>
        <v>0</v>
      </c>
      <c r="AC193" s="12">
        <f t="shared" si="20"/>
        <v>0</v>
      </c>
      <c r="AD193" s="12">
        <f t="shared" si="21"/>
        <v>0</v>
      </c>
      <c r="AE193" s="12">
        <f t="shared" si="22"/>
        <v>0</v>
      </c>
      <c r="AF193" s="12">
        <f t="shared" si="23"/>
        <v>1</v>
      </c>
      <c r="AG193" s="12">
        <f t="shared" si="24"/>
        <v>0</v>
      </c>
      <c r="AH193" s="12">
        <f t="shared" si="25"/>
        <v>0</v>
      </c>
      <c r="AJ193" s="12">
        <f t="shared" si="26"/>
        <v>1</v>
      </c>
    </row>
    <row r="194" spans="1:36" ht="14">
      <c r="A194" s="2">
        <v>40050</v>
      </c>
      <c r="B194" s="70">
        <v>2009</v>
      </c>
      <c r="C194" s="70">
        <v>8</v>
      </c>
      <c r="D194" s="70" t="s">
        <v>243</v>
      </c>
      <c r="E194" s="58">
        <v>1700</v>
      </c>
      <c r="F194" s="70" t="s">
        <v>97</v>
      </c>
      <c r="G194" s="70">
        <v>1</v>
      </c>
      <c r="H194" s="69" t="s">
        <v>123</v>
      </c>
      <c r="I194" s="70" t="s">
        <v>582</v>
      </c>
      <c r="J194" s="70" t="s">
        <v>583</v>
      </c>
      <c r="K194" s="70" t="s">
        <v>519</v>
      </c>
      <c r="L194" s="70" t="s">
        <v>434</v>
      </c>
      <c r="M194" s="70" t="s">
        <v>343</v>
      </c>
      <c r="N194" s="70" t="s">
        <v>752</v>
      </c>
      <c r="O194" s="70" t="s">
        <v>406</v>
      </c>
      <c r="P194" s="69"/>
      <c r="Q194" s="69">
        <v>96918</v>
      </c>
      <c r="R194" s="69" t="s">
        <v>816</v>
      </c>
      <c r="S194" s="69" t="s">
        <v>678</v>
      </c>
      <c r="T194" s="69" t="s">
        <v>38</v>
      </c>
      <c r="U194" s="69"/>
      <c r="V194" s="69" t="s">
        <v>39</v>
      </c>
      <c r="W194" s="69"/>
      <c r="Y194" s="58">
        <v>1700</v>
      </c>
      <c r="AA194" s="12">
        <f t="shared" si="18"/>
        <v>0</v>
      </c>
      <c r="AB194" s="12">
        <f t="shared" si="19"/>
        <v>0</v>
      </c>
      <c r="AC194" s="12">
        <f t="shared" si="20"/>
        <v>0</v>
      </c>
      <c r="AD194" s="12">
        <f t="shared" si="21"/>
        <v>0</v>
      </c>
      <c r="AE194" s="12">
        <f t="shared" si="22"/>
        <v>0</v>
      </c>
      <c r="AF194" s="12">
        <f t="shared" si="23"/>
        <v>1</v>
      </c>
      <c r="AG194" s="12">
        <f t="shared" si="24"/>
        <v>0</v>
      </c>
      <c r="AH194" s="12">
        <f t="shared" si="25"/>
        <v>0</v>
      </c>
      <c r="AJ194" s="12">
        <f t="shared" si="26"/>
        <v>1</v>
      </c>
    </row>
    <row r="195" spans="1:36" ht="14">
      <c r="A195" s="2">
        <v>39735</v>
      </c>
      <c r="B195" s="70">
        <v>2008</v>
      </c>
      <c r="C195" s="70">
        <v>10</v>
      </c>
      <c r="D195" s="70" t="s">
        <v>307</v>
      </c>
      <c r="E195" s="57">
        <v>1700</v>
      </c>
      <c r="F195" s="70" t="s">
        <v>97</v>
      </c>
      <c r="G195" s="70">
        <v>1</v>
      </c>
      <c r="H195" s="69" t="s">
        <v>739</v>
      </c>
      <c r="I195" s="70" t="s">
        <v>731</v>
      </c>
      <c r="J195" s="74" t="s">
        <v>732</v>
      </c>
      <c r="K195" s="74"/>
      <c r="L195" s="70"/>
      <c r="M195" s="70" t="s">
        <v>710</v>
      </c>
      <c r="N195" s="70" t="s">
        <v>584</v>
      </c>
      <c r="O195" s="70"/>
      <c r="P195" s="69"/>
      <c r="Q195" s="69" t="s">
        <v>342</v>
      </c>
      <c r="R195" s="69" t="s">
        <v>371</v>
      </c>
      <c r="S195" s="69" t="s">
        <v>678</v>
      </c>
      <c r="T195" s="69" t="s">
        <v>517</v>
      </c>
      <c r="U195" s="69"/>
      <c r="V195" s="69" t="s">
        <v>71</v>
      </c>
      <c r="W195" s="69"/>
      <c r="Y195" s="57">
        <v>1700</v>
      </c>
      <c r="AA195" s="12">
        <f t="shared" ref="AA195:AA213" si="27">IF(Y195&lt;AA$1,1,0)</f>
        <v>0</v>
      </c>
      <c r="AB195" s="12">
        <f t="shared" ref="AB195:AB213" si="28">IF(SUM(AA195)&lt;1,IF(Y195&lt;AB$1,1,0),0)</f>
        <v>0</v>
      </c>
      <c r="AC195" s="12">
        <f t="shared" ref="AC195:AC213" si="29">IF(SUM(AA195:AB195)&lt;1,IF(Y195&lt;AC$1,1,0),0)</f>
        <v>0</v>
      </c>
      <c r="AD195" s="12">
        <f t="shared" ref="AD195:AD213" si="30">IF(SUM(AA195:AC195)&lt;1,IF(Y195&lt;AD$1,1,0),0)</f>
        <v>0</v>
      </c>
      <c r="AE195" s="12">
        <f t="shared" ref="AE195:AE213" si="31">IF(SUM(AA195:AD195)&lt;1,IF(Y195&lt;AE$1,1,0),0)</f>
        <v>0</v>
      </c>
      <c r="AF195" s="12">
        <f t="shared" ref="AF195:AF213" si="32">IF(SUM(AA195:AE195)&lt;1,IF(Y195&lt;AF$1,1,0),0)</f>
        <v>1</v>
      </c>
      <c r="AG195" s="12">
        <f t="shared" ref="AG195:AG213" si="33">IF(SUM(AA195:AF195)&lt;1,IF($Y195&lt;AG$1,1,0),0)</f>
        <v>0</v>
      </c>
      <c r="AH195" s="12">
        <f t="shared" ref="AH195:AH213" si="34">IF(SUM(AA195:AG195)&lt;1,IF(Y195&lt;AH$1,1,0),0)</f>
        <v>0</v>
      </c>
      <c r="AJ195" s="12">
        <f t="shared" ref="AJ195:AJ213" si="35">SUM(AA195:AH195)</f>
        <v>1</v>
      </c>
    </row>
    <row r="196" spans="1:36" ht="14">
      <c r="A196" s="2">
        <v>39735</v>
      </c>
      <c r="B196" s="70">
        <v>2008</v>
      </c>
      <c r="C196" s="70">
        <v>10</v>
      </c>
      <c r="D196" s="70" t="s">
        <v>307</v>
      </c>
      <c r="E196" s="57">
        <v>1700</v>
      </c>
      <c r="F196" s="70" t="s">
        <v>97</v>
      </c>
      <c r="G196" s="70">
        <v>1</v>
      </c>
      <c r="H196" s="69" t="s">
        <v>739</v>
      </c>
      <c r="I196" s="70" t="s">
        <v>731</v>
      </c>
      <c r="J196" s="74" t="s">
        <v>732</v>
      </c>
      <c r="K196" s="74"/>
      <c r="L196" s="70"/>
      <c r="M196" s="70" t="s">
        <v>232</v>
      </c>
      <c r="N196" s="70" t="s">
        <v>584</v>
      </c>
      <c r="O196" s="70"/>
      <c r="P196" s="69"/>
      <c r="Q196" s="69" t="s">
        <v>342</v>
      </c>
      <c r="R196" s="69" t="s">
        <v>439</v>
      </c>
      <c r="S196" s="69" t="s">
        <v>678</v>
      </c>
      <c r="T196" s="69" t="s">
        <v>585</v>
      </c>
      <c r="U196" s="69"/>
      <c r="V196" s="69"/>
      <c r="W196" s="69"/>
      <c r="Y196" s="57">
        <v>1700</v>
      </c>
      <c r="AA196" s="12">
        <f t="shared" si="27"/>
        <v>0</v>
      </c>
      <c r="AB196" s="12">
        <f t="shared" si="28"/>
        <v>0</v>
      </c>
      <c r="AC196" s="12">
        <f t="shared" si="29"/>
        <v>0</v>
      </c>
      <c r="AD196" s="12">
        <f t="shared" si="30"/>
        <v>0</v>
      </c>
      <c r="AE196" s="12">
        <f t="shared" si="31"/>
        <v>0</v>
      </c>
      <c r="AF196" s="12">
        <f t="shared" si="32"/>
        <v>1</v>
      </c>
      <c r="AG196" s="12">
        <f t="shared" si="33"/>
        <v>0</v>
      </c>
      <c r="AH196" s="12">
        <f t="shared" si="34"/>
        <v>0</v>
      </c>
      <c r="AJ196" s="12">
        <f t="shared" si="35"/>
        <v>1</v>
      </c>
    </row>
    <row r="197" spans="1:36" ht="14">
      <c r="A197" s="2">
        <v>39735</v>
      </c>
      <c r="B197" s="70">
        <v>2008</v>
      </c>
      <c r="C197" s="70">
        <v>10</v>
      </c>
      <c r="D197" s="70" t="s">
        <v>307</v>
      </c>
      <c r="E197" s="57">
        <v>1700</v>
      </c>
      <c r="F197" s="70" t="s">
        <v>97</v>
      </c>
      <c r="G197" s="70">
        <v>1</v>
      </c>
      <c r="H197" s="69" t="s">
        <v>739</v>
      </c>
      <c r="I197" s="70" t="s">
        <v>731</v>
      </c>
      <c r="J197" s="74" t="s">
        <v>732</v>
      </c>
      <c r="K197" s="74"/>
      <c r="L197" s="70"/>
      <c r="M197" s="70" t="s">
        <v>232</v>
      </c>
      <c r="N197" s="70" t="s">
        <v>584</v>
      </c>
      <c r="O197" s="70"/>
      <c r="P197" s="69"/>
      <c r="Q197" s="69" t="s">
        <v>342</v>
      </c>
      <c r="R197" s="69" t="s">
        <v>965</v>
      </c>
      <c r="S197" s="69" t="s">
        <v>519</v>
      </c>
      <c r="T197" s="69" t="s">
        <v>434</v>
      </c>
      <c r="U197" s="69"/>
      <c r="V197" s="69"/>
      <c r="W197" s="69"/>
      <c r="Y197" s="57">
        <v>1700</v>
      </c>
      <c r="AA197" s="12">
        <f t="shared" si="27"/>
        <v>0</v>
      </c>
      <c r="AB197" s="12">
        <f t="shared" si="28"/>
        <v>0</v>
      </c>
      <c r="AC197" s="12">
        <f t="shared" si="29"/>
        <v>0</v>
      </c>
      <c r="AD197" s="12">
        <f t="shared" si="30"/>
        <v>0</v>
      </c>
      <c r="AE197" s="12">
        <f t="shared" si="31"/>
        <v>0</v>
      </c>
      <c r="AF197" s="12">
        <f t="shared" si="32"/>
        <v>1</v>
      </c>
      <c r="AG197" s="12">
        <f t="shared" si="33"/>
        <v>0</v>
      </c>
      <c r="AH197" s="12">
        <f t="shared" si="34"/>
        <v>0</v>
      </c>
      <c r="AJ197" s="12">
        <f t="shared" si="35"/>
        <v>1</v>
      </c>
    </row>
    <row r="198" spans="1:36" ht="14">
      <c r="A198" s="2">
        <v>39735</v>
      </c>
      <c r="B198" s="70">
        <v>2008</v>
      </c>
      <c r="C198" s="70">
        <v>10</v>
      </c>
      <c r="D198" s="70" t="s">
        <v>307</v>
      </c>
      <c r="E198" s="57">
        <v>1700</v>
      </c>
      <c r="F198" s="70" t="s">
        <v>97</v>
      </c>
      <c r="G198" s="70">
        <v>1</v>
      </c>
      <c r="H198" s="69" t="s">
        <v>739</v>
      </c>
      <c r="I198" s="70" t="s">
        <v>731</v>
      </c>
      <c r="J198" s="74" t="s">
        <v>732</v>
      </c>
      <c r="K198" s="74"/>
      <c r="L198" s="70"/>
      <c r="M198" s="70" t="s">
        <v>232</v>
      </c>
      <c r="N198" s="70" t="s">
        <v>584</v>
      </c>
      <c r="O198" s="70"/>
      <c r="P198" s="69"/>
      <c r="Q198" s="69" t="s">
        <v>342</v>
      </c>
      <c r="R198" s="69" t="s">
        <v>964</v>
      </c>
      <c r="S198" s="69" t="s">
        <v>519</v>
      </c>
      <c r="T198" s="69" t="s">
        <v>434</v>
      </c>
      <c r="U198" s="69"/>
      <c r="V198" s="69"/>
      <c r="W198" s="69"/>
      <c r="Y198" s="57">
        <v>1700</v>
      </c>
      <c r="AA198" s="12">
        <f t="shared" si="27"/>
        <v>0</v>
      </c>
      <c r="AB198" s="12">
        <f t="shared" si="28"/>
        <v>0</v>
      </c>
      <c r="AC198" s="12">
        <f t="shared" si="29"/>
        <v>0</v>
      </c>
      <c r="AD198" s="12">
        <f t="shared" si="30"/>
        <v>0</v>
      </c>
      <c r="AE198" s="12">
        <f t="shared" si="31"/>
        <v>0</v>
      </c>
      <c r="AF198" s="12">
        <f t="shared" si="32"/>
        <v>1</v>
      </c>
      <c r="AG198" s="12">
        <f t="shared" si="33"/>
        <v>0</v>
      </c>
      <c r="AH198" s="12">
        <f t="shared" si="34"/>
        <v>0</v>
      </c>
      <c r="AJ198" s="12">
        <f t="shared" si="35"/>
        <v>1</v>
      </c>
    </row>
    <row r="199" spans="1:36" ht="14">
      <c r="A199" s="2">
        <v>41172</v>
      </c>
      <c r="B199" s="70">
        <v>2012</v>
      </c>
      <c r="C199" s="70">
        <v>9</v>
      </c>
      <c r="D199" s="70" t="s">
        <v>307</v>
      </c>
      <c r="E199" s="58">
        <v>1704</v>
      </c>
      <c r="F199" s="70" t="s">
        <v>97</v>
      </c>
      <c r="G199" s="10">
        <v>1</v>
      </c>
      <c r="H199" s="69" t="s">
        <v>123</v>
      </c>
      <c r="I199" s="70" t="s">
        <v>582</v>
      </c>
      <c r="J199" s="76" t="s">
        <v>583</v>
      </c>
      <c r="K199" s="76" t="s">
        <v>519</v>
      </c>
      <c r="L199" s="70" t="s">
        <v>716</v>
      </c>
      <c r="M199" s="70" t="s">
        <v>133</v>
      </c>
      <c r="N199" s="70" t="s">
        <v>382</v>
      </c>
      <c r="O199" s="74" t="s">
        <v>99</v>
      </c>
      <c r="P199" s="74"/>
      <c r="Q199" s="69" t="s">
        <v>342</v>
      </c>
      <c r="R199" s="69" t="s">
        <v>73</v>
      </c>
      <c r="S199" s="69" t="s">
        <v>519</v>
      </c>
      <c r="T199" s="69" t="s">
        <v>434</v>
      </c>
      <c r="U199" s="69"/>
      <c r="V199" s="69"/>
      <c r="W199" s="69"/>
      <c r="Y199" s="58">
        <v>1704</v>
      </c>
      <c r="AA199" s="12">
        <f t="shared" si="27"/>
        <v>0</v>
      </c>
      <c r="AB199" s="12">
        <f t="shared" si="28"/>
        <v>0</v>
      </c>
      <c r="AC199" s="12">
        <f t="shared" si="29"/>
        <v>0</v>
      </c>
      <c r="AD199" s="12">
        <f t="shared" si="30"/>
        <v>0</v>
      </c>
      <c r="AE199" s="12">
        <f t="shared" si="31"/>
        <v>0</v>
      </c>
      <c r="AF199" s="12">
        <f t="shared" si="32"/>
        <v>1</v>
      </c>
      <c r="AG199" s="12">
        <f t="shared" si="33"/>
        <v>0</v>
      </c>
      <c r="AH199" s="12">
        <f t="shared" si="34"/>
        <v>0</v>
      </c>
      <c r="AJ199" s="12">
        <f t="shared" si="35"/>
        <v>1</v>
      </c>
    </row>
    <row r="200" spans="1:36" ht="14">
      <c r="A200" s="2">
        <v>40408</v>
      </c>
      <c r="B200" s="70">
        <v>2010</v>
      </c>
      <c r="C200" s="70">
        <v>8</v>
      </c>
      <c r="D200" s="70" t="s">
        <v>243</v>
      </c>
      <c r="E200" s="58">
        <v>1710</v>
      </c>
      <c r="F200" s="70" t="s">
        <v>97</v>
      </c>
      <c r="G200" s="70">
        <v>1</v>
      </c>
      <c r="H200" s="69" t="s">
        <v>123</v>
      </c>
      <c r="I200" s="70" t="s">
        <v>582</v>
      </c>
      <c r="J200" s="76" t="s">
        <v>583</v>
      </c>
      <c r="K200" s="76" t="s">
        <v>585</v>
      </c>
      <c r="L200" s="70" t="s">
        <v>585</v>
      </c>
      <c r="M200" s="70" t="s">
        <v>343</v>
      </c>
      <c r="N200" s="70" t="s">
        <v>666</v>
      </c>
      <c r="O200" s="70" t="s">
        <v>347</v>
      </c>
      <c r="P200" s="69"/>
      <c r="Q200" s="69" t="s">
        <v>342</v>
      </c>
      <c r="R200" s="69" t="s">
        <v>374</v>
      </c>
      <c r="S200" s="69" t="s">
        <v>519</v>
      </c>
      <c r="T200" s="69" t="s">
        <v>434</v>
      </c>
      <c r="U200" s="69"/>
      <c r="V200" s="69" t="s">
        <v>923</v>
      </c>
      <c r="W200" s="69"/>
      <c r="Y200" s="58">
        <v>1710</v>
      </c>
      <c r="AA200" s="12">
        <f t="shared" si="27"/>
        <v>0</v>
      </c>
      <c r="AB200" s="12">
        <f t="shared" si="28"/>
        <v>0</v>
      </c>
      <c r="AC200" s="12">
        <f t="shared" si="29"/>
        <v>0</v>
      </c>
      <c r="AD200" s="12">
        <f t="shared" si="30"/>
        <v>0</v>
      </c>
      <c r="AE200" s="12">
        <f t="shared" si="31"/>
        <v>0</v>
      </c>
      <c r="AF200" s="12">
        <f t="shared" si="32"/>
        <v>1</v>
      </c>
      <c r="AG200" s="12">
        <f t="shared" si="33"/>
        <v>0</v>
      </c>
      <c r="AH200" s="12">
        <f t="shared" si="34"/>
        <v>0</v>
      </c>
      <c r="AJ200" s="12">
        <f t="shared" si="35"/>
        <v>1</v>
      </c>
    </row>
    <row r="201" spans="1:36" ht="14">
      <c r="A201" s="2">
        <v>41123</v>
      </c>
      <c r="B201" s="70">
        <v>2012</v>
      </c>
      <c r="C201" s="70">
        <v>8</v>
      </c>
      <c r="D201" s="70" t="s">
        <v>243</v>
      </c>
      <c r="E201" s="58">
        <v>525</v>
      </c>
      <c r="F201" s="70" t="s">
        <v>97</v>
      </c>
      <c r="G201" s="10">
        <v>1</v>
      </c>
      <c r="H201" s="69" t="s">
        <v>123</v>
      </c>
      <c r="I201" s="70" t="s">
        <v>582</v>
      </c>
      <c r="J201" s="70" t="s">
        <v>583</v>
      </c>
      <c r="K201" s="70"/>
      <c r="L201" s="70"/>
      <c r="M201" s="70" t="s">
        <v>232</v>
      </c>
      <c r="N201" s="70" t="s">
        <v>548</v>
      </c>
      <c r="O201" s="74" t="s">
        <v>99</v>
      </c>
      <c r="P201" s="74"/>
      <c r="Q201" s="69" t="s">
        <v>342</v>
      </c>
      <c r="R201" s="69" t="s">
        <v>69</v>
      </c>
      <c r="S201" s="69" t="s">
        <v>678</v>
      </c>
      <c r="T201" s="69" t="s">
        <v>434</v>
      </c>
      <c r="U201" s="69"/>
      <c r="V201" s="69"/>
      <c r="W201" s="69"/>
      <c r="Y201" s="58">
        <v>1725</v>
      </c>
      <c r="AA201" s="12">
        <f t="shared" si="27"/>
        <v>0</v>
      </c>
      <c r="AB201" s="12">
        <f t="shared" si="28"/>
        <v>0</v>
      </c>
      <c r="AC201" s="12">
        <f t="shared" si="29"/>
        <v>0</v>
      </c>
      <c r="AD201" s="12">
        <f t="shared" si="30"/>
        <v>0</v>
      </c>
      <c r="AE201" s="12">
        <f t="shared" si="31"/>
        <v>0</v>
      </c>
      <c r="AF201" s="12">
        <f t="shared" si="32"/>
        <v>1</v>
      </c>
      <c r="AG201" s="12">
        <f t="shared" si="33"/>
        <v>0</v>
      </c>
      <c r="AH201" s="12">
        <f t="shared" si="34"/>
        <v>0</v>
      </c>
      <c r="AJ201" s="12">
        <f t="shared" si="35"/>
        <v>1</v>
      </c>
    </row>
    <row r="202" spans="1:36" ht="14">
      <c r="A202" s="2">
        <v>40449</v>
      </c>
      <c r="B202" s="70">
        <v>2010</v>
      </c>
      <c r="C202" s="70">
        <v>9</v>
      </c>
      <c r="D202" s="70" t="s">
        <v>307</v>
      </c>
      <c r="E202" s="58">
        <v>1730</v>
      </c>
      <c r="F202" s="70" t="s">
        <v>97</v>
      </c>
      <c r="G202" s="70">
        <v>1</v>
      </c>
      <c r="H202" s="69" t="s">
        <v>718</v>
      </c>
      <c r="I202" s="70" t="s">
        <v>432</v>
      </c>
      <c r="J202" s="70" t="s">
        <v>433</v>
      </c>
      <c r="K202" s="70" t="s">
        <v>585</v>
      </c>
      <c r="L202" s="70" t="s">
        <v>585</v>
      </c>
      <c r="M202" s="70" t="s">
        <v>343</v>
      </c>
      <c r="N202" s="70" t="s">
        <v>666</v>
      </c>
      <c r="O202" s="74" t="s">
        <v>191</v>
      </c>
      <c r="P202" s="74"/>
      <c r="Q202" s="69" t="s">
        <v>342</v>
      </c>
      <c r="R202" s="69" t="s">
        <v>298</v>
      </c>
      <c r="S202" s="69" t="s">
        <v>519</v>
      </c>
      <c r="T202" s="69" t="s">
        <v>585</v>
      </c>
      <c r="U202" s="69"/>
      <c r="V202" s="69"/>
      <c r="W202" s="69"/>
      <c r="Y202" s="58">
        <v>1730</v>
      </c>
      <c r="AA202" s="12">
        <f t="shared" si="27"/>
        <v>0</v>
      </c>
      <c r="AB202" s="12">
        <f t="shared" si="28"/>
        <v>0</v>
      </c>
      <c r="AC202" s="12">
        <f t="shared" si="29"/>
        <v>0</v>
      </c>
      <c r="AD202" s="12">
        <f t="shared" si="30"/>
        <v>0</v>
      </c>
      <c r="AE202" s="12">
        <f t="shared" si="31"/>
        <v>0</v>
      </c>
      <c r="AF202" s="12">
        <f t="shared" si="32"/>
        <v>1</v>
      </c>
      <c r="AG202" s="12">
        <f t="shared" si="33"/>
        <v>0</v>
      </c>
      <c r="AH202" s="12">
        <f t="shared" si="34"/>
        <v>0</v>
      </c>
      <c r="AJ202" s="12">
        <f t="shared" si="35"/>
        <v>1</v>
      </c>
    </row>
    <row r="203" spans="1:36" ht="14">
      <c r="A203" s="2">
        <v>40744</v>
      </c>
      <c r="B203" s="70">
        <v>2011</v>
      </c>
      <c r="C203" s="70">
        <v>7</v>
      </c>
      <c r="D203" s="70" t="s">
        <v>243</v>
      </c>
      <c r="E203" s="58">
        <v>1730</v>
      </c>
      <c r="F203" s="70" t="s">
        <v>97</v>
      </c>
      <c r="G203" s="70">
        <v>1</v>
      </c>
      <c r="H203" s="69" t="s">
        <v>305</v>
      </c>
      <c r="I203" s="70" t="s">
        <v>437</v>
      </c>
      <c r="J203" s="70" t="s">
        <v>575</v>
      </c>
      <c r="K203" s="70" t="s">
        <v>325</v>
      </c>
      <c r="L203" s="70" t="s">
        <v>434</v>
      </c>
      <c r="M203" s="70" t="s">
        <v>133</v>
      </c>
      <c r="N203" s="70" t="s">
        <v>660</v>
      </c>
      <c r="O203" s="74" t="s">
        <v>336</v>
      </c>
      <c r="P203" s="74"/>
      <c r="Q203" s="69" t="s">
        <v>342</v>
      </c>
      <c r="R203" s="69" t="s">
        <v>868</v>
      </c>
      <c r="S203" s="69" t="s">
        <v>678</v>
      </c>
      <c r="T203" s="69" t="s">
        <v>434</v>
      </c>
      <c r="U203" s="69"/>
      <c r="V203" t="s">
        <v>1004</v>
      </c>
      <c r="W203" s="69"/>
      <c r="Y203" s="58">
        <v>1730</v>
      </c>
      <c r="AA203" s="12">
        <f t="shared" si="27"/>
        <v>0</v>
      </c>
      <c r="AB203" s="12">
        <f t="shared" si="28"/>
        <v>0</v>
      </c>
      <c r="AC203" s="12">
        <f t="shared" si="29"/>
        <v>0</v>
      </c>
      <c r="AD203" s="12">
        <f t="shared" si="30"/>
        <v>0</v>
      </c>
      <c r="AE203" s="12">
        <f t="shared" si="31"/>
        <v>0</v>
      </c>
      <c r="AF203" s="12">
        <f t="shared" si="32"/>
        <v>1</v>
      </c>
      <c r="AG203" s="12">
        <f t="shared" si="33"/>
        <v>0</v>
      </c>
      <c r="AH203" s="12">
        <f t="shared" si="34"/>
        <v>0</v>
      </c>
      <c r="AJ203" s="12">
        <f t="shared" si="35"/>
        <v>1</v>
      </c>
    </row>
    <row r="204" spans="1:36" ht="14">
      <c r="A204" s="2">
        <v>41165</v>
      </c>
      <c r="B204" s="70">
        <v>2012</v>
      </c>
      <c r="C204" s="70">
        <v>9</v>
      </c>
      <c r="D204" s="70" t="s">
        <v>307</v>
      </c>
      <c r="E204" s="58">
        <v>1730</v>
      </c>
      <c r="F204" s="70" t="s">
        <v>97</v>
      </c>
      <c r="G204" s="10">
        <v>1</v>
      </c>
      <c r="H204" s="69" t="s">
        <v>477</v>
      </c>
      <c r="I204" s="70" t="s">
        <v>183</v>
      </c>
      <c r="J204" s="70" t="s">
        <v>321</v>
      </c>
      <c r="K204" s="70" t="s">
        <v>678</v>
      </c>
      <c r="L204" s="70" t="s">
        <v>403</v>
      </c>
      <c r="M204" s="70" t="s">
        <v>171</v>
      </c>
      <c r="N204" s="70" t="s">
        <v>379</v>
      </c>
      <c r="O204" s="76" t="s">
        <v>380</v>
      </c>
      <c r="P204" s="75"/>
      <c r="Q204" s="69" t="s">
        <v>342</v>
      </c>
      <c r="R204" s="69" t="s">
        <v>441</v>
      </c>
      <c r="S204" s="69" t="s">
        <v>585</v>
      </c>
      <c r="T204" s="69" t="s">
        <v>585</v>
      </c>
      <c r="U204" s="69"/>
      <c r="V204" s="75"/>
      <c r="W204" s="75"/>
      <c r="Y204" s="58">
        <v>1730</v>
      </c>
      <c r="AA204" s="12">
        <f t="shared" si="27"/>
        <v>0</v>
      </c>
      <c r="AB204" s="12">
        <f t="shared" si="28"/>
        <v>0</v>
      </c>
      <c r="AC204" s="12">
        <f t="shared" si="29"/>
        <v>0</v>
      </c>
      <c r="AD204" s="12">
        <f t="shared" si="30"/>
        <v>0</v>
      </c>
      <c r="AE204" s="12">
        <f t="shared" si="31"/>
        <v>0</v>
      </c>
      <c r="AF204" s="12">
        <f t="shared" si="32"/>
        <v>1</v>
      </c>
      <c r="AG204" s="12">
        <f t="shared" si="33"/>
        <v>0</v>
      </c>
      <c r="AH204" s="12">
        <f t="shared" si="34"/>
        <v>0</v>
      </c>
      <c r="AJ204" s="12">
        <f t="shared" si="35"/>
        <v>1</v>
      </c>
    </row>
    <row r="205" spans="1:36" ht="14">
      <c r="A205" s="2">
        <v>39617</v>
      </c>
      <c r="B205" s="70">
        <v>2008</v>
      </c>
      <c r="C205" s="70">
        <v>6</v>
      </c>
      <c r="D205" s="70" t="s">
        <v>243</v>
      </c>
      <c r="E205" s="57">
        <v>1730</v>
      </c>
      <c r="F205" s="70" t="s">
        <v>97</v>
      </c>
      <c r="G205" s="76">
        <v>1</v>
      </c>
      <c r="H205" s="69" t="s">
        <v>123</v>
      </c>
      <c r="I205" s="70" t="s">
        <v>582</v>
      </c>
      <c r="J205" s="70" t="s">
        <v>583</v>
      </c>
      <c r="K205" s="70" t="s">
        <v>436</v>
      </c>
      <c r="L205" s="70" t="s">
        <v>434</v>
      </c>
      <c r="M205" s="70" t="s">
        <v>343</v>
      </c>
      <c r="N205" s="70" t="s">
        <v>435</v>
      </c>
      <c r="O205" s="70"/>
      <c r="P205" s="69"/>
      <c r="Q205" s="69">
        <v>97092</v>
      </c>
      <c r="R205" s="69" t="s">
        <v>640</v>
      </c>
      <c r="S205" s="69" t="s">
        <v>678</v>
      </c>
      <c r="T205" s="69" t="s">
        <v>434</v>
      </c>
      <c r="U205" s="69"/>
      <c r="V205" s="69" t="s">
        <v>641</v>
      </c>
      <c r="W205" s="69"/>
      <c r="Y205" s="57">
        <v>1730</v>
      </c>
      <c r="AA205" s="12">
        <f t="shared" si="27"/>
        <v>0</v>
      </c>
      <c r="AB205" s="12">
        <f t="shared" si="28"/>
        <v>0</v>
      </c>
      <c r="AC205" s="12">
        <f t="shared" si="29"/>
        <v>0</v>
      </c>
      <c r="AD205" s="12">
        <f t="shared" si="30"/>
        <v>0</v>
      </c>
      <c r="AE205" s="12">
        <f t="shared" si="31"/>
        <v>0</v>
      </c>
      <c r="AF205" s="12">
        <f t="shared" si="32"/>
        <v>1</v>
      </c>
      <c r="AG205" s="12">
        <f t="shared" si="33"/>
        <v>0</v>
      </c>
      <c r="AH205" s="12">
        <f t="shared" si="34"/>
        <v>0</v>
      </c>
      <c r="AJ205" s="12">
        <f t="shared" si="35"/>
        <v>1</v>
      </c>
    </row>
    <row r="206" spans="1:36" ht="14">
      <c r="A206" s="2">
        <v>41414</v>
      </c>
      <c r="B206" s="70">
        <v>2013</v>
      </c>
      <c r="C206" s="70">
        <v>5</v>
      </c>
      <c r="D206" s="70" t="s">
        <v>135</v>
      </c>
      <c r="E206" s="67">
        <v>1736</v>
      </c>
      <c r="F206" s="64" t="s">
        <v>97</v>
      </c>
      <c r="G206" s="10">
        <v>1</v>
      </c>
      <c r="H206" s="69" t="s">
        <v>736</v>
      </c>
      <c r="I206" s="70" t="s">
        <v>400</v>
      </c>
      <c r="J206" s="70" t="s">
        <v>401</v>
      </c>
      <c r="K206" s="70" t="s">
        <v>585</v>
      </c>
      <c r="L206" s="70" t="s">
        <v>585</v>
      </c>
      <c r="M206" s="70" t="s">
        <v>232</v>
      </c>
      <c r="N206" s="70" t="s">
        <v>591</v>
      </c>
      <c r="O206" s="70" t="s">
        <v>49</v>
      </c>
      <c r="P206" s="69" t="s">
        <v>50</v>
      </c>
      <c r="Q206" s="69" t="s">
        <v>342</v>
      </c>
      <c r="R206" s="69" t="s">
        <v>630</v>
      </c>
      <c r="S206" s="69" t="s">
        <v>585</v>
      </c>
      <c r="T206" s="69" t="s">
        <v>434</v>
      </c>
      <c r="U206" s="69"/>
      <c r="V206" s="69"/>
      <c r="W206" s="69"/>
      <c r="Y206" s="67">
        <v>1736</v>
      </c>
      <c r="AA206" s="12">
        <f t="shared" si="27"/>
        <v>0</v>
      </c>
      <c r="AB206" s="12">
        <f t="shared" si="28"/>
        <v>0</v>
      </c>
      <c r="AC206" s="12">
        <f t="shared" si="29"/>
        <v>0</v>
      </c>
      <c r="AD206" s="12">
        <f t="shared" si="30"/>
        <v>0</v>
      </c>
      <c r="AE206" s="12">
        <f t="shared" si="31"/>
        <v>0</v>
      </c>
      <c r="AF206" s="12">
        <f t="shared" si="32"/>
        <v>1</v>
      </c>
      <c r="AG206" s="12">
        <f t="shared" si="33"/>
        <v>0</v>
      </c>
      <c r="AH206" s="12">
        <f t="shared" si="34"/>
        <v>0</v>
      </c>
      <c r="AJ206" s="12">
        <f t="shared" si="35"/>
        <v>1</v>
      </c>
    </row>
    <row r="207" spans="1:36" ht="14">
      <c r="A207" s="2">
        <v>39919</v>
      </c>
      <c r="B207" s="70">
        <v>2009</v>
      </c>
      <c r="C207" s="70">
        <v>4</v>
      </c>
      <c r="D207" s="70" t="s">
        <v>135</v>
      </c>
      <c r="E207" s="58">
        <v>1740</v>
      </c>
      <c r="F207" s="76" t="s">
        <v>97</v>
      </c>
      <c r="G207" s="76">
        <v>1</v>
      </c>
      <c r="H207" s="69" t="s">
        <v>123</v>
      </c>
      <c r="I207" s="70" t="s">
        <v>582</v>
      </c>
      <c r="J207" s="70" t="s">
        <v>583</v>
      </c>
      <c r="K207" s="70" t="s">
        <v>585</v>
      </c>
      <c r="L207" s="70" t="s">
        <v>408</v>
      </c>
      <c r="M207" s="70" t="s">
        <v>251</v>
      </c>
      <c r="N207" s="70" t="s">
        <v>451</v>
      </c>
      <c r="O207" s="74" t="s">
        <v>505</v>
      </c>
      <c r="P207" s="74"/>
      <c r="Q207" s="69">
        <v>97127</v>
      </c>
      <c r="R207" s="69" t="s">
        <v>791</v>
      </c>
      <c r="S207" s="69" t="s">
        <v>678</v>
      </c>
      <c r="T207" s="69" t="s">
        <v>517</v>
      </c>
      <c r="U207" s="69"/>
      <c r="V207" s="69" t="s">
        <v>33</v>
      </c>
      <c r="W207" s="69"/>
      <c r="Y207" s="58">
        <v>1740</v>
      </c>
      <c r="AA207" s="12">
        <f t="shared" si="27"/>
        <v>0</v>
      </c>
      <c r="AB207" s="12">
        <f t="shared" si="28"/>
        <v>0</v>
      </c>
      <c r="AC207" s="12">
        <f t="shared" si="29"/>
        <v>0</v>
      </c>
      <c r="AD207" s="12">
        <f t="shared" si="30"/>
        <v>0</v>
      </c>
      <c r="AE207" s="12">
        <f t="shared" si="31"/>
        <v>0</v>
      </c>
      <c r="AF207" s="12">
        <f t="shared" si="32"/>
        <v>1</v>
      </c>
      <c r="AG207" s="12">
        <f t="shared" si="33"/>
        <v>0</v>
      </c>
      <c r="AH207" s="12">
        <f t="shared" si="34"/>
        <v>0</v>
      </c>
      <c r="AJ207" s="12">
        <f t="shared" si="35"/>
        <v>1</v>
      </c>
    </row>
    <row r="208" spans="1:36" ht="14">
      <c r="A208" s="2">
        <v>41358</v>
      </c>
      <c r="B208" s="70">
        <v>2013</v>
      </c>
      <c r="C208" s="70">
        <v>3</v>
      </c>
      <c r="D208" s="70" t="s">
        <v>135</v>
      </c>
      <c r="E208" s="67">
        <v>1745</v>
      </c>
      <c r="F208" s="64" t="s">
        <v>97</v>
      </c>
      <c r="G208" s="10">
        <v>1</v>
      </c>
      <c r="H208" s="69" t="s">
        <v>736</v>
      </c>
      <c r="I208" s="70" t="s">
        <v>400</v>
      </c>
      <c r="J208" s="70" t="s">
        <v>401</v>
      </c>
      <c r="K208" s="70" t="s">
        <v>678</v>
      </c>
      <c r="L208" s="70" t="s">
        <v>286</v>
      </c>
      <c r="M208" s="70" t="s">
        <v>251</v>
      </c>
      <c r="N208" s="70" t="s">
        <v>43</v>
      </c>
      <c r="O208" s="76" t="s">
        <v>192</v>
      </c>
      <c r="P208" s="75"/>
      <c r="Q208" s="69" t="s">
        <v>342</v>
      </c>
      <c r="R208" s="69" t="s">
        <v>631</v>
      </c>
      <c r="S208" s="69" t="s">
        <v>678</v>
      </c>
      <c r="T208" s="69" t="s">
        <v>517</v>
      </c>
      <c r="U208" s="69" t="s">
        <v>624</v>
      </c>
      <c r="V208" s="69"/>
      <c r="W208" s="69"/>
      <c r="Y208" s="67">
        <v>1745</v>
      </c>
      <c r="AA208" s="12">
        <f t="shared" si="27"/>
        <v>0</v>
      </c>
      <c r="AB208" s="12">
        <f t="shared" si="28"/>
        <v>0</v>
      </c>
      <c r="AC208" s="12">
        <f t="shared" si="29"/>
        <v>0</v>
      </c>
      <c r="AD208" s="12">
        <f t="shared" si="30"/>
        <v>0</v>
      </c>
      <c r="AE208" s="12">
        <f t="shared" si="31"/>
        <v>0</v>
      </c>
      <c r="AF208" s="12">
        <f t="shared" si="32"/>
        <v>1</v>
      </c>
      <c r="AG208" s="12">
        <f t="shared" si="33"/>
        <v>0</v>
      </c>
      <c r="AH208" s="12">
        <f t="shared" si="34"/>
        <v>0</v>
      </c>
      <c r="AJ208" s="12">
        <f t="shared" si="35"/>
        <v>1</v>
      </c>
    </row>
    <row r="209" spans="1:36" ht="14">
      <c r="A209" s="2">
        <v>39944</v>
      </c>
      <c r="B209" s="70">
        <v>2009</v>
      </c>
      <c r="C209" s="70">
        <v>5</v>
      </c>
      <c r="D209" s="70" t="s">
        <v>135</v>
      </c>
      <c r="E209" s="58">
        <v>1745</v>
      </c>
      <c r="F209" s="76" t="s">
        <v>97</v>
      </c>
      <c r="G209" s="76">
        <v>1</v>
      </c>
      <c r="H209" s="69" t="s">
        <v>718</v>
      </c>
      <c r="I209" s="70" t="s">
        <v>432</v>
      </c>
      <c r="J209" s="70" t="s">
        <v>433</v>
      </c>
      <c r="K209" s="70" t="s">
        <v>585</v>
      </c>
      <c r="L209" s="70" t="s">
        <v>434</v>
      </c>
      <c r="M209" s="70" t="s">
        <v>171</v>
      </c>
      <c r="N209" s="70" t="s">
        <v>681</v>
      </c>
      <c r="O209" s="70" t="s">
        <v>746</v>
      </c>
      <c r="P209" s="69" t="s">
        <v>680</v>
      </c>
      <c r="Q209" s="69" t="s">
        <v>342</v>
      </c>
      <c r="R209" s="69" t="s">
        <v>798</v>
      </c>
      <c r="S209" s="69" t="s">
        <v>519</v>
      </c>
      <c r="T209" s="69" t="s">
        <v>434</v>
      </c>
      <c r="U209" s="69" t="s">
        <v>430</v>
      </c>
      <c r="V209" s="69"/>
      <c r="W209" s="69"/>
      <c r="Y209" s="58">
        <v>1745</v>
      </c>
      <c r="AA209" s="12">
        <f t="shared" si="27"/>
        <v>0</v>
      </c>
      <c r="AB209" s="12">
        <f t="shared" si="28"/>
        <v>0</v>
      </c>
      <c r="AC209" s="12">
        <f t="shared" si="29"/>
        <v>0</v>
      </c>
      <c r="AD209" s="12">
        <f t="shared" si="30"/>
        <v>0</v>
      </c>
      <c r="AE209" s="12">
        <f t="shared" si="31"/>
        <v>0</v>
      </c>
      <c r="AF209" s="12">
        <f t="shared" si="32"/>
        <v>1</v>
      </c>
      <c r="AG209" s="12">
        <f t="shared" si="33"/>
        <v>0</v>
      </c>
      <c r="AH209" s="12">
        <f t="shared" si="34"/>
        <v>0</v>
      </c>
      <c r="AJ209" s="12">
        <f t="shared" si="35"/>
        <v>1</v>
      </c>
    </row>
    <row r="210" spans="1:36" ht="14">
      <c r="A210" s="2">
        <v>39908</v>
      </c>
      <c r="B210" s="70">
        <v>2009</v>
      </c>
      <c r="C210" s="70">
        <v>4</v>
      </c>
      <c r="D210" s="70" t="s">
        <v>135</v>
      </c>
      <c r="E210" s="58">
        <v>1818</v>
      </c>
      <c r="F210" s="70" t="s">
        <v>97</v>
      </c>
      <c r="G210" s="70">
        <v>1</v>
      </c>
      <c r="H210" s="69" t="s">
        <v>475</v>
      </c>
      <c r="I210" s="70" t="s">
        <v>437</v>
      </c>
      <c r="J210" s="70" t="s">
        <v>546</v>
      </c>
      <c r="K210" s="70" t="s">
        <v>678</v>
      </c>
      <c r="L210" s="70"/>
      <c r="M210" s="70" t="s">
        <v>232</v>
      </c>
      <c r="N210" s="70" t="s">
        <v>747</v>
      </c>
      <c r="O210" s="70" t="s">
        <v>748</v>
      </c>
      <c r="P210" s="69" t="s">
        <v>749</v>
      </c>
      <c r="Q210" s="69">
        <v>96924</v>
      </c>
      <c r="R210" s="69" t="s">
        <v>789</v>
      </c>
      <c r="S210" s="69" t="s">
        <v>678</v>
      </c>
      <c r="T210" s="69" t="s">
        <v>517</v>
      </c>
      <c r="U210" s="69"/>
      <c r="V210" s="69" t="s">
        <v>35</v>
      </c>
      <c r="W210" s="69"/>
      <c r="Y210" s="58">
        <v>1818</v>
      </c>
      <c r="AA210" s="12">
        <f t="shared" si="27"/>
        <v>0</v>
      </c>
      <c r="AB210" s="12">
        <f t="shared" si="28"/>
        <v>0</v>
      </c>
      <c r="AC210" s="12">
        <f t="shared" si="29"/>
        <v>0</v>
      </c>
      <c r="AD210" s="12">
        <f t="shared" si="30"/>
        <v>0</v>
      </c>
      <c r="AE210" s="12">
        <f t="shared" si="31"/>
        <v>0</v>
      </c>
      <c r="AF210" s="12">
        <f t="shared" si="32"/>
        <v>1</v>
      </c>
      <c r="AG210" s="12">
        <f t="shared" si="33"/>
        <v>0</v>
      </c>
      <c r="AH210" s="12">
        <f t="shared" si="34"/>
        <v>0</v>
      </c>
      <c r="AJ210" s="12">
        <f t="shared" si="35"/>
        <v>1</v>
      </c>
    </row>
    <row r="211" spans="1:36" ht="14">
      <c r="A211" s="2">
        <v>41453</v>
      </c>
      <c r="B211" s="70">
        <v>2013</v>
      </c>
      <c r="C211" s="70">
        <v>6</v>
      </c>
      <c r="D211" s="70" t="s">
        <v>243</v>
      </c>
      <c r="E211" s="67">
        <v>1830</v>
      </c>
      <c r="F211" s="64" t="s">
        <v>97</v>
      </c>
      <c r="G211" s="10">
        <v>1</v>
      </c>
      <c r="H211" s="69" t="s">
        <v>739</v>
      </c>
      <c r="I211" s="70" t="s">
        <v>731</v>
      </c>
      <c r="J211" s="70" t="s">
        <v>732</v>
      </c>
      <c r="K211" s="70" t="s">
        <v>585</v>
      </c>
      <c r="L211" s="70" t="s">
        <v>404</v>
      </c>
      <c r="M211" s="70" t="s">
        <v>133</v>
      </c>
      <c r="N211" s="70" t="s">
        <v>4</v>
      </c>
      <c r="O211" s="74" t="s">
        <v>5</v>
      </c>
      <c r="P211" s="74"/>
      <c r="Q211" s="69" t="s">
        <v>342</v>
      </c>
      <c r="R211" s="69" t="s">
        <v>619</v>
      </c>
      <c r="S211" s="69" t="s">
        <v>678</v>
      </c>
      <c r="T211" s="69" t="s">
        <v>434</v>
      </c>
      <c r="U211" s="69" t="s">
        <v>759</v>
      </c>
      <c r="V211" s="69"/>
      <c r="W211" s="69"/>
      <c r="Y211" s="67">
        <v>1830</v>
      </c>
      <c r="AA211" s="12">
        <f t="shared" si="27"/>
        <v>0</v>
      </c>
      <c r="AB211" s="12">
        <f t="shared" si="28"/>
        <v>0</v>
      </c>
      <c r="AC211" s="12">
        <f t="shared" si="29"/>
        <v>0</v>
      </c>
      <c r="AD211" s="12">
        <f t="shared" si="30"/>
        <v>0</v>
      </c>
      <c r="AE211" s="12">
        <f t="shared" si="31"/>
        <v>0</v>
      </c>
      <c r="AF211" s="12">
        <f t="shared" si="32"/>
        <v>1</v>
      </c>
      <c r="AG211" s="12">
        <f t="shared" si="33"/>
        <v>0</v>
      </c>
      <c r="AH211" s="12">
        <f t="shared" si="34"/>
        <v>0</v>
      </c>
      <c r="AJ211" s="12">
        <f t="shared" si="35"/>
        <v>1</v>
      </c>
    </row>
    <row r="212" spans="1:36" ht="14">
      <c r="A212" s="2">
        <v>40413</v>
      </c>
      <c r="B212" s="70">
        <v>2010</v>
      </c>
      <c r="C212" s="70">
        <v>8</v>
      </c>
      <c r="D212" s="70" t="s">
        <v>243</v>
      </c>
      <c r="E212" s="58">
        <v>2020</v>
      </c>
      <c r="F212" s="76" t="s">
        <v>97</v>
      </c>
      <c r="G212" s="76">
        <v>1</v>
      </c>
      <c r="H212" s="69" t="s">
        <v>744</v>
      </c>
      <c r="I212" s="70" t="s">
        <v>578</v>
      </c>
      <c r="J212" s="70" t="s">
        <v>444</v>
      </c>
      <c r="K212" s="70" t="s">
        <v>585</v>
      </c>
      <c r="L212" s="70" t="s">
        <v>585</v>
      </c>
      <c r="M212" s="70" t="s">
        <v>133</v>
      </c>
      <c r="N212" s="70" t="s">
        <v>535</v>
      </c>
      <c r="O212" s="76" t="s">
        <v>317</v>
      </c>
      <c r="P212" s="75" t="s">
        <v>318</v>
      </c>
      <c r="Q212" s="69">
        <v>97384</v>
      </c>
      <c r="R212" s="69" t="s">
        <v>30</v>
      </c>
      <c r="S212" s="69" t="s">
        <v>678</v>
      </c>
      <c r="T212" s="69" t="s">
        <v>585</v>
      </c>
      <c r="U212" s="69"/>
      <c r="V212" s="69"/>
      <c r="W212" s="69"/>
      <c r="Y212" s="58">
        <v>2020</v>
      </c>
      <c r="AA212" s="12">
        <f t="shared" si="27"/>
        <v>0</v>
      </c>
      <c r="AB212" s="12">
        <f t="shared" si="28"/>
        <v>0</v>
      </c>
      <c r="AC212" s="12">
        <f t="shared" si="29"/>
        <v>0</v>
      </c>
      <c r="AD212" s="12">
        <f t="shared" si="30"/>
        <v>0</v>
      </c>
      <c r="AE212" s="12">
        <f t="shared" si="31"/>
        <v>0</v>
      </c>
      <c r="AF212" s="12">
        <f t="shared" si="32"/>
        <v>0</v>
      </c>
      <c r="AG212" s="12">
        <f t="shared" si="33"/>
        <v>1</v>
      </c>
      <c r="AH212" s="12">
        <f t="shared" si="34"/>
        <v>0</v>
      </c>
      <c r="AJ212" s="12">
        <f t="shared" si="35"/>
        <v>1</v>
      </c>
    </row>
    <row r="213" spans="1:36" ht="14">
      <c r="A213" s="2">
        <v>41492</v>
      </c>
      <c r="B213" s="70">
        <v>2013</v>
      </c>
      <c r="C213" s="70">
        <v>8</v>
      </c>
      <c r="D213" s="70" t="s">
        <v>243</v>
      </c>
      <c r="E213" s="67">
        <v>2330</v>
      </c>
      <c r="F213" s="64" t="s">
        <v>97</v>
      </c>
      <c r="G213" s="10">
        <v>1</v>
      </c>
      <c r="H213" s="69" t="s">
        <v>123</v>
      </c>
      <c r="I213" s="70" t="s">
        <v>582</v>
      </c>
      <c r="J213" s="70" t="s">
        <v>583</v>
      </c>
      <c r="K213" s="70" t="s">
        <v>585</v>
      </c>
      <c r="L213" s="70" t="s">
        <v>585</v>
      </c>
      <c r="M213" s="70" t="s">
        <v>133</v>
      </c>
      <c r="N213" s="70" t="s">
        <v>535</v>
      </c>
      <c r="O213" s="70" t="s">
        <v>496</v>
      </c>
      <c r="P213" s="73" t="s">
        <v>41</v>
      </c>
      <c r="Q213" s="73"/>
      <c r="R213" s="73"/>
      <c r="S213" s="69" t="s">
        <v>585</v>
      </c>
      <c r="T213" s="69" t="s">
        <v>585</v>
      </c>
      <c r="U213" s="69" t="s">
        <v>635</v>
      </c>
      <c r="V213" s="69"/>
      <c r="W213" s="69"/>
      <c r="Y213" s="67">
        <v>2330</v>
      </c>
      <c r="AA213" s="12">
        <f t="shared" si="27"/>
        <v>0</v>
      </c>
      <c r="AB213" s="12">
        <f t="shared" si="28"/>
        <v>0</v>
      </c>
      <c r="AC213" s="12">
        <f t="shared" si="29"/>
        <v>0</v>
      </c>
      <c r="AD213" s="12">
        <f t="shared" si="30"/>
        <v>0</v>
      </c>
      <c r="AE213" s="12">
        <f t="shared" si="31"/>
        <v>0</v>
      </c>
      <c r="AF213" s="12">
        <f t="shared" si="32"/>
        <v>0</v>
      </c>
      <c r="AG213" s="12">
        <f t="shared" si="33"/>
        <v>0</v>
      </c>
      <c r="AH213" s="12">
        <f t="shared" si="34"/>
        <v>0</v>
      </c>
      <c r="AJ213" s="12">
        <f t="shared" si="35"/>
        <v>0</v>
      </c>
    </row>
    <row r="214" spans="1:36" ht="14">
      <c r="A214" s="2">
        <v>40061</v>
      </c>
      <c r="B214" s="70">
        <v>2009</v>
      </c>
      <c r="C214" s="70">
        <v>9</v>
      </c>
      <c r="D214" s="70" t="s">
        <v>307</v>
      </c>
      <c r="E214" s="58" t="s">
        <v>203</v>
      </c>
      <c r="F214" s="76" t="s">
        <v>97</v>
      </c>
      <c r="G214" s="76">
        <v>1</v>
      </c>
      <c r="H214" s="69" t="s">
        <v>744</v>
      </c>
      <c r="I214" s="70" t="s">
        <v>578</v>
      </c>
      <c r="J214" s="70" t="s">
        <v>444</v>
      </c>
      <c r="K214" s="70" t="s">
        <v>585</v>
      </c>
      <c r="L214" s="70" t="s">
        <v>585</v>
      </c>
      <c r="M214" s="70" t="s">
        <v>220</v>
      </c>
      <c r="N214" s="70" t="s">
        <v>403</v>
      </c>
      <c r="O214" s="70" t="s">
        <v>403</v>
      </c>
      <c r="P214" s="75" t="s">
        <v>204</v>
      </c>
      <c r="Q214" s="75">
        <v>96925</v>
      </c>
      <c r="R214" s="75" t="s">
        <v>818</v>
      </c>
      <c r="S214" s="69" t="s">
        <v>519</v>
      </c>
      <c r="T214" s="69" t="s">
        <v>585</v>
      </c>
      <c r="U214" s="69" t="s">
        <v>819</v>
      </c>
      <c r="V214" s="69" t="s">
        <v>205</v>
      </c>
      <c r="W214" s="69"/>
      <c r="Y214" s="58"/>
      <c r="AA214" s="12">
        <f>SUM(AA2:AA213)</f>
        <v>37</v>
      </c>
      <c r="AB214" s="12">
        <f t="shared" ref="AB214:AH214" si="36">SUM(AB2:AB213)</f>
        <v>49</v>
      </c>
      <c r="AC214" s="12">
        <f t="shared" si="36"/>
        <v>41</v>
      </c>
      <c r="AD214" s="12">
        <f t="shared" si="36"/>
        <v>38</v>
      </c>
      <c r="AE214" s="12">
        <f t="shared" si="36"/>
        <v>26</v>
      </c>
      <c r="AF214" s="12">
        <f t="shared" si="36"/>
        <v>19</v>
      </c>
      <c r="AG214" s="12">
        <f t="shared" si="36"/>
        <v>1</v>
      </c>
      <c r="AH214" s="12">
        <f t="shared" si="36"/>
        <v>0</v>
      </c>
    </row>
    <row r="215" spans="1:36" ht="14">
      <c r="A215" s="2">
        <v>40277</v>
      </c>
      <c r="B215" s="70">
        <v>2010</v>
      </c>
      <c r="C215" s="70">
        <v>4</v>
      </c>
      <c r="D215" s="70" t="s">
        <v>135</v>
      </c>
      <c r="E215" s="58" t="s">
        <v>530</v>
      </c>
      <c r="F215" s="76" t="s">
        <v>97</v>
      </c>
      <c r="G215" s="76">
        <v>1</v>
      </c>
      <c r="H215" s="69" t="s">
        <v>123</v>
      </c>
      <c r="I215" s="70" t="s">
        <v>582</v>
      </c>
      <c r="J215" s="70" t="s">
        <v>583</v>
      </c>
      <c r="K215" s="70" t="s">
        <v>519</v>
      </c>
      <c r="L215" s="70" t="s">
        <v>434</v>
      </c>
      <c r="M215" s="70" t="s">
        <v>343</v>
      </c>
      <c r="N215" s="70" t="s">
        <v>752</v>
      </c>
      <c r="O215" s="70" t="s">
        <v>282</v>
      </c>
      <c r="P215" s="69" t="s">
        <v>260</v>
      </c>
      <c r="Q215" s="69">
        <v>96756</v>
      </c>
      <c r="R215" s="69" t="s">
        <v>849</v>
      </c>
      <c r="S215" s="69" t="s">
        <v>519</v>
      </c>
      <c r="T215" s="69" t="s">
        <v>434</v>
      </c>
      <c r="U215" s="69"/>
      <c r="V215" s="73" t="s">
        <v>361</v>
      </c>
      <c r="W215" s="73"/>
      <c r="Y215" s="58"/>
    </row>
    <row r="216" spans="1:36" ht="14">
      <c r="A216" s="2">
        <v>40457</v>
      </c>
      <c r="B216" s="70">
        <v>2010</v>
      </c>
      <c r="C216" s="70">
        <v>10</v>
      </c>
      <c r="D216" s="70" t="s">
        <v>307</v>
      </c>
      <c r="E216" s="58" t="s">
        <v>194</v>
      </c>
      <c r="F216" s="70" t="s">
        <v>97</v>
      </c>
      <c r="G216" s="70">
        <v>1</v>
      </c>
      <c r="H216" s="69" t="s">
        <v>723</v>
      </c>
      <c r="I216" s="70" t="s">
        <v>603</v>
      </c>
      <c r="J216" s="70" t="s">
        <v>604</v>
      </c>
      <c r="K216" s="70" t="s">
        <v>585</v>
      </c>
      <c r="L216" s="70" t="s">
        <v>585</v>
      </c>
      <c r="M216" s="70" t="s">
        <v>232</v>
      </c>
      <c r="N216" s="70" t="s">
        <v>548</v>
      </c>
      <c r="O216" s="70" t="s">
        <v>315</v>
      </c>
      <c r="P216" s="69" t="s">
        <v>312</v>
      </c>
      <c r="Q216" s="69" t="s">
        <v>342</v>
      </c>
      <c r="R216" s="69" t="s">
        <v>302</v>
      </c>
      <c r="S216" s="69" t="s">
        <v>585</v>
      </c>
      <c r="T216" s="69" t="s">
        <v>585</v>
      </c>
      <c r="U216" s="69"/>
      <c r="V216" s="75"/>
      <c r="W216" s="69"/>
      <c r="Y216" s="58"/>
    </row>
    <row r="217" spans="1:36" ht="14">
      <c r="A217" s="2">
        <v>40216</v>
      </c>
      <c r="B217" s="70">
        <v>2010</v>
      </c>
      <c r="C217" s="70">
        <v>2</v>
      </c>
      <c r="D217" s="70" t="s">
        <v>248</v>
      </c>
      <c r="E217" s="58"/>
      <c r="F217" s="70" t="s">
        <v>97</v>
      </c>
      <c r="G217" s="70">
        <v>1</v>
      </c>
      <c r="H217" s="69" t="s">
        <v>295</v>
      </c>
      <c r="I217" s="70" t="s">
        <v>514</v>
      </c>
      <c r="J217" s="70" t="s">
        <v>515</v>
      </c>
      <c r="K217" s="70" t="s">
        <v>585</v>
      </c>
      <c r="L217" s="70" t="s">
        <v>585</v>
      </c>
      <c r="M217" s="70" t="s">
        <v>343</v>
      </c>
      <c r="N217" s="70" t="s">
        <v>435</v>
      </c>
      <c r="O217" s="76" t="s">
        <v>409</v>
      </c>
      <c r="P217" s="75"/>
      <c r="Q217" s="69" t="s">
        <v>342</v>
      </c>
      <c r="R217" s="69" t="s">
        <v>953</v>
      </c>
      <c r="S217" s="69" t="s">
        <v>519</v>
      </c>
      <c r="T217" s="69" t="s">
        <v>517</v>
      </c>
      <c r="U217" s="69"/>
      <c r="V217" s="69"/>
      <c r="W217" s="69"/>
      <c r="Y217" s="58"/>
    </row>
    <row r="218" spans="1:36" ht="14">
      <c r="A218" s="2">
        <v>39829</v>
      </c>
      <c r="B218" s="70">
        <v>2009</v>
      </c>
      <c r="C218" s="70">
        <v>1</v>
      </c>
      <c r="D218" s="70" t="s">
        <v>248</v>
      </c>
      <c r="E218" s="58"/>
      <c r="F218" s="70" t="s">
        <v>97</v>
      </c>
      <c r="G218" s="70">
        <v>1</v>
      </c>
      <c r="H218" s="69" t="s">
        <v>123</v>
      </c>
      <c r="I218" s="70" t="s">
        <v>582</v>
      </c>
      <c r="J218" s="70" t="s">
        <v>583</v>
      </c>
      <c r="K218" s="70" t="s">
        <v>232</v>
      </c>
      <c r="L218" s="70" t="s">
        <v>584</v>
      </c>
      <c r="M218" s="70" t="s">
        <v>232</v>
      </c>
      <c r="N218" s="70" t="s">
        <v>584</v>
      </c>
      <c r="O218" s="76" t="s">
        <v>388</v>
      </c>
      <c r="P218" s="75"/>
      <c r="Q218" s="69" t="s">
        <v>342</v>
      </c>
      <c r="R218" s="69" t="s">
        <v>968</v>
      </c>
      <c r="S218" s="69" t="s">
        <v>519</v>
      </c>
      <c r="T218" s="69" t="s">
        <v>517</v>
      </c>
      <c r="U218" s="69"/>
      <c r="V218" s="75" t="s">
        <v>833</v>
      </c>
      <c r="W218" s="69"/>
      <c r="Y218" s="58"/>
    </row>
    <row r="219" spans="1:36" ht="14">
      <c r="A219" s="2">
        <v>39829</v>
      </c>
      <c r="B219" s="70">
        <v>2009</v>
      </c>
      <c r="C219" s="70">
        <v>1</v>
      </c>
      <c r="D219" s="70" t="s">
        <v>248</v>
      </c>
      <c r="E219" s="58"/>
      <c r="F219" s="70" t="s">
        <v>97</v>
      </c>
      <c r="G219" s="70">
        <v>1</v>
      </c>
      <c r="H219" s="69" t="s">
        <v>123</v>
      </c>
      <c r="I219" s="70" t="s">
        <v>582</v>
      </c>
      <c r="J219" s="70" t="s">
        <v>583</v>
      </c>
      <c r="K219" s="70" t="s">
        <v>519</v>
      </c>
      <c r="L219" s="70" t="s">
        <v>520</v>
      </c>
      <c r="M219" s="70" t="s">
        <v>232</v>
      </c>
      <c r="N219" s="70" t="s">
        <v>584</v>
      </c>
      <c r="O219" s="76" t="s">
        <v>388</v>
      </c>
      <c r="P219" s="75"/>
      <c r="Q219" s="69" t="s">
        <v>342</v>
      </c>
      <c r="R219" s="69" t="s">
        <v>969</v>
      </c>
      <c r="S219" s="69" t="s">
        <v>519</v>
      </c>
      <c r="T219" s="69" t="s">
        <v>517</v>
      </c>
      <c r="U219" s="69"/>
      <c r="V219" s="69" t="s">
        <v>970</v>
      </c>
      <c r="W219" s="69"/>
      <c r="Y219" s="58"/>
    </row>
    <row r="220" spans="1:36" ht="14">
      <c r="A220" s="2">
        <v>40846</v>
      </c>
      <c r="B220" s="70">
        <v>2011</v>
      </c>
      <c r="C220" s="70">
        <v>10</v>
      </c>
      <c r="D220" s="70" t="s">
        <v>307</v>
      </c>
      <c r="E220" s="58" t="s">
        <v>255</v>
      </c>
      <c r="F220" s="70" t="s">
        <v>97</v>
      </c>
      <c r="G220" s="70">
        <v>1</v>
      </c>
      <c r="H220" s="69" t="s">
        <v>123</v>
      </c>
      <c r="I220" s="70" t="s">
        <v>582</v>
      </c>
      <c r="J220" s="70" t="s">
        <v>583</v>
      </c>
      <c r="K220" s="70" t="s">
        <v>519</v>
      </c>
      <c r="L220" s="70" t="s">
        <v>585</v>
      </c>
      <c r="M220" s="70" t="s">
        <v>251</v>
      </c>
      <c r="N220" s="70" t="s">
        <v>330</v>
      </c>
      <c r="O220" s="70" t="s">
        <v>602</v>
      </c>
      <c r="P220" s="69"/>
      <c r="Q220" s="69" t="s">
        <v>342</v>
      </c>
      <c r="R220" s="69" t="s">
        <v>881</v>
      </c>
      <c r="S220" s="69" t="s">
        <v>519</v>
      </c>
      <c r="T220" s="69" t="s">
        <v>517</v>
      </c>
      <c r="U220" s="69"/>
      <c r="V220" s="69"/>
      <c r="W220" s="69"/>
      <c r="Y220" s="58"/>
    </row>
    <row r="221" spans="1:36" ht="14">
      <c r="A221" s="2">
        <v>40320</v>
      </c>
      <c r="B221" s="70">
        <v>2010</v>
      </c>
      <c r="C221" s="70">
        <v>5</v>
      </c>
      <c r="D221" s="70" t="s">
        <v>135</v>
      </c>
      <c r="E221" s="58"/>
      <c r="F221" s="70" t="s">
        <v>97</v>
      </c>
      <c r="G221" s="70">
        <v>1</v>
      </c>
      <c r="H221" s="69" t="s">
        <v>737</v>
      </c>
      <c r="I221" s="70" t="s">
        <v>547</v>
      </c>
      <c r="J221" s="70" t="s">
        <v>663</v>
      </c>
      <c r="K221" s="70" t="s">
        <v>585</v>
      </c>
      <c r="L221" s="70" t="s">
        <v>585</v>
      </c>
      <c r="M221" s="70" t="s">
        <v>171</v>
      </c>
      <c r="N221" s="70" t="s">
        <v>664</v>
      </c>
      <c r="O221" s="70" t="s">
        <v>662</v>
      </c>
      <c r="P221" s="69" t="s">
        <v>537</v>
      </c>
      <c r="Q221" s="69" t="s">
        <v>342</v>
      </c>
      <c r="R221" s="69" t="s">
        <v>957</v>
      </c>
      <c r="S221" s="69" t="s">
        <v>585</v>
      </c>
      <c r="T221" s="69" t="s">
        <v>517</v>
      </c>
      <c r="U221" s="69"/>
      <c r="V221" s="69" t="s">
        <v>908</v>
      </c>
      <c r="W221" s="69"/>
      <c r="Y221" s="58"/>
    </row>
    <row r="222" spans="1:36" ht="14">
      <c r="A222" s="2">
        <v>40120</v>
      </c>
      <c r="B222" s="70">
        <v>2009</v>
      </c>
      <c r="C222" s="70">
        <v>11</v>
      </c>
      <c r="D222" s="70" t="s">
        <v>307</v>
      </c>
      <c r="E222" s="58"/>
      <c r="F222" s="70" t="s">
        <v>97</v>
      </c>
      <c r="G222" s="70">
        <v>1</v>
      </c>
      <c r="H222" s="69" t="s">
        <v>1</v>
      </c>
      <c r="I222" s="70" t="s">
        <v>547</v>
      </c>
      <c r="J222" s="70" t="s">
        <v>725</v>
      </c>
      <c r="K222" s="70" t="s">
        <v>585</v>
      </c>
      <c r="L222" s="70" t="s">
        <v>585</v>
      </c>
      <c r="M222" s="70" t="s">
        <v>232</v>
      </c>
      <c r="N222" s="70" t="s">
        <v>548</v>
      </c>
      <c r="O222" s="74" t="s">
        <v>549</v>
      </c>
      <c r="P222" s="74"/>
      <c r="Q222" s="69" t="s">
        <v>342</v>
      </c>
      <c r="R222" s="69" t="s">
        <v>824</v>
      </c>
      <c r="S222" s="69" t="s">
        <v>678</v>
      </c>
      <c r="T222" s="69" t="s">
        <v>585</v>
      </c>
      <c r="U222" s="69"/>
      <c r="V222" s="69"/>
      <c r="W222" s="69"/>
      <c r="Y222" s="58"/>
    </row>
    <row r="223" spans="1:36" ht="14">
      <c r="A223" s="2">
        <v>40428</v>
      </c>
      <c r="B223" s="1">
        <v>2010</v>
      </c>
      <c r="C223" s="1">
        <v>9</v>
      </c>
      <c r="D223" s="1" t="s">
        <v>307</v>
      </c>
      <c r="E223" s="58"/>
      <c r="F223" s="64" t="s">
        <v>122</v>
      </c>
      <c r="G223" s="76">
        <v>1</v>
      </c>
      <c r="H223" s="75" t="s">
        <v>277</v>
      </c>
      <c r="I223" s="76" t="s">
        <v>212</v>
      </c>
      <c r="J223" s="76" t="s">
        <v>285</v>
      </c>
      <c r="K223" s="76"/>
      <c r="L223" s="76"/>
      <c r="M223" s="76" t="s">
        <v>251</v>
      </c>
      <c r="N223" s="76" t="s">
        <v>330</v>
      </c>
      <c r="O223" s="74" t="s">
        <v>278</v>
      </c>
      <c r="P223" s="74"/>
      <c r="Q223" s="75" t="s">
        <v>342</v>
      </c>
      <c r="R223" s="75" t="s">
        <v>279</v>
      </c>
      <c r="S223" s="75" t="s">
        <v>519</v>
      </c>
      <c r="T223" s="75" t="s">
        <v>585</v>
      </c>
      <c r="U223" s="75"/>
      <c r="V223" s="75" t="s">
        <v>280</v>
      </c>
      <c r="W223" s="75"/>
      <c r="Y223" s="58"/>
    </row>
    <row r="224" spans="1:36" ht="14">
      <c r="A224" s="2">
        <v>39998</v>
      </c>
      <c r="B224" s="76">
        <v>2009</v>
      </c>
      <c r="C224" s="76">
        <v>7</v>
      </c>
      <c r="D224" s="76" t="s">
        <v>243</v>
      </c>
      <c r="E224" s="58"/>
      <c r="F224" s="76" t="s">
        <v>97</v>
      </c>
      <c r="G224" s="76">
        <v>1</v>
      </c>
      <c r="H224" s="75" t="s">
        <v>739</v>
      </c>
      <c r="I224" s="70" t="s">
        <v>731</v>
      </c>
      <c r="J224" s="76" t="s">
        <v>732</v>
      </c>
      <c r="K224" s="76" t="s">
        <v>678</v>
      </c>
      <c r="L224" s="76" t="s">
        <v>286</v>
      </c>
      <c r="M224" s="76" t="s">
        <v>232</v>
      </c>
      <c r="N224" s="76" t="s">
        <v>747</v>
      </c>
      <c r="O224" s="74" t="s">
        <v>554</v>
      </c>
      <c r="P224" s="74"/>
      <c r="Q224" s="75" t="s">
        <v>342</v>
      </c>
      <c r="R224" s="75" t="s">
        <v>29</v>
      </c>
      <c r="S224" s="75" t="s">
        <v>585</v>
      </c>
      <c r="T224" s="75" t="s">
        <v>434</v>
      </c>
      <c r="U224" s="75"/>
      <c r="V224" s="75" t="s">
        <v>1003</v>
      </c>
      <c r="W224" s="75"/>
      <c r="Y224" s="58"/>
    </row>
    <row r="225" spans="1:25" ht="14">
      <c r="A225" s="2">
        <v>41608</v>
      </c>
      <c r="B225" s="70">
        <v>2013</v>
      </c>
      <c r="C225" s="70">
        <v>11</v>
      </c>
      <c r="D225" s="70" t="s">
        <v>307</v>
      </c>
      <c r="E225" s="67" t="s">
        <v>403</v>
      </c>
      <c r="F225" s="64" t="s">
        <v>97</v>
      </c>
      <c r="G225" s="10">
        <v>1</v>
      </c>
      <c r="H225" s="69" t="s">
        <v>123</v>
      </c>
      <c r="I225" s="70" t="s">
        <v>582</v>
      </c>
      <c r="J225" s="70" t="s">
        <v>583</v>
      </c>
      <c r="K225" s="70" t="s">
        <v>325</v>
      </c>
      <c r="L225" s="70" t="s">
        <v>585</v>
      </c>
      <c r="M225" s="70" t="s">
        <v>251</v>
      </c>
      <c r="N225" s="70" t="s">
        <v>109</v>
      </c>
      <c r="O225" s="70" t="s">
        <v>179</v>
      </c>
      <c r="P225" s="69"/>
      <c r="Q225" s="69" t="s">
        <v>342</v>
      </c>
      <c r="R225" s="69" t="s">
        <v>768</v>
      </c>
      <c r="S225" s="69" t="s">
        <v>678</v>
      </c>
      <c r="T225" s="69" t="s">
        <v>517</v>
      </c>
      <c r="U225" s="69" t="s">
        <v>759</v>
      </c>
      <c r="V225" s="69"/>
      <c r="W225" s="69"/>
      <c r="Y225" s="67"/>
    </row>
    <row r="226" spans="1:25" ht="14">
      <c r="A226" s="2">
        <v>40013</v>
      </c>
      <c r="B226" s="70">
        <v>2009</v>
      </c>
      <c r="C226" s="70">
        <v>7</v>
      </c>
      <c r="D226" s="70" t="s">
        <v>243</v>
      </c>
      <c r="E226" s="58" t="s">
        <v>673</v>
      </c>
      <c r="F226" s="70" t="s">
        <v>97</v>
      </c>
      <c r="G226" s="70">
        <v>1</v>
      </c>
      <c r="H226" s="69" t="s">
        <v>123</v>
      </c>
      <c r="I226" s="70" t="s">
        <v>582</v>
      </c>
      <c r="J226" s="70" t="s">
        <v>583</v>
      </c>
      <c r="K226" s="70" t="s">
        <v>678</v>
      </c>
      <c r="L226" s="70" t="s">
        <v>286</v>
      </c>
      <c r="M226" s="70" t="s">
        <v>232</v>
      </c>
      <c r="N226" s="70" t="s">
        <v>584</v>
      </c>
      <c r="O226" s="76" t="s">
        <v>179</v>
      </c>
      <c r="P226" s="75" t="s">
        <v>674</v>
      </c>
      <c r="Q226" s="69">
        <v>97102</v>
      </c>
      <c r="R226" s="69" t="s">
        <v>238</v>
      </c>
      <c r="S226" s="69" t="s">
        <v>678</v>
      </c>
      <c r="T226" s="69" t="s">
        <v>517</v>
      </c>
      <c r="U226" s="69"/>
      <c r="V226" s="75" t="s">
        <v>37</v>
      </c>
      <c r="W226" s="69"/>
      <c r="Y226" s="58"/>
    </row>
    <row r="227" spans="1:25" ht="14">
      <c r="A227" s="2">
        <v>39843</v>
      </c>
      <c r="B227" s="70">
        <v>2009</v>
      </c>
      <c r="C227" s="70">
        <v>1</v>
      </c>
      <c r="D227" s="70" t="s">
        <v>248</v>
      </c>
      <c r="E227" s="58"/>
      <c r="F227" s="70" t="s">
        <v>97</v>
      </c>
      <c r="G227" s="70">
        <v>1</v>
      </c>
      <c r="H227" s="69" t="s">
        <v>123</v>
      </c>
      <c r="I227" s="70" t="s">
        <v>582</v>
      </c>
      <c r="J227" s="70" t="s">
        <v>583</v>
      </c>
      <c r="K227" s="70" t="s">
        <v>519</v>
      </c>
      <c r="L227" s="70" t="s">
        <v>520</v>
      </c>
      <c r="M227" s="70" t="s">
        <v>343</v>
      </c>
      <c r="N227" s="70" t="s">
        <v>435</v>
      </c>
      <c r="O227" s="74" t="s">
        <v>389</v>
      </c>
      <c r="P227" s="74"/>
      <c r="Q227" s="69">
        <v>96915</v>
      </c>
      <c r="R227" s="69" t="s">
        <v>783</v>
      </c>
      <c r="S227" s="69" t="s">
        <v>519</v>
      </c>
      <c r="T227" s="69" t="s">
        <v>517</v>
      </c>
      <c r="U227" s="69"/>
      <c r="V227" s="75"/>
      <c r="W227" s="69"/>
      <c r="Y227" s="58"/>
    </row>
    <row r="228" spans="1:25" ht="14">
      <c r="A228" s="2">
        <v>39843</v>
      </c>
      <c r="B228" s="70">
        <v>2009</v>
      </c>
      <c r="C228" s="70">
        <v>1</v>
      </c>
      <c r="D228" s="70" t="s">
        <v>248</v>
      </c>
      <c r="E228" s="58"/>
      <c r="F228" s="70" t="s">
        <v>97</v>
      </c>
      <c r="G228" s="70">
        <v>1</v>
      </c>
      <c r="H228" s="69" t="s">
        <v>123</v>
      </c>
      <c r="I228" s="70" t="s">
        <v>582</v>
      </c>
      <c r="J228" s="70" t="s">
        <v>583</v>
      </c>
      <c r="K228" s="70" t="s">
        <v>519</v>
      </c>
      <c r="L228" s="70" t="s">
        <v>520</v>
      </c>
      <c r="M228" s="70" t="s">
        <v>343</v>
      </c>
      <c r="N228" s="70" t="s">
        <v>435</v>
      </c>
      <c r="O228" s="74" t="s">
        <v>389</v>
      </c>
      <c r="P228" s="74"/>
      <c r="Q228" s="69">
        <v>96916</v>
      </c>
      <c r="R228" s="69" t="s">
        <v>784</v>
      </c>
      <c r="S228" s="69" t="s">
        <v>519</v>
      </c>
      <c r="T228" s="69" t="s">
        <v>517</v>
      </c>
      <c r="U228" s="69"/>
      <c r="V228" s="75"/>
      <c r="W228" s="75"/>
      <c r="Y228" s="58"/>
    </row>
    <row r="229" spans="1:25" ht="14">
      <c r="A229" s="2">
        <v>41421</v>
      </c>
      <c r="B229" s="70">
        <v>2013</v>
      </c>
      <c r="C229" s="70">
        <v>5</v>
      </c>
      <c r="D229" s="70" t="s">
        <v>135</v>
      </c>
      <c r="E229" s="58" t="s">
        <v>530</v>
      </c>
      <c r="F229" s="64" t="s">
        <v>97</v>
      </c>
      <c r="G229" s="10">
        <v>1</v>
      </c>
      <c r="H229" s="69" t="s">
        <v>718</v>
      </c>
      <c r="I229" s="70" t="s">
        <v>432</v>
      </c>
      <c r="J229" s="70" t="s">
        <v>433</v>
      </c>
      <c r="K229" s="70" t="s">
        <v>519</v>
      </c>
      <c r="L229" s="70" t="s">
        <v>286</v>
      </c>
      <c r="M229" s="70" t="s">
        <v>171</v>
      </c>
      <c r="N229" s="70" t="s">
        <v>451</v>
      </c>
      <c r="O229" s="70" t="s">
        <v>626</v>
      </c>
      <c r="P229" s="69" t="s">
        <v>627</v>
      </c>
      <c r="Q229" s="69" t="s">
        <v>342</v>
      </c>
      <c r="R229" s="69" t="s">
        <v>628</v>
      </c>
      <c r="S229" s="69" t="s">
        <v>585</v>
      </c>
      <c r="T229" s="69" t="s">
        <v>434</v>
      </c>
      <c r="U229" s="69" t="s">
        <v>637</v>
      </c>
      <c r="V229" s="69"/>
      <c r="W229" s="69"/>
      <c r="Y229" s="58"/>
    </row>
    <row r="230" spans="1:25" ht="14">
      <c r="A230" s="2">
        <v>40405</v>
      </c>
      <c r="B230" s="70">
        <v>2010</v>
      </c>
      <c r="C230" s="70">
        <v>8</v>
      </c>
      <c r="D230" s="70" t="s">
        <v>243</v>
      </c>
      <c r="E230" s="58"/>
      <c r="F230" s="70" t="s">
        <v>97</v>
      </c>
      <c r="G230" s="76">
        <v>1</v>
      </c>
      <c r="H230" s="69" t="s">
        <v>123</v>
      </c>
      <c r="I230" s="70" t="s">
        <v>582</v>
      </c>
      <c r="J230" s="70" t="s">
        <v>583</v>
      </c>
      <c r="K230" s="70" t="s">
        <v>293</v>
      </c>
      <c r="L230" s="70" t="s">
        <v>404</v>
      </c>
      <c r="M230" s="70" t="s">
        <v>232</v>
      </c>
      <c r="N230" s="70" t="s">
        <v>584</v>
      </c>
      <c r="O230" s="70" t="s">
        <v>398</v>
      </c>
      <c r="P230" s="69" t="s">
        <v>469</v>
      </c>
      <c r="Q230" s="69">
        <v>96754</v>
      </c>
      <c r="R230" s="69" t="s">
        <v>28</v>
      </c>
      <c r="S230" s="69" t="s">
        <v>519</v>
      </c>
      <c r="T230" s="69" t="s">
        <v>585</v>
      </c>
      <c r="U230" s="69"/>
      <c r="V230" s="69"/>
      <c r="W230" s="69"/>
      <c r="Y230" s="58"/>
    </row>
    <row r="231" spans="1:25" ht="14">
      <c r="A231" s="2">
        <v>40945</v>
      </c>
      <c r="B231" s="70">
        <v>2012</v>
      </c>
      <c r="C231" s="70">
        <v>2</v>
      </c>
      <c r="D231" s="70" t="s">
        <v>248</v>
      </c>
      <c r="E231" s="58" t="s">
        <v>530</v>
      </c>
      <c r="F231" s="70" t="s">
        <v>97</v>
      </c>
      <c r="G231" s="10">
        <v>1</v>
      </c>
      <c r="H231" s="69" t="s">
        <v>476</v>
      </c>
      <c r="I231" s="70" t="s">
        <v>183</v>
      </c>
      <c r="J231" s="70" t="s">
        <v>587</v>
      </c>
      <c r="K231" s="70" t="s">
        <v>585</v>
      </c>
      <c r="L231" s="70" t="s">
        <v>585</v>
      </c>
      <c r="M231" s="70" t="s">
        <v>220</v>
      </c>
      <c r="N231" s="70" t="s">
        <v>530</v>
      </c>
      <c r="O231" s="70" t="s">
        <v>189</v>
      </c>
      <c r="P231" s="69" t="s">
        <v>195</v>
      </c>
      <c r="Q231" s="69" t="s">
        <v>342</v>
      </c>
      <c r="R231" s="69" t="s">
        <v>887</v>
      </c>
      <c r="S231" s="69" t="s">
        <v>519</v>
      </c>
      <c r="T231" s="69" t="s">
        <v>517</v>
      </c>
      <c r="U231" s="69"/>
      <c r="V231" s="69"/>
      <c r="W231" s="69"/>
      <c r="Y231" s="58"/>
    </row>
    <row r="232" spans="1:25" ht="14">
      <c r="A232" s="59">
        <v>39922</v>
      </c>
      <c r="B232" s="60">
        <v>2009</v>
      </c>
      <c r="C232" s="60">
        <v>4</v>
      </c>
      <c r="D232" s="60" t="s">
        <v>135</v>
      </c>
      <c r="E232" s="61" t="s">
        <v>509</v>
      </c>
      <c r="F232" s="60" t="s">
        <v>97</v>
      </c>
      <c r="G232" s="60">
        <v>1</v>
      </c>
      <c r="H232" s="76" t="s">
        <v>182</v>
      </c>
      <c r="I232" s="70" t="s">
        <v>182</v>
      </c>
      <c r="J232" s="60"/>
      <c r="K232" s="60"/>
      <c r="L232" s="60"/>
      <c r="M232" s="60" t="s">
        <v>133</v>
      </c>
      <c r="N232" s="60" t="s">
        <v>750</v>
      </c>
      <c r="O232" s="60" t="s">
        <v>510</v>
      </c>
      <c r="P232" s="62"/>
      <c r="Q232" s="62"/>
      <c r="R232" s="62"/>
      <c r="S232" s="62" t="s">
        <v>585</v>
      </c>
      <c r="T232" s="62" t="s">
        <v>585</v>
      </c>
      <c r="U232" s="62"/>
      <c r="V232" s="62" t="s">
        <v>369</v>
      </c>
      <c r="W232" s="62"/>
      <c r="Y232" s="61"/>
    </row>
    <row r="233" spans="1:25" ht="14">
      <c r="A233" s="2">
        <v>39874</v>
      </c>
      <c r="B233" s="70">
        <v>2009</v>
      </c>
      <c r="C233" s="70">
        <v>3</v>
      </c>
      <c r="D233" s="70" t="s">
        <v>135</v>
      </c>
      <c r="E233" s="58"/>
      <c r="F233" s="76" t="s">
        <v>97</v>
      </c>
      <c r="G233" s="76">
        <v>1</v>
      </c>
      <c r="H233" s="69" t="s">
        <v>123</v>
      </c>
      <c r="I233" s="70" t="s">
        <v>582</v>
      </c>
      <c r="J233" s="70" t="s">
        <v>583</v>
      </c>
      <c r="K233" s="70" t="s">
        <v>519</v>
      </c>
      <c r="L233" s="70" t="s">
        <v>520</v>
      </c>
      <c r="M233" s="70" t="s">
        <v>343</v>
      </c>
      <c r="N233" s="70" t="s">
        <v>435</v>
      </c>
      <c r="O233" s="76" t="s">
        <v>392</v>
      </c>
      <c r="P233" s="75"/>
      <c r="Q233" s="69">
        <v>97000</v>
      </c>
      <c r="R233" s="69" t="s">
        <v>786</v>
      </c>
      <c r="S233" s="69" t="s">
        <v>519</v>
      </c>
      <c r="T233" s="69" t="s">
        <v>517</v>
      </c>
      <c r="U233" s="69"/>
      <c r="V233" s="69"/>
      <c r="W233" s="69"/>
      <c r="Y233" s="58"/>
    </row>
    <row r="234" spans="1:25" ht="14">
      <c r="A234" s="2">
        <v>40459</v>
      </c>
      <c r="B234" s="76">
        <v>2010</v>
      </c>
      <c r="C234" s="76">
        <v>10</v>
      </c>
      <c r="D234" s="76" t="s">
        <v>307</v>
      </c>
      <c r="E234" s="58" t="s">
        <v>194</v>
      </c>
      <c r="F234" s="70" t="s">
        <v>97</v>
      </c>
      <c r="G234" s="76">
        <v>1</v>
      </c>
      <c r="H234" s="69" t="s">
        <v>123</v>
      </c>
      <c r="I234" s="70" t="s">
        <v>582</v>
      </c>
      <c r="J234" s="70" t="s">
        <v>583</v>
      </c>
      <c r="K234" s="70" t="s">
        <v>585</v>
      </c>
      <c r="L234" s="70" t="s">
        <v>434</v>
      </c>
      <c r="M234" s="70" t="s">
        <v>343</v>
      </c>
      <c r="N234" s="70" t="s">
        <v>666</v>
      </c>
      <c r="O234" s="76" t="s">
        <v>724</v>
      </c>
      <c r="P234" s="75" t="s">
        <v>228</v>
      </c>
      <c r="Q234" s="69">
        <v>96750</v>
      </c>
      <c r="R234" s="69" t="s">
        <v>981</v>
      </c>
      <c r="S234" s="69" t="s">
        <v>678</v>
      </c>
      <c r="T234" s="69" t="s">
        <v>585</v>
      </c>
      <c r="U234" s="69"/>
      <c r="V234" s="69" t="s">
        <v>77</v>
      </c>
      <c r="W234" s="69"/>
      <c r="Y234" s="58"/>
    </row>
    <row r="235" spans="1:25" ht="14">
      <c r="A235" s="2">
        <v>40427</v>
      </c>
      <c r="B235" s="70">
        <v>2010</v>
      </c>
      <c r="C235" s="70">
        <v>9</v>
      </c>
      <c r="D235" s="70" t="s">
        <v>307</v>
      </c>
      <c r="E235" s="58"/>
      <c r="F235" s="70" t="s">
        <v>97</v>
      </c>
      <c r="G235" s="70">
        <v>1</v>
      </c>
      <c r="H235" s="69" t="s">
        <v>740</v>
      </c>
      <c r="I235" s="70" t="s">
        <v>8</v>
      </c>
      <c r="J235" s="70" t="s">
        <v>729</v>
      </c>
      <c r="K235" s="70" t="s">
        <v>519</v>
      </c>
      <c r="L235" s="70" t="s">
        <v>434</v>
      </c>
      <c r="M235" s="70" t="s">
        <v>232</v>
      </c>
      <c r="N235" s="70" t="s">
        <v>548</v>
      </c>
      <c r="O235" s="70" t="s">
        <v>724</v>
      </c>
      <c r="P235" s="69"/>
      <c r="Q235" s="69" t="s">
        <v>342</v>
      </c>
      <c r="R235" s="69" t="s">
        <v>974</v>
      </c>
      <c r="S235" s="69" t="s">
        <v>519</v>
      </c>
      <c r="T235" s="69" t="s">
        <v>434</v>
      </c>
      <c r="U235" s="69"/>
      <c r="V235" s="69"/>
      <c r="W235" s="69"/>
      <c r="Y235" s="58"/>
    </row>
    <row r="236" spans="1:25" ht="14">
      <c r="A236" s="2">
        <v>39867</v>
      </c>
      <c r="B236" s="70">
        <v>2009</v>
      </c>
      <c r="C236" s="70">
        <v>2</v>
      </c>
      <c r="D236" s="70" t="s">
        <v>248</v>
      </c>
      <c r="E236" s="58"/>
      <c r="F236" s="70" t="s">
        <v>97</v>
      </c>
      <c r="G236" s="70">
        <v>1</v>
      </c>
      <c r="H236" s="69" t="s">
        <v>123</v>
      </c>
      <c r="I236" s="70" t="s">
        <v>582</v>
      </c>
      <c r="J236" s="70" t="s">
        <v>583</v>
      </c>
      <c r="K236" s="70" t="s">
        <v>325</v>
      </c>
      <c r="L236" s="70" t="s">
        <v>390</v>
      </c>
      <c r="M236" s="70" t="s">
        <v>343</v>
      </c>
      <c r="N236" s="70" t="s">
        <v>752</v>
      </c>
      <c r="O236" s="74" t="s">
        <v>391</v>
      </c>
      <c r="P236" s="74"/>
      <c r="Q236" s="69">
        <v>97132</v>
      </c>
      <c r="R236" s="69" t="s">
        <v>785</v>
      </c>
      <c r="S236" s="69" t="s">
        <v>678</v>
      </c>
      <c r="T236" s="69" t="s">
        <v>517</v>
      </c>
      <c r="U236" s="69"/>
      <c r="V236" s="69"/>
      <c r="W236" s="69"/>
      <c r="Y236" s="58"/>
    </row>
    <row r="237" spans="1:25" ht="14">
      <c r="A237" s="2">
        <v>40272</v>
      </c>
      <c r="B237" s="70">
        <v>2010</v>
      </c>
      <c r="C237" s="70">
        <v>4</v>
      </c>
      <c r="D237" s="70" t="s">
        <v>135</v>
      </c>
      <c r="E237" s="58" t="s">
        <v>530</v>
      </c>
      <c r="F237" s="70" t="s">
        <v>97</v>
      </c>
      <c r="G237" s="70">
        <v>1</v>
      </c>
      <c r="H237" s="69" t="s">
        <v>739</v>
      </c>
      <c r="I237" s="70" t="s">
        <v>731</v>
      </c>
      <c r="J237" s="70" t="s">
        <v>732</v>
      </c>
      <c r="K237" s="70" t="s">
        <v>585</v>
      </c>
      <c r="L237" s="70" t="s">
        <v>716</v>
      </c>
      <c r="M237" s="70" t="s">
        <v>133</v>
      </c>
      <c r="N237" s="70" t="s">
        <v>414</v>
      </c>
      <c r="O237" s="70" t="s">
        <v>415</v>
      </c>
      <c r="P237" s="69" t="s">
        <v>416</v>
      </c>
      <c r="Q237" s="69" t="s">
        <v>342</v>
      </c>
      <c r="R237" s="69" t="s">
        <v>274</v>
      </c>
      <c r="S237" s="69" t="s">
        <v>678</v>
      </c>
      <c r="T237" s="69" t="s">
        <v>517</v>
      </c>
      <c r="U237" s="69"/>
      <c r="V237" s="69" t="s">
        <v>923</v>
      </c>
      <c r="W237" s="69"/>
      <c r="Y237" s="58"/>
    </row>
    <row r="238" spans="1:25" ht="14">
      <c r="A238" s="2">
        <v>39743</v>
      </c>
      <c r="B238" s="70">
        <v>2008</v>
      </c>
      <c r="C238" s="70">
        <v>10</v>
      </c>
      <c r="D238" s="70" t="s">
        <v>307</v>
      </c>
      <c r="E238" s="57"/>
      <c r="F238" s="70" t="s">
        <v>97</v>
      </c>
      <c r="G238" s="70">
        <v>1</v>
      </c>
      <c r="H238" s="69" t="s">
        <v>723</v>
      </c>
      <c r="I238" s="70" t="s">
        <v>603</v>
      </c>
      <c r="J238" s="70" t="s">
        <v>604</v>
      </c>
      <c r="K238" s="70"/>
      <c r="L238" s="70"/>
      <c r="M238" s="70" t="s">
        <v>133</v>
      </c>
      <c r="N238" s="70" t="s">
        <v>460</v>
      </c>
      <c r="O238" s="74" t="s">
        <v>773</v>
      </c>
      <c r="P238" s="74"/>
      <c r="Q238" s="69" t="s">
        <v>342</v>
      </c>
      <c r="R238" s="69" t="s">
        <v>774</v>
      </c>
      <c r="S238" s="69" t="s">
        <v>678</v>
      </c>
      <c r="T238" s="69" t="s">
        <v>585</v>
      </c>
      <c r="U238" s="69"/>
      <c r="V238" s="69"/>
      <c r="W238" s="69"/>
      <c r="Y238" s="57"/>
    </row>
    <row r="239" spans="1:25" ht="14">
      <c r="A239" s="2">
        <v>40099</v>
      </c>
      <c r="B239" s="70">
        <v>2009</v>
      </c>
      <c r="C239" s="70">
        <v>10</v>
      </c>
      <c r="D239" s="70" t="s">
        <v>307</v>
      </c>
      <c r="E239" s="58" t="s">
        <v>562</v>
      </c>
      <c r="F239" s="70" t="s">
        <v>97</v>
      </c>
      <c r="G239" s="70">
        <v>1</v>
      </c>
      <c r="H239" s="69" t="s">
        <v>305</v>
      </c>
      <c r="I239" s="70" t="s">
        <v>437</v>
      </c>
      <c r="J239" s="70" t="s">
        <v>575</v>
      </c>
      <c r="K239" s="70" t="s">
        <v>585</v>
      </c>
      <c r="L239" s="70" t="s">
        <v>585</v>
      </c>
      <c r="M239" s="70" t="s">
        <v>343</v>
      </c>
      <c r="N239" s="70" t="s">
        <v>461</v>
      </c>
      <c r="O239" s="74" t="s">
        <v>462</v>
      </c>
      <c r="P239" s="74"/>
      <c r="Q239" s="69">
        <v>96622</v>
      </c>
      <c r="R239" s="69" t="s">
        <v>822</v>
      </c>
      <c r="S239" s="69" t="s">
        <v>519</v>
      </c>
      <c r="T239" s="69" t="s">
        <v>434</v>
      </c>
      <c r="U239" s="69" t="s">
        <v>224</v>
      </c>
      <c r="V239" s="69"/>
      <c r="W239" s="69"/>
      <c r="Y239" s="58"/>
    </row>
    <row r="240" spans="1:25" ht="14">
      <c r="A240" s="2">
        <v>40358</v>
      </c>
      <c r="B240" s="76">
        <v>2010</v>
      </c>
      <c r="C240" s="76">
        <v>6</v>
      </c>
      <c r="D240" s="76" t="s">
        <v>243</v>
      </c>
      <c r="E240" s="58"/>
      <c r="F240" s="76" t="s">
        <v>97</v>
      </c>
      <c r="G240" s="70">
        <v>1</v>
      </c>
      <c r="H240" s="69" t="s">
        <v>123</v>
      </c>
      <c r="I240" s="70" t="s">
        <v>582</v>
      </c>
      <c r="J240" s="70" t="s">
        <v>583</v>
      </c>
      <c r="K240" s="70" t="s">
        <v>519</v>
      </c>
      <c r="L240" s="70" t="s">
        <v>434</v>
      </c>
      <c r="M240" s="70" t="s">
        <v>343</v>
      </c>
      <c r="N240" s="70" t="s">
        <v>666</v>
      </c>
      <c r="O240" s="76" t="s">
        <v>667</v>
      </c>
      <c r="P240" s="75" t="s">
        <v>668</v>
      </c>
      <c r="Q240" s="69" t="s">
        <v>342</v>
      </c>
      <c r="R240" s="69" t="s">
        <v>151</v>
      </c>
      <c r="S240" s="69" t="s">
        <v>519</v>
      </c>
      <c r="T240" s="69" t="s">
        <v>434</v>
      </c>
      <c r="U240" s="69"/>
      <c r="V240" s="69" t="s">
        <v>923</v>
      </c>
      <c r="W240" s="69"/>
      <c r="Y240" s="58"/>
    </row>
    <row r="241" spans="1:25" ht="14">
      <c r="A241" s="2">
        <v>40154</v>
      </c>
      <c r="B241" s="70">
        <v>2009</v>
      </c>
      <c r="C241" s="70">
        <v>12</v>
      </c>
      <c r="D241" s="70" t="s">
        <v>248</v>
      </c>
      <c r="E241" s="58"/>
      <c r="F241" s="70" t="s">
        <v>97</v>
      </c>
      <c r="G241" s="70">
        <v>1</v>
      </c>
      <c r="H241" s="69" t="s">
        <v>123</v>
      </c>
      <c r="I241" s="70" t="s">
        <v>582</v>
      </c>
      <c r="J241" s="70" t="s">
        <v>583</v>
      </c>
      <c r="K241" s="70" t="s">
        <v>519</v>
      </c>
      <c r="L241" s="70" t="s">
        <v>206</v>
      </c>
      <c r="M241" s="70" t="s">
        <v>232</v>
      </c>
      <c r="N241" s="70" t="s">
        <v>747</v>
      </c>
      <c r="O241" s="76" t="s">
        <v>594</v>
      </c>
      <c r="P241" s="75"/>
      <c r="Q241" s="69" t="s">
        <v>342</v>
      </c>
      <c r="R241" s="69" t="s">
        <v>829</v>
      </c>
      <c r="S241" s="69" t="s">
        <v>519</v>
      </c>
      <c r="T241" s="69" t="s">
        <v>517</v>
      </c>
      <c r="U241" s="69"/>
      <c r="V241" s="69" t="s">
        <v>589</v>
      </c>
      <c r="W241" s="69"/>
      <c r="Y241" s="58"/>
    </row>
    <row r="242" spans="1:25" ht="14">
      <c r="A242" s="2">
        <v>40281</v>
      </c>
      <c r="B242" s="70">
        <v>2010</v>
      </c>
      <c r="C242" s="70">
        <v>4</v>
      </c>
      <c r="D242" s="70" t="s">
        <v>135</v>
      </c>
      <c r="E242" s="58" t="s">
        <v>530</v>
      </c>
      <c r="F242" s="70" t="s">
        <v>97</v>
      </c>
      <c r="G242" s="70">
        <v>1</v>
      </c>
      <c r="H242" s="69" t="s">
        <v>305</v>
      </c>
      <c r="I242" s="70" t="s">
        <v>437</v>
      </c>
      <c r="J242" s="70" t="s">
        <v>575</v>
      </c>
      <c r="K242" s="70" t="s">
        <v>585</v>
      </c>
      <c r="L242" s="70" t="s">
        <v>585</v>
      </c>
      <c r="M242" s="70" t="s">
        <v>232</v>
      </c>
      <c r="N242" s="70" t="s">
        <v>584</v>
      </c>
      <c r="O242" s="76" t="s">
        <v>292</v>
      </c>
      <c r="P242" s="75"/>
      <c r="Q242" s="69" t="s">
        <v>342</v>
      </c>
      <c r="R242" s="69" t="s">
        <v>955</v>
      </c>
      <c r="S242" s="69" t="s">
        <v>585</v>
      </c>
      <c r="T242" s="69" t="s">
        <v>585</v>
      </c>
      <c r="U242" s="69"/>
      <c r="V242" s="69"/>
      <c r="W242" s="69"/>
      <c r="Y242" s="58"/>
    </row>
    <row r="243" spans="1:25" ht="14">
      <c r="A243" s="2">
        <v>40120</v>
      </c>
      <c r="B243" s="70">
        <v>2009</v>
      </c>
      <c r="C243" s="70">
        <v>11</v>
      </c>
      <c r="D243" s="70" t="s">
        <v>307</v>
      </c>
      <c r="E243" s="58"/>
      <c r="F243" s="70" t="s">
        <v>97</v>
      </c>
      <c r="G243" s="70">
        <v>1</v>
      </c>
      <c r="H243" s="69" t="s">
        <v>123</v>
      </c>
      <c r="I243" s="70" t="s">
        <v>582</v>
      </c>
      <c r="J243" s="70" t="s">
        <v>583</v>
      </c>
      <c r="K243" s="70" t="s">
        <v>519</v>
      </c>
      <c r="L243" s="70" t="s">
        <v>434</v>
      </c>
      <c r="M243" s="70" t="s">
        <v>232</v>
      </c>
      <c r="N243" s="70" t="s">
        <v>548</v>
      </c>
      <c r="O243" s="76" t="s">
        <v>550</v>
      </c>
      <c r="P243" s="75"/>
      <c r="Q243" s="69" t="s">
        <v>342</v>
      </c>
      <c r="R243" s="69" t="s">
        <v>825</v>
      </c>
      <c r="S243" s="69" t="s">
        <v>519</v>
      </c>
      <c r="T243" s="69" t="s">
        <v>434</v>
      </c>
      <c r="U243" s="69"/>
      <c r="V243" s="69"/>
      <c r="W243" s="69"/>
      <c r="Y243" s="58"/>
    </row>
    <row r="244" spans="1:25" ht="14">
      <c r="A244" s="2">
        <v>40039</v>
      </c>
      <c r="B244" s="70">
        <v>2009</v>
      </c>
      <c r="C244" s="70">
        <v>8</v>
      </c>
      <c r="D244" s="70" t="s">
        <v>243</v>
      </c>
      <c r="E244" s="63"/>
      <c r="F244" s="64" t="s">
        <v>122</v>
      </c>
      <c r="G244" s="70">
        <v>1</v>
      </c>
      <c r="H244" s="69" t="s">
        <v>123</v>
      </c>
      <c r="I244" s="70" t="s">
        <v>582</v>
      </c>
      <c r="J244" s="70" t="s">
        <v>583</v>
      </c>
      <c r="K244" s="70"/>
      <c r="L244" s="70"/>
      <c r="M244" s="70" t="s">
        <v>220</v>
      </c>
      <c r="N244" s="70"/>
      <c r="O244" s="74" t="s">
        <v>132</v>
      </c>
      <c r="P244" s="74"/>
      <c r="Q244" s="69" t="s">
        <v>342</v>
      </c>
      <c r="R244" s="69" t="s">
        <v>363</v>
      </c>
      <c r="S244" s="69" t="s">
        <v>519</v>
      </c>
      <c r="T244" s="69" t="s">
        <v>434</v>
      </c>
      <c r="U244" s="69" t="s">
        <v>370</v>
      </c>
      <c r="V244" s="69"/>
      <c r="W244" s="69"/>
      <c r="Y244" s="63"/>
    </row>
    <row r="245" spans="1:25" ht="14">
      <c r="A245" s="2">
        <v>40155</v>
      </c>
      <c r="B245" s="70">
        <v>2009</v>
      </c>
      <c r="C245" s="70">
        <v>12</v>
      </c>
      <c r="D245" s="70" t="s">
        <v>248</v>
      </c>
      <c r="E245" s="58"/>
      <c r="F245" s="70" t="s">
        <v>97</v>
      </c>
      <c r="G245" s="76">
        <v>1</v>
      </c>
      <c r="H245" s="69" t="s">
        <v>123</v>
      </c>
      <c r="I245" s="70" t="s">
        <v>582</v>
      </c>
      <c r="J245" s="70" t="s">
        <v>583</v>
      </c>
      <c r="K245" s="70" t="s">
        <v>678</v>
      </c>
      <c r="L245" s="70" t="s">
        <v>434</v>
      </c>
      <c r="M245" s="70" t="s">
        <v>343</v>
      </c>
      <c r="N245" s="70" t="s">
        <v>752</v>
      </c>
      <c r="O245" s="74" t="s">
        <v>713</v>
      </c>
      <c r="P245" s="74"/>
      <c r="Q245" s="69" t="s">
        <v>342</v>
      </c>
      <c r="R245" s="69" t="s">
        <v>845</v>
      </c>
      <c r="S245" s="69" t="s">
        <v>678</v>
      </c>
      <c r="T245" s="69" t="s">
        <v>585</v>
      </c>
      <c r="U245" s="69"/>
      <c r="V245" s="69"/>
      <c r="W245" s="69"/>
      <c r="Y245" s="58"/>
    </row>
    <row r="246" spans="1:25" ht="14">
      <c r="A246" s="2">
        <v>40125</v>
      </c>
      <c r="B246" s="70">
        <v>2009</v>
      </c>
      <c r="C246" s="70">
        <v>11</v>
      </c>
      <c r="D246" s="70" t="s">
        <v>307</v>
      </c>
      <c r="E246" s="58"/>
      <c r="F246" s="70" t="s">
        <v>97</v>
      </c>
      <c r="G246" s="70">
        <v>1</v>
      </c>
      <c r="H246" s="69" t="s">
        <v>474</v>
      </c>
      <c r="I246" s="70" t="s">
        <v>598</v>
      </c>
      <c r="J246" s="70" t="s">
        <v>599</v>
      </c>
      <c r="K246" s="70" t="s">
        <v>585</v>
      </c>
      <c r="L246" s="70" t="s">
        <v>585</v>
      </c>
      <c r="M246" s="70" t="s">
        <v>343</v>
      </c>
      <c r="N246" s="70" t="s">
        <v>752</v>
      </c>
      <c r="O246" s="70" t="s">
        <v>600</v>
      </c>
      <c r="P246" s="69"/>
      <c r="Q246" s="69" t="s">
        <v>342</v>
      </c>
      <c r="R246" s="69" t="s">
        <v>826</v>
      </c>
      <c r="S246" s="69" t="s">
        <v>519</v>
      </c>
      <c r="T246" s="69" t="s">
        <v>585</v>
      </c>
      <c r="U246" s="69" t="s">
        <v>827</v>
      </c>
      <c r="V246" s="69"/>
      <c r="W246" s="69"/>
      <c r="Y246" s="58"/>
    </row>
    <row r="247" spans="1:25" ht="14">
      <c r="A247" s="2">
        <v>39817</v>
      </c>
      <c r="B247" s="70">
        <v>2009</v>
      </c>
      <c r="C247" s="70">
        <v>1</v>
      </c>
      <c r="D247" s="70" t="s">
        <v>248</v>
      </c>
      <c r="E247" s="58"/>
      <c r="F247" s="70" t="s">
        <v>97</v>
      </c>
      <c r="G247" s="76">
        <v>1</v>
      </c>
      <c r="H247" s="69" t="s">
        <v>123</v>
      </c>
      <c r="I247" s="70" t="s">
        <v>582</v>
      </c>
      <c r="J247" s="70" t="s">
        <v>583</v>
      </c>
      <c r="K247" s="70"/>
      <c r="L247" s="70"/>
      <c r="M247" s="70" t="s">
        <v>220</v>
      </c>
      <c r="N247" s="70"/>
      <c r="O247" s="76" t="s">
        <v>746</v>
      </c>
      <c r="P247" s="75"/>
      <c r="Q247" s="69">
        <v>97128</v>
      </c>
      <c r="R247" s="69" t="s">
        <v>780</v>
      </c>
      <c r="S247" s="69" t="s">
        <v>519</v>
      </c>
      <c r="T247" s="69" t="s">
        <v>517</v>
      </c>
      <c r="U247" s="69"/>
      <c r="V247" s="69"/>
      <c r="W247" s="69"/>
      <c r="Y247" s="58"/>
    </row>
    <row r="248" spans="1:25" ht="14">
      <c r="A248" s="2">
        <v>39817</v>
      </c>
      <c r="B248" s="70">
        <v>2009</v>
      </c>
      <c r="C248" s="70">
        <v>1</v>
      </c>
      <c r="D248" s="70" t="s">
        <v>248</v>
      </c>
      <c r="E248" s="58"/>
      <c r="F248" s="70" t="s">
        <v>97</v>
      </c>
      <c r="G248" s="70">
        <v>1</v>
      </c>
      <c r="H248" s="69" t="s">
        <v>123</v>
      </c>
      <c r="I248" s="70" t="s">
        <v>582</v>
      </c>
      <c r="J248" s="70" t="s">
        <v>583</v>
      </c>
      <c r="K248" s="70"/>
      <c r="L248" s="70"/>
      <c r="M248" s="70" t="s">
        <v>220</v>
      </c>
      <c r="N248" s="70"/>
      <c r="O248" s="76" t="s">
        <v>746</v>
      </c>
      <c r="P248" s="75"/>
      <c r="Q248" s="69">
        <v>96914</v>
      </c>
      <c r="R248" s="69" t="s">
        <v>781</v>
      </c>
      <c r="S248" s="69" t="s">
        <v>519</v>
      </c>
      <c r="T248" s="69" t="s">
        <v>517</v>
      </c>
      <c r="U248" s="69"/>
      <c r="V248" s="69"/>
      <c r="W248" s="69"/>
      <c r="Y248" s="58"/>
    </row>
    <row r="249" spans="1:25" ht="14">
      <c r="A249" s="7">
        <v>40100</v>
      </c>
      <c r="B249" s="78">
        <v>2009</v>
      </c>
      <c r="C249" s="78">
        <v>10</v>
      </c>
      <c r="D249" s="78" t="s">
        <v>307</v>
      </c>
      <c r="E249" s="65" t="s">
        <v>463</v>
      </c>
      <c r="F249" s="78" t="s">
        <v>97</v>
      </c>
      <c r="G249" s="78">
        <v>1</v>
      </c>
      <c r="H249" s="77" t="s">
        <v>476</v>
      </c>
      <c r="I249" s="78" t="s">
        <v>183</v>
      </c>
      <c r="J249" s="78" t="s">
        <v>587</v>
      </c>
      <c r="K249" s="78" t="s">
        <v>678</v>
      </c>
      <c r="L249" s="78" t="s">
        <v>206</v>
      </c>
      <c r="M249" s="78" t="s">
        <v>343</v>
      </c>
      <c r="N249" s="78" t="s">
        <v>464</v>
      </c>
      <c r="O249" s="74" t="s">
        <v>216</v>
      </c>
      <c r="P249" s="74"/>
      <c r="Q249" s="77"/>
      <c r="R249" s="77"/>
      <c r="S249" s="77" t="s">
        <v>678</v>
      </c>
      <c r="T249" s="77" t="s">
        <v>517</v>
      </c>
      <c r="U249" s="77"/>
      <c r="V249" s="77"/>
      <c r="W249" s="77"/>
      <c r="Y249" s="65"/>
    </row>
    <row r="250" spans="1:25" ht="14">
      <c r="A250" s="2">
        <v>40149</v>
      </c>
      <c r="B250" s="70">
        <v>2009</v>
      </c>
      <c r="C250" s="70">
        <v>12</v>
      </c>
      <c r="D250" s="70" t="s">
        <v>248</v>
      </c>
      <c r="E250" s="58"/>
      <c r="F250" s="70" t="s">
        <v>97</v>
      </c>
      <c r="G250" s="76">
        <v>1</v>
      </c>
      <c r="H250" s="69" t="s">
        <v>123</v>
      </c>
      <c r="I250" s="70" t="s">
        <v>582</v>
      </c>
      <c r="J250" s="70" t="s">
        <v>583</v>
      </c>
      <c r="K250" s="70" t="s">
        <v>519</v>
      </c>
      <c r="L250" s="70" t="s">
        <v>434</v>
      </c>
      <c r="M250" s="70" t="s">
        <v>343</v>
      </c>
      <c r="N250" s="70" t="s">
        <v>752</v>
      </c>
      <c r="O250" s="74" t="s">
        <v>216</v>
      </c>
      <c r="P250" s="74"/>
      <c r="Q250" s="69" t="s">
        <v>342</v>
      </c>
      <c r="R250" s="69" t="s">
        <v>147</v>
      </c>
      <c r="S250" s="69" t="s">
        <v>519</v>
      </c>
      <c r="T250" s="69" t="s">
        <v>434</v>
      </c>
      <c r="U250" s="69"/>
      <c r="V250" s="69" t="s">
        <v>924</v>
      </c>
      <c r="W250" s="69"/>
      <c r="Y250" s="58"/>
    </row>
    <row r="251" spans="1:25" ht="14">
      <c r="A251" s="2">
        <v>40096</v>
      </c>
      <c r="B251" s="70">
        <v>2009</v>
      </c>
      <c r="C251" s="70">
        <v>10</v>
      </c>
      <c r="D251" s="70" t="s">
        <v>307</v>
      </c>
      <c r="E251" s="57"/>
      <c r="F251" s="70" t="s">
        <v>97</v>
      </c>
      <c r="G251" s="76">
        <v>1</v>
      </c>
      <c r="H251" s="69" t="s">
        <v>476</v>
      </c>
      <c r="I251" s="70" t="s">
        <v>183</v>
      </c>
      <c r="J251" s="70" t="s">
        <v>587</v>
      </c>
      <c r="K251" s="70"/>
      <c r="L251" s="70"/>
      <c r="M251" s="70" t="s">
        <v>220</v>
      </c>
      <c r="N251" s="70"/>
      <c r="O251" s="74" t="s">
        <v>216</v>
      </c>
      <c r="P251" s="74"/>
      <c r="Q251" s="69" t="s">
        <v>342</v>
      </c>
      <c r="R251" s="69" t="s">
        <v>504</v>
      </c>
      <c r="S251" s="69" t="s">
        <v>519</v>
      </c>
      <c r="T251" s="69" t="s">
        <v>585</v>
      </c>
      <c r="U251" s="69"/>
      <c r="V251" s="69"/>
      <c r="W251" s="69"/>
      <c r="Y251" s="57"/>
    </row>
    <row r="252" spans="1:25" ht="14">
      <c r="A252" s="2">
        <v>40139</v>
      </c>
      <c r="B252" s="70">
        <v>2009</v>
      </c>
      <c r="C252" s="70">
        <v>11</v>
      </c>
      <c r="D252" s="70" t="s">
        <v>307</v>
      </c>
      <c r="E252" s="58"/>
      <c r="F252" s="76" t="s">
        <v>97</v>
      </c>
      <c r="G252" s="76">
        <v>1</v>
      </c>
      <c r="H252" s="69" t="s">
        <v>1</v>
      </c>
      <c r="I252" s="70" t="s">
        <v>547</v>
      </c>
      <c r="J252" s="70" t="s">
        <v>725</v>
      </c>
      <c r="K252" s="70" t="s">
        <v>585</v>
      </c>
      <c r="L252" s="70" t="s">
        <v>585</v>
      </c>
      <c r="M252" s="70" t="s">
        <v>232</v>
      </c>
      <c r="N252" s="70" t="s">
        <v>584</v>
      </c>
      <c r="O252" s="74" t="s">
        <v>216</v>
      </c>
      <c r="P252" s="74"/>
      <c r="Q252" s="69" t="s">
        <v>342</v>
      </c>
      <c r="R252" s="69" t="s">
        <v>89</v>
      </c>
      <c r="S252" s="69" t="s">
        <v>678</v>
      </c>
      <c r="T252" s="69" t="s">
        <v>434</v>
      </c>
      <c r="U252" s="69"/>
      <c r="V252" s="75" t="s">
        <v>926</v>
      </c>
      <c r="W252" s="69"/>
      <c r="Y252" s="58"/>
    </row>
    <row r="253" spans="1:25" ht="14">
      <c r="A253" s="2">
        <v>39746</v>
      </c>
      <c r="B253" s="1">
        <v>2008</v>
      </c>
      <c r="C253" s="1">
        <v>10</v>
      </c>
      <c r="D253" s="1" t="s">
        <v>307</v>
      </c>
      <c r="E253" s="57"/>
      <c r="F253" s="70" t="s">
        <v>122</v>
      </c>
      <c r="G253" s="76">
        <v>1</v>
      </c>
      <c r="H253" s="69" t="s">
        <v>123</v>
      </c>
      <c r="I253" s="70" t="s">
        <v>582</v>
      </c>
      <c r="J253" s="70" t="s">
        <v>583</v>
      </c>
      <c r="K253" s="70"/>
      <c r="L253" s="70"/>
      <c r="M253" s="70" t="s">
        <v>343</v>
      </c>
      <c r="N253" s="70" t="s">
        <v>752</v>
      </c>
      <c r="O253" s="76" t="s">
        <v>152</v>
      </c>
      <c r="P253" s="75"/>
      <c r="Q253" s="69" t="s">
        <v>342</v>
      </c>
      <c r="R253" s="69" t="s">
        <v>153</v>
      </c>
      <c r="S253" s="69" t="s">
        <v>519</v>
      </c>
      <c r="T253" s="69" t="s">
        <v>517</v>
      </c>
      <c r="U253" s="69"/>
      <c r="V253" s="75" t="s">
        <v>90</v>
      </c>
      <c r="W253" s="69"/>
      <c r="Y253" s="57"/>
    </row>
    <row r="254" spans="1:25" ht="14">
      <c r="A254" s="2">
        <v>40486</v>
      </c>
      <c r="B254" s="70">
        <v>2010</v>
      </c>
      <c r="C254" s="70">
        <v>11</v>
      </c>
      <c r="D254" s="70" t="s">
        <v>307</v>
      </c>
      <c r="E254" s="58" t="s">
        <v>488</v>
      </c>
      <c r="F254" s="70" t="s">
        <v>97</v>
      </c>
      <c r="G254" s="70">
        <v>1</v>
      </c>
      <c r="H254" s="69" t="s">
        <v>719</v>
      </c>
      <c r="I254" s="70" t="s">
        <v>326</v>
      </c>
      <c r="J254" s="70" t="s">
        <v>351</v>
      </c>
      <c r="K254" s="70" t="s">
        <v>585</v>
      </c>
      <c r="L254" s="70" t="s">
        <v>585</v>
      </c>
      <c r="M254" s="70" t="s">
        <v>343</v>
      </c>
      <c r="N254" s="70" t="s">
        <v>461</v>
      </c>
      <c r="O254" s="70" t="s">
        <v>483</v>
      </c>
      <c r="P254" s="69"/>
      <c r="Q254" s="69" t="s">
        <v>342</v>
      </c>
      <c r="R254" s="69" t="s">
        <v>693</v>
      </c>
      <c r="S254" s="69" t="s">
        <v>519</v>
      </c>
      <c r="T254" s="69" t="s">
        <v>434</v>
      </c>
      <c r="U254" s="69"/>
      <c r="V254" s="69" t="s">
        <v>906</v>
      </c>
      <c r="W254" s="69"/>
      <c r="Y254" s="58"/>
    </row>
    <row r="255" spans="1:25" ht="14">
      <c r="A255" s="2">
        <v>40376</v>
      </c>
      <c r="B255" s="70">
        <v>2010</v>
      </c>
      <c r="C255" s="70">
        <v>7</v>
      </c>
      <c r="D255" s="70" t="s">
        <v>243</v>
      </c>
      <c r="E255" s="58"/>
      <c r="F255" s="70" t="s">
        <v>97</v>
      </c>
      <c r="G255" s="76">
        <v>1</v>
      </c>
      <c r="H255" s="69" t="s">
        <v>305</v>
      </c>
      <c r="I255" s="70" t="s">
        <v>437</v>
      </c>
      <c r="J255" s="70" t="s">
        <v>575</v>
      </c>
      <c r="K255" s="70" t="s">
        <v>585</v>
      </c>
      <c r="L255" s="70" t="s">
        <v>434</v>
      </c>
      <c r="M255" s="70" t="s">
        <v>133</v>
      </c>
      <c r="N255" s="70" t="s">
        <v>535</v>
      </c>
      <c r="O255" s="70" t="s">
        <v>536</v>
      </c>
      <c r="P255" s="69" t="s">
        <v>329</v>
      </c>
      <c r="Q255" s="69">
        <v>96758</v>
      </c>
      <c r="R255" s="69" t="s">
        <v>853</v>
      </c>
      <c r="S255" s="69" t="s">
        <v>585</v>
      </c>
      <c r="T255" s="69" t="s">
        <v>434</v>
      </c>
      <c r="U255" s="69"/>
      <c r="V255" s="69"/>
      <c r="W255" s="69"/>
      <c r="Y255" s="58"/>
    </row>
    <row r="256" spans="1:25" ht="14">
      <c r="A256" s="2">
        <v>40013</v>
      </c>
      <c r="B256" s="70">
        <v>2009</v>
      </c>
      <c r="C256" s="70">
        <v>7</v>
      </c>
      <c r="D256" s="70" t="s">
        <v>243</v>
      </c>
      <c r="E256" s="58" t="s">
        <v>576</v>
      </c>
      <c r="F256" s="70" t="s">
        <v>97</v>
      </c>
      <c r="G256" s="76">
        <v>1</v>
      </c>
      <c r="H256" s="69" t="s">
        <v>123</v>
      </c>
      <c r="I256" s="70" t="s">
        <v>582</v>
      </c>
      <c r="J256" s="70" t="s">
        <v>583</v>
      </c>
      <c r="K256" s="70" t="s">
        <v>519</v>
      </c>
      <c r="L256" s="70" t="s">
        <v>434</v>
      </c>
      <c r="M256" s="70" t="s">
        <v>343</v>
      </c>
      <c r="N256" s="70" t="s">
        <v>752</v>
      </c>
      <c r="O256" s="70" t="s">
        <v>577</v>
      </c>
      <c r="P256" s="69"/>
      <c r="Q256" s="69">
        <v>96998</v>
      </c>
      <c r="R256" s="69" t="s">
        <v>809</v>
      </c>
      <c r="S256" s="69" t="s">
        <v>519</v>
      </c>
      <c r="T256" s="69" t="s">
        <v>434</v>
      </c>
      <c r="U256" s="69"/>
      <c r="V256" s="69" t="s">
        <v>33</v>
      </c>
      <c r="W256" s="69"/>
      <c r="Y256" s="58"/>
    </row>
    <row r="257" spans="1:25" ht="14">
      <c r="A257" s="2">
        <v>39820</v>
      </c>
      <c r="B257" s="70">
        <v>2009</v>
      </c>
      <c r="C257" s="70">
        <v>1</v>
      </c>
      <c r="D257" s="70" t="s">
        <v>248</v>
      </c>
      <c r="E257" s="58"/>
      <c r="F257" s="70" t="s">
        <v>97</v>
      </c>
      <c r="G257" s="70">
        <v>1</v>
      </c>
      <c r="H257" s="69" t="s">
        <v>123</v>
      </c>
      <c r="I257" s="70" t="s">
        <v>582</v>
      </c>
      <c r="J257" s="70" t="s">
        <v>583</v>
      </c>
      <c r="K257" s="70" t="s">
        <v>519</v>
      </c>
      <c r="L257" s="70" t="s">
        <v>520</v>
      </c>
      <c r="M257" s="70" t="s">
        <v>343</v>
      </c>
      <c r="N257" s="70" t="s">
        <v>752</v>
      </c>
      <c r="O257" s="74" t="s">
        <v>12</v>
      </c>
      <c r="P257" s="74"/>
      <c r="Q257" s="69">
        <v>97126</v>
      </c>
      <c r="R257" s="69" t="s">
        <v>782</v>
      </c>
      <c r="S257" s="69" t="s">
        <v>519</v>
      </c>
      <c r="T257" s="69" t="s">
        <v>517</v>
      </c>
      <c r="U257" s="69"/>
      <c r="V257" s="69"/>
      <c r="W257" s="69"/>
      <c r="Y257" s="58"/>
    </row>
    <row r="258" spans="1:25" ht="14">
      <c r="A258" s="2">
        <v>40031</v>
      </c>
      <c r="B258" s="70">
        <v>2009</v>
      </c>
      <c r="C258" s="70">
        <v>8</v>
      </c>
      <c r="D258" s="70" t="s">
        <v>243</v>
      </c>
      <c r="E258" s="58" t="s">
        <v>447</v>
      </c>
      <c r="F258" s="70" t="s">
        <v>97</v>
      </c>
      <c r="G258" s="70">
        <v>1</v>
      </c>
      <c r="H258" s="69" t="s">
        <v>743</v>
      </c>
      <c r="I258" s="70" t="s">
        <v>448</v>
      </c>
      <c r="J258" s="70" t="s">
        <v>449</v>
      </c>
      <c r="K258" s="70" t="s">
        <v>585</v>
      </c>
      <c r="L258" s="70" t="s">
        <v>434</v>
      </c>
      <c r="M258" s="70" t="s">
        <v>343</v>
      </c>
      <c r="N258" s="70" t="s">
        <v>752</v>
      </c>
      <c r="O258" s="76" t="s">
        <v>450</v>
      </c>
      <c r="P258" s="75" t="s">
        <v>555</v>
      </c>
      <c r="Q258" s="69">
        <v>96911</v>
      </c>
      <c r="R258" s="69" t="s">
        <v>812</v>
      </c>
      <c r="S258" s="69" t="s">
        <v>519</v>
      </c>
      <c r="T258" s="69" t="s">
        <v>434</v>
      </c>
      <c r="U258" s="69"/>
      <c r="V258" s="69"/>
      <c r="W258" s="69"/>
      <c r="Y258" s="58"/>
    </row>
    <row r="259" spans="1:25" ht="14">
      <c r="A259" s="2">
        <v>40031</v>
      </c>
      <c r="B259" s="70">
        <v>2009</v>
      </c>
      <c r="C259" s="70">
        <v>8</v>
      </c>
      <c r="D259" s="70" t="s">
        <v>243</v>
      </c>
      <c r="E259" s="58"/>
      <c r="F259" s="70" t="s">
        <v>97</v>
      </c>
      <c r="G259" s="76">
        <v>1</v>
      </c>
      <c r="H259" s="69" t="s">
        <v>305</v>
      </c>
      <c r="I259" s="70" t="s">
        <v>437</v>
      </c>
      <c r="J259" s="70" t="s">
        <v>575</v>
      </c>
      <c r="K259" s="70" t="s">
        <v>585</v>
      </c>
      <c r="L259" s="70" t="s">
        <v>434</v>
      </c>
      <c r="M259" s="70" t="s">
        <v>343</v>
      </c>
      <c r="N259" s="70" t="s">
        <v>752</v>
      </c>
      <c r="O259" s="76" t="s">
        <v>450</v>
      </c>
      <c r="P259" s="75" t="s">
        <v>555</v>
      </c>
      <c r="Q259" s="69">
        <v>96923</v>
      </c>
      <c r="R259" s="69" t="s">
        <v>813</v>
      </c>
      <c r="S259" s="69" t="s">
        <v>519</v>
      </c>
      <c r="T259" s="69" t="s">
        <v>434</v>
      </c>
      <c r="U259" s="69" t="s">
        <v>431</v>
      </c>
      <c r="V259" s="69" t="s">
        <v>33</v>
      </c>
      <c r="W259" s="69"/>
      <c r="Y259" s="58"/>
    </row>
    <row r="260" spans="1:25" ht="14">
      <c r="A260" s="2">
        <v>40431</v>
      </c>
      <c r="B260" s="76">
        <v>2010</v>
      </c>
      <c r="C260" s="76">
        <v>9</v>
      </c>
      <c r="D260" s="76" t="s">
        <v>307</v>
      </c>
      <c r="E260" s="58"/>
      <c r="F260" s="70" t="s">
        <v>97</v>
      </c>
      <c r="G260" s="76">
        <v>1</v>
      </c>
      <c r="H260" s="69" t="s">
        <v>305</v>
      </c>
      <c r="I260" s="70" t="s">
        <v>437</v>
      </c>
      <c r="J260" s="70" t="s">
        <v>575</v>
      </c>
      <c r="K260" s="70" t="s">
        <v>585</v>
      </c>
      <c r="L260" s="70" t="s">
        <v>434</v>
      </c>
      <c r="M260" s="70" t="s">
        <v>343</v>
      </c>
      <c r="N260" s="70" t="s">
        <v>461</v>
      </c>
      <c r="O260" s="76" t="s">
        <v>406</v>
      </c>
      <c r="P260" s="75"/>
      <c r="Q260" s="69" t="s">
        <v>342</v>
      </c>
      <c r="R260" s="69" t="s">
        <v>976</v>
      </c>
      <c r="S260" s="69" t="s">
        <v>519</v>
      </c>
      <c r="T260" s="69" t="s">
        <v>434</v>
      </c>
      <c r="U260" s="69"/>
      <c r="V260" s="69"/>
      <c r="W260" s="69"/>
      <c r="Y260" s="58"/>
    </row>
    <row r="261" spans="1:25" ht="14">
      <c r="A261" s="2">
        <v>40000</v>
      </c>
      <c r="B261" s="76">
        <v>2009</v>
      </c>
      <c r="C261" s="76">
        <v>7</v>
      </c>
      <c r="D261" s="76" t="s">
        <v>243</v>
      </c>
      <c r="E261" s="58"/>
      <c r="F261" s="76" t="s">
        <v>97</v>
      </c>
      <c r="G261" s="76">
        <v>1</v>
      </c>
      <c r="H261" s="69" t="s">
        <v>739</v>
      </c>
      <c r="I261" s="70" t="s">
        <v>731</v>
      </c>
      <c r="J261" s="70" t="s">
        <v>732</v>
      </c>
      <c r="K261" s="70" t="s">
        <v>678</v>
      </c>
      <c r="L261" s="70" t="s">
        <v>286</v>
      </c>
      <c r="M261" s="70" t="s">
        <v>343</v>
      </c>
      <c r="N261" s="70" t="s">
        <v>752</v>
      </c>
      <c r="O261" s="70" t="s">
        <v>406</v>
      </c>
      <c r="P261" s="69"/>
      <c r="Q261" s="69" t="s">
        <v>342</v>
      </c>
      <c r="R261" s="69" t="s">
        <v>807</v>
      </c>
      <c r="S261" s="69" t="s">
        <v>519</v>
      </c>
      <c r="T261" s="69" t="s">
        <v>434</v>
      </c>
      <c r="U261" s="69"/>
      <c r="V261" s="69"/>
      <c r="W261" s="69"/>
      <c r="Y261" s="58"/>
    </row>
    <row r="262" spans="1:25" ht="14">
      <c r="A262" s="2">
        <v>40141</v>
      </c>
      <c r="B262" s="76">
        <v>2009</v>
      </c>
      <c r="C262" s="76">
        <v>11</v>
      </c>
      <c r="D262" s="76" t="s">
        <v>307</v>
      </c>
      <c r="E262" s="58"/>
      <c r="F262" s="70" t="s">
        <v>97</v>
      </c>
      <c r="G262" s="70">
        <v>1</v>
      </c>
      <c r="H262" s="69" t="s">
        <v>1</v>
      </c>
      <c r="I262" s="70" t="s">
        <v>547</v>
      </c>
      <c r="J262" s="70" t="s">
        <v>725</v>
      </c>
      <c r="K262" s="70" t="s">
        <v>585</v>
      </c>
      <c r="L262" s="70" t="s">
        <v>585</v>
      </c>
      <c r="M262" s="70" t="s">
        <v>232</v>
      </c>
      <c r="N262" s="70" t="s">
        <v>747</v>
      </c>
      <c r="O262" s="76" t="s">
        <v>406</v>
      </c>
      <c r="P262" s="75"/>
      <c r="Q262" s="69" t="s">
        <v>342</v>
      </c>
      <c r="R262" s="69" t="s">
        <v>270</v>
      </c>
      <c r="S262" s="69" t="s">
        <v>678</v>
      </c>
      <c r="T262" s="69" t="s">
        <v>585</v>
      </c>
      <c r="U262" s="69"/>
      <c r="V262" s="69"/>
      <c r="W262" s="69"/>
      <c r="Y262" s="58"/>
    </row>
    <row r="263" spans="1:25" ht="14">
      <c r="A263" s="2">
        <v>40411</v>
      </c>
      <c r="B263" s="70">
        <v>2010</v>
      </c>
      <c r="C263" s="70">
        <v>8</v>
      </c>
      <c r="D263" s="70" t="s">
        <v>243</v>
      </c>
      <c r="E263" s="58"/>
      <c r="F263" s="70" t="s">
        <v>97</v>
      </c>
      <c r="G263" s="70">
        <v>1</v>
      </c>
      <c r="H263" s="69" t="s">
        <v>250</v>
      </c>
      <c r="I263" s="70" t="s">
        <v>183</v>
      </c>
      <c r="J263" s="70" t="s">
        <v>348</v>
      </c>
      <c r="K263" s="70" t="s">
        <v>585</v>
      </c>
      <c r="L263" s="70" t="s">
        <v>585</v>
      </c>
      <c r="M263" s="70" t="s">
        <v>343</v>
      </c>
      <c r="N263" s="70" t="s">
        <v>666</v>
      </c>
      <c r="O263" s="70" t="s">
        <v>349</v>
      </c>
      <c r="P263" s="69" t="s">
        <v>316</v>
      </c>
      <c r="Q263" s="69" t="s">
        <v>342</v>
      </c>
      <c r="R263" s="69" t="s">
        <v>973</v>
      </c>
      <c r="S263" s="69" t="s">
        <v>519</v>
      </c>
      <c r="T263" s="69" t="s">
        <v>434</v>
      </c>
      <c r="U263" s="69"/>
      <c r="V263" s="69" t="s">
        <v>923</v>
      </c>
      <c r="W263" s="69"/>
      <c r="Y263" s="58"/>
    </row>
    <row r="264" spans="1:25" ht="14">
      <c r="A264" s="2">
        <v>40105</v>
      </c>
      <c r="B264" s="70">
        <v>2009</v>
      </c>
      <c r="C264" s="70">
        <v>10</v>
      </c>
      <c r="D264" s="70" t="s">
        <v>307</v>
      </c>
      <c r="E264" s="58"/>
      <c r="F264" s="70" t="s">
        <v>97</v>
      </c>
      <c r="G264" s="76">
        <v>1</v>
      </c>
      <c r="H264" s="69" t="s">
        <v>720</v>
      </c>
      <c r="I264" s="70" t="s">
        <v>326</v>
      </c>
      <c r="J264" s="70" t="s">
        <v>327</v>
      </c>
      <c r="K264" s="70" t="s">
        <v>585</v>
      </c>
      <c r="L264" s="70" t="s">
        <v>585</v>
      </c>
      <c r="M264" s="70" t="s">
        <v>232</v>
      </c>
      <c r="N264" s="70" t="s">
        <v>747</v>
      </c>
      <c r="O264" s="76" t="s">
        <v>218</v>
      </c>
      <c r="P264" s="75"/>
      <c r="Q264" s="69" t="s">
        <v>342</v>
      </c>
      <c r="R264" s="69" t="s">
        <v>299</v>
      </c>
      <c r="S264" s="69" t="s">
        <v>519</v>
      </c>
      <c r="T264" s="69" t="s">
        <v>585</v>
      </c>
      <c r="U264" s="69"/>
      <c r="V264" s="69"/>
      <c r="W264" s="69"/>
      <c r="Y264" s="58"/>
    </row>
    <row r="265" spans="1:25" ht="14">
      <c r="A265" s="2">
        <v>39519</v>
      </c>
      <c r="B265" s="1">
        <v>2008</v>
      </c>
      <c r="C265" s="1">
        <v>3</v>
      </c>
      <c r="D265" s="1" t="s">
        <v>135</v>
      </c>
      <c r="E265" s="57"/>
      <c r="F265" s="70" t="s">
        <v>122</v>
      </c>
      <c r="G265" s="10">
        <v>1</v>
      </c>
      <c r="H265" s="69" t="s">
        <v>304</v>
      </c>
      <c r="I265" s="70" t="s">
        <v>565</v>
      </c>
      <c r="J265" s="70" t="s">
        <v>486</v>
      </c>
      <c r="K265" s="70"/>
      <c r="L265" s="70"/>
      <c r="M265" s="70" t="s">
        <v>343</v>
      </c>
      <c r="N265" s="70" t="s">
        <v>435</v>
      </c>
      <c r="O265" s="70" t="s">
        <v>530</v>
      </c>
      <c r="P265" s="69"/>
      <c r="Q265" s="69">
        <v>97344</v>
      </c>
      <c r="R265" s="69" t="s">
        <v>87</v>
      </c>
      <c r="S265" s="69" t="s">
        <v>519</v>
      </c>
      <c r="T265" s="69" t="s">
        <v>16</v>
      </c>
      <c r="U265" s="69"/>
      <c r="V265" s="73" t="s">
        <v>17</v>
      </c>
      <c r="W265" s="73"/>
      <c r="Y265" s="57"/>
    </row>
    <row r="266" spans="1:25" ht="14">
      <c r="A266" s="2">
        <v>40367</v>
      </c>
      <c r="B266" s="70">
        <v>2010</v>
      </c>
      <c r="C266" s="70">
        <v>7</v>
      </c>
      <c r="D266" s="70" t="s">
        <v>243</v>
      </c>
      <c r="E266" s="58"/>
      <c r="F266" s="70" t="s">
        <v>97</v>
      </c>
      <c r="G266" s="76">
        <v>1</v>
      </c>
      <c r="H266" s="69" t="s">
        <v>736</v>
      </c>
      <c r="I266" s="70" t="s">
        <v>400</v>
      </c>
      <c r="J266" s="70" t="s">
        <v>401</v>
      </c>
      <c r="K266" s="70" t="s">
        <v>585</v>
      </c>
      <c r="L266" s="70" t="s">
        <v>434</v>
      </c>
      <c r="M266" s="70" t="s">
        <v>220</v>
      </c>
      <c r="N266" s="70" t="s">
        <v>530</v>
      </c>
      <c r="O266" s="76" t="s">
        <v>530</v>
      </c>
      <c r="P266" s="75" t="s">
        <v>402</v>
      </c>
      <c r="Q266" s="69" t="s">
        <v>342</v>
      </c>
      <c r="R266" s="69" t="s">
        <v>961</v>
      </c>
      <c r="S266" s="69" t="s">
        <v>519</v>
      </c>
      <c r="T266" s="69" t="s">
        <v>434</v>
      </c>
      <c r="U266" s="69"/>
      <c r="V266" s="69"/>
      <c r="W266" s="69"/>
      <c r="Y266" s="58"/>
    </row>
    <row r="267" spans="1:25" ht="14">
      <c r="A267" s="2">
        <v>40862</v>
      </c>
      <c r="B267" s="70">
        <v>2011</v>
      </c>
      <c r="C267" s="70">
        <v>11</v>
      </c>
      <c r="D267" s="70" t="s">
        <v>307</v>
      </c>
      <c r="E267" s="58" t="s">
        <v>181</v>
      </c>
      <c r="F267" s="70" t="s">
        <v>97</v>
      </c>
      <c r="G267" s="70">
        <v>1</v>
      </c>
      <c r="H267" s="69" t="s">
        <v>123</v>
      </c>
      <c r="I267" s="70" t="s">
        <v>582</v>
      </c>
      <c r="J267" s="70" t="s">
        <v>583</v>
      </c>
      <c r="K267" s="70" t="s">
        <v>519</v>
      </c>
      <c r="L267" s="70" t="s">
        <v>585</v>
      </c>
      <c r="M267" s="70" t="s">
        <v>220</v>
      </c>
      <c r="N267" s="70" t="s">
        <v>182</v>
      </c>
      <c r="O267" s="70" t="s">
        <v>438</v>
      </c>
      <c r="P267" s="69" t="s">
        <v>267</v>
      </c>
      <c r="Q267" s="69">
        <v>96657</v>
      </c>
      <c r="R267" s="69" t="s">
        <v>882</v>
      </c>
      <c r="S267" s="69" t="s">
        <v>519</v>
      </c>
      <c r="T267" s="69" t="s">
        <v>517</v>
      </c>
      <c r="U267" s="69"/>
      <c r="V267" s="69"/>
      <c r="W267" s="69"/>
      <c r="Y267" s="58"/>
    </row>
    <row r="268" spans="1:25" ht="14">
      <c r="A268" s="2">
        <v>41421</v>
      </c>
      <c r="B268" s="70">
        <v>2013</v>
      </c>
      <c r="C268" s="70">
        <v>5</v>
      </c>
      <c r="D268" s="70" t="s">
        <v>135</v>
      </c>
      <c r="E268" s="58" t="s">
        <v>530</v>
      </c>
      <c r="F268" s="64" t="s">
        <v>97</v>
      </c>
      <c r="G268" s="10">
        <v>1</v>
      </c>
      <c r="H268" s="69" t="s">
        <v>305</v>
      </c>
      <c r="I268" s="70" t="s">
        <v>437</v>
      </c>
      <c r="J268" s="70" t="s">
        <v>575</v>
      </c>
      <c r="K268" s="70" t="s">
        <v>519</v>
      </c>
      <c r="L268" s="70" t="s">
        <v>286</v>
      </c>
      <c r="M268" s="70" t="s">
        <v>133</v>
      </c>
      <c r="N268" s="70" t="s">
        <v>535</v>
      </c>
      <c r="O268" s="74" t="s">
        <v>54</v>
      </c>
      <c r="P268" s="74"/>
      <c r="Q268" s="69" t="s">
        <v>342</v>
      </c>
      <c r="R268" s="69" t="s">
        <v>767</v>
      </c>
      <c r="S268" s="69" t="s">
        <v>519</v>
      </c>
      <c r="T268" s="69" t="s">
        <v>517</v>
      </c>
      <c r="U268" s="69" t="s">
        <v>759</v>
      </c>
      <c r="V268" s="69"/>
      <c r="W268" s="69"/>
      <c r="Y268" s="58"/>
    </row>
    <row r="269" spans="1:25" ht="14">
      <c r="A269" s="2">
        <v>41264</v>
      </c>
      <c r="B269" s="1">
        <v>2012</v>
      </c>
      <c r="C269" s="1">
        <v>12</v>
      </c>
      <c r="D269" s="1" t="s">
        <v>248</v>
      </c>
      <c r="E269" s="57" t="s">
        <v>530</v>
      </c>
      <c r="F269" s="70" t="s">
        <v>122</v>
      </c>
      <c r="G269" s="10">
        <v>1</v>
      </c>
      <c r="H269" s="69" t="s">
        <v>476</v>
      </c>
      <c r="I269" s="70" t="s">
        <v>183</v>
      </c>
      <c r="J269" s="70" t="s">
        <v>587</v>
      </c>
      <c r="K269" s="70"/>
      <c r="L269" s="70"/>
      <c r="M269" s="70" t="s">
        <v>232</v>
      </c>
      <c r="N269" s="70" t="s">
        <v>747</v>
      </c>
      <c r="O269" s="74" t="s">
        <v>249</v>
      </c>
      <c r="P269" s="74"/>
      <c r="Q269" s="69" t="s">
        <v>342</v>
      </c>
      <c r="R269" s="69" t="s">
        <v>757</v>
      </c>
      <c r="S269" s="69" t="s">
        <v>519</v>
      </c>
      <c r="T269" s="69" t="s">
        <v>585</v>
      </c>
      <c r="U269" s="69"/>
      <c r="V269" s="75"/>
      <c r="W269" s="75"/>
      <c r="Y269" s="57"/>
    </row>
    <row r="270" spans="1:25" ht="14">
      <c r="A270" s="2">
        <v>40148</v>
      </c>
      <c r="B270" s="70">
        <v>2009</v>
      </c>
      <c r="C270" s="70">
        <v>12</v>
      </c>
      <c r="D270" s="70" t="s">
        <v>248</v>
      </c>
      <c r="E270" s="58"/>
      <c r="F270" s="70" t="s">
        <v>97</v>
      </c>
      <c r="G270" s="70">
        <v>1</v>
      </c>
      <c r="H270" s="69" t="s">
        <v>123</v>
      </c>
      <c r="I270" s="70" t="s">
        <v>582</v>
      </c>
      <c r="J270" s="70" t="s">
        <v>583</v>
      </c>
      <c r="K270" s="70" t="s">
        <v>678</v>
      </c>
      <c r="L270" s="70" t="s">
        <v>434</v>
      </c>
      <c r="M270" s="70" t="s">
        <v>232</v>
      </c>
      <c r="N270" s="70" t="s">
        <v>747</v>
      </c>
      <c r="O270" s="70" t="s">
        <v>588</v>
      </c>
      <c r="P270" s="69"/>
      <c r="Q270" s="69" t="s">
        <v>342</v>
      </c>
      <c r="R270" s="69" t="s">
        <v>148</v>
      </c>
      <c r="S270" s="69" t="s">
        <v>678</v>
      </c>
      <c r="T270" s="69" t="s">
        <v>585</v>
      </c>
      <c r="U270" s="69"/>
      <c r="V270" s="69"/>
      <c r="W270" s="69"/>
      <c r="Y270" s="58"/>
    </row>
    <row r="271" spans="1:25" ht="14">
      <c r="A271" s="2">
        <v>39612</v>
      </c>
      <c r="B271" s="70">
        <v>2008</v>
      </c>
      <c r="C271" s="70">
        <v>6</v>
      </c>
      <c r="D271" s="70" t="s">
        <v>243</v>
      </c>
      <c r="E271" s="9">
        <v>1030</v>
      </c>
      <c r="F271" s="70" t="s">
        <v>97</v>
      </c>
      <c r="G271" s="76">
        <v>1</v>
      </c>
      <c r="H271" s="69" t="s">
        <v>718</v>
      </c>
      <c r="I271" s="70" t="s">
        <v>432</v>
      </c>
      <c r="J271" s="70" t="s">
        <v>433</v>
      </c>
      <c r="K271" s="70" t="s">
        <v>403</v>
      </c>
      <c r="L271" s="70" t="s">
        <v>434</v>
      </c>
      <c r="M271" s="70" t="s">
        <v>343</v>
      </c>
      <c r="N271" s="70" t="s">
        <v>435</v>
      </c>
      <c r="O271" s="70"/>
      <c r="P271" s="69"/>
      <c r="Q271" s="69">
        <v>97099</v>
      </c>
      <c r="R271" s="69" t="s">
        <v>937</v>
      </c>
      <c r="S271" s="69" t="s">
        <v>519</v>
      </c>
      <c r="T271" s="69" t="s">
        <v>434</v>
      </c>
      <c r="U271" s="69"/>
      <c r="V271" s="69"/>
      <c r="W271" s="69"/>
      <c r="Y271" s="9"/>
    </row>
    <row r="272" spans="1:25" ht="14">
      <c r="A272" s="2">
        <v>39538</v>
      </c>
      <c r="B272" s="76">
        <v>2008</v>
      </c>
      <c r="C272" s="76">
        <v>3</v>
      </c>
      <c r="D272" s="70" t="s">
        <v>135</v>
      </c>
      <c r="E272" s="57"/>
      <c r="F272" s="70" t="s">
        <v>97</v>
      </c>
      <c r="G272" s="70">
        <v>1</v>
      </c>
      <c r="H272" s="69" t="s">
        <v>305</v>
      </c>
      <c r="I272" s="70" t="s">
        <v>437</v>
      </c>
      <c r="J272" s="70" t="s">
        <v>575</v>
      </c>
      <c r="K272" s="76"/>
      <c r="L272" s="76"/>
      <c r="M272" s="70" t="s">
        <v>171</v>
      </c>
      <c r="N272" s="70" t="s">
        <v>80</v>
      </c>
      <c r="O272" s="70"/>
      <c r="P272" s="69"/>
      <c r="Q272" s="69">
        <v>96625</v>
      </c>
      <c r="R272" s="69" t="s">
        <v>928</v>
      </c>
      <c r="S272" s="69" t="s">
        <v>678</v>
      </c>
      <c r="T272" s="69" t="s">
        <v>517</v>
      </c>
      <c r="U272" s="69" t="s">
        <v>253</v>
      </c>
      <c r="V272" s="69" t="s">
        <v>927</v>
      </c>
      <c r="W272" s="69"/>
      <c r="Y272" s="57"/>
    </row>
    <row r="273" spans="1:25" ht="14">
      <c r="A273" s="2">
        <v>39538</v>
      </c>
      <c r="B273" s="70">
        <v>2008</v>
      </c>
      <c r="C273" s="70">
        <v>3</v>
      </c>
      <c r="D273" s="70" t="s">
        <v>135</v>
      </c>
      <c r="E273" s="57"/>
      <c r="F273" s="70" t="s">
        <v>97</v>
      </c>
      <c r="G273" s="76">
        <v>1</v>
      </c>
      <c r="H273" s="69" t="s">
        <v>305</v>
      </c>
      <c r="I273" s="70" t="s">
        <v>437</v>
      </c>
      <c r="J273" s="70" t="s">
        <v>575</v>
      </c>
      <c r="K273" s="70"/>
      <c r="L273" s="70"/>
      <c r="M273" s="70" t="s">
        <v>171</v>
      </c>
      <c r="N273" s="70" t="s">
        <v>80</v>
      </c>
      <c r="O273" s="76"/>
      <c r="P273" s="75"/>
      <c r="Q273" s="69">
        <v>96626</v>
      </c>
      <c r="R273" s="69" t="s">
        <v>914</v>
      </c>
      <c r="S273" s="69" t="s">
        <v>519</v>
      </c>
      <c r="T273" s="69" t="s">
        <v>517</v>
      </c>
      <c r="U273" s="69" t="s">
        <v>120</v>
      </c>
      <c r="V273" s="69" t="s">
        <v>927</v>
      </c>
      <c r="W273" s="69"/>
      <c r="Y273" s="57"/>
    </row>
    <row r="274" spans="1:25" ht="14">
      <c r="A274" s="2">
        <v>39545</v>
      </c>
      <c r="B274" s="70">
        <v>2008</v>
      </c>
      <c r="C274" s="70">
        <v>4</v>
      </c>
      <c r="D274" s="70" t="s">
        <v>135</v>
      </c>
      <c r="E274" s="57"/>
      <c r="F274" s="70" t="s">
        <v>97</v>
      </c>
      <c r="G274" s="76">
        <v>1</v>
      </c>
      <c r="H274" s="69" t="s">
        <v>305</v>
      </c>
      <c r="I274" s="70" t="s">
        <v>437</v>
      </c>
      <c r="J274" s="70" t="s">
        <v>575</v>
      </c>
      <c r="K274" s="70"/>
      <c r="L274" s="70"/>
      <c r="M274" s="70" t="s">
        <v>133</v>
      </c>
      <c r="N274" s="70"/>
      <c r="O274" s="76"/>
      <c r="P274" s="75"/>
      <c r="Q274" s="69">
        <v>96616</v>
      </c>
      <c r="R274" s="69" t="s">
        <v>929</v>
      </c>
      <c r="S274" s="69" t="s">
        <v>519</v>
      </c>
      <c r="T274" s="69" t="s">
        <v>517</v>
      </c>
      <c r="U274" s="69" t="s">
        <v>253</v>
      </c>
      <c r="V274" s="69" t="s">
        <v>927</v>
      </c>
      <c r="W274" s="69"/>
      <c r="Y274" s="57"/>
    </row>
    <row r="275" spans="1:25" ht="14">
      <c r="A275" s="2">
        <v>39547</v>
      </c>
      <c r="B275" s="70">
        <v>2008</v>
      </c>
      <c r="C275" s="70">
        <v>4</v>
      </c>
      <c r="D275" s="70" t="s">
        <v>135</v>
      </c>
      <c r="E275" s="57"/>
      <c r="F275" s="70" t="s">
        <v>97</v>
      </c>
      <c r="G275" s="76">
        <v>1</v>
      </c>
      <c r="H275" s="69" t="s">
        <v>123</v>
      </c>
      <c r="I275" s="70" t="s">
        <v>582</v>
      </c>
      <c r="J275" s="70" t="s">
        <v>583</v>
      </c>
      <c r="K275" s="70"/>
      <c r="L275" s="70"/>
      <c r="M275" s="70" t="s">
        <v>343</v>
      </c>
      <c r="N275" s="70" t="s">
        <v>435</v>
      </c>
      <c r="O275" s="70"/>
      <c r="P275" s="69"/>
      <c r="Q275" s="69">
        <v>97095</v>
      </c>
      <c r="R275" s="69" t="s">
        <v>930</v>
      </c>
      <c r="S275" s="69" t="s">
        <v>678</v>
      </c>
      <c r="T275" s="69" t="s">
        <v>434</v>
      </c>
      <c r="U275" s="69"/>
      <c r="V275" s="69" t="s">
        <v>18</v>
      </c>
      <c r="W275" s="69"/>
      <c r="Y275" s="57"/>
    </row>
    <row r="276" spans="1:25" ht="14">
      <c r="A276" s="2">
        <v>39547</v>
      </c>
      <c r="B276" s="70">
        <v>2008</v>
      </c>
      <c r="C276" s="70">
        <v>4</v>
      </c>
      <c r="D276" s="70" t="s">
        <v>135</v>
      </c>
      <c r="E276" s="57"/>
      <c r="F276" s="70" t="s">
        <v>97</v>
      </c>
      <c r="G276" s="76">
        <v>1</v>
      </c>
      <c r="H276" s="69" t="s">
        <v>123</v>
      </c>
      <c r="I276" s="70" t="s">
        <v>582</v>
      </c>
      <c r="J276" s="70" t="s">
        <v>583</v>
      </c>
      <c r="K276" s="70"/>
      <c r="L276" s="70"/>
      <c r="M276" s="70" t="s">
        <v>343</v>
      </c>
      <c r="N276" s="70" t="s">
        <v>435</v>
      </c>
      <c r="O276" s="76"/>
      <c r="P276" s="75"/>
      <c r="Q276" s="69">
        <v>97096</v>
      </c>
      <c r="R276" s="69" t="s">
        <v>931</v>
      </c>
      <c r="S276" s="69" t="s">
        <v>519</v>
      </c>
      <c r="T276" s="69" t="s">
        <v>517</v>
      </c>
      <c r="U276" s="69"/>
      <c r="V276" s="69" t="s">
        <v>431</v>
      </c>
      <c r="W276" s="69"/>
      <c r="Y276" s="57"/>
    </row>
    <row r="277" spans="1:25" ht="14">
      <c r="A277" s="2">
        <v>39559</v>
      </c>
      <c r="B277" s="70">
        <v>2008</v>
      </c>
      <c r="C277" s="70">
        <v>4</v>
      </c>
      <c r="D277" s="70" t="s">
        <v>135</v>
      </c>
      <c r="E277" s="57"/>
      <c r="F277" s="70" t="s">
        <v>97</v>
      </c>
      <c r="G277" s="76">
        <v>1</v>
      </c>
      <c r="H277" s="69" t="s">
        <v>123</v>
      </c>
      <c r="I277" s="70" t="s">
        <v>582</v>
      </c>
      <c r="J277" s="70" t="s">
        <v>583</v>
      </c>
      <c r="K277" s="70"/>
      <c r="L277" s="70"/>
      <c r="M277" s="70" t="s">
        <v>343</v>
      </c>
      <c r="N277" s="70" t="s">
        <v>435</v>
      </c>
      <c r="O277" s="76"/>
      <c r="P277" s="75"/>
      <c r="Q277" s="69">
        <v>96677</v>
      </c>
      <c r="R277" s="69" t="s">
        <v>932</v>
      </c>
      <c r="S277" s="69" t="s">
        <v>585</v>
      </c>
      <c r="T277" s="69" t="s">
        <v>585</v>
      </c>
      <c r="U277" s="69" t="s">
        <v>253</v>
      </c>
      <c r="V277" s="69" t="s">
        <v>933</v>
      </c>
      <c r="W277" s="69"/>
      <c r="Y277" s="57"/>
    </row>
    <row r="278" spans="1:25" ht="14">
      <c r="A278" s="2">
        <v>39559</v>
      </c>
      <c r="B278" s="70">
        <v>2008</v>
      </c>
      <c r="C278" s="70">
        <v>4</v>
      </c>
      <c r="D278" s="70" t="s">
        <v>135</v>
      </c>
      <c r="E278" s="57"/>
      <c r="F278" s="70" t="s">
        <v>97</v>
      </c>
      <c r="G278" s="76">
        <v>1</v>
      </c>
      <c r="H278" s="69" t="s">
        <v>123</v>
      </c>
      <c r="I278" s="70" t="s">
        <v>582</v>
      </c>
      <c r="J278" s="70" t="s">
        <v>583</v>
      </c>
      <c r="K278" s="70"/>
      <c r="L278" s="70"/>
      <c r="M278" s="70" t="s">
        <v>343</v>
      </c>
      <c r="N278" s="70" t="s">
        <v>435</v>
      </c>
      <c r="O278" s="76"/>
      <c r="P278" s="75"/>
      <c r="Q278" s="69">
        <v>96928</v>
      </c>
      <c r="R278" s="69" t="s">
        <v>344</v>
      </c>
      <c r="S278" s="69" t="s">
        <v>519</v>
      </c>
      <c r="T278" s="69" t="s">
        <v>517</v>
      </c>
      <c r="U278" s="69"/>
      <c r="V278" s="69" t="s">
        <v>345</v>
      </c>
      <c r="W278" s="69"/>
      <c r="Y278" s="57"/>
    </row>
    <row r="279" spans="1:25" ht="14">
      <c r="A279" s="2">
        <v>39573</v>
      </c>
      <c r="B279" s="70">
        <v>2008</v>
      </c>
      <c r="C279" s="70">
        <v>5</v>
      </c>
      <c r="D279" s="70" t="s">
        <v>135</v>
      </c>
      <c r="E279" s="57"/>
      <c r="F279" s="76" t="s">
        <v>97</v>
      </c>
      <c r="G279" s="76">
        <v>1</v>
      </c>
      <c r="H279" s="69" t="s">
        <v>305</v>
      </c>
      <c r="I279" s="70" t="s">
        <v>437</v>
      </c>
      <c r="J279" s="70" t="s">
        <v>575</v>
      </c>
      <c r="K279" s="70"/>
      <c r="L279" s="70"/>
      <c r="M279" s="70" t="s">
        <v>343</v>
      </c>
      <c r="N279" s="70" t="s">
        <v>435</v>
      </c>
      <c r="O279" s="70"/>
      <c r="P279" s="69"/>
      <c r="Q279" s="69">
        <v>97094</v>
      </c>
      <c r="R279" s="69" t="s">
        <v>934</v>
      </c>
      <c r="S279" s="69" t="s">
        <v>519</v>
      </c>
      <c r="T279" s="69" t="s">
        <v>434</v>
      </c>
      <c r="U279" s="69"/>
      <c r="V279" s="69" t="s">
        <v>431</v>
      </c>
      <c r="W279" s="69"/>
      <c r="Y279" s="57"/>
    </row>
    <row r="280" spans="1:25" ht="14">
      <c r="A280" s="2">
        <v>39635</v>
      </c>
      <c r="B280" s="70">
        <v>2008</v>
      </c>
      <c r="C280" s="70">
        <v>7</v>
      </c>
      <c r="D280" s="70" t="s">
        <v>243</v>
      </c>
      <c r="E280" s="57"/>
      <c r="F280" s="76" t="s">
        <v>97</v>
      </c>
      <c r="G280" s="76">
        <v>1</v>
      </c>
      <c r="H280" s="69" t="s">
        <v>305</v>
      </c>
      <c r="I280" s="70" t="s">
        <v>437</v>
      </c>
      <c r="J280" s="70" t="s">
        <v>575</v>
      </c>
      <c r="K280" s="70" t="s">
        <v>325</v>
      </c>
      <c r="L280" s="70" t="s">
        <v>434</v>
      </c>
      <c r="M280" s="70" t="s">
        <v>343</v>
      </c>
      <c r="N280" s="70" t="s">
        <v>435</v>
      </c>
      <c r="O280" s="76"/>
      <c r="P280" s="75"/>
      <c r="Q280" s="69">
        <v>96618</v>
      </c>
      <c r="R280" s="69" t="s">
        <v>939</v>
      </c>
      <c r="S280" s="69" t="s">
        <v>519</v>
      </c>
      <c r="T280" s="69" t="s">
        <v>434</v>
      </c>
      <c r="U280" s="69" t="s">
        <v>168</v>
      </c>
      <c r="V280" s="69"/>
      <c r="W280" s="69"/>
      <c r="Y280" s="57"/>
    </row>
    <row r="281" spans="1:25" ht="14">
      <c r="A281" s="2">
        <v>39643</v>
      </c>
      <c r="B281" s="70">
        <v>2008</v>
      </c>
      <c r="C281" s="70">
        <v>7</v>
      </c>
      <c r="D281" s="70" t="s">
        <v>243</v>
      </c>
      <c r="E281" s="57"/>
      <c r="F281" s="76" t="s">
        <v>97</v>
      </c>
      <c r="G281" s="76">
        <v>1</v>
      </c>
      <c r="H281" s="69" t="s">
        <v>123</v>
      </c>
      <c r="I281" s="70" t="s">
        <v>582</v>
      </c>
      <c r="J281" s="70" t="s">
        <v>583</v>
      </c>
      <c r="K281" s="70"/>
      <c r="L281" s="70"/>
      <c r="M281" s="70" t="s">
        <v>251</v>
      </c>
      <c r="N281" s="70" t="s">
        <v>451</v>
      </c>
      <c r="O281" s="76"/>
      <c r="P281" s="75"/>
      <c r="Q281" s="69">
        <v>96627</v>
      </c>
      <c r="R281" s="69" t="s">
        <v>940</v>
      </c>
      <c r="S281" s="69" t="s">
        <v>519</v>
      </c>
      <c r="T281" s="69" t="s">
        <v>517</v>
      </c>
      <c r="U281" s="69" t="s">
        <v>169</v>
      </c>
      <c r="V281" s="69"/>
      <c r="W281" s="69"/>
      <c r="Y281" s="57"/>
    </row>
    <row r="282" spans="1:25" ht="14">
      <c r="A282" s="2">
        <v>39644</v>
      </c>
      <c r="B282" s="70">
        <v>2008</v>
      </c>
      <c r="C282" s="70">
        <v>7</v>
      </c>
      <c r="D282" s="70" t="s">
        <v>243</v>
      </c>
      <c r="E282" s="57"/>
      <c r="F282" s="70" t="s">
        <v>97</v>
      </c>
      <c r="G282" s="70">
        <v>1</v>
      </c>
      <c r="H282" s="69" t="s">
        <v>305</v>
      </c>
      <c r="I282" s="70" t="s">
        <v>437</v>
      </c>
      <c r="J282" s="70" t="s">
        <v>575</v>
      </c>
      <c r="K282" s="70" t="s">
        <v>436</v>
      </c>
      <c r="L282" s="70" t="s">
        <v>434</v>
      </c>
      <c r="M282" s="70" t="s">
        <v>232</v>
      </c>
      <c r="N282" s="70" t="s">
        <v>584</v>
      </c>
      <c r="O282" s="70"/>
      <c r="P282" s="69"/>
      <c r="Q282" s="69">
        <v>96620</v>
      </c>
      <c r="R282" s="69" t="s">
        <v>941</v>
      </c>
      <c r="S282" s="69" t="s">
        <v>519</v>
      </c>
      <c r="T282" s="69" t="s">
        <v>434</v>
      </c>
      <c r="U282" s="69" t="s">
        <v>215</v>
      </c>
      <c r="V282" s="69"/>
      <c r="W282" s="69"/>
      <c r="Y282" s="57"/>
    </row>
    <row r="283" spans="1:25" ht="14">
      <c r="A283" s="2">
        <v>39651</v>
      </c>
      <c r="B283" s="70">
        <v>2008</v>
      </c>
      <c r="C283" s="70">
        <v>7</v>
      </c>
      <c r="D283" s="70" t="s">
        <v>243</v>
      </c>
      <c r="E283" s="57"/>
      <c r="F283" s="76" t="s">
        <v>97</v>
      </c>
      <c r="G283" s="76">
        <v>1</v>
      </c>
      <c r="H283" s="69" t="s">
        <v>305</v>
      </c>
      <c r="I283" s="70" t="s">
        <v>437</v>
      </c>
      <c r="J283" s="70" t="s">
        <v>575</v>
      </c>
      <c r="K283" s="70" t="s">
        <v>585</v>
      </c>
      <c r="L283" s="70" t="s">
        <v>585</v>
      </c>
      <c r="M283" s="70" t="s">
        <v>232</v>
      </c>
      <c r="N283" s="70" t="s">
        <v>584</v>
      </c>
      <c r="O283" s="70"/>
      <c r="P283" s="69"/>
      <c r="Q283" s="69">
        <v>96629</v>
      </c>
      <c r="R283" s="69" t="s">
        <v>942</v>
      </c>
      <c r="S283" s="69" t="s">
        <v>519</v>
      </c>
      <c r="T283" s="69" t="s">
        <v>434</v>
      </c>
      <c r="U283" s="69" t="s">
        <v>230</v>
      </c>
      <c r="V283" s="69"/>
      <c r="W283" s="69"/>
      <c r="Y283" s="57"/>
    </row>
    <row r="284" spans="1:25" ht="14">
      <c r="A284" s="2">
        <v>39653</v>
      </c>
      <c r="B284" s="70">
        <v>2008</v>
      </c>
      <c r="C284" s="70">
        <v>7</v>
      </c>
      <c r="D284" s="70" t="s">
        <v>243</v>
      </c>
      <c r="E284" s="57"/>
      <c r="F284" s="76" t="s">
        <v>97</v>
      </c>
      <c r="G284" s="76">
        <v>1</v>
      </c>
      <c r="H284" s="69" t="s">
        <v>123</v>
      </c>
      <c r="I284" s="70" t="s">
        <v>582</v>
      </c>
      <c r="J284" s="70" t="s">
        <v>583</v>
      </c>
      <c r="K284" s="70"/>
      <c r="L284" s="70"/>
      <c r="M284" s="70" t="s">
        <v>251</v>
      </c>
      <c r="N284" s="70" t="s">
        <v>451</v>
      </c>
      <c r="O284" s="70"/>
      <c r="P284" s="69"/>
      <c r="Q284" s="69">
        <v>96932</v>
      </c>
      <c r="R284" s="69" t="s">
        <v>943</v>
      </c>
      <c r="S284" s="69" t="s">
        <v>519</v>
      </c>
      <c r="T284" s="69" t="s">
        <v>434</v>
      </c>
      <c r="U284" s="75"/>
      <c r="V284" s="73" t="s">
        <v>962</v>
      </c>
      <c r="W284" s="73"/>
      <c r="Y284" s="57"/>
    </row>
    <row r="285" spans="1:25" ht="14">
      <c r="A285" s="2">
        <v>39660</v>
      </c>
      <c r="B285" s="70">
        <v>2008</v>
      </c>
      <c r="C285" s="70">
        <v>7</v>
      </c>
      <c r="D285" s="70" t="s">
        <v>243</v>
      </c>
      <c r="E285" s="57"/>
      <c r="F285" s="76" t="s">
        <v>97</v>
      </c>
      <c r="G285" s="76">
        <v>1</v>
      </c>
      <c r="H285" s="69" t="s">
        <v>123</v>
      </c>
      <c r="I285" s="70" t="s">
        <v>582</v>
      </c>
      <c r="J285" s="70" t="s">
        <v>583</v>
      </c>
      <c r="K285" s="70" t="s">
        <v>436</v>
      </c>
      <c r="L285" s="70" t="s">
        <v>434</v>
      </c>
      <c r="M285" s="70" t="s">
        <v>220</v>
      </c>
      <c r="N285" s="70"/>
      <c r="O285" s="70"/>
      <c r="P285" s="69"/>
      <c r="Q285" s="69">
        <v>96630</v>
      </c>
      <c r="R285" s="69" t="s">
        <v>944</v>
      </c>
      <c r="S285" s="69" t="s">
        <v>519</v>
      </c>
      <c r="T285" s="69" t="s">
        <v>434</v>
      </c>
      <c r="U285" s="69"/>
      <c r="V285" s="69"/>
      <c r="W285" s="69"/>
      <c r="Y285" s="57"/>
    </row>
    <row r="286" spans="1:25" ht="14">
      <c r="A286" s="2">
        <v>39685</v>
      </c>
      <c r="B286" s="70">
        <v>2008</v>
      </c>
      <c r="C286" s="70">
        <v>8</v>
      </c>
      <c r="D286" s="70" t="s">
        <v>243</v>
      </c>
      <c r="E286" s="57"/>
      <c r="F286" s="76" t="s">
        <v>97</v>
      </c>
      <c r="G286" s="76">
        <v>1</v>
      </c>
      <c r="H286" s="69" t="s">
        <v>123</v>
      </c>
      <c r="I286" s="70" t="s">
        <v>582</v>
      </c>
      <c r="J286" s="70" t="s">
        <v>583</v>
      </c>
      <c r="K286" s="70" t="s">
        <v>436</v>
      </c>
      <c r="L286" s="70" t="s">
        <v>434</v>
      </c>
      <c r="M286" s="70" t="s">
        <v>251</v>
      </c>
      <c r="N286" s="70" t="s">
        <v>451</v>
      </c>
      <c r="O286" s="70"/>
      <c r="P286" s="69"/>
      <c r="Q286" s="69">
        <v>96931</v>
      </c>
      <c r="R286" s="69" t="s">
        <v>946</v>
      </c>
      <c r="S286" s="69" t="s">
        <v>519</v>
      </c>
      <c r="T286" s="69" t="s">
        <v>434</v>
      </c>
      <c r="U286" s="69"/>
      <c r="V286" s="71" t="s">
        <v>963</v>
      </c>
      <c r="W286" s="71"/>
      <c r="Y286" s="57"/>
    </row>
    <row r="287" spans="1:25" ht="14">
      <c r="A287" s="2">
        <v>39686</v>
      </c>
      <c r="B287" s="70">
        <v>2008</v>
      </c>
      <c r="C287" s="70">
        <v>8</v>
      </c>
      <c r="D287" s="70" t="s">
        <v>243</v>
      </c>
      <c r="E287" s="57"/>
      <c r="F287" s="76" t="s">
        <v>97</v>
      </c>
      <c r="G287" s="76">
        <v>1</v>
      </c>
      <c r="H287" s="69" t="s">
        <v>123</v>
      </c>
      <c r="I287" s="70" t="s">
        <v>582</v>
      </c>
      <c r="J287" s="70" t="s">
        <v>583</v>
      </c>
      <c r="K287" s="70"/>
      <c r="L287" s="70"/>
      <c r="M287" s="70" t="s">
        <v>251</v>
      </c>
      <c r="N287" s="70" t="s">
        <v>451</v>
      </c>
      <c r="O287" s="70"/>
      <c r="P287" s="69"/>
      <c r="Q287" s="69">
        <v>96631</v>
      </c>
      <c r="R287" s="69" t="s">
        <v>947</v>
      </c>
      <c r="S287" s="69" t="s">
        <v>585</v>
      </c>
      <c r="T287" s="69" t="s">
        <v>585</v>
      </c>
      <c r="U287" s="69"/>
      <c r="V287" s="69"/>
      <c r="W287" s="69"/>
      <c r="Y287" s="57"/>
    </row>
    <row r="288" spans="1:25" ht="14">
      <c r="A288" s="7">
        <v>39690</v>
      </c>
      <c r="B288" s="78">
        <v>2008</v>
      </c>
      <c r="C288" s="78">
        <v>8</v>
      </c>
      <c r="D288" s="78" t="s">
        <v>243</v>
      </c>
      <c r="E288" s="4"/>
      <c r="F288" s="78" t="s">
        <v>97</v>
      </c>
      <c r="G288" s="78">
        <v>1</v>
      </c>
      <c r="H288" s="77" t="s">
        <v>123</v>
      </c>
      <c r="I288" s="78" t="s">
        <v>582</v>
      </c>
      <c r="J288" s="78" t="s">
        <v>583</v>
      </c>
      <c r="K288" s="78" t="s">
        <v>528</v>
      </c>
      <c r="L288" s="78" t="s">
        <v>434</v>
      </c>
      <c r="M288" s="78" t="s">
        <v>343</v>
      </c>
      <c r="N288" s="78" t="s">
        <v>435</v>
      </c>
      <c r="O288" s="78"/>
      <c r="P288" s="77"/>
      <c r="Q288" s="77"/>
      <c r="R288" s="77"/>
      <c r="S288" s="77" t="s">
        <v>678</v>
      </c>
      <c r="T288" s="77" t="s">
        <v>434</v>
      </c>
      <c r="U288" s="77"/>
      <c r="V288" s="77"/>
      <c r="W288" s="77"/>
      <c r="Y288" s="4"/>
    </row>
    <row r="289" spans="1:25" ht="14">
      <c r="A289" s="2">
        <v>39691</v>
      </c>
      <c r="B289" s="70">
        <v>2008</v>
      </c>
      <c r="C289" s="70">
        <v>8</v>
      </c>
      <c r="D289" s="70" t="s">
        <v>243</v>
      </c>
      <c r="E289" s="57"/>
      <c r="F289" s="76" t="s">
        <v>97</v>
      </c>
      <c r="G289" s="76">
        <v>1</v>
      </c>
      <c r="H289" s="69" t="s">
        <v>475</v>
      </c>
      <c r="I289" s="70" t="s">
        <v>437</v>
      </c>
      <c r="J289" s="70" t="s">
        <v>546</v>
      </c>
      <c r="K289" s="70" t="s">
        <v>323</v>
      </c>
      <c r="L289" s="70" t="s">
        <v>434</v>
      </c>
      <c r="M289" s="70" t="s">
        <v>133</v>
      </c>
      <c r="N289" s="70" t="s">
        <v>529</v>
      </c>
      <c r="O289" s="70"/>
      <c r="P289" s="75"/>
      <c r="Q289" s="75">
        <v>96930</v>
      </c>
      <c r="R289" s="75" t="s">
        <v>948</v>
      </c>
      <c r="S289" s="69" t="s">
        <v>519</v>
      </c>
      <c r="T289" s="69" t="s">
        <v>434</v>
      </c>
      <c r="U289" s="69"/>
      <c r="V289" s="69" t="s">
        <v>949</v>
      </c>
      <c r="W289" s="69"/>
      <c r="Y289" s="57"/>
    </row>
    <row r="290" spans="1:25" ht="14">
      <c r="A290" s="2">
        <v>39692</v>
      </c>
      <c r="B290" s="70">
        <v>2008</v>
      </c>
      <c r="C290" s="70">
        <v>9</v>
      </c>
      <c r="D290" s="70" t="s">
        <v>307</v>
      </c>
      <c r="E290" s="57"/>
      <c r="F290" s="76" t="s">
        <v>97</v>
      </c>
      <c r="G290" s="76">
        <v>1</v>
      </c>
      <c r="H290" s="69" t="s">
        <v>123</v>
      </c>
      <c r="I290" s="70" t="s">
        <v>582</v>
      </c>
      <c r="J290" s="70" t="s">
        <v>583</v>
      </c>
      <c r="K290" s="70" t="s">
        <v>436</v>
      </c>
      <c r="L290" s="70" t="s">
        <v>434</v>
      </c>
      <c r="M290" s="70" t="s">
        <v>232</v>
      </c>
      <c r="N290" s="70" t="s">
        <v>584</v>
      </c>
      <c r="O290" s="70"/>
      <c r="P290" s="69"/>
      <c r="Q290" s="69" t="s">
        <v>342</v>
      </c>
      <c r="R290" s="69" t="s">
        <v>88</v>
      </c>
      <c r="S290" s="69" t="s">
        <v>519</v>
      </c>
      <c r="T290" s="69" t="s">
        <v>434</v>
      </c>
      <c r="U290" s="69"/>
      <c r="V290" s="69"/>
      <c r="W290" s="69"/>
      <c r="Y290" s="57"/>
    </row>
    <row r="291" spans="1:25" ht="14">
      <c r="A291" s="2">
        <v>39693</v>
      </c>
      <c r="B291" s="72">
        <v>2008</v>
      </c>
      <c r="C291" s="72">
        <v>9</v>
      </c>
      <c r="D291" s="72" t="s">
        <v>307</v>
      </c>
      <c r="E291" s="57"/>
      <c r="F291" s="76" t="s">
        <v>97</v>
      </c>
      <c r="G291" s="76">
        <v>1</v>
      </c>
      <c r="H291" s="71" t="s">
        <v>123</v>
      </c>
      <c r="I291" s="72" t="s">
        <v>582</v>
      </c>
      <c r="J291" s="72" t="s">
        <v>583</v>
      </c>
      <c r="K291" s="72" t="s">
        <v>323</v>
      </c>
      <c r="L291" s="72" t="s">
        <v>434</v>
      </c>
      <c r="M291" s="72" t="s">
        <v>232</v>
      </c>
      <c r="N291" s="72" t="s">
        <v>584</v>
      </c>
      <c r="O291" s="76"/>
      <c r="P291" s="75"/>
      <c r="Q291" s="71">
        <v>96621</v>
      </c>
      <c r="R291" s="71" t="s">
        <v>951</v>
      </c>
      <c r="S291" s="71" t="s">
        <v>519</v>
      </c>
      <c r="T291" s="71" t="s">
        <v>434</v>
      </c>
      <c r="U291" s="71"/>
      <c r="V291" s="71"/>
      <c r="W291" s="71"/>
      <c r="Y291" s="57"/>
    </row>
    <row r="292" spans="1:25" ht="14">
      <c r="A292" s="2">
        <v>39693</v>
      </c>
      <c r="B292" s="70">
        <v>2008</v>
      </c>
      <c r="C292" s="70">
        <v>9</v>
      </c>
      <c r="D292" s="70" t="s">
        <v>307</v>
      </c>
      <c r="E292" s="57"/>
      <c r="F292" s="76" t="s">
        <v>97</v>
      </c>
      <c r="G292" s="76">
        <v>1</v>
      </c>
      <c r="H292" s="69" t="s">
        <v>475</v>
      </c>
      <c r="I292" s="70" t="s">
        <v>437</v>
      </c>
      <c r="J292" s="70" t="s">
        <v>546</v>
      </c>
      <c r="K292" s="70" t="s">
        <v>528</v>
      </c>
      <c r="L292" s="70" t="s">
        <v>434</v>
      </c>
      <c r="M292" s="70" t="s">
        <v>343</v>
      </c>
      <c r="N292" s="70" t="s">
        <v>435</v>
      </c>
      <c r="O292" s="70"/>
      <c r="P292" s="69"/>
      <c r="Q292" s="69">
        <v>96927</v>
      </c>
      <c r="R292" s="69" t="s">
        <v>950</v>
      </c>
      <c r="S292" s="69" t="s">
        <v>678</v>
      </c>
      <c r="T292" s="69" t="s">
        <v>434</v>
      </c>
      <c r="U292" s="69"/>
      <c r="V292" s="69" t="s">
        <v>33</v>
      </c>
      <c r="W292" s="69"/>
      <c r="Y292" s="57"/>
    </row>
    <row r="293" spans="1:25" ht="14">
      <c r="A293" s="2">
        <v>39696</v>
      </c>
      <c r="B293" s="70">
        <v>2008</v>
      </c>
      <c r="C293" s="70">
        <v>9</v>
      </c>
      <c r="D293" s="70" t="s">
        <v>307</v>
      </c>
      <c r="E293" s="57"/>
      <c r="F293" s="76" t="s">
        <v>97</v>
      </c>
      <c r="G293" s="76">
        <v>1</v>
      </c>
      <c r="H293" s="69" t="s">
        <v>475</v>
      </c>
      <c r="I293" s="70" t="s">
        <v>437</v>
      </c>
      <c r="J293" s="70" t="s">
        <v>546</v>
      </c>
      <c r="K293" s="70"/>
      <c r="L293" s="70" t="s">
        <v>434</v>
      </c>
      <c r="M293" s="70" t="s">
        <v>343</v>
      </c>
      <c r="N293" s="70" t="s">
        <v>435</v>
      </c>
      <c r="O293" s="70"/>
      <c r="P293" s="69"/>
      <c r="Q293" s="69">
        <v>96619</v>
      </c>
      <c r="R293" s="69" t="s">
        <v>769</v>
      </c>
      <c r="S293" s="69" t="s">
        <v>678</v>
      </c>
      <c r="T293" s="69" t="s">
        <v>434</v>
      </c>
      <c r="U293" s="73" t="s">
        <v>231</v>
      </c>
      <c r="V293" s="73"/>
      <c r="W293" s="69"/>
      <c r="Y293" s="57"/>
    </row>
    <row r="294" spans="1:25" ht="14">
      <c r="A294" s="2">
        <v>39744</v>
      </c>
      <c r="B294" s="70">
        <v>2008</v>
      </c>
      <c r="C294" s="70">
        <v>10</v>
      </c>
      <c r="D294" s="70" t="s">
        <v>307</v>
      </c>
      <c r="E294" s="57"/>
      <c r="F294" s="76" t="s">
        <v>97</v>
      </c>
      <c r="G294" s="76">
        <v>1</v>
      </c>
      <c r="H294" s="69" t="s">
        <v>123</v>
      </c>
      <c r="I294" s="70" t="s">
        <v>582</v>
      </c>
      <c r="J294" s="70" t="s">
        <v>583</v>
      </c>
      <c r="K294" s="70"/>
      <c r="L294" s="70"/>
      <c r="M294" s="70" t="s">
        <v>220</v>
      </c>
      <c r="N294" s="74" t="s">
        <v>542</v>
      </c>
      <c r="O294" s="74"/>
      <c r="P294" s="74"/>
      <c r="Q294" s="69">
        <v>97090</v>
      </c>
      <c r="R294" s="69" t="s">
        <v>775</v>
      </c>
      <c r="S294" s="69" t="s">
        <v>678</v>
      </c>
      <c r="T294" s="69" t="s">
        <v>517</v>
      </c>
      <c r="U294" s="69"/>
      <c r="V294" s="69" t="s">
        <v>33</v>
      </c>
      <c r="W294" s="69"/>
      <c r="Y294" s="57"/>
    </row>
    <row r="295" spans="1:25" ht="14">
      <c r="A295" s="2">
        <v>39746</v>
      </c>
      <c r="B295" s="70">
        <v>2008</v>
      </c>
      <c r="C295" s="70">
        <v>10</v>
      </c>
      <c r="D295" s="70" t="s">
        <v>307</v>
      </c>
      <c r="E295" s="57"/>
      <c r="F295" s="76" t="s">
        <v>97</v>
      </c>
      <c r="G295" s="76">
        <v>1</v>
      </c>
      <c r="H295" s="69" t="s">
        <v>123</v>
      </c>
      <c r="I295" s="70" t="s">
        <v>582</v>
      </c>
      <c r="J295" s="70" t="s">
        <v>583</v>
      </c>
      <c r="K295" s="70"/>
      <c r="L295" s="70"/>
      <c r="M295" s="70" t="s">
        <v>232</v>
      </c>
      <c r="N295" s="70" t="s">
        <v>232</v>
      </c>
      <c r="O295" s="76"/>
      <c r="P295" s="75"/>
      <c r="Q295" s="69">
        <v>97105</v>
      </c>
      <c r="R295" s="69" t="s">
        <v>776</v>
      </c>
      <c r="S295" s="69" t="s">
        <v>519</v>
      </c>
      <c r="T295" s="69" t="s">
        <v>517</v>
      </c>
      <c r="U295" s="69"/>
      <c r="V295" s="69" t="s">
        <v>34</v>
      </c>
      <c r="W295" s="69"/>
      <c r="Y295" s="57"/>
    </row>
    <row r="296" spans="1:25" ht="14">
      <c r="A296" s="2">
        <v>39756</v>
      </c>
      <c r="B296" s="70">
        <v>2008</v>
      </c>
      <c r="C296" s="70">
        <v>11</v>
      </c>
      <c r="D296" s="70" t="s">
        <v>307</v>
      </c>
      <c r="E296" s="57"/>
      <c r="F296" s="76" t="s">
        <v>97</v>
      </c>
      <c r="G296" s="76">
        <v>1</v>
      </c>
      <c r="H296" s="69" t="s">
        <v>123</v>
      </c>
      <c r="I296" s="70" t="s">
        <v>582</v>
      </c>
      <c r="J296" s="70" t="s">
        <v>583</v>
      </c>
      <c r="K296" s="70" t="s">
        <v>323</v>
      </c>
      <c r="L296" s="70"/>
      <c r="M296" s="70" t="s">
        <v>251</v>
      </c>
      <c r="N296" s="70" t="s">
        <v>451</v>
      </c>
      <c r="O296" s="76"/>
      <c r="P296" s="75"/>
      <c r="Q296" s="69">
        <v>96929</v>
      </c>
      <c r="R296" s="69" t="s">
        <v>778</v>
      </c>
      <c r="S296" s="69" t="s">
        <v>519</v>
      </c>
      <c r="T296" s="69" t="s">
        <v>517</v>
      </c>
      <c r="U296" s="71"/>
      <c r="V296" s="71"/>
      <c r="W296" s="69"/>
      <c r="Y296" s="57"/>
    </row>
    <row r="297" spans="1:25" ht="14">
      <c r="A297" s="2">
        <v>39773</v>
      </c>
      <c r="B297" s="70">
        <v>2008</v>
      </c>
      <c r="C297" s="70">
        <v>11</v>
      </c>
      <c r="D297" s="70" t="s">
        <v>307</v>
      </c>
      <c r="E297" s="57"/>
      <c r="F297" s="70" t="s">
        <v>97</v>
      </c>
      <c r="G297" s="70">
        <v>1</v>
      </c>
      <c r="H297" s="69" t="s">
        <v>123</v>
      </c>
      <c r="I297" s="70" t="s">
        <v>582</v>
      </c>
      <c r="J297" s="70" t="s">
        <v>583</v>
      </c>
      <c r="K297" s="70" t="s">
        <v>323</v>
      </c>
      <c r="L297" s="70"/>
      <c r="M297" s="70" t="s">
        <v>232</v>
      </c>
      <c r="N297" s="70" t="s">
        <v>584</v>
      </c>
      <c r="O297" s="70"/>
      <c r="P297" s="69"/>
      <c r="Q297" s="69">
        <v>96926</v>
      </c>
      <c r="R297" s="69" t="s">
        <v>779</v>
      </c>
      <c r="S297" s="69" t="s">
        <v>519</v>
      </c>
      <c r="T297" s="69" t="s">
        <v>517</v>
      </c>
      <c r="U297" s="69"/>
      <c r="V297" s="69"/>
      <c r="W297" s="69"/>
      <c r="Y297" s="57"/>
    </row>
    <row r="298" spans="1:25" ht="14">
      <c r="A298" s="2">
        <v>39488</v>
      </c>
      <c r="B298" s="1">
        <v>2008</v>
      </c>
      <c r="C298" s="1">
        <v>2</v>
      </c>
      <c r="D298" s="70" t="s">
        <v>248</v>
      </c>
      <c r="E298" s="57"/>
      <c r="F298" s="70" t="s">
        <v>122</v>
      </c>
      <c r="G298" s="70">
        <v>1</v>
      </c>
      <c r="H298" s="69" t="s">
        <v>295</v>
      </c>
      <c r="I298" s="70" t="s">
        <v>514</v>
      </c>
      <c r="J298" s="70" t="s">
        <v>515</v>
      </c>
      <c r="K298" s="11"/>
      <c r="L298" s="11"/>
      <c r="M298" s="70" t="s">
        <v>343</v>
      </c>
      <c r="N298" s="70" t="s">
        <v>31</v>
      </c>
      <c r="O298" s="70"/>
      <c r="P298" s="69"/>
      <c r="Q298" s="69">
        <v>96018</v>
      </c>
      <c r="R298" s="69" t="s">
        <v>296</v>
      </c>
      <c r="S298" s="69" t="s">
        <v>519</v>
      </c>
      <c r="T298" s="69" t="s">
        <v>517</v>
      </c>
      <c r="U298" s="69" t="s">
        <v>841</v>
      </c>
      <c r="V298" s="69" t="s">
        <v>297</v>
      </c>
      <c r="W298" s="69"/>
      <c r="Y298" s="57"/>
    </row>
    <row r="299" spans="1:25" ht="14">
      <c r="A299" s="2">
        <v>39642</v>
      </c>
      <c r="B299" s="70">
        <v>2008</v>
      </c>
      <c r="C299" s="70">
        <v>7</v>
      </c>
      <c r="D299" s="70" t="s">
        <v>243</v>
      </c>
      <c r="E299" s="57"/>
      <c r="F299" s="70" t="s">
        <v>97</v>
      </c>
      <c r="G299" s="70">
        <v>1</v>
      </c>
      <c r="H299" s="69" t="s">
        <v>720</v>
      </c>
      <c r="I299" s="70" t="s">
        <v>326</v>
      </c>
      <c r="J299" s="70" t="s">
        <v>327</v>
      </c>
      <c r="K299" s="70"/>
      <c r="L299" s="70"/>
      <c r="M299" s="70" t="s">
        <v>220</v>
      </c>
      <c r="N299" s="70" t="s">
        <v>328</v>
      </c>
      <c r="O299" s="70"/>
      <c r="P299" s="69"/>
      <c r="Q299" s="69">
        <v>97341</v>
      </c>
      <c r="R299" s="69" t="s">
        <v>708</v>
      </c>
      <c r="S299" s="69" t="s">
        <v>678</v>
      </c>
      <c r="T299" s="69" t="s">
        <v>434</v>
      </c>
      <c r="U299" s="69" t="s">
        <v>917</v>
      </c>
      <c r="V299" s="69"/>
      <c r="W299" s="69"/>
      <c r="Y299" s="57"/>
    </row>
    <row r="300" spans="1:25" ht="14">
      <c r="A300" s="2">
        <v>39668</v>
      </c>
      <c r="B300" s="70">
        <v>2008</v>
      </c>
      <c r="C300" s="70">
        <v>8</v>
      </c>
      <c r="D300" s="70" t="s">
        <v>243</v>
      </c>
      <c r="E300" s="57"/>
      <c r="F300" s="70" t="s">
        <v>97</v>
      </c>
      <c r="G300" s="70">
        <v>1</v>
      </c>
      <c r="H300" s="69" t="s">
        <v>718</v>
      </c>
      <c r="I300" s="70" t="s">
        <v>432</v>
      </c>
      <c r="J300" s="76" t="s">
        <v>433</v>
      </c>
      <c r="K300" s="76" t="s">
        <v>585</v>
      </c>
      <c r="L300" s="70" t="s">
        <v>434</v>
      </c>
      <c r="M300" s="70" t="s">
        <v>343</v>
      </c>
      <c r="N300" s="70" t="s">
        <v>435</v>
      </c>
      <c r="O300" s="70"/>
      <c r="P300" s="69"/>
      <c r="Q300" s="69">
        <v>97098</v>
      </c>
      <c r="R300" s="69" t="s">
        <v>945</v>
      </c>
      <c r="S300" s="69" t="s">
        <v>519</v>
      </c>
      <c r="T300" s="69" t="s">
        <v>434</v>
      </c>
      <c r="U300" s="69"/>
      <c r="V300" s="69"/>
      <c r="W300" s="69"/>
      <c r="Y300" s="57"/>
    </row>
    <row r="301" spans="1:25" ht="14">
      <c r="A301" s="2">
        <v>39720</v>
      </c>
      <c r="B301" s="70">
        <v>2008</v>
      </c>
      <c r="C301" s="70">
        <v>9</v>
      </c>
      <c r="D301" s="70" t="s">
        <v>307</v>
      </c>
      <c r="E301" s="57"/>
      <c r="F301" s="70" t="s">
        <v>97</v>
      </c>
      <c r="G301" s="70">
        <v>1</v>
      </c>
      <c r="H301" s="69" t="s">
        <v>742</v>
      </c>
      <c r="I301" s="70" t="s">
        <v>22</v>
      </c>
      <c r="J301" s="70" t="s">
        <v>23</v>
      </c>
      <c r="K301" s="70"/>
      <c r="L301" s="70"/>
      <c r="M301" s="70" t="s">
        <v>220</v>
      </c>
      <c r="N301" s="70"/>
      <c r="O301" s="70"/>
      <c r="P301" s="69"/>
      <c r="Q301" s="69">
        <v>96628</v>
      </c>
      <c r="R301" s="69" t="s">
        <v>770</v>
      </c>
      <c r="S301" s="69" t="s">
        <v>678</v>
      </c>
      <c r="T301" s="69" t="s">
        <v>585</v>
      </c>
      <c r="U301" s="69" t="s">
        <v>227</v>
      </c>
      <c r="V301" s="69"/>
      <c r="W301" s="69"/>
      <c r="Y301" s="57"/>
    </row>
    <row r="302" spans="1:25" ht="14">
      <c r="A302" s="2">
        <v>39729</v>
      </c>
      <c r="B302" s="70">
        <v>2008</v>
      </c>
      <c r="C302" s="70">
        <v>10</v>
      </c>
      <c r="D302" s="70" t="s">
        <v>307</v>
      </c>
      <c r="E302" s="57"/>
      <c r="F302" s="70" t="s">
        <v>97</v>
      </c>
      <c r="G302" s="70">
        <v>1</v>
      </c>
      <c r="H302" s="69" t="s">
        <v>723</v>
      </c>
      <c r="I302" s="70" t="s">
        <v>603</v>
      </c>
      <c r="J302" s="76" t="s">
        <v>604</v>
      </c>
      <c r="K302" s="76"/>
      <c r="L302" s="70" t="s">
        <v>434</v>
      </c>
      <c r="M302" s="70" t="s">
        <v>232</v>
      </c>
      <c r="N302" s="70" t="s">
        <v>584</v>
      </c>
      <c r="O302" s="70"/>
      <c r="P302" s="69"/>
      <c r="Q302" s="69">
        <v>97152</v>
      </c>
      <c r="R302" s="69" t="s">
        <v>967</v>
      </c>
      <c r="S302" s="69" t="s">
        <v>678</v>
      </c>
      <c r="T302" s="69" t="s">
        <v>585</v>
      </c>
      <c r="U302" s="69"/>
      <c r="V302" s="69"/>
      <c r="W302" s="69"/>
      <c r="Y302" s="57"/>
    </row>
    <row r="303" spans="1:25" ht="14">
      <c r="A303" s="2">
        <v>39729</v>
      </c>
      <c r="B303" s="70">
        <v>2008</v>
      </c>
      <c r="C303" s="70">
        <v>10</v>
      </c>
      <c r="D303" s="70" t="s">
        <v>307</v>
      </c>
      <c r="E303" s="57"/>
      <c r="F303" s="70" t="s">
        <v>97</v>
      </c>
      <c r="G303" s="70">
        <v>1</v>
      </c>
      <c r="H303" s="69" t="s">
        <v>1</v>
      </c>
      <c r="I303" s="70" t="s">
        <v>547</v>
      </c>
      <c r="J303" s="70" t="s">
        <v>725</v>
      </c>
      <c r="K303" s="70"/>
      <c r="L303" s="70" t="s">
        <v>434</v>
      </c>
      <c r="M303" s="70" t="s">
        <v>343</v>
      </c>
      <c r="N303" s="70" t="s">
        <v>435</v>
      </c>
      <c r="O303" s="70"/>
      <c r="P303" s="69"/>
      <c r="Q303" s="69">
        <v>97146</v>
      </c>
      <c r="R303" s="69" t="s">
        <v>966</v>
      </c>
      <c r="S303" s="69" t="s">
        <v>678</v>
      </c>
      <c r="T303" s="69" t="s">
        <v>585</v>
      </c>
      <c r="U303" s="69"/>
      <c r="V303" s="69"/>
      <c r="W303" s="69"/>
      <c r="Y303" s="57"/>
    </row>
    <row r="304" spans="1:25" ht="14">
      <c r="A304" s="2">
        <v>39732</v>
      </c>
      <c r="B304" s="70">
        <v>2008</v>
      </c>
      <c r="C304" s="70">
        <v>10</v>
      </c>
      <c r="D304" s="70" t="s">
        <v>307</v>
      </c>
      <c r="E304" s="57"/>
      <c r="F304" s="76" t="s">
        <v>97</v>
      </c>
      <c r="G304" s="76">
        <v>1</v>
      </c>
      <c r="H304" s="69" t="s">
        <v>722</v>
      </c>
      <c r="I304" s="70" t="s">
        <v>468</v>
      </c>
      <c r="J304" s="74" t="s">
        <v>728</v>
      </c>
      <c r="K304" s="74"/>
      <c r="L304" s="70" t="s">
        <v>434</v>
      </c>
      <c r="M304" s="70" t="s">
        <v>232</v>
      </c>
      <c r="N304" s="72" t="s">
        <v>584</v>
      </c>
      <c r="O304" s="76"/>
      <c r="P304" s="75"/>
      <c r="Q304" s="69" t="s">
        <v>342</v>
      </c>
      <c r="R304" s="69" t="s">
        <v>62</v>
      </c>
      <c r="S304" s="69" t="s">
        <v>519</v>
      </c>
      <c r="T304" s="69" t="s">
        <v>434</v>
      </c>
      <c r="U304" s="69" t="s">
        <v>226</v>
      </c>
      <c r="V304" s="69"/>
      <c r="W304" s="69"/>
      <c r="Y304" s="57"/>
    </row>
    <row r="305" spans="1:25" ht="14">
      <c r="A305" s="2">
        <v>39733</v>
      </c>
      <c r="B305" s="70">
        <v>2008</v>
      </c>
      <c r="C305" s="70">
        <v>10</v>
      </c>
      <c r="D305" s="70" t="s">
        <v>307</v>
      </c>
      <c r="E305" s="57"/>
      <c r="F305" s="70" t="s">
        <v>97</v>
      </c>
      <c r="G305" s="70">
        <v>1</v>
      </c>
      <c r="H305" s="69" t="s">
        <v>740</v>
      </c>
      <c r="I305" s="70" t="s">
        <v>8</v>
      </c>
      <c r="J305" s="70" t="s">
        <v>729</v>
      </c>
      <c r="K305" s="70"/>
      <c r="L305" s="70" t="s">
        <v>434</v>
      </c>
      <c r="M305" s="70" t="s">
        <v>343</v>
      </c>
      <c r="N305" s="70" t="s">
        <v>435</v>
      </c>
      <c r="O305" s="70"/>
      <c r="P305" s="69"/>
      <c r="Q305" s="69" t="s">
        <v>342</v>
      </c>
      <c r="R305" s="69" t="s">
        <v>771</v>
      </c>
      <c r="S305" s="69" t="s">
        <v>678</v>
      </c>
      <c r="T305" s="69" t="s">
        <v>434</v>
      </c>
      <c r="U305" s="69" t="s">
        <v>226</v>
      </c>
      <c r="V305" s="69"/>
      <c r="W305" s="69"/>
      <c r="Y305" s="57"/>
    </row>
    <row r="306" spans="1:25" ht="14">
      <c r="A306" s="2">
        <v>39734</v>
      </c>
      <c r="B306" s="70">
        <v>2008</v>
      </c>
      <c r="C306" s="70">
        <v>10</v>
      </c>
      <c r="D306" s="70" t="s">
        <v>307</v>
      </c>
      <c r="E306" s="57"/>
      <c r="F306" s="76" t="s">
        <v>97</v>
      </c>
      <c r="G306" s="76">
        <v>1</v>
      </c>
      <c r="H306" s="69" t="s">
        <v>722</v>
      </c>
      <c r="I306" s="70" t="s">
        <v>468</v>
      </c>
      <c r="J306" s="74" t="s">
        <v>728</v>
      </c>
      <c r="K306" s="74"/>
      <c r="L306" s="70" t="s">
        <v>434</v>
      </c>
      <c r="M306" s="70" t="s">
        <v>133</v>
      </c>
      <c r="N306" s="70" t="s">
        <v>730</v>
      </c>
      <c r="O306" s="70"/>
      <c r="P306" s="69"/>
      <c r="Q306" s="69">
        <v>97100</v>
      </c>
      <c r="R306" s="69" t="s">
        <v>223</v>
      </c>
      <c r="S306" s="69" t="s">
        <v>519</v>
      </c>
      <c r="T306" s="69" t="s">
        <v>585</v>
      </c>
      <c r="U306" s="69"/>
      <c r="V306" s="69"/>
      <c r="W306" s="69"/>
      <c r="Y306" s="57"/>
    </row>
    <row r="307" spans="1:25" ht="14">
      <c r="A307" s="2">
        <v>39736</v>
      </c>
      <c r="B307" s="70">
        <v>2008</v>
      </c>
      <c r="C307" s="70">
        <v>10</v>
      </c>
      <c r="D307" s="70" t="s">
        <v>307</v>
      </c>
      <c r="E307" s="57"/>
      <c r="F307" s="76" t="s">
        <v>97</v>
      </c>
      <c r="G307" s="76">
        <v>1</v>
      </c>
      <c r="H307" s="69" t="s">
        <v>250</v>
      </c>
      <c r="I307" s="70" t="s">
        <v>183</v>
      </c>
      <c r="J307" s="70" t="s">
        <v>348</v>
      </c>
      <c r="K307" s="70"/>
      <c r="L307" s="70" t="s">
        <v>434</v>
      </c>
      <c r="M307" s="70" t="s">
        <v>171</v>
      </c>
      <c r="N307" s="70" t="s">
        <v>451</v>
      </c>
      <c r="O307" s="76"/>
      <c r="P307" s="75"/>
      <c r="Q307" s="69" t="s">
        <v>342</v>
      </c>
      <c r="R307" s="69" t="s">
        <v>772</v>
      </c>
      <c r="S307" s="69" t="s">
        <v>585</v>
      </c>
      <c r="T307" s="69" t="s">
        <v>585</v>
      </c>
      <c r="U307" s="69"/>
      <c r="V307" s="69"/>
      <c r="W307" s="69"/>
      <c r="Y307" s="57"/>
    </row>
    <row r="308" spans="1:25" ht="14">
      <c r="A308" s="2">
        <v>39746</v>
      </c>
      <c r="B308" s="76">
        <v>2008</v>
      </c>
      <c r="C308" s="76">
        <v>10</v>
      </c>
      <c r="D308" s="76" t="s">
        <v>307</v>
      </c>
      <c r="E308" s="57"/>
      <c r="F308" s="70" t="s">
        <v>97</v>
      </c>
      <c r="G308" s="70">
        <v>1</v>
      </c>
      <c r="H308" s="69" t="s">
        <v>718</v>
      </c>
      <c r="I308" s="70" t="s">
        <v>432</v>
      </c>
      <c r="J308" s="70" t="s">
        <v>433</v>
      </c>
      <c r="K308" s="70"/>
      <c r="L308" s="70" t="s">
        <v>434</v>
      </c>
      <c r="M308" s="70" t="s">
        <v>232</v>
      </c>
      <c r="N308" s="70" t="s">
        <v>584</v>
      </c>
      <c r="O308" s="70"/>
      <c r="P308" s="69"/>
      <c r="Q308" s="69">
        <v>97097</v>
      </c>
      <c r="R308" s="69" t="s">
        <v>777</v>
      </c>
      <c r="S308" s="69" t="s">
        <v>585</v>
      </c>
      <c r="T308" s="69" t="s">
        <v>434</v>
      </c>
      <c r="U308" s="69"/>
      <c r="V308" s="69"/>
      <c r="W308" s="69"/>
      <c r="Y308" s="57"/>
    </row>
    <row r="309" spans="1:25" ht="14">
      <c r="A309" s="2">
        <v>39770</v>
      </c>
      <c r="B309" s="1">
        <v>2008</v>
      </c>
      <c r="C309" s="1">
        <v>11</v>
      </c>
      <c r="D309" s="1" t="s">
        <v>307</v>
      </c>
      <c r="E309" s="57"/>
      <c r="F309" s="76" t="s">
        <v>97</v>
      </c>
      <c r="G309" s="76">
        <v>1</v>
      </c>
      <c r="H309" s="69" t="s">
        <v>1</v>
      </c>
      <c r="I309" s="70" t="s">
        <v>547</v>
      </c>
      <c r="J309" s="70" t="s">
        <v>725</v>
      </c>
      <c r="K309" s="70"/>
      <c r="L309" s="70"/>
      <c r="M309" s="70" t="s">
        <v>251</v>
      </c>
      <c r="N309" s="70" t="s">
        <v>58</v>
      </c>
      <c r="O309" s="76"/>
      <c r="P309" s="75"/>
      <c r="Q309" s="69" t="s">
        <v>342</v>
      </c>
      <c r="R309" s="69" t="s">
        <v>59</v>
      </c>
      <c r="S309" s="69" t="s">
        <v>519</v>
      </c>
      <c r="T309" s="69" t="s">
        <v>585</v>
      </c>
      <c r="U309" s="69"/>
      <c r="V309" s="69" t="s">
        <v>840</v>
      </c>
      <c r="W309" s="69"/>
      <c r="Y309" s="57"/>
    </row>
    <row r="314" spans="1:25">
      <c r="S314">
        <f>COUNTIF(S1:S311,"M")</f>
        <v>184</v>
      </c>
    </row>
    <row r="315" spans="1:25">
      <c r="S315">
        <f>COUNTIF(S2:S312,"F")</f>
        <v>93</v>
      </c>
    </row>
    <row r="316" spans="1:25">
      <c r="S316">
        <f>COUNTIF(S3:S313,"U")</f>
        <v>31</v>
      </c>
    </row>
    <row r="319" spans="1:25">
      <c r="S319">
        <f>S314/S315</f>
        <v>1.978494623655914</v>
      </c>
    </row>
  </sheetData>
  <sortState ref="A2:Y319">
    <sortCondition ref="Y2:Y319"/>
    <sortCondition ref="O2:O319"/>
  </sortState>
  <phoneticPr fontId="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main datasheet--NO NEW ANALYSES</vt:lpstr>
      <vt:lpstr>main Datasheet PURGED--no alive</vt:lpstr>
    </vt:vector>
  </TitlesOfParts>
  <Company>noname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 Name</dc:creator>
  <cp:lastModifiedBy>Dumbacher, Jack</cp:lastModifiedBy>
  <cp:lastPrinted>2014-08-12T16:41:58Z</cp:lastPrinted>
  <dcterms:created xsi:type="dcterms:W3CDTF">2013-02-26T07:11:51Z</dcterms:created>
  <dcterms:modified xsi:type="dcterms:W3CDTF">2015-06-26T16:08:55Z</dcterms:modified>
</cp:coreProperties>
</file>