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0" yWindow="120" windowWidth="17700" windowHeight="7840" activeTab="3"/>
  </bookViews>
  <sheets>
    <sheet name="HRpeak" sheetId="1" r:id="rId1"/>
    <sheet name="HR60s" sheetId="3" r:id="rId2"/>
    <sheet name="HRR60s" sheetId="2" r:id="rId3"/>
    <sheet name="Lapeak" sheetId="4" r:id="rId4"/>
    <sheet name="NAd_At_Exhaustion" sheetId="5" r:id="rId5"/>
    <sheet name="Ad_At_Exhaustion" sheetId="6" r:id="rId6"/>
  </sheets>
  <calcPr calcId="125725"/>
</workbook>
</file>

<file path=xl/calcChain.xml><?xml version="1.0" encoding="utf-8"?>
<calcChain xmlns="http://schemas.openxmlformats.org/spreadsheetml/2006/main">
  <c r="J2" i="6"/>
  <c r="E3"/>
  <c r="E13" s="1"/>
  <c r="J3"/>
  <c r="E4"/>
  <c r="J4"/>
  <c r="E5"/>
  <c r="J5"/>
  <c r="E6"/>
  <c r="J6"/>
  <c r="E7"/>
  <c r="J7"/>
  <c r="E8"/>
  <c r="J8"/>
  <c r="E9"/>
  <c r="J9"/>
  <c r="E10"/>
  <c r="J10"/>
  <c r="E11"/>
  <c r="J11"/>
  <c r="J12"/>
  <c r="B13"/>
  <c r="C13"/>
  <c r="D13"/>
  <c r="G13"/>
  <c r="H13"/>
  <c r="I13"/>
  <c r="L13"/>
  <c r="M13"/>
  <c r="N13"/>
  <c r="B14"/>
  <c r="C14"/>
  <c r="D14"/>
  <c r="E14"/>
  <c r="G14"/>
  <c r="H14"/>
  <c r="I14"/>
  <c r="L14"/>
  <c r="M14"/>
  <c r="N14"/>
  <c r="B15"/>
  <c r="C15"/>
  <c r="C26" s="1"/>
  <c r="D15"/>
  <c r="G15"/>
  <c r="H15"/>
  <c r="I15"/>
  <c r="I26" s="1"/>
  <c r="L15"/>
  <c r="M15"/>
  <c r="N15"/>
  <c r="B16"/>
  <c r="B27" s="1"/>
  <c r="C16"/>
  <c r="D16"/>
  <c r="G16"/>
  <c r="H16"/>
  <c r="H27" s="1"/>
  <c r="I16"/>
  <c r="L16"/>
  <c r="M16"/>
  <c r="N16"/>
  <c r="N27" s="1"/>
  <c r="B17"/>
  <c r="C17"/>
  <c r="D17"/>
  <c r="G17"/>
  <c r="H17"/>
  <c r="I17"/>
  <c r="L17"/>
  <c r="M17"/>
  <c r="N17"/>
  <c r="B18"/>
  <c r="C18"/>
  <c r="D18"/>
  <c r="G18"/>
  <c r="H18"/>
  <c r="I18"/>
  <c r="L18"/>
  <c r="M18"/>
  <c r="N18"/>
  <c r="B19"/>
  <c r="C19"/>
  <c r="D19"/>
  <c r="G19"/>
  <c r="G26" s="1"/>
  <c r="H19"/>
  <c r="I19"/>
  <c r="L19"/>
  <c r="M19"/>
  <c r="N19"/>
  <c r="B20"/>
  <c r="C20"/>
  <c r="D20"/>
  <c r="G20"/>
  <c r="H20"/>
  <c r="I20"/>
  <c r="L20"/>
  <c r="M20"/>
  <c r="N20"/>
  <c r="B21"/>
  <c r="C21"/>
  <c r="D21"/>
  <c r="G21"/>
  <c r="H21"/>
  <c r="I21"/>
  <c r="L21"/>
  <c r="M21"/>
  <c r="N21"/>
  <c r="B22"/>
  <c r="C22"/>
  <c r="D22"/>
  <c r="G22"/>
  <c r="H22"/>
  <c r="I22"/>
  <c r="L22"/>
  <c r="M22"/>
  <c r="N22"/>
  <c r="B23"/>
  <c r="C23"/>
  <c r="D23"/>
  <c r="G23"/>
  <c r="H23"/>
  <c r="I23"/>
  <c r="L23"/>
  <c r="M23"/>
  <c r="M26" s="1"/>
  <c r="N23"/>
  <c r="B24"/>
  <c r="C24"/>
  <c r="D24"/>
  <c r="G24"/>
  <c r="H24"/>
  <c r="I24"/>
  <c r="L24"/>
  <c r="M24"/>
  <c r="N24"/>
  <c r="G25"/>
  <c r="H25"/>
  <c r="I25"/>
  <c r="B26"/>
  <c r="D26"/>
  <c r="H26"/>
  <c r="L26"/>
  <c r="N26"/>
  <c r="C27"/>
  <c r="D27"/>
  <c r="G27"/>
  <c r="I27"/>
  <c r="L27"/>
  <c r="M27"/>
  <c r="J2" i="5"/>
  <c r="E3"/>
  <c r="E13" s="1"/>
  <c r="J3"/>
  <c r="E4"/>
  <c r="J4"/>
  <c r="E5"/>
  <c r="J5"/>
  <c r="E6"/>
  <c r="J6"/>
  <c r="E7"/>
  <c r="J7"/>
  <c r="E8"/>
  <c r="J8"/>
  <c r="E9"/>
  <c r="J9"/>
  <c r="E10"/>
  <c r="J10"/>
  <c r="E11"/>
  <c r="J11"/>
  <c r="J12"/>
  <c r="B13"/>
  <c r="C13"/>
  <c r="D13"/>
  <c r="G13"/>
  <c r="H13"/>
  <c r="I13"/>
  <c r="L13"/>
  <c r="M13"/>
  <c r="N13"/>
  <c r="B14"/>
  <c r="C14"/>
  <c r="D14"/>
  <c r="E14"/>
  <c r="G14"/>
  <c r="H14"/>
  <c r="I14"/>
  <c r="L14"/>
  <c r="M14"/>
  <c r="N14"/>
  <c r="B15"/>
  <c r="C15"/>
  <c r="C27" s="1"/>
  <c r="D15"/>
  <c r="D26" s="1"/>
  <c r="G15"/>
  <c r="H15"/>
  <c r="I15"/>
  <c r="I27" s="1"/>
  <c r="L15"/>
  <c r="L26" s="1"/>
  <c r="M15"/>
  <c r="N15"/>
  <c r="B16"/>
  <c r="C16"/>
  <c r="D16"/>
  <c r="G16"/>
  <c r="H16"/>
  <c r="I16"/>
  <c r="L16"/>
  <c r="M16"/>
  <c r="N16"/>
  <c r="B17"/>
  <c r="C17"/>
  <c r="D17"/>
  <c r="G17"/>
  <c r="H17"/>
  <c r="I17"/>
  <c r="L17"/>
  <c r="M17"/>
  <c r="N17"/>
  <c r="B18"/>
  <c r="C18"/>
  <c r="D18"/>
  <c r="G18"/>
  <c r="H18"/>
  <c r="I18"/>
  <c r="L18"/>
  <c r="M18"/>
  <c r="N18"/>
  <c r="B19"/>
  <c r="B26" s="1"/>
  <c r="C19"/>
  <c r="D19"/>
  <c r="G19"/>
  <c r="H19"/>
  <c r="H26" s="1"/>
  <c r="I19"/>
  <c r="L19"/>
  <c r="M19"/>
  <c r="N19"/>
  <c r="B20"/>
  <c r="C20"/>
  <c r="D20"/>
  <c r="G20"/>
  <c r="H20"/>
  <c r="I20"/>
  <c r="L20"/>
  <c r="M20"/>
  <c r="N20"/>
  <c r="B21"/>
  <c r="C21"/>
  <c r="D21"/>
  <c r="G21"/>
  <c r="H21"/>
  <c r="I21"/>
  <c r="L21"/>
  <c r="M21"/>
  <c r="N21"/>
  <c r="N26" s="1"/>
  <c r="B22"/>
  <c r="C22"/>
  <c r="D22"/>
  <c r="G22"/>
  <c r="G27" s="1"/>
  <c r="H22"/>
  <c r="I22"/>
  <c r="L22"/>
  <c r="M22"/>
  <c r="N22"/>
  <c r="B23"/>
  <c r="C23"/>
  <c r="D23"/>
  <c r="G23"/>
  <c r="H23"/>
  <c r="I23"/>
  <c r="L23"/>
  <c r="M23"/>
  <c r="N23"/>
  <c r="B24"/>
  <c r="C24"/>
  <c r="D24"/>
  <c r="G24"/>
  <c r="H24"/>
  <c r="I24"/>
  <c r="L24"/>
  <c r="M24"/>
  <c r="M27" s="1"/>
  <c r="N24"/>
  <c r="G25"/>
  <c r="H25"/>
  <c r="I25"/>
  <c r="C26"/>
  <c r="G26"/>
  <c r="I26"/>
  <c r="M26"/>
  <c r="B27"/>
  <c r="D27"/>
  <c r="H27"/>
  <c r="L27"/>
  <c r="N27"/>
  <c r="B14" i="4"/>
  <c r="C14"/>
  <c r="D14"/>
  <c r="G14"/>
  <c r="H14"/>
  <c r="I14"/>
  <c r="L14"/>
  <c r="M14"/>
  <c r="N14"/>
  <c r="B15"/>
  <c r="C15"/>
  <c r="D15"/>
  <c r="G15"/>
  <c r="H15"/>
  <c r="I15"/>
  <c r="L15"/>
  <c r="M15"/>
  <c r="N15"/>
  <c r="B16"/>
  <c r="C16"/>
  <c r="C27" s="1"/>
  <c r="D16"/>
  <c r="G16"/>
  <c r="H16"/>
  <c r="I16"/>
  <c r="I27" s="1"/>
  <c r="L16"/>
  <c r="M16"/>
  <c r="N16"/>
  <c r="B17"/>
  <c r="B28" s="1"/>
  <c r="C17"/>
  <c r="D17"/>
  <c r="G17"/>
  <c r="H17"/>
  <c r="H28" s="1"/>
  <c r="I17"/>
  <c r="L17"/>
  <c r="M17"/>
  <c r="N17"/>
  <c r="N28" s="1"/>
  <c r="B18"/>
  <c r="C18"/>
  <c r="D18"/>
  <c r="G18"/>
  <c r="H18"/>
  <c r="I18"/>
  <c r="L18"/>
  <c r="M18"/>
  <c r="N18"/>
  <c r="B19"/>
  <c r="C19"/>
  <c r="D19"/>
  <c r="G19"/>
  <c r="H19"/>
  <c r="I19"/>
  <c r="L19"/>
  <c r="M19"/>
  <c r="N19"/>
  <c r="B20"/>
  <c r="C20"/>
  <c r="D20"/>
  <c r="G20"/>
  <c r="G27" s="1"/>
  <c r="H20"/>
  <c r="I20"/>
  <c r="L20"/>
  <c r="M20"/>
  <c r="M27" s="1"/>
  <c r="N20"/>
  <c r="B21"/>
  <c r="C21"/>
  <c r="D21"/>
  <c r="D28" s="1"/>
  <c r="G21"/>
  <c r="H21"/>
  <c r="I21"/>
  <c r="L21"/>
  <c r="L28" s="1"/>
  <c r="M21"/>
  <c r="N21"/>
  <c r="B22"/>
  <c r="C22"/>
  <c r="D22"/>
  <c r="G22"/>
  <c r="H22"/>
  <c r="I22"/>
  <c r="L22"/>
  <c r="M22"/>
  <c r="N22"/>
  <c r="B23"/>
  <c r="C23"/>
  <c r="D23"/>
  <c r="G23"/>
  <c r="H23"/>
  <c r="I23"/>
  <c r="L23"/>
  <c r="M23"/>
  <c r="N23"/>
  <c r="B24"/>
  <c r="C24"/>
  <c r="D24"/>
  <c r="G24"/>
  <c r="H24"/>
  <c r="I24"/>
  <c r="L24"/>
  <c r="M24"/>
  <c r="N24"/>
  <c r="B25"/>
  <c r="C25"/>
  <c r="D25"/>
  <c r="G25"/>
  <c r="H25"/>
  <c r="I25"/>
  <c r="L25"/>
  <c r="M25"/>
  <c r="N25"/>
  <c r="G26"/>
  <c r="H26"/>
  <c r="H27" s="1"/>
  <c r="I26"/>
  <c r="B27"/>
  <c r="D27"/>
  <c r="L27"/>
  <c r="N27"/>
  <c r="C28"/>
  <c r="G28"/>
  <c r="I28"/>
  <c r="M28"/>
  <c r="P46"/>
  <c r="Q46"/>
  <c r="Q58" s="1"/>
  <c r="P47"/>
  <c r="Q47"/>
  <c r="P48"/>
  <c r="Q48"/>
  <c r="P49"/>
  <c r="Q49"/>
  <c r="P50"/>
  <c r="P58" s="1"/>
  <c r="Q50"/>
  <c r="P51"/>
  <c r="Q51"/>
  <c r="P52"/>
  <c r="Q52"/>
  <c r="P53"/>
  <c r="Q53"/>
  <c r="P54"/>
  <c r="Q54"/>
  <c r="P55"/>
  <c r="Q55"/>
  <c r="P57"/>
  <c r="Q57"/>
  <c r="N15" i="3"/>
  <c r="M15"/>
  <c r="L15"/>
  <c r="I15"/>
  <c r="H15"/>
  <c r="G15"/>
  <c r="D15"/>
  <c r="C15"/>
  <c r="B15"/>
  <c r="N14"/>
  <c r="M14"/>
  <c r="L14"/>
  <c r="I14"/>
  <c r="H14"/>
  <c r="G14"/>
  <c r="D14"/>
  <c r="C14"/>
  <c r="B14"/>
  <c r="I26" i="2"/>
  <c r="H26"/>
  <c r="G26"/>
  <c r="N25"/>
  <c r="M25"/>
  <c r="L25"/>
  <c r="I25"/>
  <c r="H25"/>
  <c r="G25"/>
  <c r="D25"/>
  <c r="C25"/>
  <c r="B25"/>
  <c r="N24"/>
  <c r="M24"/>
  <c r="L24"/>
  <c r="I24"/>
  <c r="H24"/>
  <c r="G24"/>
  <c r="D24"/>
  <c r="C24"/>
  <c r="B24"/>
  <c r="N23"/>
  <c r="M23"/>
  <c r="L23"/>
  <c r="I23"/>
  <c r="H23"/>
  <c r="G23"/>
  <c r="D23"/>
  <c r="C23"/>
  <c r="B23"/>
  <c r="N22"/>
  <c r="M22"/>
  <c r="L22"/>
  <c r="I22"/>
  <c r="H22"/>
  <c r="G22"/>
  <c r="D22"/>
  <c r="C22"/>
  <c r="B22"/>
  <c r="N21"/>
  <c r="M21"/>
  <c r="L21"/>
  <c r="I21"/>
  <c r="H21"/>
  <c r="G21"/>
  <c r="D21"/>
  <c r="C21"/>
  <c r="B21"/>
  <c r="N20"/>
  <c r="M20"/>
  <c r="L20"/>
  <c r="I20"/>
  <c r="H20"/>
  <c r="G20"/>
  <c r="D20"/>
  <c r="C20"/>
  <c r="B20"/>
  <c r="N19"/>
  <c r="M19"/>
  <c r="L19"/>
  <c r="I19"/>
  <c r="H19"/>
  <c r="G19"/>
  <c r="D19"/>
  <c r="C19"/>
  <c r="B19"/>
  <c r="N18"/>
  <c r="M18"/>
  <c r="L18"/>
  <c r="I18"/>
  <c r="H18"/>
  <c r="G18"/>
  <c r="D18"/>
  <c r="C18"/>
  <c r="B18"/>
  <c r="N17"/>
  <c r="M17"/>
  <c r="L17"/>
  <c r="I17"/>
  <c r="H17"/>
  <c r="G17"/>
  <c r="D17"/>
  <c r="C17"/>
  <c r="B17"/>
  <c r="N16"/>
  <c r="N27" s="1"/>
  <c r="M16"/>
  <c r="M27" s="1"/>
  <c r="L16"/>
  <c r="L27" s="1"/>
  <c r="I16"/>
  <c r="I28" s="1"/>
  <c r="H16"/>
  <c r="H27" s="1"/>
  <c r="G16"/>
  <c r="G27" s="1"/>
  <c r="D16"/>
  <c r="D27" s="1"/>
  <c r="C16"/>
  <c r="C28" s="1"/>
  <c r="B16"/>
  <c r="B27" s="1"/>
  <c r="N15"/>
  <c r="M15"/>
  <c r="L15"/>
  <c r="I15"/>
  <c r="H15"/>
  <c r="G15"/>
  <c r="D15"/>
  <c r="C15"/>
  <c r="B15"/>
  <c r="N14"/>
  <c r="M14"/>
  <c r="L14"/>
  <c r="I14"/>
  <c r="H14"/>
  <c r="G14"/>
  <c r="D14"/>
  <c r="C14"/>
  <c r="B14"/>
  <c r="O12"/>
  <c r="O11"/>
  <c r="O10"/>
  <c r="O9"/>
  <c r="O8"/>
  <c r="O7"/>
  <c r="O6"/>
  <c r="O5"/>
  <c r="O4"/>
  <c r="O3"/>
  <c r="O14" s="1"/>
  <c r="I26" i="1"/>
  <c r="H26"/>
  <c r="G26"/>
  <c r="N25"/>
  <c r="M25"/>
  <c r="L25"/>
  <c r="I25"/>
  <c r="H25"/>
  <c r="G25"/>
  <c r="D25"/>
  <c r="C25"/>
  <c r="B25"/>
  <c r="N24"/>
  <c r="M24"/>
  <c r="L24"/>
  <c r="I24"/>
  <c r="H24"/>
  <c r="G24"/>
  <c r="D24"/>
  <c r="C24"/>
  <c r="B24"/>
  <c r="N23"/>
  <c r="M23"/>
  <c r="L23"/>
  <c r="I23"/>
  <c r="H23"/>
  <c r="G23"/>
  <c r="D23"/>
  <c r="C23"/>
  <c r="B23"/>
  <c r="N22"/>
  <c r="M22"/>
  <c r="L22"/>
  <c r="I22"/>
  <c r="H22"/>
  <c r="G22"/>
  <c r="D22"/>
  <c r="C22"/>
  <c r="B22"/>
  <c r="N21"/>
  <c r="M21"/>
  <c r="L21"/>
  <c r="I21"/>
  <c r="H21"/>
  <c r="G21"/>
  <c r="D21"/>
  <c r="C21"/>
  <c r="B21"/>
  <c r="N20"/>
  <c r="M20"/>
  <c r="L20"/>
  <c r="I20"/>
  <c r="H20"/>
  <c r="G20"/>
  <c r="D20"/>
  <c r="C20"/>
  <c r="B20"/>
  <c r="N19"/>
  <c r="M19"/>
  <c r="L19"/>
  <c r="I19"/>
  <c r="H19"/>
  <c r="G19"/>
  <c r="D19"/>
  <c r="C19"/>
  <c r="B19"/>
  <c r="N18"/>
  <c r="M18"/>
  <c r="L18"/>
  <c r="I18"/>
  <c r="H18"/>
  <c r="G18"/>
  <c r="D18"/>
  <c r="C18"/>
  <c r="B18"/>
  <c r="N17"/>
  <c r="M17"/>
  <c r="L17"/>
  <c r="I17"/>
  <c r="H17"/>
  <c r="G17"/>
  <c r="D17"/>
  <c r="C17"/>
  <c r="B17"/>
  <c r="N16"/>
  <c r="N27" s="1"/>
  <c r="M16"/>
  <c r="M27" s="1"/>
  <c r="L16"/>
  <c r="L27" s="1"/>
  <c r="I16"/>
  <c r="I28" s="1"/>
  <c r="H16"/>
  <c r="H27" s="1"/>
  <c r="G16"/>
  <c r="G27" s="1"/>
  <c r="D16"/>
  <c r="D27" s="1"/>
  <c r="C16"/>
  <c r="C28" s="1"/>
  <c r="B16"/>
  <c r="B27" s="1"/>
  <c r="N15"/>
  <c r="M15"/>
  <c r="L15"/>
  <c r="I15"/>
  <c r="H15"/>
  <c r="G15"/>
  <c r="D15"/>
  <c r="C15"/>
  <c r="B15"/>
  <c r="N14"/>
  <c r="M14"/>
  <c r="L14"/>
  <c r="I14"/>
  <c r="H14"/>
  <c r="G14"/>
  <c r="D14"/>
  <c r="C14"/>
  <c r="B14"/>
  <c r="O12"/>
  <c r="O11"/>
  <c r="O10"/>
  <c r="O9"/>
  <c r="O8"/>
  <c r="O7"/>
  <c r="O6"/>
  <c r="O5"/>
  <c r="O4"/>
  <c r="O3"/>
  <c r="O14" s="1"/>
  <c r="R11" i="2" l="1"/>
  <c r="R9"/>
  <c r="R7"/>
  <c r="R10"/>
  <c r="R8"/>
  <c r="C27"/>
  <c r="I27"/>
  <c r="B28"/>
  <c r="H28"/>
  <c r="N28"/>
  <c r="G28"/>
  <c r="M28"/>
  <c r="D28"/>
  <c r="L28"/>
  <c r="R11" i="1"/>
  <c r="R9"/>
  <c r="R7"/>
  <c r="R10"/>
  <c r="R8"/>
  <c r="C27"/>
  <c r="I27"/>
  <c r="B28"/>
  <c r="H28"/>
  <c r="N28"/>
  <c r="G28"/>
  <c r="M28"/>
  <c r="D28"/>
  <c r="L28"/>
</calcChain>
</file>

<file path=xl/sharedStrings.xml><?xml version="1.0" encoding="utf-8"?>
<sst xmlns="http://schemas.openxmlformats.org/spreadsheetml/2006/main" count="1366" uniqueCount="109">
  <si>
    <t>Functional Overreaching</t>
  </si>
  <si>
    <t>Acute Fatigue</t>
  </si>
  <si>
    <t>Control</t>
  </si>
  <si>
    <t>Pre</t>
  </si>
  <si>
    <t>Post</t>
  </si>
  <si>
    <t>T2</t>
  </si>
  <si>
    <t>CV</t>
  </si>
  <si>
    <t>Groupe CTL</t>
  </si>
  <si>
    <t>Groupe AF</t>
  </si>
  <si>
    <t>Groupe F-OR</t>
  </si>
  <si>
    <t>FOR1</t>
  </si>
  <si>
    <t>AF1</t>
  </si>
  <si>
    <t>C1</t>
  </si>
  <si>
    <t>Outcomes as percents</t>
  </si>
  <si>
    <t>Mid-Pre</t>
  </si>
  <si>
    <t>Post-Pre</t>
  </si>
  <si>
    <t>FOR2</t>
  </si>
  <si>
    <t>AF2</t>
  </si>
  <si>
    <t>C2</t>
  </si>
  <si>
    <t>P value</t>
  </si>
  <si>
    <t>FOR3</t>
  </si>
  <si>
    <t>AF3</t>
  </si>
  <si>
    <t>C3</t>
  </si>
  <si>
    <t>Confidence level (%)</t>
  </si>
  <si>
    <t>FOR4</t>
  </si>
  <si>
    <t>AF4</t>
  </si>
  <si>
    <t>C4</t>
  </si>
  <si>
    <t>Degrees of freedom</t>
  </si>
  <si>
    <t>FOR5</t>
  </si>
  <si>
    <t>AF5</t>
  </si>
  <si>
    <t>C5</t>
  </si>
  <si>
    <t>Trivial</t>
  </si>
  <si>
    <t>Change in mean (%)</t>
  </si>
  <si>
    <t>FOR6</t>
  </si>
  <si>
    <t>AF6</t>
  </si>
  <si>
    <t>C6</t>
  </si>
  <si>
    <t>Small</t>
  </si>
  <si>
    <t>Confidence
limits (approx.)</t>
  </si>
  <si>
    <t xml:space="preserve">lower </t>
  </si>
  <si>
    <t>FOR7</t>
  </si>
  <si>
    <t>AF7</t>
  </si>
  <si>
    <t>C7</t>
  </si>
  <si>
    <t>Moderate</t>
  </si>
  <si>
    <t xml:space="preserve">upper </t>
  </si>
  <si>
    <t>FOR8</t>
  </si>
  <si>
    <t>AF8</t>
  </si>
  <si>
    <t>C8</t>
  </si>
  <si>
    <t>Large</t>
  </si>
  <si>
    <t xml:space="preserve"> "±" approx.</t>
  </si>
  <si>
    <t>FOR9</t>
  </si>
  <si>
    <t>AF9</t>
  </si>
  <si>
    <t>C9</t>
  </si>
  <si>
    <t>Very Large</t>
  </si>
  <si>
    <t>Thresholds for inferences</t>
  </si>
  <si>
    <t>+ive or harmful</t>
  </si>
  <si>
    <t>FOR10</t>
  </si>
  <si>
    <t>AF10</t>
  </si>
  <si>
    <t>C10</t>
  </si>
  <si>
    <t>-ive or beneficial</t>
  </si>
  <si>
    <t>AF11</t>
  </si>
  <si>
    <t>Chances (% and qualitative) that the true value of the statistic is mechanistically or clinically (practically)…</t>
  </si>
  <si>
    <t>substantially positive (+ive) or harmful</t>
  </si>
  <si>
    <t>Mean</t>
  </si>
  <si>
    <t>unlikely</t>
  </si>
  <si>
    <t>very unlikely</t>
  </si>
  <si>
    <t>possibly</t>
  </si>
  <si>
    <t>most unlikely</t>
  </si>
  <si>
    <t>SD</t>
  </si>
  <si>
    <t>trivial</t>
  </si>
  <si>
    <t>substantially negative (-ive) or beneficial</t>
  </si>
  <si>
    <t>likely</t>
  </si>
  <si>
    <t>most likely</t>
  </si>
  <si>
    <t>unclear</t>
  </si>
  <si>
    <t>decrease</t>
  </si>
  <si>
    <t>large</t>
  </si>
  <si>
    <t>moderate</t>
  </si>
  <si>
    <t>to very large</t>
  </si>
  <si>
    <t>Groupe CTL Vs AF</t>
  </si>
  <si>
    <t>Groupe CTL Vs F-OR</t>
  </si>
  <si>
    <t>Groupe AF Vs F-OR</t>
  </si>
  <si>
    <t>Difference in means (%)</t>
  </si>
  <si>
    <t>very large</t>
  </si>
  <si>
    <t>ext large</t>
  </si>
  <si>
    <t>Mid</t>
  </si>
  <si>
    <t>Very large</t>
  </si>
  <si>
    <t>increase</t>
  </si>
  <si>
    <t>extremely large</t>
  </si>
  <si>
    <t>very likely</t>
  </si>
  <si>
    <t>large to ext</t>
  </si>
  <si>
    <t xml:space="preserve">unclear </t>
  </si>
  <si>
    <t xml:space="preserve">small to </t>
  </si>
  <si>
    <t>AF vs FOR</t>
  </si>
  <si>
    <t>CTL vs FOR</t>
  </si>
  <si>
    <t>CTL vs AF</t>
  </si>
  <si>
    <t>small to very large</t>
  </si>
  <si>
    <t>Trivial to very large</t>
  </si>
  <si>
    <t>UNCLEAR</t>
  </si>
  <si>
    <t>Decrease</t>
  </si>
  <si>
    <t>to moderate</t>
  </si>
  <si>
    <t xml:space="preserve">decrease small </t>
  </si>
  <si>
    <t>FOR</t>
  </si>
  <si>
    <t>AF</t>
  </si>
  <si>
    <t>CTL</t>
  </si>
  <si>
    <t>moderate decrease</t>
  </si>
  <si>
    <t>trivial to</t>
  </si>
  <si>
    <t>to moderate decrease</t>
  </si>
  <si>
    <t xml:space="preserve">trivial </t>
  </si>
  <si>
    <t>trivial to small increase</t>
  </si>
  <si>
    <t>decrease small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</si>
</sst>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9"/>
      <name val="Arial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14"/>
      <name val="Arial"/>
      <family val="2"/>
    </font>
    <font>
      <b/>
      <sz val="10"/>
      <color indexed="61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</font>
    <font>
      <sz val="7"/>
      <color indexed="10"/>
      <name val="Arial"/>
      <family val="2"/>
    </font>
    <font>
      <sz val="10"/>
      <color indexed="63"/>
      <name val="Arial"/>
      <family val="2"/>
    </font>
    <font>
      <sz val="10"/>
      <color indexed="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2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0" xfId="0" applyFill="1" applyBorder="1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9" fontId="0" fillId="0" borderId="0" xfId="1" applyFont="1"/>
    <xf numFmtId="164" fontId="0" fillId="0" borderId="0" xfId="0" applyNumberFormat="1"/>
    <xf numFmtId="0" fontId="3" fillId="2" borderId="9" xfId="0" applyFont="1" applyFill="1" applyBorder="1" applyAlignment="1">
      <alignment vertical="center" wrapText="1"/>
    </xf>
    <xf numFmtId="0" fontId="4" fillId="2" borderId="10" xfId="0" applyFont="1" applyFill="1" applyBorder="1"/>
    <xf numFmtId="0" fontId="4" fillId="0" borderId="11" xfId="0" applyFont="1" applyBorder="1" applyAlignment="1">
      <alignment horizontal="center" wrapText="1"/>
    </xf>
    <xf numFmtId="0" fontId="0" fillId="0" borderId="7" xfId="0" applyBorder="1"/>
    <xf numFmtId="0" fontId="0" fillId="0" borderId="12" xfId="0" applyBorder="1"/>
    <xf numFmtId="0" fontId="5" fillId="0" borderId="13" xfId="0" applyFont="1" applyBorder="1" applyAlignment="1">
      <alignment horizontal="right"/>
    </xf>
    <xf numFmtId="165" fontId="6" fillId="0" borderId="13" xfId="0" applyNumberFormat="1" applyFont="1" applyBorder="1" applyAlignment="1">
      <alignment horizontal="center"/>
    </xf>
    <xf numFmtId="0" fontId="7" fillId="0" borderId="12" xfId="0" applyFont="1" applyBorder="1"/>
    <xf numFmtId="0" fontId="8" fillId="0" borderId="13" xfId="0" applyFont="1" applyBorder="1" applyAlignment="1">
      <alignment horizontal="right"/>
    </xf>
    <xf numFmtId="1" fontId="7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6" fontId="0" fillId="0" borderId="0" xfId="1" applyNumberFormat="1" applyFont="1"/>
    <xf numFmtId="0" fontId="5" fillId="0" borderId="13" xfId="0" applyFont="1" applyFill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left"/>
    </xf>
    <xf numFmtId="0" fontId="10" fillId="0" borderId="12" xfId="0" applyFont="1" applyBorder="1" applyAlignment="1">
      <alignment horizontal="right" wrapText="1"/>
    </xf>
    <xf numFmtId="2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0" fontId="12" fillId="0" borderId="12" xfId="0" quotePrefix="1" applyFont="1" applyBorder="1" applyAlignment="1">
      <alignment horizontal="right"/>
    </xf>
    <xf numFmtId="164" fontId="13" fillId="0" borderId="11" xfId="0" applyNumberFormat="1" applyFont="1" applyBorder="1" applyAlignment="1">
      <alignment horizontal="center"/>
    </xf>
    <xf numFmtId="0" fontId="14" fillId="0" borderId="15" xfId="0" quotePrefix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1" fontId="6" fillId="0" borderId="16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0" xfId="0" applyNumberFormat="1" applyFont="1" applyFill="1" applyBorder="1"/>
    <xf numFmtId="1" fontId="17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/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6" xfId="0" applyNumberFormat="1" applyFont="1" applyBorder="1"/>
    <xf numFmtId="1" fontId="0" fillId="0" borderId="2" xfId="0" applyNumberFormat="1" applyBorder="1"/>
    <xf numFmtId="1" fontId="0" fillId="0" borderId="3" xfId="0" applyNumberFormat="1" applyBorder="1"/>
    <xf numFmtId="10" fontId="0" fillId="0" borderId="0" xfId="0" applyNumberFormat="1"/>
    <xf numFmtId="1" fontId="0" fillId="0" borderId="0" xfId="0" applyNumberFormat="1" applyBorder="1"/>
    <xf numFmtId="1" fontId="0" fillId="0" borderId="7" xfId="0" applyNumberForma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2" fillId="0" borderId="5" xfId="0" applyNumberFormat="1" applyFont="1" applyBorder="1"/>
    <xf numFmtId="1" fontId="2" fillId="0" borderId="6" xfId="0" applyNumberFormat="1" applyFont="1" applyBorder="1"/>
    <xf numFmtId="0" fontId="5" fillId="0" borderId="12" xfId="0" applyFont="1" applyBorder="1"/>
    <xf numFmtId="0" fontId="10" fillId="0" borderId="13" xfId="0" applyFont="1" applyBorder="1" applyAlignment="1">
      <alignment horizontal="right"/>
    </xf>
    <xf numFmtId="1" fontId="5" fillId="0" borderId="13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10" fontId="0" fillId="0" borderId="0" xfId="1" applyNumberFormat="1" applyFont="1"/>
    <xf numFmtId="164" fontId="6" fillId="0" borderId="16" xfId="0" applyNumberFormat="1" applyFont="1" applyBorder="1" applyAlignment="1">
      <alignment horizontal="center"/>
    </xf>
    <xf numFmtId="0" fontId="2" fillId="0" borderId="3" xfId="0" applyFont="1" applyBorder="1"/>
    <xf numFmtId="2" fontId="2" fillId="0" borderId="0" xfId="0" applyNumberFormat="1" applyFont="1" applyFill="1" applyBorder="1"/>
    <xf numFmtId="0" fontId="15" fillId="0" borderId="9" xfId="0" quotePrefix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9" fillId="0" borderId="9" xfId="0" quotePrefix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7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8" fillId="0" borderId="14" xfId="0" applyFont="1" applyBorder="1" applyAlignment="1">
      <alignment horizontal="right" vertical="center" wrapText="1"/>
    </xf>
    <xf numFmtId="1" fontId="2" fillId="0" borderId="0" xfId="0" applyNumberFormat="1" applyFont="1" applyBorder="1"/>
    <xf numFmtId="1" fontId="6" fillId="0" borderId="1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166" fontId="0" fillId="0" borderId="0" xfId="0" applyNumberFormat="1"/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2" fillId="0" borderId="0" xfId="1" applyFont="1"/>
    <xf numFmtId="166" fontId="2" fillId="0" borderId="0" xfId="1" applyNumberFormat="1" applyFont="1"/>
    <xf numFmtId="1" fontId="0" fillId="0" borderId="0" xfId="0" applyNumberFormat="1"/>
    <xf numFmtId="1" fontId="0" fillId="0" borderId="5" xfId="0" applyNumberFormat="1" applyBorder="1"/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0" xfId="0" applyNumberFormat="1" applyFont="1" applyFill="1" applyBorder="1"/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0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2" fillId="0" borderId="0" xfId="1" applyFont="1" applyFill="1"/>
    <xf numFmtId="0" fontId="2" fillId="0" borderId="0" xfId="0" applyFont="1" applyFill="1"/>
    <xf numFmtId="9" fontId="2" fillId="0" borderId="0" xfId="1" applyFont="1" applyFill="1" applyBorder="1"/>
    <xf numFmtId="1" fontId="2" fillId="0" borderId="6" xfId="0" applyNumberFormat="1" applyFont="1" applyFill="1" applyBorder="1"/>
    <xf numFmtId="1" fontId="2" fillId="0" borderId="5" xfId="0" applyNumberFormat="1" applyFont="1" applyFill="1" applyBorder="1"/>
    <xf numFmtId="1" fontId="0" fillId="0" borderId="5" xfId="0" applyNumberFormat="1" applyFill="1" applyBorder="1"/>
    <xf numFmtId="1" fontId="2" fillId="0" borderId="6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3" xfId="0" applyNumberFormat="1" applyFont="1" applyFill="1" applyBorder="1"/>
    <xf numFmtId="1" fontId="2" fillId="0" borderId="2" xfId="0" applyNumberFormat="1" applyFont="1" applyFill="1" applyBorder="1"/>
    <xf numFmtId="1" fontId="0" fillId="0" borderId="2" xfId="0" applyNumberFormat="1" applyFill="1" applyBorder="1"/>
    <xf numFmtId="1" fontId="2" fillId="0" borderId="3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HRpeak!$B$3:$D$3</c:f>
              <c:numCache>
                <c:formatCode>General</c:formatCode>
                <c:ptCount val="3"/>
                <c:pt idx="0">
                  <c:v>180</c:v>
                </c:pt>
                <c:pt idx="1">
                  <c:v>175</c:v>
                </c:pt>
                <c:pt idx="2">
                  <c:v>180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HRpeak!$B$4:$D$4</c:f>
              <c:numCache>
                <c:formatCode>General</c:formatCode>
                <c:ptCount val="3"/>
                <c:pt idx="0">
                  <c:v>185</c:v>
                </c:pt>
                <c:pt idx="1">
                  <c:v>178</c:v>
                </c:pt>
                <c:pt idx="2">
                  <c:v>184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HRpeak!$B$5:$D$5</c:f>
              <c:numCache>
                <c:formatCode>General</c:formatCode>
                <c:ptCount val="3"/>
                <c:pt idx="0">
                  <c:v>180</c:v>
                </c:pt>
                <c:pt idx="1">
                  <c:v>179</c:v>
                </c:pt>
                <c:pt idx="2">
                  <c:v>181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HRpeak!$B$6:$D$6</c:f>
              <c:numCache>
                <c:formatCode>General</c:formatCode>
                <c:ptCount val="3"/>
                <c:pt idx="0">
                  <c:v>171</c:v>
                </c:pt>
                <c:pt idx="1">
                  <c:v>165</c:v>
                </c:pt>
                <c:pt idx="2">
                  <c:v>168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HRpeak!$B$7:$D$7</c:f>
              <c:numCache>
                <c:formatCode>General</c:formatCode>
                <c:ptCount val="3"/>
                <c:pt idx="0">
                  <c:v>189</c:v>
                </c:pt>
                <c:pt idx="1">
                  <c:v>185</c:v>
                </c:pt>
                <c:pt idx="2">
                  <c:v>185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HRpeak!$B$8:$D$8</c:f>
              <c:numCache>
                <c:formatCode>General</c:formatCode>
                <c:ptCount val="3"/>
                <c:pt idx="0">
                  <c:v>184</c:v>
                </c:pt>
                <c:pt idx="1">
                  <c:v>176</c:v>
                </c:pt>
                <c:pt idx="2">
                  <c:v>183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HRpeak!$B$9:$D$9</c:f>
              <c:numCache>
                <c:formatCode>General</c:formatCode>
                <c:ptCount val="3"/>
                <c:pt idx="0">
                  <c:v>189</c:v>
                </c:pt>
                <c:pt idx="1">
                  <c:v>185</c:v>
                </c:pt>
                <c:pt idx="2">
                  <c:v>190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HRpeak!$B$10:$D$10</c:f>
              <c:numCache>
                <c:formatCode>General</c:formatCode>
                <c:ptCount val="3"/>
                <c:pt idx="0">
                  <c:v>184</c:v>
                </c:pt>
                <c:pt idx="1">
                  <c:v>177</c:v>
                </c:pt>
                <c:pt idx="2">
                  <c:v>179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HRpeak!$B$11:$D$11</c:f>
              <c:numCache>
                <c:formatCode>General</c:formatCode>
                <c:ptCount val="3"/>
                <c:pt idx="0">
                  <c:v>178</c:v>
                </c:pt>
                <c:pt idx="1">
                  <c:v>173</c:v>
                </c:pt>
                <c:pt idx="2">
                  <c:v>179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HRpeak!$B$12:$D$12</c:f>
              <c:numCache>
                <c:formatCode>General</c:formatCode>
                <c:ptCount val="3"/>
                <c:pt idx="0">
                  <c:v>181</c:v>
                </c:pt>
                <c:pt idx="1">
                  <c:v>172</c:v>
                </c:pt>
                <c:pt idx="2">
                  <c:v>178</c:v>
                </c:pt>
              </c:numCache>
            </c:numRef>
          </c:val>
        </c:ser>
        <c:ser>
          <c:idx val="10"/>
          <c:order val="10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HRpeak!$B$2:$D$2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HRpeak!$B$14:$D$14</c:f>
              <c:numCache>
                <c:formatCode>General</c:formatCode>
                <c:ptCount val="3"/>
                <c:pt idx="0">
                  <c:v>182.1</c:v>
                </c:pt>
                <c:pt idx="1">
                  <c:v>176.5</c:v>
                </c:pt>
                <c:pt idx="2">
                  <c:v>180.7</c:v>
                </c:pt>
              </c:numCache>
            </c:numRef>
          </c:val>
        </c:ser>
        <c:marker val="1"/>
        <c:axId val="68295296"/>
        <c:axId val="68309376"/>
      </c:lineChart>
      <c:catAx>
        <c:axId val="68295296"/>
        <c:scaling>
          <c:orientation val="minMax"/>
        </c:scaling>
        <c:axPos val="b"/>
        <c:numFmt formatCode="General" sourceLinked="1"/>
        <c:tickLblPos val="nextTo"/>
        <c:crossAx val="68309376"/>
        <c:crosses val="autoZero"/>
        <c:auto val="1"/>
        <c:lblAlgn val="ctr"/>
        <c:lblOffset val="100"/>
      </c:catAx>
      <c:valAx>
        <c:axId val="68309376"/>
        <c:scaling>
          <c:orientation val="minMax"/>
          <c:max val="200"/>
          <c:min val="160"/>
        </c:scaling>
        <c:axPos val="l"/>
        <c:majorGridlines/>
        <c:numFmt formatCode="General" sourceLinked="1"/>
        <c:tickLblPos val="nextTo"/>
        <c:crossAx val="68295296"/>
        <c:crosses val="autoZero"/>
        <c:crossBetween val="between"/>
      </c:valAx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Lapeak!$B$3:$D$3</c:f>
              <c:numCache>
                <c:formatCode>General</c:formatCode>
                <c:ptCount val="3"/>
                <c:pt idx="0" formatCode="0.0">
                  <c:v>11</c:v>
                </c:pt>
                <c:pt idx="1">
                  <c:v>13.3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Lapeak!$B$4:$D$4</c:f>
              <c:numCache>
                <c:formatCode>General</c:formatCode>
                <c:ptCount val="3"/>
                <c:pt idx="0">
                  <c:v>10.7</c:v>
                </c:pt>
                <c:pt idx="1">
                  <c:v>9.8000000000000007</c:v>
                </c:pt>
                <c:pt idx="2">
                  <c:v>13.2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Lapeak!$B$5:$D$5</c:f>
              <c:numCache>
                <c:formatCode>General</c:formatCode>
                <c:ptCount val="3"/>
                <c:pt idx="0">
                  <c:v>9.1</c:v>
                </c:pt>
                <c:pt idx="1">
                  <c:v>8.1</c:v>
                </c:pt>
                <c:pt idx="2">
                  <c:v>9.3000000000000007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Lapeak!$B$6:$D$6</c:f>
              <c:numCache>
                <c:formatCode>General</c:formatCode>
                <c:ptCount val="3"/>
                <c:pt idx="0">
                  <c:v>11.1</c:v>
                </c:pt>
                <c:pt idx="1">
                  <c:v>9.1</c:v>
                </c:pt>
                <c:pt idx="2">
                  <c:v>11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Lapeak!$B$7:$D$7</c:f>
              <c:numCache>
                <c:formatCode>General</c:formatCode>
                <c:ptCount val="3"/>
                <c:pt idx="0">
                  <c:v>13.9</c:v>
                </c:pt>
                <c:pt idx="1">
                  <c:v>11.9</c:v>
                </c:pt>
                <c:pt idx="2">
                  <c:v>13.2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Lapeak!$B$8:$D$8</c:f>
              <c:numCache>
                <c:formatCode>General</c:formatCode>
                <c:ptCount val="3"/>
                <c:pt idx="0">
                  <c:v>14.2</c:v>
                </c:pt>
                <c:pt idx="1">
                  <c:v>11.4</c:v>
                </c:pt>
                <c:pt idx="2">
                  <c:v>14.6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Lapeak!$B$9:$D$9</c:f>
              <c:numCache>
                <c:formatCode>General</c:formatCode>
                <c:ptCount val="3"/>
                <c:pt idx="0">
                  <c:v>14.3</c:v>
                </c:pt>
                <c:pt idx="1">
                  <c:v>14.3</c:v>
                </c:pt>
                <c:pt idx="2">
                  <c:v>15.4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Lapeak!$B$10:$D$10</c:f>
              <c:numCache>
                <c:formatCode>General</c:formatCode>
                <c:ptCount val="3"/>
                <c:pt idx="0">
                  <c:v>17.399999999999999</c:v>
                </c:pt>
                <c:pt idx="1">
                  <c:v>13.7</c:v>
                </c:pt>
                <c:pt idx="2">
                  <c:v>14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Lapeak!$B$11:$D$11</c:f>
              <c:numCache>
                <c:formatCode>General</c:formatCode>
                <c:ptCount val="3"/>
                <c:pt idx="0">
                  <c:v>12</c:v>
                </c:pt>
                <c:pt idx="1">
                  <c:v>10.4</c:v>
                </c:pt>
                <c:pt idx="2">
                  <c:v>12.4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Lapeak!$B$12:$D$12</c:f>
              <c:numCache>
                <c:formatCode>General</c:formatCode>
                <c:ptCount val="3"/>
                <c:pt idx="0">
                  <c:v>10.199999999999999</c:v>
                </c:pt>
                <c:pt idx="1">
                  <c:v>7.4</c:v>
                </c:pt>
                <c:pt idx="2">
                  <c:v>10.9</c:v>
                </c:pt>
              </c:numCache>
            </c:numRef>
          </c:val>
        </c:ser>
        <c:ser>
          <c:idx val="10"/>
          <c:order val="10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Lapeak!$B$2:$D$2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Lapeak!$B$14:$D$14</c:f>
              <c:numCache>
                <c:formatCode>0.0</c:formatCode>
                <c:ptCount val="3"/>
                <c:pt idx="0">
                  <c:v>12.389999999999999</c:v>
                </c:pt>
                <c:pt idx="1">
                  <c:v>10.940000000000001</c:v>
                </c:pt>
                <c:pt idx="2">
                  <c:v>12.600000000000001</c:v>
                </c:pt>
              </c:numCache>
            </c:numRef>
          </c:val>
        </c:ser>
        <c:marker val="1"/>
        <c:axId val="71751936"/>
        <c:axId val="71761920"/>
      </c:lineChart>
      <c:catAx>
        <c:axId val="71751936"/>
        <c:scaling>
          <c:orientation val="minMax"/>
        </c:scaling>
        <c:axPos val="b"/>
        <c:numFmt formatCode="General" sourceLinked="1"/>
        <c:tickLblPos val="nextTo"/>
        <c:crossAx val="71761920"/>
        <c:crosses val="autoZero"/>
        <c:auto val="1"/>
        <c:lblAlgn val="ctr"/>
        <c:lblOffset val="100"/>
      </c:catAx>
      <c:valAx>
        <c:axId val="71761920"/>
        <c:scaling>
          <c:orientation val="minMax"/>
          <c:max val="18"/>
          <c:min val="6"/>
        </c:scaling>
        <c:axPos val="l"/>
        <c:majorGridlines/>
        <c:numFmt formatCode="0.0" sourceLinked="1"/>
        <c:tickLblPos val="nextTo"/>
        <c:crossAx val="71751936"/>
        <c:crosses val="autoZero"/>
        <c:crossBetween val="between"/>
      </c:valAx>
    </c:plotArea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Lapeak!$G$3:$I$3</c:f>
              <c:numCache>
                <c:formatCode>General</c:formatCode>
                <c:ptCount val="3"/>
                <c:pt idx="0">
                  <c:v>8.6</c:v>
                </c:pt>
                <c:pt idx="1">
                  <c:v>8.3000000000000007</c:v>
                </c:pt>
                <c:pt idx="2">
                  <c:v>8.9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Lapeak!$G$4:$I$4</c:f>
              <c:numCache>
                <c:formatCode>General</c:formatCode>
                <c:ptCount val="3"/>
                <c:pt idx="0">
                  <c:v>14.8</c:v>
                </c:pt>
                <c:pt idx="1">
                  <c:v>10.9</c:v>
                </c:pt>
                <c:pt idx="2">
                  <c:v>16.3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Lapeak!$G$5:$I$5</c:f>
              <c:numCache>
                <c:formatCode>General</c:formatCode>
                <c:ptCount val="3"/>
                <c:pt idx="0">
                  <c:v>11.8</c:v>
                </c:pt>
                <c:pt idx="1">
                  <c:v>15.1</c:v>
                </c:pt>
                <c:pt idx="2">
                  <c:v>17.100000000000001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Lapeak!$G$6:$I$6</c:f>
              <c:numCache>
                <c:formatCode>General</c:formatCode>
                <c:ptCount val="3"/>
                <c:pt idx="0">
                  <c:v>11.6</c:v>
                </c:pt>
                <c:pt idx="1">
                  <c:v>10.3</c:v>
                </c:pt>
                <c:pt idx="2">
                  <c:v>10.199999999999999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Lapeak!$G$7:$I$7</c:f>
              <c:numCache>
                <c:formatCode>General</c:formatCode>
                <c:ptCount val="3"/>
                <c:pt idx="0">
                  <c:v>13.1</c:v>
                </c:pt>
                <c:pt idx="1">
                  <c:v>9.6</c:v>
                </c:pt>
                <c:pt idx="2">
                  <c:v>14.9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Lapeak!$G$8:$I$8</c:f>
              <c:numCache>
                <c:formatCode>General</c:formatCode>
                <c:ptCount val="3"/>
                <c:pt idx="0">
                  <c:v>14.1</c:v>
                </c:pt>
                <c:pt idx="1">
                  <c:v>11.3</c:v>
                </c:pt>
                <c:pt idx="2">
                  <c:v>12.3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Lapeak!$G$9:$I$9</c:f>
              <c:numCache>
                <c:formatCode>General</c:formatCode>
                <c:ptCount val="3"/>
                <c:pt idx="0">
                  <c:v>10.4</c:v>
                </c:pt>
                <c:pt idx="1">
                  <c:v>10.1</c:v>
                </c:pt>
                <c:pt idx="2">
                  <c:v>10.8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Lapeak!$G$10:$I$10</c:f>
              <c:numCache>
                <c:formatCode>General</c:formatCode>
                <c:ptCount val="3"/>
                <c:pt idx="0">
                  <c:v>14.1</c:v>
                </c:pt>
                <c:pt idx="1">
                  <c:v>11.9</c:v>
                </c:pt>
                <c:pt idx="2">
                  <c:v>9.9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Lapeak!$G$11:$I$11</c:f>
              <c:numCache>
                <c:formatCode>General</c:formatCode>
                <c:ptCount val="3"/>
                <c:pt idx="0">
                  <c:v>10.7</c:v>
                </c:pt>
                <c:pt idx="1">
                  <c:v>11.9</c:v>
                </c:pt>
                <c:pt idx="2">
                  <c:v>9.9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Lapeak!$G$12:$I$12</c:f>
              <c:numCache>
                <c:formatCode>General</c:formatCode>
                <c:ptCount val="3"/>
                <c:pt idx="0">
                  <c:v>11.7</c:v>
                </c:pt>
                <c:pt idx="1">
                  <c:v>10.8</c:v>
                </c:pt>
                <c:pt idx="2">
                  <c:v>9.6</c:v>
                </c:pt>
              </c:numCache>
            </c:numRef>
          </c:val>
        </c:ser>
        <c:ser>
          <c:idx val="10"/>
          <c:order val="10"/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Lapeak!$G$13:$I$13</c:f>
              <c:numCache>
                <c:formatCode>General</c:formatCode>
                <c:ptCount val="3"/>
                <c:pt idx="0">
                  <c:v>13.9</c:v>
                </c:pt>
                <c:pt idx="1">
                  <c:v>14.7</c:v>
                </c:pt>
                <c:pt idx="2">
                  <c:v>15.4</c:v>
                </c:pt>
              </c:numCache>
            </c:numRef>
          </c:val>
        </c:ser>
        <c:ser>
          <c:idx val="11"/>
          <c:order val="11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Lapeak!$G$2:$I$2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Lapeak!$G$14:$I$14</c:f>
              <c:numCache>
                <c:formatCode>0.0</c:formatCode>
                <c:ptCount val="3"/>
                <c:pt idx="0">
                  <c:v>12.254545454545456</c:v>
                </c:pt>
                <c:pt idx="1">
                  <c:v>11.354545454545457</c:v>
                </c:pt>
                <c:pt idx="2">
                  <c:v>12.3</c:v>
                </c:pt>
              </c:numCache>
            </c:numRef>
          </c:val>
        </c:ser>
        <c:marker val="1"/>
        <c:axId val="71839104"/>
        <c:axId val="71849088"/>
      </c:lineChart>
      <c:catAx>
        <c:axId val="71839104"/>
        <c:scaling>
          <c:orientation val="minMax"/>
        </c:scaling>
        <c:axPos val="b"/>
        <c:numFmt formatCode="General" sourceLinked="1"/>
        <c:tickLblPos val="nextTo"/>
        <c:crossAx val="71849088"/>
        <c:crosses val="autoZero"/>
        <c:auto val="1"/>
        <c:lblAlgn val="ctr"/>
        <c:lblOffset val="100"/>
      </c:catAx>
      <c:valAx>
        <c:axId val="71849088"/>
        <c:scaling>
          <c:orientation val="minMax"/>
          <c:min val="6"/>
        </c:scaling>
        <c:axPos val="l"/>
        <c:majorGridlines/>
        <c:numFmt formatCode="General" sourceLinked="1"/>
        <c:tickLblPos val="nextTo"/>
        <c:crossAx val="71839104"/>
        <c:crosses val="autoZero"/>
        <c:crossBetween val="between"/>
      </c:valAx>
    </c:plotArea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Lapeak!$L$3:$N$3</c:f>
              <c:numCache>
                <c:formatCode>General</c:formatCode>
                <c:ptCount val="3"/>
                <c:pt idx="0">
                  <c:v>12.7</c:v>
                </c:pt>
                <c:pt idx="1">
                  <c:v>12.3</c:v>
                </c:pt>
                <c:pt idx="2">
                  <c:v>10.4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Lapeak!$L$4:$N$4</c:f>
              <c:numCache>
                <c:formatCode>General</c:formatCode>
                <c:ptCount val="3"/>
                <c:pt idx="0">
                  <c:v>11.9</c:v>
                </c:pt>
                <c:pt idx="1">
                  <c:v>12.2</c:v>
                </c:pt>
                <c:pt idx="2">
                  <c:v>12.2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Lapeak!$L$5:$N$5</c:f>
              <c:numCache>
                <c:formatCode>General</c:formatCode>
                <c:ptCount val="3"/>
                <c:pt idx="0">
                  <c:v>14</c:v>
                </c:pt>
                <c:pt idx="1">
                  <c:v>12.1</c:v>
                </c:pt>
                <c:pt idx="2">
                  <c:v>10.7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Lapeak!$L$6:$N$6</c:f>
              <c:numCache>
                <c:formatCode>General</c:formatCode>
                <c:ptCount val="3"/>
                <c:pt idx="0">
                  <c:v>9.6999999999999993</c:v>
                </c:pt>
                <c:pt idx="1">
                  <c:v>11.1</c:v>
                </c:pt>
                <c:pt idx="2">
                  <c:v>10.3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Lapeak!$L$7:$N$7</c:f>
              <c:numCache>
                <c:formatCode>General</c:formatCode>
                <c:ptCount val="3"/>
                <c:pt idx="0">
                  <c:v>12</c:v>
                </c:pt>
                <c:pt idx="1">
                  <c:v>11.9</c:v>
                </c:pt>
                <c:pt idx="2">
                  <c:v>12.9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Lapeak!$L$8:$N$8</c:f>
              <c:numCache>
                <c:formatCode>General</c:formatCode>
                <c:ptCount val="3"/>
                <c:pt idx="0">
                  <c:v>12.1</c:v>
                </c:pt>
                <c:pt idx="1">
                  <c:v>12.2</c:v>
                </c:pt>
                <c:pt idx="2">
                  <c:v>11.4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Lapeak!$L$9:$N$9</c:f>
              <c:numCache>
                <c:formatCode>General</c:formatCode>
                <c:ptCount val="3"/>
                <c:pt idx="0">
                  <c:v>14.3</c:v>
                </c:pt>
                <c:pt idx="1">
                  <c:v>14.3</c:v>
                </c:pt>
                <c:pt idx="2">
                  <c:v>13.6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Lapeak!$L$10:$N$10</c:f>
              <c:numCache>
                <c:formatCode>General</c:formatCode>
                <c:ptCount val="3"/>
                <c:pt idx="0">
                  <c:v>13.9</c:v>
                </c:pt>
                <c:pt idx="1">
                  <c:v>13</c:v>
                </c:pt>
                <c:pt idx="2">
                  <c:v>15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Lapeak!$L$12:$N$12</c:f>
              <c:numCache>
                <c:formatCode>General</c:formatCode>
                <c:ptCount val="3"/>
                <c:pt idx="0">
                  <c:v>11.3</c:v>
                </c:pt>
                <c:pt idx="1">
                  <c:v>12.6</c:v>
                </c:pt>
                <c:pt idx="2">
                  <c:v>11.6</c:v>
                </c:pt>
              </c:numCache>
            </c:numRef>
          </c:val>
        </c:ser>
        <c:ser>
          <c:idx val="9"/>
          <c:order val="9"/>
          <c:tx>
            <c:v>Mean</c:v>
          </c:tx>
          <c:spPr>
            <a:ln w="50800">
              <a:solidFill>
                <a:prstClr val="black"/>
              </a:solidFill>
            </a:ln>
          </c:spPr>
          <c:marker>
            <c:symbol val="none"/>
          </c:marker>
          <c:cat>
            <c:strRef>
              <c:f>Lapeak!$L$2:$N$2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Lapeak!$L$14:$N$14</c:f>
              <c:numCache>
                <c:formatCode>0.0</c:formatCode>
                <c:ptCount val="3"/>
                <c:pt idx="0">
                  <c:v>12.399999999999999</c:v>
                </c:pt>
                <c:pt idx="1">
                  <c:v>12.429999999999998</c:v>
                </c:pt>
                <c:pt idx="2">
                  <c:v>11.849999999999998</c:v>
                </c:pt>
              </c:numCache>
            </c:numRef>
          </c:val>
        </c:ser>
        <c:marker val="1"/>
        <c:axId val="67996672"/>
        <c:axId val="68002560"/>
      </c:lineChart>
      <c:catAx>
        <c:axId val="67996672"/>
        <c:scaling>
          <c:orientation val="minMax"/>
        </c:scaling>
        <c:axPos val="b"/>
        <c:numFmt formatCode="General" sourceLinked="1"/>
        <c:tickLblPos val="nextTo"/>
        <c:crossAx val="68002560"/>
        <c:crosses val="autoZero"/>
        <c:auto val="1"/>
        <c:lblAlgn val="ctr"/>
        <c:lblOffset val="100"/>
      </c:catAx>
      <c:valAx>
        <c:axId val="68002560"/>
        <c:scaling>
          <c:orientation val="minMax"/>
          <c:max val="18"/>
          <c:min val="6"/>
        </c:scaling>
        <c:axPos val="l"/>
        <c:majorGridlines/>
        <c:numFmt formatCode="General" sourceLinked="1"/>
        <c:tickLblPos val="nextTo"/>
        <c:crossAx val="67996672"/>
        <c:crosses val="autoZero"/>
        <c:crossBetween val="between"/>
      </c:valAx>
    </c:plotArea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Ad_At_Exhaustion!$B$2:$D$2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Ad_At_Exhaustion!$B$3:$D$3</c:f>
              <c:numCache>
                <c:formatCode>General</c:formatCode>
                <c:ptCount val="3"/>
                <c:pt idx="0">
                  <c:v>6600</c:v>
                </c:pt>
                <c:pt idx="1">
                  <c:v>2820</c:v>
                </c:pt>
                <c:pt idx="2">
                  <c:v>6642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Ad_At_Exhaustion!$B$4:$D$4</c:f>
              <c:numCache>
                <c:formatCode>General</c:formatCode>
                <c:ptCount val="3"/>
                <c:pt idx="0">
                  <c:v>4459</c:v>
                </c:pt>
                <c:pt idx="1">
                  <c:v>3839</c:v>
                </c:pt>
                <c:pt idx="2">
                  <c:v>6914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Ad_At_Exhaustion!$B$5:$D$5</c:f>
              <c:numCache>
                <c:formatCode>General</c:formatCode>
                <c:ptCount val="3"/>
                <c:pt idx="0">
                  <c:v>4191</c:v>
                </c:pt>
                <c:pt idx="1">
                  <c:v>3000</c:v>
                </c:pt>
                <c:pt idx="2">
                  <c:v>6199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Ad_At_Exhaustion!$B$6:$D$6</c:f>
              <c:numCache>
                <c:formatCode>General</c:formatCode>
                <c:ptCount val="3"/>
                <c:pt idx="0" formatCode="0">
                  <c:v>10000</c:v>
                </c:pt>
                <c:pt idx="1">
                  <c:v>5160</c:v>
                </c:pt>
                <c:pt idx="2">
                  <c:v>2978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Ad_At_Exhaustion!$B$7:$D$7</c:f>
              <c:numCache>
                <c:formatCode>General</c:formatCode>
                <c:ptCount val="3"/>
                <c:pt idx="0">
                  <c:v>8100</c:v>
                </c:pt>
                <c:pt idx="1">
                  <c:v>2496</c:v>
                </c:pt>
                <c:pt idx="2">
                  <c:v>17758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Ad_At_Exhaustion!$B$8:$D$8</c:f>
              <c:numCache>
                <c:formatCode>General</c:formatCode>
                <c:ptCount val="3"/>
                <c:pt idx="0">
                  <c:v>39998</c:v>
                </c:pt>
                <c:pt idx="1">
                  <c:v>19936</c:v>
                </c:pt>
                <c:pt idx="2">
                  <c:v>30604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Ad_At_Exhaustion!$B$9:$D$9</c:f>
              <c:numCache>
                <c:formatCode>General</c:formatCode>
                <c:ptCount val="3"/>
                <c:pt idx="0">
                  <c:v>20339</c:v>
                </c:pt>
                <c:pt idx="1">
                  <c:v>5179</c:v>
                </c:pt>
                <c:pt idx="2">
                  <c:v>7436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Ad_At_Exhaustion!$B$10:$D$10</c:f>
              <c:numCache>
                <c:formatCode>General</c:formatCode>
                <c:ptCount val="3"/>
                <c:pt idx="0">
                  <c:v>22696</c:v>
                </c:pt>
                <c:pt idx="1">
                  <c:v>4103</c:v>
                </c:pt>
                <c:pt idx="2">
                  <c:v>22696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Ad_At_Exhaustion!$B$1:$D$1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Ad_At_Exhaustion!$B$11:$D$11</c:f>
              <c:numCache>
                <c:formatCode>General</c:formatCode>
                <c:ptCount val="3"/>
                <c:pt idx="0">
                  <c:v>4237</c:v>
                </c:pt>
                <c:pt idx="1">
                  <c:v>2749</c:v>
                </c:pt>
                <c:pt idx="2">
                  <c:v>6916</c:v>
                </c:pt>
              </c:numCache>
            </c:numRef>
          </c:val>
        </c:ser>
        <c:ser>
          <c:idx val="10"/>
          <c:order val="10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Ad_At_Exhaustion!$B$13:$D$13</c:f>
              <c:numCache>
                <c:formatCode>0</c:formatCode>
                <c:ptCount val="3"/>
                <c:pt idx="0">
                  <c:v>13402.222222222223</c:v>
                </c:pt>
                <c:pt idx="1">
                  <c:v>5475.7777777777774</c:v>
                </c:pt>
                <c:pt idx="2">
                  <c:v>12015.888888888889</c:v>
                </c:pt>
              </c:numCache>
            </c:numRef>
          </c:val>
        </c:ser>
        <c:marker val="1"/>
        <c:axId val="71620096"/>
        <c:axId val="71621632"/>
      </c:lineChart>
      <c:catAx>
        <c:axId val="71620096"/>
        <c:scaling>
          <c:orientation val="minMax"/>
        </c:scaling>
        <c:axPos val="b"/>
        <c:numFmt formatCode="General" sourceLinked="1"/>
        <c:tickLblPos val="nextTo"/>
        <c:crossAx val="71621632"/>
        <c:crosses val="autoZero"/>
        <c:auto val="1"/>
        <c:lblAlgn val="ctr"/>
        <c:lblOffset val="100"/>
      </c:catAx>
      <c:valAx>
        <c:axId val="71621632"/>
        <c:scaling>
          <c:orientation val="minMax"/>
          <c:max val="40000"/>
        </c:scaling>
        <c:axPos val="l"/>
        <c:majorGridlines/>
        <c:numFmt formatCode="General" sourceLinked="1"/>
        <c:tickLblPos val="nextTo"/>
        <c:crossAx val="71620096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Ad_At_Exhaustion!$G$2:$I$2</c:f>
              <c:numCache>
                <c:formatCode>General</c:formatCode>
                <c:ptCount val="3"/>
                <c:pt idx="0">
                  <c:v>6973</c:v>
                </c:pt>
                <c:pt idx="1">
                  <c:v>7210</c:v>
                </c:pt>
                <c:pt idx="2">
                  <c:v>6403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Ad_At_Exhaustion!$G$3:$I$3</c:f>
              <c:numCache>
                <c:formatCode>0</c:formatCode>
                <c:ptCount val="3"/>
                <c:pt idx="0" formatCode="General">
                  <c:v>4612</c:v>
                </c:pt>
                <c:pt idx="1">
                  <c:v>6965</c:v>
                </c:pt>
                <c:pt idx="2" formatCode="General">
                  <c:v>7433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Ad_At_Exhaustion!$G$4:$I$4</c:f>
              <c:numCache>
                <c:formatCode>0</c:formatCode>
                <c:ptCount val="3"/>
                <c:pt idx="0" formatCode="General">
                  <c:v>7916</c:v>
                </c:pt>
                <c:pt idx="1">
                  <c:v>10551</c:v>
                </c:pt>
                <c:pt idx="2" formatCode="General">
                  <c:v>11170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Ad_At_Exhaustion!$G$5:$I$5</c:f>
              <c:numCache>
                <c:formatCode>General</c:formatCode>
                <c:ptCount val="3"/>
                <c:pt idx="0">
                  <c:v>6779</c:v>
                </c:pt>
                <c:pt idx="1">
                  <c:v>2460</c:v>
                </c:pt>
                <c:pt idx="2">
                  <c:v>2546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Ad_At_Exhaustion!$G$6:$I$6</c:f>
              <c:numCache>
                <c:formatCode>0</c:formatCode>
                <c:ptCount val="3"/>
                <c:pt idx="0" formatCode="General">
                  <c:v>12913</c:v>
                </c:pt>
                <c:pt idx="1">
                  <c:v>9915</c:v>
                </c:pt>
                <c:pt idx="2" formatCode="General">
                  <c:v>16121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Ad_At_Exhaustion!$G$7:$I$7</c:f>
              <c:numCache>
                <c:formatCode>0</c:formatCode>
                <c:ptCount val="3"/>
                <c:pt idx="0" formatCode="General">
                  <c:v>11030</c:v>
                </c:pt>
                <c:pt idx="1">
                  <c:v>4230</c:v>
                </c:pt>
                <c:pt idx="2" formatCode="General">
                  <c:v>4592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Ad_At_Exhaustion!$G$8:$I$8</c:f>
              <c:numCache>
                <c:formatCode>0</c:formatCode>
                <c:ptCount val="3"/>
                <c:pt idx="0" formatCode="General">
                  <c:v>2765</c:v>
                </c:pt>
                <c:pt idx="1">
                  <c:v>7940</c:v>
                </c:pt>
                <c:pt idx="2" formatCode="General">
                  <c:v>6118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Ad_At_Exhaustion!$G$9:$I$9</c:f>
              <c:numCache>
                <c:formatCode>0</c:formatCode>
                <c:ptCount val="3"/>
                <c:pt idx="0" formatCode="General">
                  <c:v>3100</c:v>
                </c:pt>
                <c:pt idx="1">
                  <c:v>4143</c:v>
                </c:pt>
                <c:pt idx="2" formatCode="General">
                  <c:v>4355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Ad_At_Exhaustion!$G$10:$I$10</c:f>
              <c:numCache>
                <c:formatCode>0</c:formatCode>
                <c:ptCount val="3"/>
                <c:pt idx="0" formatCode="General">
                  <c:v>23303</c:v>
                </c:pt>
                <c:pt idx="1">
                  <c:v>18642.400000000001</c:v>
                </c:pt>
                <c:pt idx="2" formatCode="General">
                  <c:v>15535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Ad_At_Exhaustion!$G$11:$I$11</c:f>
              <c:numCache>
                <c:formatCode>General</c:formatCode>
                <c:ptCount val="3"/>
                <c:pt idx="0">
                  <c:v>4054</c:v>
                </c:pt>
                <c:pt idx="1">
                  <c:v>3309</c:v>
                </c:pt>
                <c:pt idx="2">
                  <c:v>2564</c:v>
                </c:pt>
              </c:numCache>
            </c:numRef>
          </c:val>
        </c:ser>
        <c:ser>
          <c:idx val="10"/>
          <c:order val="10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Ad_At_Exhaustion!$G$12:$I$12</c:f>
              <c:numCache>
                <c:formatCode>0</c:formatCode>
                <c:ptCount val="3"/>
                <c:pt idx="0" formatCode="General">
                  <c:v>23924</c:v>
                </c:pt>
                <c:pt idx="1">
                  <c:v>17302</c:v>
                </c:pt>
                <c:pt idx="2" formatCode="General">
                  <c:v>22109</c:v>
                </c:pt>
              </c:numCache>
            </c:numRef>
          </c:val>
        </c:ser>
        <c:ser>
          <c:idx val="11"/>
          <c:order val="11"/>
          <c:marker>
            <c:symbol val="none"/>
          </c:marker>
          <c:cat>
            <c:strRef>
              <c:f>Ad_At_Exhaustion!$G$1:$I$1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Ad_At_Exhaustion!$G$13:$I$13</c:f>
              <c:numCache>
                <c:formatCode>0</c:formatCode>
                <c:ptCount val="3"/>
                <c:pt idx="0">
                  <c:v>9760.818181818182</c:v>
                </c:pt>
                <c:pt idx="1">
                  <c:v>8424.3090909090897</c:v>
                </c:pt>
                <c:pt idx="2">
                  <c:v>8995.0909090909099</c:v>
                </c:pt>
              </c:numCache>
            </c:numRef>
          </c:val>
        </c:ser>
        <c:ser>
          <c:idx val="12"/>
          <c:order val="12"/>
          <c:tx>
            <c:v>Mean</c:v>
          </c:tx>
          <c:spPr>
            <a:ln w="50800">
              <a:solidFill>
                <a:prstClr val="black"/>
              </a:solidFill>
            </a:ln>
          </c:spPr>
          <c:marker>
            <c:symbol val="none"/>
          </c:marker>
          <c:val>
            <c:numRef>
              <c:f>Ad_At_Exhaustion!$G$13:$I$13</c:f>
              <c:numCache>
                <c:formatCode>0</c:formatCode>
                <c:ptCount val="3"/>
                <c:pt idx="0">
                  <c:v>9760.818181818182</c:v>
                </c:pt>
                <c:pt idx="1">
                  <c:v>8424.3090909090897</c:v>
                </c:pt>
                <c:pt idx="2">
                  <c:v>8995.0909090909099</c:v>
                </c:pt>
              </c:numCache>
            </c:numRef>
          </c:val>
        </c:ser>
        <c:marker val="1"/>
        <c:axId val="88984576"/>
        <c:axId val="89326336"/>
      </c:lineChart>
      <c:catAx>
        <c:axId val="88984576"/>
        <c:scaling>
          <c:orientation val="minMax"/>
        </c:scaling>
        <c:axPos val="b"/>
        <c:numFmt formatCode="General" sourceLinked="1"/>
        <c:tickLblPos val="nextTo"/>
        <c:crossAx val="89326336"/>
        <c:crosses val="autoZero"/>
        <c:auto val="1"/>
        <c:lblAlgn val="ctr"/>
        <c:lblOffset val="100"/>
      </c:catAx>
      <c:valAx>
        <c:axId val="89326336"/>
        <c:scaling>
          <c:orientation val="minMax"/>
          <c:max val="40000"/>
        </c:scaling>
        <c:axPos val="l"/>
        <c:majorGridlines/>
        <c:numFmt formatCode="General" sourceLinked="1"/>
        <c:tickLblPos val="nextTo"/>
        <c:crossAx val="88984576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Ad_At_Exhaustion!$L$2:$N$2</c:f>
              <c:numCache>
                <c:formatCode>General</c:formatCode>
                <c:ptCount val="3"/>
                <c:pt idx="0">
                  <c:v>10830</c:v>
                </c:pt>
                <c:pt idx="1">
                  <c:v>5720</c:v>
                </c:pt>
                <c:pt idx="2">
                  <c:v>5441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Ad_At_Exhaustion!$L$3:$N$3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Ad_At_Exhaustion!$L$4:$N$4</c:f>
              <c:numCache>
                <c:formatCode>General</c:formatCode>
                <c:ptCount val="3"/>
                <c:pt idx="0">
                  <c:v>3655</c:v>
                </c:pt>
                <c:pt idx="1">
                  <c:v>7156</c:v>
                </c:pt>
                <c:pt idx="2">
                  <c:v>3463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Ad_At_Exhaustion!$L$5:$N$5</c:f>
              <c:numCache>
                <c:formatCode>General</c:formatCode>
                <c:ptCount val="3"/>
                <c:pt idx="0">
                  <c:v>8084</c:v>
                </c:pt>
                <c:pt idx="1">
                  <c:v>8305</c:v>
                </c:pt>
                <c:pt idx="2">
                  <c:v>13826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Ad_At_Exhaustion!$L$6:$N$6</c:f>
              <c:numCache>
                <c:formatCode>General</c:formatCode>
                <c:ptCount val="3"/>
                <c:pt idx="0">
                  <c:v>10206</c:v>
                </c:pt>
                <c:pt idx="1">
                  <c:v>3098</c:v>
                </c:pt>
                <c:pt idx="2">
                  <c:v>10206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Ad_At_Exhaustion!$L$7:$N$7</c:f>
              <c:numCache>
                <c:formatCode>General</c:formatCode>
                <c:ptCount val="3"/>
                <c:pt idx="0">
                  <c:v>8196</c:v>
                </c:pt>
                <c:pt idx="1">
                  <c:v>9307</c:v>
                </c:pt>
                <c:pt idx="2">
                  <c:v>7947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Ad_At_Exhaustion!$L$8:$N$8</c:f>
              <c:numCache>
                <c:formatCode>General</c:formatCode>
                <c:ptCount val="3"/>
                <c:pt idx="0">
                  <c:v>11697</c:v>
                </c:pt>
                <c:pt idx="1">
                  <c:v>19460</c:v>
                </c:pt>
                <c:pt idx="2">
                  <c:v>11873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Ad_At_Exhaustion!$L$9:$N$9</c:f>
              <c:numCache>
                <c:formatCode>General</c:formatCode>
                <c:ptCount val="3"/>
                <c:pt idx="0">
                  <c:v>14401</c:v>
                </c:pt>
                <c:pt idx="1">
                  <c:v>7662</c:v>
                </c:pt>
                <c:pt idx="2">
                  <c:v>14458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Ad_At_Exhaustion!$L$10:$N$10</c:f>
              <c:numCache>
                <c:formatCode>General</c:formatCode>
                <c:ptCount val="3"/>
                <c:pt idx="0">
                  <c:v>2067</c:v>
                </c:pt>
                <c:pt idx="1">
                  <c:v>3615</c:v>
                </c:pt>
                <c:pt idx="2">
                  <c:v>4017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Ad_At_Exhaustion!$L$1:$N$1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Ad_At_Exhaustion!$L$11:$N$11</c:f>
              <c:numCache>
                <c:formatCode>General</c:formatCode>
                <c:ptCount val="3"/>
                <c:pt idx="0">
                  <c:v>2605</c:v>
                </c:pt>
                <c:pt idx="1">
                  <c:v>4324</c:v>
                </c:pt>
                <c:pt idx="2">
                  <c:v>3814</c:v>
                </c:pt>
              </c:numCache>
            </c:numRef>
          </c:val>
        </c:ser>
        <c:ser>
          <c:idx val="10"/>
          <c:order val="10"/>
          <c:tx>
            <c:v>Mean</c:v>
          </c:tx>
          <c:spPr>
            <a:ln w="50800">
              <a:solidFill>
                <a:prstClr val="black"/>
              </a:solidFill>
            </a:ln>
          </c:spPr>
          <c:marker>
            <c:symbol val="none"/>
          </c:marker>
          <c:val>
            <c:numRef>
              <c:f>Ad_At_Exhaustion!$L$13:$N$13</c:f>
              <c:numCache>
                <c:formatCode>0</c:formatCode>
                <c:ptCount val="3"/>
                <c:pt idx="0">
                  <c:v>7971.2222222222226</c:v>
                </c:pt>
                <c:pt idx="1">
                  <c:v>7627.4444444444443</c:v>
                </c:pt>
                <c:pt idx="2">
                  <c:v>8338.3333333333339</c:v>
                </c:pt>
              </c:numCache>
            </c:numRef>
          </c:val>
        </c:ser>
        <c:marker val="1"/>
        <c:axId val="89546112"/>
        <c:axId val="90166400"/>
      </c:lineChart>
      <c:catAx>
        <c:axId val="89546112"/>
        <c:scaling>
          <c:orientation val="minMax"/>
        </c:scaling>
        <c:axPos val="b"/>
        <c:numFmt formatCode="General" sourceLinked="1"/>
        <c:tickLblPos val="nextTo"/>
        <c:crossAx val="90166400"/>
        <c:crosses val="autoZero"/>
        <c:auto val="1"/>
        <c:lblAlgn val="ctr"/>
        <c:lblOffset val="100"/>
      </c:catAx>
      <c:valAx>
        <c:axId val="90166400"/>
        <c:scaling>
          <c:orientation val="minMax"/>
          <c:max val="40000"/>
        </c:scaling>
        <c:axPos val="l"/>
        <c:majorGridlines/>
        <c:numFmt formatCode="General" sourceLinked="1"/>
        <c:tickLblPos val="nextTo"/>
        <c:crossAx val="89546112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HRpeak!$G$3:$I$3</c:f>
              <c:numCache>
                <c:formatCode>General</c:formatCode>
                <c:ptCount val="3"/>
                <c:pt idx="0">
                  <c:v>178</c:v>
                </c:pt>
                <c:pt idx="1">
                  <c:v>176</c:v>
                </c:pt>
                <c:pt idx="2">
                  <c:v>176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HRpeak!$G$4:$I$4</c:f>
              <c:numCache>
                <c:formatCode>General</c:formatCode>
                <c:ptCount val="3"/>
                <c:pt idx="0">
                  <c:v>161</c:v>
                </c:pt>
                <c:pt idx="1">
                  <c:v>163</c:v>
                </c:pt>
                <c:pt idx="2">
                  <c:v>166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HRpeak!$G$5:$I$5</c:f>
              <c:numCache>
                <c:formatCode>General</c:formatCode>
                <c:ptCount val="3"/>
                <c:pt idx="0">
                  <c:v>186</c:v>
                </c:pt>
                <c:pt idx="1">
                  <c:v>186</c:v>
                </c:pt>
                <c:pt idx="2">
                  <c:v>192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HRpeak!$G$6:$I$6</c:f>
              <c:numCache>
                <c:formatCode>General</c:formatCode>
                <c:ptCount val="3"/>
                <c:pt idx="0">
                  <c:v>189</c:v>
                </c:pt>
                <c:pt idx="1">
                  <c:v>191</c:v>
                </c:pt>
                <c:pt idx="2">
                  <c:v>193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HRpeak!$G$7:$I$7</c:f>
              <c:numCache>
                <c:formatCode>General</c:formatCode>
                <c:ptCount val="3"/>
                <c:pt idx="0">
                  <c:v>192</c:v>
                </c:pt>
                <c:pt idx="1">
                  <c:v>184</c:v>
                </c:pt>
                <c:pt idx="2">
                  <c:v>189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HRpeak!$G$8:$I$8</c:f>
              <c:numCache>
                <c:formatCode>General</c:formatCode>
                <c:ptCount val="3"/>
                <c:pt idx="0">
                  <c:v>185</c:v>
                </c:pt>
                <c:pt idx="1">
                  <c:v>184</c:v>
                </c:pt>
                <c:pt idx="2">
                  <c:v>185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HRpeak!$G$9:$I$9</c:f>
              <c:numCache>
                <c:formatCode>General</c:formatCode>
                <c:ptCount val="3"/>
                <c:pt idx="0">
                  <c:v>190</c:v>
                </c:pt>
                <c:pt idx="1">
                  <c:v>192</c:v>
                </c:pt>
                <c:pt idx="2">
                  <c:v>192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HRpeak!$G$10:$I$10</c:f>
              <c:numCache>
                <c:formatCode>General</c:formatCode>
                <c:ptCount val="3"/>
                <c:pt idx="0">
                  <c:v>172</c:v>
                </c:pt>
                <c:pt idx="1">
                  <c:v>174</c:v>
                </c:pt>
                <c:pt idx="2">
                  <c:v>169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HRpeak!$G$11:$I$11</c:f>
              <c:numCache>
                <c:formatCode>General</c:formatCode>
                <c:ptCount val="3"/>
                <c:pt idx="0">
                  <c:v>191</c:v>
                </c:pt>
                <c:pt idx="1">
                  <c:v>189</c:v>
                </c:pt>
                <c:pt idx="2">
                  <c:v>189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HRpeak!$G$12:$I$12</c:f>
              <c:numCache>
                <c:formatCode>General</c:formatCode>
                <c:ptCount val="3"/>
                <c:pt idx="0">
                  <c:v>176</c:v>
                </c:pt>
                <c:pt idx="1">
                  <c:v>172</c:v>
                </c:pt>
                <c:pt idx="2">
                  <c:v>170</c:v>
                </c:pt>
              </c:numCache>
            </c:numRef>
          </c:val>
        </c:ser>
        <c:ser>
          <c:idx val="10"/>
          <c:order val="10"/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HRpeak!$G$13:$I$13</c:f>
              <c:numCache>
                <c:formatCode>General</c:formatCode>
                <c:ptCount val="3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</c:numCache>
            </c:numRef>
          </c:val>
        </c:ser>
        <c:ser>
          <c:idx val="11"/>
          <c:order val="11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HRpeak!$G$2:$I$2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HRpeak!$G$14:$I$14</c:f>
              <c:numCache>
                <c:formatCode>0.0</c:formatCode>
                <c:ptCount val="3"/>
                <c:pt idx="0">
                  <c:v>182.27272727272728</c:v>
                </c:pt>
                <c:pt idx="1">
                  <c:v>181.36363636363637</c:v>
                </c:pt>
                <c:pt idx="2">
                  <c:v>182.27272727272728</c:v>
                </c:pt>
              </c:numCache>
            </c:numRef>
          </c:val>
        </c:ser>
        <c:marker val="1"/>
        <c:axId val="68444160"/>
        <c:axId val="68445696"/>
      </c:lineChart>
      <c:catAx>
        <c:axId val="68444160"/>
        <c:scaling>
          <c:orientation val="minMax"/>
        </c:scaling>
        <c:axPos val="b"/>
        <c:numFmt formatCode="General" sourceLinked="1"/>
        <c:tickLblPos val="nextTo"/>
        <c:crossAx val="68445696"/>
        <c:crosses val="autoZero"/>
        <c:auto val="1"/>
        <c:lblAlgn val="ctr"/>
        <c:lblOffset val="100"/>
      </c:catAx>
      <c:valAx>
        <c:axId val="68445696"/>
        <c:scaling>
          <c:orientation val="minMax"/>
          <c:min val="160"/>
        </c:scaling>
        <c:axPos val="l"/>
        <c:majorGridlines/>
        <c:numFmt formatCode="General" sourceLinked="1"/>
        <c:tickLblPos val="nextTo"/>
        <c:crossAx val="68444160"/>
        <c:crosses val="autoZero"/>
        <c:crossBetween val="between"/>
      </c:valAx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HRpeak!$L$3:$N$3</c:f>
              <c:numCache>
                <c:formatCode>General</c:formatCode>
                <c:ptCount val="3"/>
                <c:pt idx="0">
                  <c:v>188</c:v>
                </c:pt>
                <c:pt idx="1">
                  <c:v>184</c:v>
                </c:pt>
                <c:pt idx="2">
                  <c:v>182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HRpeak!$L$4:$N$4</c:f>
              <c:numCache>
                <c:formatCode>General</c:formatCode>
                <c:ptCount val="3"/>
                <c:pt idx="0">
                  <c:v>192</c:v>
                </c:pt>
                <c:pt idx="1">
                  <c:v>189</c:v>
                </c:pt>
                <c:pt idx="2">
                  <c:v>189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HRpeak!$L$5:$N$5</c:f>
              <c:numCache>
                <c:formatCode>General</c:formatCode>
                <c:ptCount val="3"/>
                <c:pt idx="0">
                  <c:v>180</c:v>
                </c:pt>
                <c:pt idx="1">
                  <c:v>180</c:v>
                </c:pt>
                <c:pt idx="2">
                  <c:v>182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HRpeak!$L$6:$N$6</c:f>
              <c:numCache>
                <c:formatCode>General</c:formatCode>
                <c:ptCount val="3"/>
                <c:pt idx="0">
                  <c:v>182</c:v>
                </c:pt>
                <c:pt idx="1">
                  <c:v>182</c:v>
                </c:pt>
                <c:pt idx="2">
                  <c:v>181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HRpeak!$L$7:$N$7</c:f>
              <c:numCache>
                <c:formatCode>General</c:formatCode>
                <c:ptCount val="3"/>
                <c:pt idx="0">
                  <c:v>189</c:v>
                </c:pt>
                <c:pt idx="1">
                  <c:v>196</c:v>
                </c:pt>
                <c:pt idx="2">
                  <c:v>196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HRpeak!$L$8:$N$8</c:f>
              <c:numCache>
                <c:formatCode>General</c:formatCode>
                <c:ptCount val="3"/>
                <c:pt idx="0">
                  <c:v>179</c:v>
                </c:pt>
                <c:pt idx="1">
                  <c:v>181</c:v>
                </c:pt>
                <c:pt idx="2">
                  <c:v>178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HRpeak!$L$9:$N$9</c:f>
              <c:numCache>
                <c:formatCode>General</c:formatCode>
                <c:ptCount val="3"/>
                <c:pt idx="0">
                  <c:v>188</c:v>
                </c:pt>
                <c:pt idx="1">
                  <c:v>189</c:v>
                </c:pt>
                <c:pt idx="2">
                  <c:v>188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HRpeak!$L$10:$N$10</c:f>
              <c:numCache>
                <c:formatCode>General</c:formatCode>
                <c:ptCount val="3"/>
                <c:pt idx="0">
                  <c:v>192</c:v>
                </c:pt>
                <c:pt idx="1">
                  <c:v>184</c:v>
                </c:pt>
                <c:pt idx="2">
                  <c:v>188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HRpeak!$L$12:$N$12</c:f>
              <c:numCache>
                <c:formatCode>General</c:formatCode>
                <c:ptCount val="3"/>
                <c:pt idx="0">
                  <c:v>182</c:v>
                </c:pt>
                <c:pt idx="1">
                  <c:v>182</c:v>
                </c:pt>
                <c:pt idx="2">
                  <c:v>176</c:v>
                </c:pt>
              </c:numCache>
            </c:numRef>
          </c:val>
        </c:ser>
        <c:ser>
          <c:idx val="9"/>
          <c:order val="9"/>
          <c:tx>
            <c:v>Mean</c:v>
          </c:tx>
          <c:spPr>
            <a:ln w="50800">
              <a:solidFill>
                <a:prstClr val="black"/>
              </a:solidFill>
            </a:ln>
          </c:spPr>
          <c:marker>
            <c:symbol val="none"/>
          </c:marker>
          <c:cat>
            <c:strRef>
              <c:f>HRpeak!$L$2:$N$2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HRpeak!$L$14:$N$14</c:f>
              <c:numCache>
                <c:formatCode>0.0</c:formatCode>
                <c:ptCount val="3"/>
                <c:pt idx="0">
                  <c:v>185</c:v>
                </c:pt>
                <c:pt idx="1">
                  <c:v>184.5</c:v>
                </c:pt>
                <c:pt idx="2">
                  <c:v>183.2</c:v>
                </c:pt>
              </c:numCache>
            </c:numRef>
          </c:val>
        </c:ser>
        <c:marker val="1"/>
        <c:axId val="68566400"/>
        <c:axId val="68584576"/>
      </c:lineChart>
      <c:catAx>
        <c:axId val="68566400"/>
        <c:scaling>
          <c:orientation val="minMax"/>
        </c:scaling>
        <c:axPos val="b"/>
        <c:numFmt formatCode="General" sourceLinked="1"/>
        <c:tickLblPos val="nextTo"/>
        <c:crossAx val="68584576"/>
        <c:crosses val="autoZero"/>
        <c:auto val="1"/>
        <c:lblAlgn val="ctr"/>
        <c:lblOffset val="100"/>
      </c:catAx>
      <c:valAx>
        <c:axId val="68584576"/>
        <c:scaling>
          <c:orientation val="minMax"/>
        </c:scaling>
        <c:axPos val="l"/>
        <c:majorGridlines/>
        <c:numFmt formatCode="General" sourceLinked="1"/>
        <c:tickLblPos val="nextTo"/>
        <c:crossAx val="68566400"/>
        <c:crosses val="autoZero"/>
        <c:crossBetween val="between"/>
      </c:valAx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HR60s!$B$3:$D$3</c:f>
              <c:numCache>
                <c:formatCode>General</c:formatCode>
                <c:ptCount val="3"/>
                <c:pt idx="0">
                  <c:v>150</c:v>
                </c:pt>
                <c:pt idx="1">
                  <c:v>145</c:v>
                </c:pt>
                <c:pt idx="2">
                  <c:v>152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HR60s!$B$4:$D$4</c:f>
              <c:numCache>
                <c:formatCode>General</c:formatCode>
                <c:ptCount val="3"/>
                <c:pt idx="0">
                  <c:v>153</c:v>
                </c:pt>
                <c:pt idx="1">
                  <c:v>131</c:v>
                </c:pt>
                <c:pt idx="2">
                  <c:v>146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HR60s!$B$5:$D$5</c:f>
              <c:numCache>
                <c:formatCode>General</c:formatCode>
                <c:ptCount val="3"/>
                <c:pt idx="0">
                  <c:v>146</c:v>
                </c:pt>
                <c:pt idx="1">
                  <c:v>142</c:v>
                </c:pt>
                <c:pt idx="2">
                  <c:v>146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HR60s!$B$6:$D$6</c:f>
              <c:numCache>
                <c:formatCode>General</c:formatCode>
                <c:ptCount val="3"/>
                <c:pt idx="0">
                  <c:v>144</c:v>
                </c:pt>
                <c:pt idx="1">
                  <c:v>123</c:v>
                </c:pt>
                <c:pt idx="2">
                  <c:v>131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HR60s!$B$7:$D$7</c:f>
              <c:numCache>
                <c:formatCode>General</c:formatCode>
                <c:ptCount val="3"/>
                <c:pt idx="0">
                  <c:v>148</c:v>
                </c:pt>
                <c:pt idx="1">
                  <c:v>138</c:v>
                </c:pt>
                <c:pt idx="2">
                  <c:v>150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HR60s!$B$8:$D$8</c:f>
              <c:numCache>
                <c:formatCode>General</c:formatCode>
                <c:ptCount val="3"/>
                <c:pt idx="0">
                  <c:v>147</c:v>
                </c:pt>
                <c:pt idx="1">
                  <c:v>125</c:v>
                </c:pt>
                <c:pt idx="2">
                  <c:v>146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HR60s!$B$9:$D$9</c:f>
              <c:numCache>
                <c:formatCode>General</c:formatCode>
                <c:ptCount val="3"/>
                <c:pt idx="0">
                  <c:v>156</c:v>
                </c:pt>
                <c:pt idx="1">
                  <c:v>141</c:v>
                </c:pt>
                <c:pt idx="2">
                  <c:v>153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HR60s!$B$10:$D$10</c:f>
              <c:numCache>
                <c:formatCode>General</c:formatCode>
                <c:ptCount val="3"/>
                <c:pt idx="0">
                  <c:v>152</c:v>
                </c:pt>
                <c:pt idx="1">
                  <c:v>142</c:v>
                </c:pt>
                <c:pt idx="2">
                  <c:v>141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HR60s!$B$11:$D$11</c:f>
              <c:numCache>
                <c:formatCode>General</c:formatCode>
                <c:ptCount val="3"/>
                <c:pt idx="0">
                  <c:v>132</c:v>
                </c:pt>
                <c:pt idx="1">
                  <c:v>124</c:v>
                </c:pt>
                <c:pt idx="2">
                  <c:v>134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HR60s!$B$12:$D$12</c:f>
              <c:numCache>
                <c:formatCode>General</c:formatCode>
                <c:ptCount val="3"/>
                <c:pt idx="0">
                  <c:v>117</c:v>
                </c:pt>
                <c:pt idx="1">
                  <c:v>101</c:v>
                </c:pt>
                <c:pt idx="2">
                  <c:v>121</c:v>
                </c:pt>
              </c:numCache>
            </c:numRef>
          </c:val>
        </c:ser>
        <c:ser>
          <c:idx val="10"/>
          <c:order val="10"/>
          <c:tx>
            <c:v>Mean</c:v>
          </c:tx>
          <c:spPr>
            <a:ln w="50800">
              <a:solidFill>
                <a:prstClr val="black"/>
              </a:solidFill>
            </a:ln>
          </c:spPr>
          <c:marker>
            <c:symbol val="none"/>
          </c:marker>
          <c:cat>
            <c:strRef>
              <c:f>HR60s!$B$2:$D$2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HR60s!$B$14:$D$14</c:f>
              <c:numCache>
                <c:formatCode>General</c:formatCode>
                <c:ptCount val="3"/>
                <c:pt idx="0">
                  <c:v>144.5</c:v>
                </c:pt>
                <c:pt idx="1">
                  <c:v>131.19999999999999</c:v>
                </c:pt>
                <c:pt idx="2">
                  <c:v>142</c:v>
                </c:pt>
              </c:numCache>
            </c:numRef>
          </c:val>
        </c:ser>
        <c:marker val="1"/>
        <c:axId val="68645248"/>
        <c:axId val="68646784"/>
      </c:lineChart>
      <c:catAx>
        <c:axId val="68645248"/>
        <c:scaling>
          <c:orientation val="minMax"/>
        </c:scaling>
        <c:axPos val="b"/>
        <c:numFmt formatCode="General" sourceLinked="1"/>
        <c:tickLblPos val="nextTo"/>
        <c:crossAx val="68646784"/>
        <c:crosses val="autoZero"/>
        <c:auto val="1"/>
        <c:lblAlgn val="ctr"/>
        <c:lblOffset val="100"/>
      </c:catAx>
      <c:valAx>
        <c:axId val="68646784"/>
        <c:scaling>
          <c:orientation val="minMax"/>
          <c:max val="170"/>
          <c:min val="100"/>
        </c:scaling>
        <c:axPos val="l"/>
        <c:majorGridlines/>
        <c:numFmt formatCode="General" sourceLinked="1"/>
        <c:tickLblPos val="nextTo"/>
        <c:crossAx val="68645248"/>
        <c:crosses val="autoZero"/>
        <c:crossBetween val="between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HR60s!$G$3:$I$3</c:f>
              <c:numCache>
                <c:formatCode>General</c:formatCode>
                <c:ptCount val="3"/>
                <c:pt idx="0">
                  <c:v>148</c:v>
                </c:pt>
                <c:pt idx="1">
                  <c:v>146</c:v>
                </c:pt>
                <c:pt idx="2">
                  <c:v>149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HR60s!$G$4:$I$4</c:f>
              <c:numCache>
                <c:formatCode>General</c:formatCode>
                <c:ptCount val="3"/>
                <c:pt idx="0">
                  <c:v>121</c:v>
                </c:pt>
                <c:pt idx="1">
                  <c:v>124</c:v>
                </c:pt>
                <c:pt idx="2">
                  <c:v>128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HR60s!$G$5:$I$5</c:f>
              <c:numCache>
                <c:formatCode>General</c:formatCode>
                <c:ptCount val="3"/>
                <c:pt idx="0">
                  <c:v>132</c:v>
                </c:pt>
                <c:pt idx="1">
                  <c:v>129</c:v>
                </c:pt>
                <c:pt idx="2">
                  <c:v>138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HR60s!$G$6:$I$6</c:f>
              <c:numCache>
                <c:formatCode>General</c:formatCode>
                <c:ptCount val="3"/>
                <c:pt idx="0">
                  <c:v>143</c:v>
                </c:pt>
                <c:pt idx="1">
                  <c:v>141</c:v>
                </c:pt>
                <c:pt idx="2">
                  <c:v>147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HR60s!$G$7:$I$7</c:f>
              <c:numCache>
                <c:formatCode>General</c:formatCode>
                <c:ptCount val="3"/>
                <c:pt idx="0">
                  <c:v>148</c:v>
                </c:pt>
                <c:pt idx="1">
                  <c:v>137</c:v>
                </c:pt>
                <c:pt idx="2">
                  <c:v>146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HR60s!$G$8:$I$8</c:f>
              <c:numCache>
                <c:formatCode>General</c:formatCode>
                <c:ptCount val="3"/>
                <c:pt idx="0">
                  <c:v>138</c:v>
                </c:pt>
                <c:pt idx="1">
                  <c:v>145</c:v>
                </c:pt>
                <c:pt idx="2">
                  <c:v>146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HR60s!$G$9:$I$9</c:f>
              <c:numCache>
                <c:formatCode>General</c:formatCode>
                <c:ptCount val="3"/>
                <c:pt idx="0">
                  <c:v>155</c:v>
                </c:pt>
                <c:pt idx="1">
                  <c:v>153</c:v>
                </c:pt>
                <c:pt idx="2">
                  <c:v>157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HR60s!$G$10:$I$10</c:f>
              <c:numCache>
                <c:formatCode>General</c:formatCode>
                <c:ptCount val="3"/>
                <c:pt idx="0">
                  <c:v>142</c:v>
                </c:pt>
                <c:pt idx="1">
                  <c:v>140</c:v>
                </c:pt>
                <c:pt idx="2">
                  <c:v>140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HR60s!$G$11:$I$11</c:f>
              <c:numCache>
                <c:formatCode>General</c:formatCode>
                <c:ptCount val="3"/>
                <c:pt idx="0">
                  <c:v>151</c:v>
                </c:pt>
                <c:pt idx="1">
                  <c:v>132</c:v>
                </c:pt>
                <c:pt idx="2">
                  <c:v>141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HR60s!$G$12:$I$12</c:f>
              <c:numCache>
                <c:formatCode>General</c:formatCode>
                <c:ptCount val="3"/>
                <c:pt idx="0">
                  <c:v>145</c:v>
                </c:pt>
                <c:pt idx="1">
                  <c:v>143</c:v>
                </c:pt>
                <c:pt idx="2">
                  <c:v>138</c:v>
                </c:pt>
              </c:numCache>
            </c:numRef>
          </c:val>
        </c:ser>
        <c:ser>
          <c:idx val="10"/>
          <c:order val="10"/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HR60s!$G$13:$I$13</c:f>
              <c:numCache>
                <c:formatCode>General</c:formatCode>
                <c:ptCount val="3"/>
                <c:pt idx="0">
                  <c:v>138</c:v>
                </c:pt>
                <c:pt idx="1">
                  <c:v>138</c:v>
                </c:pt>
                <c:pt idx="2">
                  <c:v>131</c:v>
                </c:pt>
              </c:numCache>
            </c:numRef>
          </c:val>
        </c:ser>
        <c:ser>
          <c:idx val="11"/>
          <c:order val="11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HR60s!$G$2:$I$2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HR60s!$G$14:$I$14</c:f>
              <c:numCache>
                <c:formatCode>0.0</c:formatCode>
                <c:ptCount val="3"/>
                <c:pt idx="0">
                  <c:v>141.90909090909091</c:v>
                </c:pt>
                <c:pt idx="1">
                  <c:v>138.90909090909091</c:v>
                </c:pt>
                <c:pt idx="2">
                  <c:v>141.90909090909091</c:v>
                </c:pt>
              </c:numCache>
            </c:numRef>
          </c:val>
        </c:ser>
        <c:marker val="1"/>
        <c:axId val="68781568"/>
        <c:axId val="68783104"/>
      </c:lineChart>
      <c:catAx>
        <c:axId val="68781568"/>
        <c:scaling>
          <c:orientation val="minMax"/>
        </c:scaling>
        <c:axPos val="b"/>
        <c:numFmt formatCode="General" sourceLinked="1"/>
        <c:tickLblPos val="nextTo"/>
        <c:crossAx val="68783104"/>
        <c:crosses val="autoZero"/>
        <c:auto val="1"/>
        <c:lblAlgn val="ctr"/>
        <c:lblOffset val="100"/>
      </c:catAx>
      <c:valAx>
        <c:axId val="68783104"/>
        <c:scaling>
          <c:orientation val="minMax"/>
          <c:max val="170"/>
          <c:min val="100"/>
        </c:scaling>
        <c:axPos val="l"/>
        <c:majorGridlines/>
        <c:numFmt formatCode="General" sourceLinked="1"/>
        <c:tickLblPos val="nextTo"/>
        <c:crossAx val="68781568"/>
        <c:crosses val="autoZero"/>
        <c:crossBetween val="between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HR60s!$L$3:$N$3</c:f>
              <c:numCache>
                <c:formatCode>General</c:formatCode>
                <c:ptCount val="3"/>
                <c:pt idx="0">
                  <c:v>155</c:v>
                </c:pt>
                <c:pt idx="1">
                  <c:v>156</c:v>
                </c:pt>
                <c:pt idx="2">
                  <c:v>149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HR60s!$L$4:$N$4</c:f>
              <c:numCache>
                <c:formatCode>General</c:formatCode>
                <c:ptCount val="3"/>
                <c:pt idx="0">
                  <c:v>162</c:v>
                </c:pt>
                <c:pt idx="1">
                  <c:v>159</c:v>
                </c:pt>
                <c:pt idx="2">
                  <c:v>159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HR60s!$L$5:$N$5</c:f>
              <c:numCache>
                <c:formatCode>General</c:formatCode>
                <c:ptCount val="3"/>
                <c:pt idx="0">
                  <c:v>138</c:v>
                </c:pt>
                <c:pt idx="1">
                  <c:v>156</c:v>
                </c:pt>
                <c:pt idx="2">
                  <c:v>151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HR60s!$L$6:$N$6</c:f>
              <c:numCache>
                <c:formatCode>General</c:formatCode>
                <c:ptCount val="3"/>
                <c:pt idx="0">
                  <c:v>152</c:v>
                </c:pt>
                <c:pt idx="1">
                  <c:v>154</c:v>
                </c:pt>
                <c:pt idx="2">
                  <c:v>150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HR60s!$L$7:$N$7</c:f>
              <c:numCache>
                <c:formatCode>General</c:formatCode>
                <c:ptCount val="3"/>
                <c:pt idx="0">
                  <c:v>133</c:v>
                </c:pt>
                <c:pt idx="1">
                  <c:v>128</c:v>
                </c:pt>
                <c:pt idx="2">
                  <c:v>143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HR60s!$L$8:$N$8</c:f>
              <c:numCache>
                <c:formatCode>General</c:formatCode>
                <c:ptCount val="3"/>
                <c:pt idx="0">
                  <c:v>155</c:v>
                </c:pt>
                <c:pt idx="1">
                  <c:v>156</c:v>
                </c:pt>
                <c:pt idx="2">
                  <c:v>154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HR60s!$L$9:$N$9</c:f>
              <c:numCache>
                <c:formatCode>General</c:formatCode>
                <c:ptCount val="3"/>
                <c:pt idx="0">
                  <c:v>156</c:v>
                </c:pt>
                <c:pt idx="1">
                  <c:v>157</c:v>
                </c:pt>
                <c:pt idx="2">
                  <c:v>154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HR60s!$L$10:$N$10</c:f>
              <c:numCache>
                <c:formatCode>General</c:formatCode>
                <c:ptCount val="3"/>
                <c:pt idx="0">
                  <c:v>149</c:v>
                </c:pt>
                <c:pt idx="1">
                  <c:v>142</c:v>
                </c:pt>
                <c:pt idx="2">
                  <c:v>146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HR60s!$L$12:$N$12</c:f>
              <c:numCache>
                <c:formatCode>General</c:formatCode>
                <c:ptCount val="3"/>
                <c:pt idx="0">
                  <c:v>152</c:v>
                </c:pt>
                <c:pt idx="1">
                  <c:v>158</c:v>
                </c:pt>
                <c:pt idx="2">
                  <c:v>149</c:v>
                </c:pt>
              </c:numCache>
            </c:numRef>
          </c:val>
        </c:ser>
        <c:ser>
          <c:idx val="9"/>
          <c:order val="9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HR60s!$L$2:$N$2</c:f>
              <c:strCache>
                <c:ptCount val="3"/>
                <c:pt idx="0">
                  <c:v>Pre</c:v>
                </c:pt>
                <c:pt idx="1">
                  <c:v>Post</c:v>
                </c:pt>
                <c:pt idx="2">
                  <c:v>T2</c:v>
                </c:pt>
              </c:strCache>
            </c:strRef>
          </c:cat>
          <c:val>
            <c:numRef>
              <c:f>HR60s!$L$14:$N$14</c:f>
              <c:numCache>
                <c:formatCode>0.0</c:formatCode>
                <c:ptCount val="3"/>
                <c:pt idx="0">
                  <c:v>148.80000000000001</c:v>
                </c:pt>
                <c:pt idx="1">
                  <c:v>150.19999999999999</c:v>
                </c:pt>
                <c:pt idx="2">
                  <c:v>149.5</c:v>
                </c:pt>
              </c:numCache>
            </c:numRef>
          </c:val>
        </c:ser>
        <c:marker val="1"/>
        <c:axId val="68711552"/>
        <c:axId val="68713088"/>
      </c:lineChart>
      <c:catAx>
        <c:axId val="68711552"/>
        <c:scaling>
          <c:orientation val="minMax"/>
        </c:scaling>
        <c:axPos val="b"/>
        <c:numFmt formatCode="General" sourceLinked="1"/>
        <c:tickLblPos val="nextTo"/>
        <c:crossAx val="68713088"/>
        <c:crosses val="autoZero"/>
        <c:auto val="1"/>
        <c:lblAlgn val="ctr"/>
        <c:lblOffset val="100"/>
      </c:catAx>
      <c:valAx>
        <c:axId val="68713088"/>
        <c:scaling>
          <c:orientation val="minMax"/>
          <c:max val="170"/>
          <c:min val="100"/>
        </c:scaling>
        <c:axPos val="l"/>
        <c:majorGridlines/>
        <c:numFmt formatCode="General" sourceLinked="1"/>
        <c:tickLblPos val="nextTo"/>
        <c:crossAx val="68711552"/>
        <c:crosses val="autoZero"/>
        <c:crossBetween val="between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HRR60s!$B$3:$D$3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28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HRR60s!$B$4:$D$4</c:f>
              <c:numCache>
                <c:formatCode>General</c:formatCode>
                <c:ptCount val="3"/>
                <c:pt idx="0">
                  <c:v>32</c:v>
                </c:pt>
                <c:pt idx="1">
                  <c:v>47</c:v>
                </c:pt>
                <c:pt idx="2">
                  <c:v>38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HRR60s!$B$5:$D$5</c:f>
              <c:numCache>
                <c:formatCode>General</c:formatCode>
                <c:ptCount val="3"/>
                <c:pt idx="0">
                  <c:v>34</c:v>
                </c:pt>
                <c:pt idx="1">
                  <c:v>37</c:v>
                </c:pt>
                <c:pt idx="2">
                  <c:v>35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HRR60s!$B$6:$D$6</c:f>
              <c:numCache>
                <c:formatCode>General</c:formatCode>
                <c:ptCount val="3"/>
                <c:pt idx="0">
                  <c:v>27</c:v>
                </c:pt>
                <c:pt idx="1">
                  <c:v>42</c:v>
                </c:pt>
                <c:pt idx="2">
                  <c:v>37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HRR60s!$B$7:$D$7</c:f>
              <c:numCache>
                <c:formatCode>General</c:formatCode>
                <c:ptCount val="3"/>
                <c:pt idx="0">
                  <c:v>41</c:v>
                </c:pt>
                <c:pt idx="1">
                  <c:v>47</c:v>
                </c:pt>
                <c:pt idx="2">
                  <c:v>35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HRR60s!$B$8:$D$8</c:f>
              <c:numCache>
                <c:formatCode>General</c:formatCode>
                <c:ptCount val="3"/>
                <c:pt idx="0">
                  <c:v>37</c:v>
                </c:pt>
                <c:pt idx="1">
                  <c:v>51</c:v>
                </c:pt>
                <c:pt idx="2">
                  <c:v>37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HRR60s!$B$9:$D$9</c:f>
              <c:numCache>
                <c:formatCode>General</c:formatCode>
                <c:ptCount val="3"/>
                <c:pt idx="0">
                  <c:v>33</c:v>
                </c:pt>
                <c:pt idx="1">
                  <c:v>44</c:v>
                </c:pt>
                <c:pt idx="2">
                  <c:v>37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HRR60s!$B$10:$D$10</c:f>
              <c:numCache>
                <c:formatCode>General</c:formatCode>
                <c:ptCount val="3"/>
                <c:pt idx="0">
                  <c:v>32</c:v>
                </c:pt>
                <c:pt idx="1">
                  <c:v>35</c:v>
                </c:pt>
                <c:pt idx="2">
                  <c:v>38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HRR60s!$B$11:$D$11</c:f>
              <c:numCache>
                <c:formatCode>General</c:formatCode>
                <c:ptCount val="3"/>
                <c:pt idx="0">
                  <c:v>46</c:v>
                </c:pt>
                <c:pt idx="1">
                  <c:v>49</c:v>
                </c:pt>
                <c:pt idx="2">
                  <c:v>45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HRR60s!$B$12:$D$12</c:f>
              <c:numCache>
                <c:formatCode>General</c:formatCode>
                <c:ptCount val="3"/>
                <c:pt idx="0">
                  <c:v>64</c:v>
                </c:pt>
                <c:pt idx="1">
                  <c:v>71</c:v>
                </c:pt>
                <c:pt idx="2">
                  <c:v>57</c:v>
                </c:pt>
              </c:numCache>
            </c:numRef>
          </c:val>
        </c:ser>
        <c:ser>
          <c:idx val="10"/>
          <c:order val="10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HRR60s!$B$2:$D$2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HRR60s!$B$14:$D$14</c:f>
              <c:numCache>
                <c:formatCode>General</c:formatCode>
                <c:ptCount val="3"/>
                <c:pt idx="0">
                  <c:v>37.6</c:v>
                </c:pt>
                <c:pt idx="1">
                  <c:v>45.3</c:v>
                </c:pt>
                <c:pt idx="2">
                  <c:v>38.700000000000003</c:v>
                </c:pt>
              </c:numCache>
            </c:numRef>
          </c:val>
        </c:ser>
        <c:marker val="1"/>
        <c:axId val="68843392"/>
        <c:axId val="68844928"/>
      </c:lineChart>
      <c:catAx>
        <c:axId val="68843392"/>
        <c:scaling>
          <c:orientation val="minMax"/>
        </c:scaling>
        <c:axPos val="b"/>
        <c:numFmt formatCode="General" sourceLinked="1"/>
        <c:tickLblPos val="nextTo"/>
        <c:crossAx val="68844928"/>
        <c:crosses val="autoZero"/>
        <c:auto val="1"/>
        <c:lblAlgn val="ctr"/>
        <c:lblOffset val="100"/>
      </c:catAx>
      <c:valAx>
        <c:axId val="68844928"/>
        <c:scaling>
          <c:orientation val="minMax"/>
          <c:max val="80"/>
          <c:min val="20"/>
        </c:scaling>
        <c:axPos val="l"/>
        <c:majorGridlines/>
        <c:numFmt formatCode="General" sourceLinked="1"/>
        <c:tickLblPos val="nextTo"/>
        <c:crossAx val="68843392"/>
        <c:crosses val="autoZero"/>
        <c:crossBetween val="between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HRR60s!$G$3:$I$3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HRR60s!$G$4:$I$4</c:f>
              <c:numCache>
                <c:formatCode>General</c:formatCode>
                <c:ptCount val="3"/>
                <c:pt idx="0">
                  <c:v>40</c:v>
                </c:pt>
                <c:pt idx="1">
                  <c:v>39</c:v>
                </c:pt>
                <c:pt idx="2">
                  <c:v>38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HRR60s!$G$5:$I$5</c:f>
              <c:numCache>
                <c:formatCode>General</c:formatCode>
                <c:ptCount val="3"/>
                <c:pt idx="0">
                  <c:v>54</c:v>
                </c:pt>
                <c:pt idx="1">
                  <c:v>57</c:v>
                </c:pt>
                <c:pt idx="2">
                  <c:v>54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HRR60s!$G$6:$I$6</c:f>
              <c:numCache>
                <c:formatCode>General</c:formatCode>
                <c:ptCount val="3"/>
                <c:pt idx="0">
                  <c:v>46</c:v>
                </c:pt>
                <c:pt idx="1">
                  <c:v>50</c:v>
                </c:pt>
                <c:pt idx="2">
                  <c:v>46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HRR60s!$G$7:$I$7</c:f>
              <c:numCache>
                <c:formatCode>General</c:formatCode>
                <c:ptCount val="3"/>
                <c:pt idx="0">
                  <c:v>44</c:v>
                </c:pt>
                <c:pt idx="1">
                  <c:v>47</c:v>
                </c:pt>
                <c:pt idx="2">
                  <c:v>43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HRR60s!$G$8:$I$8</c:f>
              <c:numCache>
                <c:formatCode>General</c:formatCode>
                <c:ptCount val="3"/>
                <c:pt idx="0">
                  <c:v>47</c:v>
                </c:pt>
                <c:pt idx="1">
                  <c:v>39</c:v>
                </c:pt>
                <c:pt idx="2">
                  <c:v>39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HRR60s!$G$9:$I$9</c:f>
              <c:numCache>
                <c:formatCode>General</c:formatCode>
                <c:ptCount val="3"/>
                <c:pt idx="0">
                  <c:v>35</c:v>
                </c:pt>
                <c:pt idx="1">
                  <c:v>39</c:v>
                </c:pt>
                <c:pt idx="2">
                  <c:v>35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HRR60s!$G$10:$I$10</c:f>
              <c:numCache>
                <c:formatCode>General</c:formatCode>
                <c:ptCount val="3"/>
                <c:pt idx="0">
                  <c:v>30</c:v>
                </c:pt>
                <c:pt idx="1">
                  <c:v>34</c:v>
                </c:pt>
                <c:pt idx="2">
                  <c:v>29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HRR60s!$G$11:$I$11</c:f>
              <c:numCache>
                <c:formatCode>General</c:formatCode>
                <c:ptCount val="3"/>
                <c:pt idx="0">
                  <c:v>40</c:v>
                </c:pt>
                <c:pt idx="1">
                  <c:v>57</c:v>
                </c:pt>
                <c:pt idx="2">
                  <c:v>48</c:v>
                </c:pt>
              </c:numCache>
            </c:numRef>
          </c:val>
        </c:ser>
        <c:ser>
          <c:idx val="9"/>
          <c:order val="9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HRR60s!$G$12:$I$12</c:f>
              <c:numCache>
                <c:formatCode>General</c:formatCode>
                <c:ptCount val="3"/>
                <c:pt idx="0">
                  <c:v>31</c:v>
                </c:pt>
                <c:pt idx="1">
                  <c:v>29</c:v>
                </c:pt>
                <c:pt idx="2">
                  <c:v>32</c:v>
                </c:pt>
              </c:numCache>
            </c:numRef>
          </c:val>
        </c:ser>
        <c:ser>
          <c:idx val="10"/>
          <c:order val="10"/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HRR60s!$G$13:$I$13</c:f>
              <c:numCache>
                <c:formatCode>General</c:formatCode>
                <c:ptCount val="3"/>
                <c:pt idx="0">
                  <c:v>47</c:v>
                </c:pt>
                <c:pt idx="1">
                  <c:v>46</c:v>
                </c:pt>
                <c:pt idx="2">
                  <c:v>53</c:v>
                </c:pt>
              </c:numCache>
            </c:numRef>
          </c:val>
        </c:ser>
        <c:ser>
          <c:idx val="11"/>
          <c:order val="11"/>
          <c:tx>
            <c:v>Mean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HRR60s!$G$2:$I$2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HRR60s!$G$14:$I$14</c:f>
              <c:numCache>
                <c:formatCode>0.0</c:formatCode>
                <c:ptCount val="3"/>
                <c:pt idx="0">
                  <c:v>40.363636363636367</c:v>
                </c:pt>
                <c:pt idx="1">
                  <c:v>42.454545454545453</c:v>
                </c:pt>
                <c:pt idx="2">
                  <c:v>40.363636363636367</c:v>
                </c:pt>
              </c:numCache>
            </c:numRef>
          </c:val>
        </c:ser>
        <c:marker val="1"/>
        <c:axId val="69041152"/>
        <c:axId val="69047040"/>
      </c:lineChart>
      <c:catAx>
        <c:axId val="69041152"/>
        <c:scaling>
          <c:orientation val="minMax"/>
        </c:scaling>
        <c:axPos val="b"/>
        <c:numFmt formatCode="General" sourceLinked="1"/>
        <c:tickLblPos val="nextTo"/>
        <c:crossAx val="69047040"/>
        <c:crosses val="autoZero"/>
        <c:auto val="1"/>
        <c:lblAlgn val="ctr"/>
        <c:lblOffset val="100"/>
      </c:catAx>
      <c:valAx>
        <c:axId val="69047040"/>
        <c:scaling>
          <c:orientation val="minMax"/>
          <c:max val="80"/>
          <c:min val="20"/>
        </c:scaling>
        <c:axPos val="l"/>
        <c:majorGridlines/>
        <c:numFmt formatCode="General" sourceLinked="1"/>
        <c:tickLblPos val="nextTo"/>
        <c:crossAx val="69041152"/>
        <c:crosses val="autoZero"/>
        <c:crossBetween val="between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HRR60s!$L$2:$N$2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HRR60s!$L$3:$N$3</c:f>
              <c:numCache>
                <c:formatCode>General</c:formatCode>
                <c:ptCount val="3"/>
                <c:pt idx="0">
                  <c:v>33</c:v>
                </c:pt>
                <c:pt idx="1">
                  <c:v>28</c:v>
                </c:pt>
                <c:pt idx="2">
                  <c:v>33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HRR60s!$L$2:$N$2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HRR60s!$L$4:$N$4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HRR60s!$L$2:$N$2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HRR60s!$L$5:$N$5</c:f>
              <c:numCache>
                <c:formatCode>General</c:formatCode>
                <c:ptCount val="3"/>
                <c:pt idx="0">
                  <c:v>26</c:v>
                </c:pt>
                <c:pt idx="1">
                  <c:v>24</c:v>
                </c:pt>
                <c:pt idx="2">
                  <c:v>30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cat>
            <c:strRef>
              <c:f>HRR60s!$L$2:$N$2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HRR60s!$L$6:$N$6</c:f>
              <c:numCache>
                <c:formatCode>General</c:formatCode>
                <c:ptCount val="3"/>
                <c:pt idx="0">
                  <c:v>30</c:v>
                </c:pt>
                <c:pt idx="1">
                  <c:v>28</c:v>
                </c:pt>
                <c:pt idx="2">
                  <c:v>31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cat>
            <c:strRef>
              <c:f>HRR60s!$L$2:$N$2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HRR60s!$L$7:$N$7</c:f>
              <c:numCache>
                <c:formatCode>General</c:formatCode>
                <c:ptCount val="3"/>
                <c:pt idx="0">
                  <c:v>56</c:v>
                </c:pt>
                <c:pt idx="1">
                  <c:v>62</c:v>
                </c:pt>
                <c:pt idx="2">
                  <c:v>53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cat>
            <c:strRef>
              <c:f>HRR60s!$L$2:$N$2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HRR60s!$L$8:$N$8</c:f>
              <c:numCache>
                <c:formatCode>General</c:formatCode>
                <c:ptCount val="3"/>
                <c:pt idx="0">
                  <c:v>24</c:v>
                </c:pt>
                <c:pt idx="1">
                  <c:v>25</c:v>
                </c:pt>
                <c:pt idx="2">
                  <c:v>24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cat>
            <c:strRef>
              <c:f>HRR60s!$L$2:$N$2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HRR60s!$L$9:$N$9</c:f>
              <c:numCache>
                <c:formatCode>General</c:formatCode>
                <c:ptCount val="3"/>
                <c:pt idx="0">
                  <c:v>32</c:v>
                </c:pt>
                <c:pt idx="1">
                  <c:v>32</c:v>
                </c:pt>
                <c:pt idx="2">
                  <c:v>34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cat>
            <c:strRef>
              <c:f>HRR60s!$L$2:$N$2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HRR60s!$L$10:$N$10</c:f>
              <c:numCache>
                <c:formatCode>General</c:formatCode>
                <c:ptCount val="3"/>
                <c:pt idx="0">
                  <c:v>43</c:v>
                </c:pt>
                <c:pt idx="1">
                  <c:v>42</c:v>
                </c:pt>
                <c:pt idx="2">
                  <c:v>42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cat>
            <c:strRef>
              <c:f>HRR60s!$L$2:$N$2</c:f>
              <c:strCache>
                <c:ptCount val="3"/>
                <c:pt idx="0">
                  <c:v>Pre</c:v>
                </c:pt>
                <c:pt idx="1">
                  <c:v>Mid</c:v>
                </c:pt>
                <c:pt idx="2">
                  <c:v>Post</c:v>
                </c:pt>
              </c:strCache>
            </c:strRef>
          </c:cat>
          <c:val>
            <c:numRef>
              <c:f>HRR60s!$L$12:$N$12</c:f>
              <c:numCache>
                <c:formatCode>General</c:formatCode>
                <c:ptCount val="3"/>
                <c:pt idx="0">
                  <c:v>30</c:v>
                </c:pt>
                <c:pt idx="1">
                  <c:v>24</c:v>
                </c:pt>
                <c:pt idx="2">
                  <c:v>27</c:v>
                </c:pt>
              </c:numCache>
            </c:numRef>
          </c:val>
        </c:ser>
        <c:ser>
          <c:idx val="9"/>
          <c:order val="9"/>
          <c:tx>
            <c:strRef>
              <c:f>HRR60s!$L$14:$N$14</c:f>
              <c:strCache>
                <c:ptCount val="1"/>
                <c:pt idx="0">
                  <c:v>34,6 33,5 33,6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HRR60s!$L$14:$N$14</c:f>
              <c:numCache>
                <c:formatCode>0.0</c:formatCode>
                <c:ptCount val="3"/>
                <c:pt idx="0">
                  <c:v>34.6</c:v>
                </c:pt>
                <c:pt idx="1">
                  <c:v>33.5</c:v>
                </c:pt>
                <c:pt idx="2">
                  <c:v>33.6</c:v>
                </c:pt>
              </c:numCache>
            </c:numRef>
          </c:val>
        </c:ser>
        <c:marker val="1"/>
        <c:axId val="69106304"/>
        <c:axId val="69112192"/>
      </c:lineChart>
      <c:catAx>
        <c:axId val="69106304"/>
        <c:scaling>
          <c:orientation val="minMax"/>
        </c:scaling>
        <c:axPos val="b"/>
        <c:numFmt formatCode="General" sourceLinked="1"/>
        <c:tickLblPos val="nextTo"/>
        <c:crossAx val="69112192"/>
        <c:crosses val="autoZero"/>
        <c:auto val="1"/>
        <c:lblAlgn val="ctr"/>
        <c:lblOffset val="100"/>
      </c:catAx>
      <c:valAx>
        <c:axId val="69112192"/>
        <c:scaling>
          <c:orientation val="minMax"/>
          <c:min val="20"/>
        </c:scaling>
        <c:axPos val="l"/>
        <c:majorGridlines/>
        <c:numFmt formatCode="General" sourceLinked="1"/>
        <c:tickLblPos val="nextTo"/>
        <c:crossAx val="69106304"/>
        <c:crosses val="autoZero"/>
        <c:crossBetween val="between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400050</xdr:colOff>
      <xdr:row>45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31</xdr:row>
      <xdr:rowOff>0</xdr:rowOff>
    </xdr:from>
    <xdr:to>
      <xdr:col>9</xdr:col>
      <xdr:colOff>409575</xdr:colOff>
      <xdr:row>45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31</xdr:row>
      <xdr:rowOff>0</xdr:rowOff>
    </xdr:from>
    <xdr:to>
      <xdr:col>14</xdr:col>
      <xdr:colOff>619125</xdr:colOff>
      <xdr:row>45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4</xdr:col>
      <xdr:colOff>381000</xdr:colOff>
      <xdr:row>30</xdr:row>
      <xdr:rowOff>71437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16</xdr:row>
      <xdr:rowOff>1</xdr:rowOff>
    </xdr:from>
    <xdr:to>
      <xdr:col>9</xdr:col>
      <xdr:colOff>357188</xdr:colOff>
      <xdr:row>30</xdr:row>
      <xdr:rowOff>71438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11905</xdr:colOff>
      <xdr:row>16</xdr:row>
      <xdr:rowOff>11906</xdr:rowOff>
    </xdr:from>
    <xdr:to>
      <xdr:col>15</xdr:col>
      <xdr:colOff>0</xdr:colOff>
      <xdr:row>30</xdr:row>
      <xdr:rowOff>83343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178594</xdr:rowOff>
    </xdr:from>
    <xdr:to>
      <xdr:col>4</xdr:col>
      <xdr:colOff>485775</xdr:colOff>
      <xdr:row>45</xdr:row>
      <xdr:rowOff>64294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750093</xdr:colOff>
      <xdr:row>31</xdr:row>
      <xdr:rowOff>0</xdr:rowOff>
    </xdr:from>
    <xdr:to>
      <xdr:col>9</xdr:col>
      <xdr:colOff>404813</xdr:colOff>
      <xdr:row>45</xdr:row>
      <xdr:rowOff>71437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23813</xdr:colOff>
      <xdr:row>31</xdr:row>
      <xdr:rowOff>0</xdr:rowOff>
    </xdr:from>
    <xdr:to>
      <xdr:col>15</xdr:col>
      <xdr:colOff>0</xdr:colOff>
      <xdr:row>45</xdr:row>
      <xdr:rowOff>71437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400050</xdr:colOff>
      <xdr:row>43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29</xdr:row>
      <xdr:rowOff>0</xdr:rowOff>
    </xdr:from>
    <xdr:to>
      <xdr:col>9</xdr:col>
      <xdr:colOff>409575</xdr:colOff>
      <xdr:row>43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29</xdr:row>
      <xdr:rowOff>0</xdr:rowOff>
    </xdr:from>
    <xdr:to>
      <xdr:col>15</xdr:col>
      <xdr:colOff>619125</xdr:colOff>
      <xdr:row>43</xdr:row>
      <xdr:rowOff>76200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38100</xdr:rowOff>
    </xdr:from>
    <xdr:to>
      <xdr:col>4</xdr:col>
      <xdr:colOff>419100</xdr:colOff>
      <xdr:row>43</xdr:row>
      <xdr:rowOff>138112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47625</xdr:rowOff>
    </xdr:from>
    <xdr:to>
      <xdr:col>9</xdr:col>
      <xdr:colOff>390525</xdr:colOff>
      <xdr:row>43</xdr:row>
      <xdr:rowOff>147637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29</xdr:row>
      <xdr:rowOff>47625</xdr:rowOff>
    </xdr:from>
    <xdr:to>
      <xdr:col>15</xdr:col>
      <xdr:colOff>428625</xdr:colOff>
      <xdr:row>43</xdr:row>
      <xdr:rowOff>147637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zoomScale="70" zoomScaleNormal="70" workbookViewId="0">
      <selection activeCell="K2" sqref="K1:K1048576"/>
    </sheetView>
  </sheetViews>
  <sheetFormatPr baseColWidth="10" defaultRowHeight="14.5"/>
  <sheetData>
    <row r="1" spans="1:32">
      <c r="A1" s="92" t="s">
        <v>0</v>
      </c>
      <c r="B1" s="93"/>
      <c r="C1" s="93"/>
      <c r="D1" s="94"/>
      <c r="E1" s="1"/>
      <c r="F1" s="92" t="s">
        <v>1</v>
      </c>
      <c r="G1" s="93"/>
      <c r="H1" s="93"/>
      <c r="I1" s="94"/>
      <c r="J1" s="1"/>
      <c r="K1" s="92" t="s">
        <v>2</v>
      </c>
      <c r="L1" s="93"/>
      <c r="M1" s="93"/>
      <c r="N1" s="94"/>
    </row>
    <row r="2" spans="1:32" ht="15" thickBot="1">
      <c r="A2" s="2"/>
      <c r="B2" s="3" t="s">
        <v>3</v>
      </c>
      <c r="C2" s="3" t="s">
        <v>4</v>
      </c>
      <c r="D2" s="4" t="s">
        <v>5</v>
      </c>
      <c r="E2" s="3"/>
      <c r="F2" s="2"/>
      <c r="G2" s="3" t="s">
        <v>3</v>
      </c>
      <c r="H2" s="3" t="s">
        <v>4</v>
      </c>
      <c r="I2" s="4" t="s">
        <v>5</v>
      </c>
      <c r="J2" s="3"/>
      <c r="K2" s="2"/>
      <c r="L2" s="3" t="s">
        <v>3</v>
      </c>
      <c r="M2" s="3" t="s">
        <v>4</v>
      </c>
      <c r="N2" s="4" t="s">
        <v>5</v>
      </c>
      <c r="O2" s="5" t="s">
        <v>6</v>
      </c>
      <c r="S2" s="6" t="s">
        <v>7</v>
      </c>
      <c r="X2" s="6" t="s">
        <v>8</v>
      </c>
      <c r="AC2" s="6" t="s">
        <v>9</v>
      </c>
    </row>
    <row r="3" spans="1:32" ht="14.5" customHeight="1">
      <c r="A3" s="7" t="s">
        <v>10</v>
      </c>
      <c r="B3" s="8">
        <v>180</v>
      </c>
      <c r="C3" s="8">
        <v>175</v>
      </c>
      <c r="D3" s="9">
        <v>180</v>
      </c>
      <c r="E3" s="10"/>
      <c r="F3" s="11" t="s">
        <v>11</v>
      </c>
      <c r="G3" s="12">
        <v>178</v>
      </c>
      <c r="H3" s="12">
        <v>176</v>
      </c>
      <c r="I3" s="13">
        <v>176</v>
      </c>
      <c r="J3" s="10"/>
      <c r="K3" s="11" t="s">
        <v>12</v>
      </c>
      <c r="L3" s="12">
        <v>188</v>
      </c>
      <c r="M3" s="12">
        <v>184</v>
      </c>
      <c r="N3" s="13">
        <v>182</v>
      </c>
      <c r="O3" s="14">
        <f>ABS(M3-L3)/AVERAGE(L3:M3)</f>
        <v>2.1505376344086023E-2</v>
      </c>
      <c r="P3" s="15"/>
      <c r="S3" s="16" t="s">
        <v>13</v>
      </c>
      <c r="T3" s="17"/>
      <c r="U3" s="18" t="s">
        <v>14</v>
      </c>
      <c r="V3" s="18" t="s">
        <v>15</v>
      </c>
      <c r="X3" s="16" t="s">
        <v>13</v>
      </c>
      <c r="Y3" s="17"/>
      <c r="Z3" s="18" t="s">
        <v>14</v>
      </c>
      <c r="AA3" s="18" t="s">
        <v>15</v>
      </c>
      <c r="AC3" s="16" t="s">
        <v>13</v>
      </c>
      <c r="AD3" s="17"/>
      <c r="AE3" s="18" t="s">
        <v>14</v>
      </c>
      <c r="AF3" s="18" t="s">
        <v>15</v>
      </c>
    </row>
    <row r="4" spans="1:32">
      <c r="A4" s="11" t="s">
        <v>16</v>
      </c>
      <c r="B4" s="8">
        <v>185</v>
      </c>
      <c r="C4" s="8">
        <v>178</v>
      </c>
      <c r="D4" s="9">
        <v>184</v>
      </c>
      <c r="E4" s="10"/>
      <c r="F4" s="11" t="s">
        <v>17</v>
      </c>
      <c r="G4" s="10">
        <v>161</v>
      </c>
      <c r="H4" s="10">
        <v>163</v>
      </c>
      <c r="I4" s="19">
        <v>166</v>
      </c>
      <c r="J4" s="10"/>
      <c r="K4" s="11" t="s">
        <v>18</v>
      </c>
      <c r="L4" s="10">
        <v>192</v>
      </c>
      <c r="M4" s="10">
        <v>189</v>
      </c>
      <c r="N4" s="19">
        <v>189</v>
      </c>
      <c r="O4" s="14">
        <f t="shared" ref="O4:O12" si="0">ABS(M4-L4)/AVERAGE(L4:M4)</f>
        <v>1.5748031496062992E-2</v>
      </c>
      <c r="P4" s="15"/>
      <c r="S4" s="20"/>
      <c r="T4" s="21" t="s">
        <v>19</v>
      </c>
      <c r="U4" s="22">
        <v>0.69180822797389774</v>
      </c>
      <c r="V4" s="22">
        <v>0.18949911705772027</v>
      </c>
      <c r="X4" s="20"/>
      <c r="Y4" s="21" t="s">
        <v>19</v>
      </c>
      <c r="Z4" s="22">
        <v>0.36630028769731005</v>
      </c>
      <c r="AA4" s="22">
        <v>0.98312511738009978</v>
      </c>
      <c r="AC4" s="20"/>
      <c r="AD4" s="21" t="s">
        <v>19</v>
      </c>
      <c r="AE4" s="22">
        <v>3.6249604089908411E-5</v>
      </c>
      <c r="AF4" s="22">
        <v>7.5719758154425151E-2</v>
      </c>
    </row>
    <row r="5" spans="1:32">
      <c r="A5" s="11" t="s">
        <v>20</v>
      </c>
      <c r="B5" s="8">
        <v>180</v>
      </c>
      <c r="C5" s="8">
        <v>179</v>
      </c>
      <c r="D5" s="9">
        <v>181</v>
      </c>
      <c r="E5" s="10"/>
      <c r="F5" s="11" t="s">
        <v>21</v>
      </c>
      <c r="G5" s="10">
        <v>186</v>
      </c>
      <c r="H5" s="10">
        <v>186</v>
      </c>
      <c r="I5" s="19">
        <v>192</v>
      </c>
      <c r="J5" s="10"/>
      <c r="K5" s="11" t="s">
        <v>22</v>
      </c>
      <c r="L5" s="10">
        <v>180</v>
      </c>
      <c r="M5" s="10">
        <v>180</v>
      </c>
      <c r="N5" s="19">
        <v>182</v>
      </c>
      <c r="O5" s="14">
        <f t="shared" si="0"/>
        <v>0</v>
      </c>
      <c r="P5" s="15"/>
      <c r="S5" s="23"/>
      <c r="T5" s="24" t="s">
        <v>23</v>
      </c>
      <c r="U5" s="25">
        <v>90</v>
      </c>
      <c r="V5" s="25">
        <v>90</v>
      </c>
      <c r="X5" s="23"/>
      <c r="Y5" s="24" t="s">
        <v>23</v>
      </c>
      <c r="Z5" s="25">
        <v>90</v>
      </c>
      <c r="AA5" s="25">
        <v>90</v>
      </c>
      <c r="AC5" s="23"/>
      <c r="AD5" s="24" t="s">
        <v>23</v>
      </c>
      <c r="AE5" s="25">
        <v>90</v>
      </c>
      <c r="AF5" s="25">
        <v>90</v>
      </c>
    </row>
    <row r="6" spans="1:32">
      <c r="A6" s="11" t="s">
        <v>24</v>
      </c>
      <c r="B6" s="8">
        <v>171</v>
      </c>
      <c r="C6" s="8">
        <v>165</v>
      </c>
      <c r="D6" s="9">
        <v>168</v>
      </c>
      <c r="E6" s="10"/>
      <c r="F6" s="11" t="s">
        <v>25</v>
      </c>
      <c r="G6" s="10">
        <v>189</v>
      </c>
      <c r="H6" s="10">
        <v>191</v>
      </c>
      <c r="I6" s="19">
        <v>193</v>
      </c>
      <c r="J6" s="10"/>
      <c r="K6" s="11" t="s">
        <v>26</v>
      </c>
      <c r="L6" s="10">
        <v>182</v>
      </c>
      <c r="M6" s="10">
        <v>182</v>
      </c>
      <c r="N6" s="19">
        <v>181</v>
      </c>
      <c r="O6" s="14">
        <f t="shared" si="0"/>
        <v>0</v>
      </c>
      <c r="P6" s="15"/>
      <c r="S6" s="20"/>
      <c r="T6" s="26" t="s">
        <v>27</v>
      </c>
      <c r="U6" s="27">
        <v>9</v>
      </c>
      <c r="V6" s="28">
        <v>9</v>
      </c>
      <c r="X6" s="20"/>
      <c r="Y6" s="26" t="s">
        <v>27</v>
      </c>
      <c r="Z6" s="27">
        <v>10</v>
      </c>
      <c r="AA6" s="28">
        <v>10</v>
      </c>
      <c r="AC6" s="20"/>
      <c r="AD6" s="26" t="s">
        <v>27</v>
      </c>
      <c r="AE6" s="27">
        <v>9</v>
      </c>
      <c r="AF6" s="28">
        <v>9</v>
      </c>
    </row>
    <row r="7" spans="1:32" ht="14.5" customHeight="1">
      <c r="A7" s="11" t="s">
        <v>28</v>
      </c>
      <c r="B7" s="8">
        <v>189</v>
      </c>
      <c r="C7" s="8">
        <v>185</v>
      </c>
      <c r="D7" s="9">
        <v>185</v>
      </c>
      <c r="E7" s="10"/>
      <c r="F7" s="11" t="s">
        <v>29</v>
      </c>
      <c r="G7" s="10">
        <v>192</v>
      </c>
      <c r="H7" s="10">
        <v>184</v>
      </c>
      <c r="I7" s="19">
        <v>189</v>
      </c>
      <c r="J7" s="10"/>
      <c r="K7" s="11" t="s">
        <v>30</v>
      </c>
      <c r="L7" s="10">
        <v>189</v>
      </c>
      <c r="M7" s="10">
        <v>196</v>
      </c>
      <c r="N7" s="19">
        <v>196</v>
      </c>
      <c r="O7" s="14">
        <f t="shared" si="0"/>
        <v>3.6363636363636362E-2</v>
      </c>
      <c r="P7" s="15"/>
      <c r="Q7" t="s">
        <v>31</v>
      </c>
      <c r="R7" s="29">
        <f>O14*0.3</f>
        <v>3.9775915977616977E-3</v>
      </c>
      <c r="S7" s="20"/>
      <c r="T7" s="30" t="s">
        <v>32</v>
      </c>
      <c r="U7" s="31">
        <v>-0.26993755941752795</v>
      </c>
      <c r="V7" s="31">
        <v>-1.0023747825620717</v>
      </c>
      <c r="X7" s="20"/>
      <c r="Y7" s="30" t="s">
        <v>32</v>
      </c>
      <c r="Z7" s="31">
        <v>-0.48347171975891001</v>
      </c>
      <c r="AA7" s="31">
        <v>-1.3900098914632508E-2</v>
      </c>
      <c r="AC7" s="20"/>
      <c r="AD7" s="30" t="s">
        <v>32</v>
      </c>
      <c r="AE7" s="31">
        <v>-3.0868234785112634</v>
      </c>
      <c r="AF7" s="31">
        <v>-0.77502486424232586</v>
      </c>
    </row>
    <row r="8" spans="1:32">
      <c r="A8" s="11" t="s">
        <v>33</v>
      </c>
      <c r="B8" s="8">
        <v>184</v>
      </c>
      <c r="C8" s="8">
        <v>176</v>
      </c>
      <c r="D8" s="9">
        <v>183</v>
      </c>
      <c r="E8" s="10"/>
      <c r="F8" s="11" t="s">
        <v>34</v>
      </c>
      <c r="G8" s="10">
        <v>185</v>
      </c>
      <c r="H8" s="10">
        <v>184</v>
      </c>
      <c r="I8" s="19">
        <v>185</v>
      </c>
      <c r="J8" s="10"/>
      <c r="K8" s="11" t="s">
        <v>35</v>
      </c>
      <c r="L8" s="10">
        <v>179</v>
      </c>
      <c r="M8" s="10">
        <v>181</v>
      </c>
      <c r="N8" s="19">
        <v>178</v>
      </c>
      <c r="O8" s="14">
        <f t="shared" si="0"/>
        <v>1.1111111111111112E-2</v>
      </c>
      <c r="P8" s="15"/>
      <c r="Q8" t="s">
        <v>36</v>
      </c>
      <c r="R8" s="29">
        <f>O14*0.9</f>
        <v>1.1932774793285094E-2</v>
      </c>
      <c r="S8" s="90" t="s">
        <v>37</v>
      </c>
      <c r="T8" s="32" t="s">
        <v>38</v>
      </c>
      <c r="U8" s="33">
        <v>-1.4696508180989412</v>
      </c>
      <c r="V8" s="33">
        <v>-2.2821317795744847</v>
      </c>
      <c r="X8" s="90" t="s">
        <v>37</v>
      </c>
      <c r="Y8" s="32" t="s">
        <v>38</v>
      </c>
      <c r="Z8" s="33">
        <v>-1.4029556488949169</v>
      </c>
      <c r="AA8" s="33">
        <v>-1.1688372766354718</v>
      </c>
      <c r="AC8" s="90" t="s">
        <v>37</v>
      </c>
      <c r="AD8" s="32" t="s">
        <v>38</v>
      </c>
      <c r="AE8" s="33">
        <v>-3.824952169604984</v>
      </c>
      <c r="AF8" s="33">
        <v>-1.4777266303521657</v>
      </c>
    </row>
    <row r="9" spans="1:32">
      <c r="A9" s="11" t="s">
        <v>39</v>
      </c>
      <c r="B9" s="8">
        <v>189</v>
      </c>
      <c r="C9" s="8">
        <v>185</v>
      </c>
      <c r="D9" s="9">
        <v>190</v>
      </c>
      <c r="E9" s="10"/>
      <c r="F9" s="11" t="s">
        <v>40</v>
      </c>
      <c r="G9" s="10">
        <v>190</v>
      </c>
      <c r="H9" s="10">
        <v>192</v>
      </c>
      <c r="I9" s="19">
        <v>192</v>
      </c>
      <c r="J9" s="10"/>
      <c r="K9" s="11" t="s">
        <v>41</v>
      </c>
      <c r="L9" s="10">
        <v>188</v>
      </c>
      <c r="M9" s="10">
        <v>189</v>
      </c>
      <c r="N9" s="19">
        <v>188</v>
      </c>
      <c r="O9" s="14">
        <f t="shared" si="0"/>
        <v>5.3050397877984082E-3</v>
      </c>
      <c r="P9" s="15"/>
      <c r="Q9" t="s">
        <v>42</v>
      </c>
      <c r="R9" s="29">
        <f>O14*1.6</f>
        <v>2.1213821854729059E-2</v>
      </c>
      <c r="S9" s="91"/>
      <c r="T9" s="34" t="s">
        <v>43</v>
      </c>
      <c r="U9" s="35">
        <v>0.94438350198669241</v>
      </c>
      <c r="V9" s="36">
        <v>0.29414248563952583</v>
      </c>
      <c r="X9" s="91"/>
      <c r="Y9" s="34" t="s">
        <v>43</v>
      </c>
      <c r="Z9" s="35">
        <v>0.44458701708562387</v>
      </c>
      <c r="AA9" s="36">
        <v>1.1545336303768465</v>
      </c>
      <c r="AC9" s="91"/>
      <c r="AD9" s="34" t="s">
        <v>43</v>
      </c>
      <c r="AE9" s="35">
        <v>-2.3430297633088344</v>
      </c>
      <c r="AF9" s="36">
        <v>-6.7311137332097815E-2</v>
      </c>
    </row>
    <row r="10" spans="1:32" ht="14.5" customHeight="1">
      <c r="A10" s="11" t="s">
        <v>44</v>
      </c>
      <c r="B10" s="8">
        <v>184</v>
      </c>
      <c r="C10" s="8">
        <v>177</v>
      </c>
      <c r="D10" s="9">
        <v>179</v>
      </c>
      <c r="E10" s="10"/>
      <c r="F10" s="11" t="s">
        <v>45</v>
      </c>
      <c r="G10" s="10">
        <v>172</v>
      </c>
      <c r="H10" s="10">
        <v>174</v>
      </c>
      <c r="I10" s="19">
        <v>169</v>
      </c>
      <c r="J10" s="10"/>
      <c r="K10" s="11" t="s">
        <v>46</v>
      </c>
      <c r="L10" s="10">
        <v>192</v>
      </c>
      <c r="M10" s="10">
        <v>184</v>
      </c>
      <c r="N10" s="19">
        <v>188</v>
      </c>
      <c r="O10" s="14">
        <f t="shared" si="0"/>
        <v>4.2553191489361701E-2</v>
      </c>
      <c r="P10" s="15"/>
      <c r="Q10" t="s">
        <v>47</v>
      </c>
      <c r="R10" s="29">
        <f>O14*2.5</f>
        <v>3.314659664801415E-2</v>
      </c>
      <c r="S10" s="37"/>
      <c r="T10" s="38" t="s">
        <v>48</v>
      </c>
      <c r="U10" s="39">
        <v>1.2176078422969852</v>
      </c>
      <c r="V10" s="39">
        <v>1.3096448175942754</v>
      </c>
      <c r="X10" s="37"/>
      <c r="Y10" s="38" t="s">
        <v>48</v>
      </c>
      <c r="Z10" s="39">
        <v>0.93256743666849218</v>
      </c>
      <c r="AA10" s="39">
        <v>1.1685961653143693</v>
      </c>
      <c r="AC10" s="37"/>
      <c r="AD10" s="38" t="s">
        <v>48</v>
      </c>
      <c r="AE10" s="39">
        <v>0.76748461034863169</v>
      </c>
      <c r="AF10" s="39">
        <v>0.71324152607945734</v>
      </c>
    </row>
    <row r="11" spans="1:32">
      <c r="A11" s="11" t="s">
        <v>49</v>
      </c>
      <c r="B11" s="8">
        <v>178</v>
      </c>
      <c r="C11" s="8">
        <v>173</v>
      </c>
      <c r="D11" s="9">
        <v>179</v>
      </c>
      <c r="E11" s="10"/>
      <c r="F11" s="11" t="s">
        <v>50</v>
      </c>
      <c r="G11" s="10">
        <v>191</v>
      </c>
      <c r="H11" s="10">
        <v>189</v>
      </c>
      <c r="I11" s="19">
        <v>189</v>
      </c>
      <c r="J11" s="10"/>
      <c r="K11" s="11" t="s">
        <v>51</v>
      </c>
      <c r="L11" s="5">
        <v>178</v>
      </c>
      <c r="M11" s="5">
        <v>178</v>
      </c>
      <c r="N11" s="19">
        <v>172</v>
      </c>
      <c r="O11" s="14">
        <f t="shared" si="0"/>
        <v>0</v>
      </c>
      <c r="P11" s="15"/>
      <c r="Q11" t="s">
        <v>52</v>
      </c>
      <c r="R11" s="29">
        <f>O14*4</f>
        <v>5.3034554636822641E-2</v>
      </c>
      <c r="S11" s="84" t="s">
        <v>53</v>
      </c>
      <c r="T11" s="40" t="s">
        <v>54</v>
      </c>
      <c r="U11" s="41">
        <v>0.4</v>
      </c>
      <c r="V11" s="41">
        <v>0.4</v>
      </c>
      <c r="X11" s="84" t="s">
        <v>53</v>
      </c>
      <c r="Y11" s="40" t="s">
        <v>54</v>
      </c>
      <c r="Z11" s="41">
        <v>0.4</v>
      </c>
      <c r="AA11" s="41">
        <v>0.4</v>
      </c>
      <c r="AC11" s="84" t="s">
        <v>53</v>
      </c>
      <c r="AD11" s="40" t="s">
        <v>54</v>
      </c>
      <c r="AE11" s="41">
        <v>0.4</v>
      </c>
      <c r="AF11" s="41">
        <v>0.4</v>
      </c>
    </row>
    <row r="12" spans="1:32" ht="14.5" customHeight="1">
      <c r="A12" s="11" t="s">
        <v>55</v>
      </c>
      <c r="B12" s="8">
        <v>181</v>
      </c>
      <c r="C12" s="8">
        <v>172</v>
      </c>
      <c r="D12" s="9">
        <v>178</v>
      </c>
      <c r="E12" s="10"/>
      <c r="F12" s="11" t="s">
        <v>56</v>
      </c>
      <c r="G12" s="10">
        <v>176</v>
      </c>
      <c r="H12" s="10">
        <v>172</v>
      </c>
      <c r="I12" s="19">
        <v>170</v>
      </c>
      <c r="J12" s="10"/>
      <c r="K12" s="11" t="s">
        <v>57</v>
      </c>
      <c r="L12" s="10">
        <v>182</v>
      </c>
      <c r="M12" s="10">
        <v>182</v>
      </c>
      <c r="N12" s="19">
        <v>176</v>
      </c>
      <c r="O12" s="14">
        <f t="shared" si="0"/>
        <v>0</v>
      </c>
      <c r="P12" s="15"/>
      <c r="S12" s="85"/>
      <c r="T12" s="42" t="s">
        <v>58</v>
      </c>
      <c r="U12" s="41">
        <v>-0.39840637450198813</v>
      </c>
      <c r="V12" s="41">
        <v>-0.39840637450198813</v>
      </c>
      <c r="X12" s="85"/>
      <c r="Y12" s="42" t="s">
        <v>58</v>
      </c>
      <c r="Z12" s="41">
        <v>-0.39840637450198813</v>
      </c>
      <c r="AA12" s="41">
        <v>-0.39840637450198813</v>
      </c>
      <c r="AC12" s="85"/>
      <c r="AD12" s="42" t="s">
        <v>58</v>
      </c>
      <c r="AE12" s="41">
        <v>-0.39840637450198813</v>
      </c>
      <c r="AF12" s="41">
        <v>-0.39840637450198813</v>
      </c>
    </row>
    <row r="13" spans="1:32" ht="15" thickBot="1">
      <c r="A13" s="2"/>
      <c r="B13" s="43"/>
      <c r="C13" s="43"/>
      <c r="D13" s="44"/>
      <c r="E13" s="10"/>
      <c r="F13" s="11" t="s">
        <v>59</v>
      </c>
      <c r="G13" s="45">
        <v>185</v>
      </c>
      <c r="H13" s="45">
        <v>184</v>
      </c>
      <c r="I13" s="46">
        <v>184</v>
      </c>
      <c r="J13" s="10"/>
      <c r="K13" s="11"/>
      <c r="L13" s="45"/>
      <c r="M13" s="45"/>
      <c r="N13" s="46"/>
      <c r="S13" s="86" t="s">
        <v>60</v>
      </c>
      <c r="T13" s="78" t="s">
        <v>61</v>
      </c>
      <c r="U13" s="47">
        <v>16.851796442353447</v>
      </c>
      <c r="V13" s="47">
        <v>3.9419587074194475</v>
      </c>
      <c r="X13" s="86" t="s">
        <v>60</v>
      </c>
      <c r="Y13" s="78" t="s">
        <v>61</v>
      </c>
      <c r="Z13" s="47">
        <v>5.7548838484935727</v>
      </c>
      <c r="AA13" s="47">
        <v>26.689385836850953</v>
      </c>
      <c r="AC13" s="86" t="s">
        <v>60</v>
      </c>
      <c r="AD13" s="78" t="s">
        <v>61</v>
      </c>
      <c r="AE13" s="47">
        <v>6.9622178017443527E-4</v>
      </c>
      <c r="AF13" s="47">
        <v>0.7049514480358906</v>
      </c>
    </row>
    <row r="14" spans="1:32">
      <c r="A14" s="48" t="s">
        <v>62</v>
      </c>
      <c r="B14" s="49">
        <f>AVERAGE(B3:B12)</f>
        <v>182.1</v>
      </c>
      <c r="C14" s="49">
        <f>AVERAGE(C3:C12)</f>
        <v>176.5</v>
      </c>
      <c r="D14" s="50">
        <f>AVERAGE(D3:D12)</f>
        <v>180.7</v>
      </c>
      <c r="E14" s="12"/>
      <c r="F14" s="7"/>
      <c r="G14" s="51">
        <f>AVERAGE(G3:G13)</f>
        <v>182.27272727272728</v>
      </c>
      <c r="H14" s="51">
        <f>AVERAGE(H3:H13)</f>
        <v>181.36363636363637</v>
      </c>
      <c r="I14" s="52">
        <f>AVERAGE(I3:I13)</f>
        <v>182.27272727272728</v>
      </c>
      <c r="J14" s="12"/>
      <c r="K14" s="7"/>
      <c r="L14" s="51">
        <f>AVERAGE(L3:L12)</f>
        <v>185</v>
      </c>
      <c r="M14" s="51">
        <f>AVERAGE(M3:M12)</f>
        <v>184.5</v>
      </c>
      <c r="N14" s="52">
        <f>AVERAGE(N3:N12)</f>
        <v>183.2</v>
      </c>
      <c r="O14" s="29">
        <f>AVERAGE(O3:O12)</f>
        <v>1.325863865920566E-2</v>
      </c>
      <c r="P14" s="53"/>
      <c r="S14" s="87"/>
      <c r="T14" s="79"/>
      <c r="U14" s="54" t="s">
        <v>63</v>
      </c>
      <c r="V14" s="54" t="s">
        <v>64</v>
      </c>
      <c r="X14" s="87"/>
      <c r="Y14" s="79"/>
      <c r="Z14" s="54" t="s">
        <v>63</v>
      </c>
      <c r="AA14" s="54" t="s">
        <v>65</v>
      </c>
      <c r="AC14" s="87"/>
      <c r="AD14" s="79"/>
      <c r="AE14" s="54" t="s">
        <v>66</v>
      </c>
      <c r="AF14" s="54" t="s">
        <v>64</v>
      </c>
    </row>
    <row r="15" spans="1:32" ht="15" thickBot="1">
      <c r="A15" s="55" t="s">
        <v>67</v>
      </c>
      <c r="B15" s="56">
        <f>STDEV(B3:B12)</f>
        <v>5.3841330675319936</v>
      </c>
      <c r="C15" s="56">
        <f>STDEV(C3:C12)</f>
        <v>5.9675045966560525</v>
      </c>
      <c r="D15" s="57">
        <f>STDEV(D3:D12)</f>
        <v>5.7358521598797694</v>
      </c>
      <c r="E15" s="45"/>
      <c r="F15" s="2"/>
      <c r="G15" s="58">
        <f>STDEV(G3:G13)</f>
        <v>9.592610792593554</v>
      </c>
      <c r="H15" s="58">
        <f>STDEV(H3:H13)</f>
        <v>9.0252171970843467</v>
      </c>
      <c r="I15" s="59">
        <f>STDEV(I3:I13)</f>
        <v>10.179301637056559</v>
      </c>
      <c r="J15" s="45"/>
      <c r="K15" s="2"/>
      <c r="L15" s="58">
        <f>STDEV(L3:L12)</f>
        <v>5.3748384988656994</v>
      </c>
      <c r="M15" s="58">
        <f>STDEV(M3:M12)</f>
        <v>5.3800041305229911</v>
      </c>
      <c r="N15" s="59">
        <f>STDEV(N3:N12)</f>
        <v>7.1149295303762239</v>
      </c>
      <c r="P15" s="53"/>
      <c r="S15" s="87"/>
      <c r="T15" s="80" t="s">
        <v>68</v>
      </c>
      <c r="U15" s="47">
        <v>40.671040416675275</v>
      </c>
      <c r="V15" s="47">
        <v>16.744646519227516</v>
      </c>
      <c r="X15" s="87"/>
      <c r="Y15" s="80" t="s">
        <v>68</v>
      </c>
      <c r="Z15" s="47">
        <v>37.786515100884742</v>
      </c>
      <c r="AA15" s="47">
        <v>45.252326279356019</v>
      </c>
      <c r="AC15" s="87"/>
      <c r="AD15" s="80" t="s">
        <v>68</v>
      </c>
      <c r="AE15" s="47">
        <v>4.4986598097693786E-3</v>
      </c>
      <c r="AF15" s="47">
        <v>16.99677583447334</v>
      </c>
    </row>
    <row r="16" spans="1:32" ht="14.5" customHeight="1">
      <c r="A16" s="7" t="s">
        <v>10</v>
      </c>
      <c r="B16" s="12">
        <f>B3-B3</f>
        <v>0</v>
      </c>
      <c r="C16" s="12">
        <f>C3-B3</f>
        <v>-5</v>
      </c>
      <c r="D16" s="13">
        <f>D3-B3</f>
        <v>0</v>
      </c>
      <c r="F16" s="11" t="s">
        <v>11</v>
      </c>
      <c r="G16" s="60">
        <f>G3-G3</f>
        <v>0</v>
      </c>
      <c r="H16" s="60">
        <f>H3-G3</f>
        <v>-2</v>
      </c>
      <c r="I16" s="61">
        <f>I3-G3</f>
        <v>-2</v>
      </c>
      <c r="K16" s="11" t="s">
        <v>12</v>
      </c>
      <c r="L16" s="12">
        <f>L3-L3</f>
        <v>0</v>
      </c>
      <c r="M16" s="12">
        <f>M3-L3</f>
        <v>-4</v>
      </c>
      <c r="N16" s="13">
        <f>N3-L3</f>
        <v>-6</v>
      </c>
      <c r="Q16" s="62"/>
      <c r="S16" s="87"/>
      <c r="T16" s="81"/>
      <c r="U16" s="54" t="s">
        <v>65</v>
      </c>
      <c r="V16" s="54" t="s">
        <v>63</v>
      </c>
      <c r="X16" s="87"/>
      <c r="Y16" s="81"/>
      <c r="Z16" s="54" t="s">
        <v>65</v>
      </c>
      <c r="AA16" s="54" t="s">
        <v>65</v>
      </c>
      <c r="AC16" s="87"/>
      <c r="AD16" s="81"/>
      <c r="AE16" s="54" t="s">
        <v>66</v>
      </c>
      <c r="AF16" s="54" t="s">
        <v>63</v>
      </c>
    </row>
    <row r="17" spans="1:32">
      <c r="A17" s="11" t="s">
        <v>16</v>
      </c>
      <c r="B17" s="10">
        <f t="shared" ref="B17:B25" si="1">B4-B4</f>
        <v>0</v>
      </c>
      <c r="C17" s="10">
        <f t="shared" ref="C17:C25" si="2">C4-B4</f>
        <v>-7</v>
      </c>
      <c r="D17" s="19">
        <f t="shared" ref="D17:D25" si="3">D4-B4</f>
        <v>-1</v>
      </c>
      <c r="F17" s="11" t="s">
        <v>17</v>
      </c>
      <c r="G17" s="63">
        <f t="shared" ref="G17:G26" si="4">G4-G4</f>
        <v>0</v>
      </c>
      <c r="H17" s="63">
        <f t="shared" ref="H17:H26" si="5">H4-G4</f>
        <v>2</v>
      </c>
      <c r="I17" s="64">
        <f t="shared" ref="I17:I26" si="6">I4-G4</f>
        <v>5</v>
      </c>
      <c r="K17" s="11" t="s">
        <v>18</v>
      </c>
      <c r="L17" s="10">
        <f t="shared" ref="L17:L25" si="7">L4-L4</f>
        <v>0</v>
      </c>
      <c r="M17" s="10">
        <f t="shared" ref="M17:M25" si="8">M4-L4</f>
        <v>-3</v>
      </c>
      <c r="N17" s="19">
        <f t="shared" ref="N17:N25" si="9">N4-L4</f>
        <v>-3</v>
      </c>
      <c r="S17" s="87"/>
      <c r="T17" s="82" t="s">
        <v>69</v>
      </c>
      <c r="U17" s="47">
        <v>42.477163140971278</v>
      </c>
      <c r="V17" s="47">
        <v>79.313394773353039</v>
      </c>
      <c r="X17" s="87"/>
      <c r="Y17" s="82" t="s">
        <v>69</v>
      </c>
      <c r="Z17" s="47">
        <v>56.458601050621681</v>
      </c>
      <c r="AA17" s="47">
        <v>28.058287883793021</v>
      </c>
      <c r="AC17" s="87"/>
      <c r="AD17" s="82" t="s">
        <v>69</v>
      </c>
      <c r="AE17" s="47">
        <v>99.994805118410056</v>
      </c>
      <c r="AF17" s="47">
        <v>82.298272717490775</v>
      </c>
    </row>
    <row r="18" spans="1:32" ht="21.5" customHeight="1">
      <c r="A18" s="11" t="s">
        <v>20</v>
      </c>
      <c r="B18" s="10">
        <f t="shared" si="1"/>
        <v>0</v>
      </c>
      <c r="C18" s="10">
        <f t="shared" si="2"/>
        <v>-1</v>
      </c>
      <c r="D18" s="19">
        <f t="shared" si="3"/>
        <v>1</v>
      </c>
      <c r="F18" s="11" t="s">
        <v>21</v>
      </c>
      <c r="G18" s="63">
        <f t="shared" si="4"/>
        <v>0</v>
      </c>
      <c r="H18" s="63">
        <f t="shared" si="5"/>
        <v>0</v>
      </c>
      <c r="I18" s="64">
        <f t="shared" si="6"/>
        <v>6</v>
      </c>
      <c r="K18" s="11" t="s">
        <v>22</v>
      </c>
      <c r="L18" s="10">
        <f t="shared" si="7"/>
        <v>0</v>
      </c>
      <c r="M18" s="63">
        <f t="shared" si="8"/>
        <v>0</v>
      </c>
      <c r="N18" s="19">
        <f t="shared" si="9"/>
        <v>2</v>
      </c>
      <c r="S18" s="87"/>
      <c r="T18" s="83"/>
      <c r="U18" s="54" t="s">
        <v>65</v>
      </c>
      <c r="V18" s="54" t="s">
        <v>70</v>
      </c>
      <c r="X18" s="87"/>
      <c r="Y18" s="83"/>
      <c r="Z18" s="54" t="s">
        <v>65</v>
      </c>
      <c r="AA18" s="54" t="s">
        <v>65</v>
      </c>
      <c r="AC18" s="87"/>
      <c r="AD18" s="83"/>
      <c r="AE18" s="54" t="s">
        <v>71</v>
      </c>
      <c r="AF18" s="54" t="s">
        <v>70</v>
      </c>
    </row>
    <row r="19" spans="1:32" ht="21.5" customHeight="1">
      <c r="A19" s="11" t="s">
        <v>24</v>
      </c>
      <c r="B19" s="10">
        <f t="shared" si="1"/>
        <v>0</v>
      </c>
      <c r="C19" s="10">
        <f t="shared" si="2"/>
        <v>-6</v>
      </c>
      <c r="D19" s="19">
        <f t="shared" si="3"/>
        <v>-3</v>
      </c>
      <c r="F19" s="11" t="s">
        <v>25</v>
      </c>
      <c r="G19" s="63">
        <f t="shared" si="4"/>
        <v>0</v>
      </c>
      <c r="H19" s="63">
        <f t="shared" si="5"/>
        <v>2</v>
      </c>
      <c r="I19" s="64">
        <f t="shared" si="6"/>
        <v>4</v>
      </c>
      <c r="K19" s="11" t="s">
        <v>26</v>
      </c>
      <c r="L19" s="10">
        <f t="shared" si="7"/>
        <v>0</v>
      </c>
      <c r="M19" s="10">
        <f t="shared" si="8"/>
        <v>0</v>
      </c>
      <c r="N19" s="19">
        <f t="shared" si="9"/>
        <v>-1</v>
      </c>
    </row>
    <row r="20" spans="1:32" ht="14.5" customHeight="1">
      <c r="A20" s="11" t="s">
        <v>28</v>
      </c>
      <c r="B20" s="10">
        <f t="shared" si="1"/>
        <v>0</v>
      </c>
      <c r="C20" s="10">
        <f t="shared" si="2"/>
        <v>-4</v>
      </c>
      <c r="D20" s="19">
        <f t="shared" si="3"/>
        <v>-4</v>
      </c>
      <c r="F20" s="11" t="s">
        <v>29</v>
      </c>
      <c r="G20" s="63">
        <f t="shared" si="4"/>
        <v>0</v>
      </c>
      <c r="H20" s="63">
        <f t="shared" si="5"/>
        <v>-8</v>
      </c>
      <c r="I20" s="64">
        <f t="shared" si="6"/>
        <v>-3</v>
      </c>
      <c r="K20" s="11" t="s">
        <v>30</v>
      </c>
      <c r="L20" s="10">
        <f t="shared" si="7"/>
        <v>0</v>
      </c>
      <c r="M20" s="10">
        <f t="shared" si="8"/>
        <v>7</v>
      </c>
      <c r="N20" s="19">
        <f t="shared" si="9"/>
        <v>7</v>
      </c>
      <c r="P20" s="53"/>
      <c r="U20" t="s">
        <v>72</v>
      </c>
      <c r="V20" t="s">
        <v>73</v>
      </c>
      <c r="Z20" t="s">
        <v>72</v>
      </c>
      <c r="AA20" t="s">
        <v>72</v>
      </c>
      <c r="AE20" t="s">
        <v>73</v>
      </c>
      <c r="AF20" t="s">
        <v>68</v>
      </c>
    </row>
    <row r="21" spans="1:32" ht="21.5" customHeight="1">
      <c r="A21" s="11" t="s">
        <v>33</v>
      </c>
      <c r="B21" s="10">
        <f t="shared" si="1"/>
        <v>0</v>
      </c>
      <c r="C21" s="10">
        <f t="shared" si="2"/>
        <v>-8</v>
      </c>
      <c r="D21" s="19">
        <f t="shared" si="3"/>
        <v>-1</v>
      </c>
      <c r="F21" s="11" t="s">
        <v>34</v>
      </c>
      <c r="G21" s="63">
        <f t="shared" si="4"/>
        <v>0</v>
      </c>
      <c r="H21" s="63">
        <f t="shared" si="5"/>
        <v>-1</v>
      </c>
      <c r="I21" s="64">
        <f t="shared" si="6"/>
        <v>0</v>
      </c>
      <c r="K21" s="11" t="s">
        <v>35</v>
      </c>
      <c r="L21" s="10">
        <f t="shared" si="7"/>
        <v>0</v>
      </c>
      <c r="M21" s="10">
        <f t="shared" si="8"/>
        <v>2</v>
      </c>
      <c r="N21" s="19">
        <f t="shared" si="9"/>
        <v>-1</v>
      </c>
      <c r="P21" s="53"/>
      <c r="V21" t="s">
        <v>68</v>
      </c>
      <c r="AE21" t="s">
        <v>74</v>
      </c>
      <c r="AF21" t="s">
        <v>75</v>
      </c>
    </row>
    <row r="22" spans="1:32">
      <c r="A22" s="11" t="s">
        <v>39</v>
      </c>
      <c r="B22" s="10">
        <f t="shared" si="1"/>
        <v>0</v>
      </c>
      <c r="C22" s="10">
        <f t="shared" si="2"/>
        <v>-4</v>
      </c>
      <c r="D22" s="19">
        <f t="shared" si="3"/>
        <v>1</v>
      </c>
      <c r="F22" s="11" t="s">
        <v>40</v>
      </c>
      <c r="G22" s="63">
        <f t="shared" si="4"/>
        <v>0</v>
      </c>
      <c r="H22" s="63">
        <f t="shared" si="5"/>
        <v>2</v>
      </c>
      <c r="I22" s="64">
        <f t="shared" si="6"/>
        <v>2</v>
      </c>
      <c r="K22" s="11" t="s">
        <v>41</v>
      </c>
      <c r="L22" s="10">
        <f t="shared" si="7"/>
        <v>0</v>
      </c>
      <c r="M22" s="10">
        <f t="shared" si="8"/>
        <v>1</v>
      </c>
      <c r="N22" s="19">
        <f t="shared" si="9"/>
        <v>0</v>
      </c>
      <c r="V22" t="s">
        <v>75</v>
      </c>
      <c r="AE22" t="s">
        <v>76</v>
      </c>
    </row>
    <row r="23" spans="1:32">
      <c r="A23" s="11" t="s">
        <v>44</v>
      </c>
      <c r="B23" s="10">
        <f t="shared" si="1"/>
        <v>0</v>
      </c>
      <c r="C23" s="10">
        <f t="shared" si="2"/>
        <v>-7</v>
      </c>
      <c r="D23" s="19">
        <f t="shared" si="3"/>
        <v>-5</v>
      </c>
      <c r="F23" s="11" t="s">
        <v>45</v>
      </c>
      <c r="G23" s="63">
        <f t="shared" si="4"/>
        <v>0</v>
      </c>
      <c r="H23" s="63">
        <f t="shared" si="5"/>
        <v>2</v>
      </c>
      <c r="I23" s="64">
        <f t="shared" si="6"/>
        <v>-3</v>
      </c>
      <c r="K23" s="11" t="s">
        <v>46</v>
      </c>
      <c r="L23" s="10">
        <f t="shared" si="7"/>
        <v>0</v>
      </c>
      <c r="M23" s="10">
        <f t="shared" si="8"/>
        <v>-8</v>
      </c>
      <c r="N23" s="19">
        <f t="shared" si="9"/>
        <v>-4</v>
      </c>
    </row>
    <row r="24" spans="1:32" ht="14.5" customHeight="1">
      <c r="A24" s="11" t="s">
        <v>49</v>
      </c>
      <c r="B24" s="10">
        <f t="shared" si="1"/>
        <v>0</v>
      </c>
      <c r="C24" s="10">
        <f t="shared" si="2"/>
        <v>-5</v>
      </c>
      <c r="D24" s="19">
        <f t="shared" si="3"/>
        <v>1</v>
      </c>
      <c r="F24" s="11" t="s">
        <v>50</v>
      </c>
      <c r="G24" s="63">
        <f t="shared" si="4"/>
        <v>0</v>
      </c>
      <c r="H24" s="63">
        <f t="shared" si="5"/>
        <v>-2</v>
      </c>
      <c r="I24" s="64">
        <f t="shared" si="6"/>
        <v>-2</v>
      </c>
      <c r="K24" s="11" t="s">
        <v>51</v>
      </c>
      <c r="L24" s="10">
        <f t="shared" si="7"/>
        <v>0</v>
      </c>
      <c r="M24" s="10">
        <f t="shared" si="8"/>
        <v>0</v>
      </c>
      <c r="N24" s="19">
        <f t="shared" si="9"/>
        <v>-6</v>
      </c>
    </row>
    <row r="25" spans="1:32">
      <c r="A25" s="11" t="s">
        <v>55</v>
      </c>
      <c r="B25" s="10">
        <f t="shared" si="1"/>
        <v>0</v>
      </c>
      <c r="C25" s="10">
        <f t="shared" si="2"/>
        <v>-9</v>
      </c>
      <c r="D25" s="19">
        <f t="shared" si="3"/>
        <v>-3</v>
      </c>
      <c r="F25" s="11" t="s">
        <v>56</v>
      </c>
      <c r="G25" s="63">
        <f t="shared" si="4"/>
        <v>0</v>
      </c>
      <c r="H25" s="63">
        <f t="shared" si="5"/>
        <v>-4</v>
      </c>
      <c r="I25" s="64">
        <f t="shared" si="6"/>
        <v>-6</v>
      </c>
      <c r="K25" s="11" t="s">
        <v>57</v>
      </c>
      <c r="L25" s="10">
        <f t="shared" si="7"/>
        <v>0</v>
      </c>
      <c r="M25" s="10">
        <f t="shared" si="8"/>
        <v>0</v>
      </c>
      <c r="N25" s="19">
        <f t="shared" si="9"/>
        <v>-6</v>
      </c>
    </row>
    <row r="26" spans="1:32" ht="15" thickBot="1">
      <c r="A26" s="2"/>
      <c r="B26" s="45"/>
      <c r="C26" s="45"/>
      <c r="D26" s="46"/>
      <c r="F26" s="11" t="s">
        <v>59</v>
      </c>
      <c r="G26" s="63">
        <f t="shared" si="4"/>
        <v>0</v>
      </c>
      <c r="H26" s="63">
        <f t="shared" si="5"/>
        <v>-1</v>
      </c>
      <c r="I26" s="64">
        <f t="shared" si="6"/>
        <v>-1</v>
      </c>
      <c r="K26" s="11"/>
      <c r="L26" s="10"/>
      <c r="M26" s="10"/>
      <c r="N26" s="19"/>
    </row>
    <row r="27" spans="1:32">
      <c r="A27" s="48" t="s">
        <v>62</v>
      </c>
      <c r="B27" s="65">
        <f>AVERAGE(B16:B25)</f>
        <v>0</v>
      </c>
      <c r="C27" s="65">
        <f>AVERAGE(C16:C25)</f>
        <v>-5.6</v>
      </c>
      <c r="D27" s="66">
        <f>AVERAGE(D16:D25)</f>
        <v>-1.4</v>
      </c>
      <c r="E27" s="12"/>
      <c r="F27" s="7"/>
      <c r="G27" s="65">
        <f>AVERAGE(G16:G26)</f>
        <v>0</v>
      </c>
      <c r="H27" s="65">
        <f>AVERAGE(H16:H26)</f>
        <v>-0.90909090909090906</v>
      </c>
      <c r="I27" s="66">
        <f>AVERAGE(I16:I26)</f>
        <v>0</v>
      </c>
      <c r="J27" s="12"/>
      <c r="K27" s="7"/>
      <c r="L27" s="65">
        <f>AVERAGE(L16:L25)</f>
        <v>0</v>
      </c>
      <c r="M27" s="65">
        <f>AVERAGE(M16:M25)</f>
        <v>-0.5</v>
      </c>
      <c r="N27" s="66">
        <f>AVERAGE(N16:N25)</f>
        <v>-1.8</v>
      </c>
      <c r="S27" s="6" t="s">
        <v>77</v>
      </c>
      <c r="X27" s="6" t="s">
        <v>78</v>
      </c>
      <c r="AC27" s="6" t="s">
        <v>79</v>
      </c>
    </row>
    <row r="28" spans="1:32" ht="15.75" customHeight="1" thickBot="1">
      <c r="A28" s="55" t="s">
        <v>67</v>
      </c>
      <c r="B28" s="67">
        <f>STDEV(B16:B25)</f>
        <v>0</v>
      </c>
      <c r="C28" s="67">
        <f>STDEV(C16:C25)</f>
        <v>2.3190036174568109</v>
      </c>
      <c r="D28" s="68">
        <f>STDEV(D16:D25)</f>
        <v>2.2211108331943574</v>
      </c>
      <c r="E28" s="45"/>
      <c r="F28" s="2"/>
      <c r="G28" s="67">
        <f>STDEV(G16:G26)</f>
        <v>0</v>
      </c>
      <c r="H28" s="67">
        <f>STDEV(H16:H26)</f>
        <v>3.1130225008677805</v>
      </c>
      <c r="I28" s="68">
        <f>STDEV(I16:I26)</f>
        <v>3.7947331922020551</v>
      </c>
      <c r="J28" s="45"/>
      <c r="K28" s="2"/>
      <c r="L28" s="67">
        <f>STDEV(L16:L25)</f>
        <v>0</v>
      </c>
      <c r="M28" s="67">
        <f>STDEV(M16:M25)</f>
        <v>3.9510898637098992</v>
      </c>
      <c r="N28" s="68">
        <f>STDEV(N16:N25)</f>
        <v>4.1579909678700471</v>
      </c>
      <c r="S28" s="88" t="s">
        <v>13</v>
      </c>
      <c r="T28" s="89"/>
      <c r="U28" s="18" t="s">
        <v>14</v>
      </c>
      <c r="V28" s="18" t="s">
        <v>15</v>
      </c>
      <c r="X28" s="88" t="s">
        <v>13</v>
      </c>
      <c r="Y28" s="89"/>
      <c r="Z28" s="18" t="s">
        <v>14</v>
      </c>
      <c r="AA28" s="18" t="s">
        <v>15</v>
      </c>
      <c r="AC28" s="88" t="s">
        <v>13</v>
      </c>
      <c r="AD28" s="89"/>
      <c r="AE28" s="18" t="s">
        <v>14</v>
      </c>
      <c r="AF28" s="18" t="s">
        <v>15</v>
      </c>
    </row>
    <row r="29" spans="1:32">
      <c r="S29" s="69"/>
      <c r="T29" s="70" t="s">
        <v>23</v>
      </c>
      <c r="U29" s="71">
        <v>90</v>
      </c>
      <c r="V29" s="71">
        <v>90</v>
      </c>
      <c r="X29" s="69"/>
      <c r="Y29" s="70" t="s">
        <v>23</v>
      </c>
      <c r="Z29" s="71">
        <v>90</v>
      </c>
      <c r="AA29" s="71">
        <v>90</v>
      </c>
      <c r="AC29" s="69"/>
      <c r="AD29" s="70" t="s">
        <v>23</v>
      </c>
      <c r="AE29" s="71">
        <v>90</v>
      </c>
      <c r="AF29" s="71">
        <v>90</v>
      </c>
    </row>
    <row r="30" spans="1:32">
      <c r="S30" s="20"/>
      <c r="T30" s="26" t="s">
        <v>27</v>
      </c>
      <c r="U30" s="27">
        <v>17.414977895134054</v>
      </c>
      <c r="V30" s="28">
        <v>18.55749269514191</v>
      </c>
      <c r="X30" s="20"/>
      <c r="Y30" s="26" t="s">
        <v>27</v>
      </c>
      <c r="Z30" s="27">
        <v>15.196582451242937</v>
      </c>
      <c r="AA30" s="28">
        <v>13.93142959615443</v>
      </c>
      <c r="AC30" s="20"/>
      <c r="AD30" s="26" t="s">
        <v>27</v>
      </c>
      <c r="AE30" s="27">
        <v>18.581515096946337</v>
      </c>
      <c r="AF30" s="28">
        <v>13.972736278776772</v>
      </c>
    </row>
    <row r="31" spans="1:32">
      <c r="S31" s="20"/>
      <c r="T31" s="30" t="s">
        <v>80</v>
      </c>
      <c r="U31" s="31">
        <v>-0.21411212939791824</v>
      </c>
      <c r="V31" s="31">
        <v>0.9984832277303326</v>
      </c>
      <c r="X31" s="20"/>
      <c r="Y31" s="30" t="s">
        <v>80</v>
      </c>
      <c r="Z31" s="31">
        <v>-2.8245103333531034</v>
      </c>
      <c r="AA31" s="31">
        <v>0.22965189096242966</v>
      </c>
      <c r="AC31" s="20"/>
      <c r="AD31" s="30" t="s">
        <v>80</v>
      </c>
      <c r="AE31" s="31">
        <v>-2.6159993759240194</v>
      </c>
      <c r="AF31" s="31">
        <v>-0.81362529893162616</v>
      </c>
    </row>
    <row r="32" spans="1:32" ht="14.5" customHeight="1">
      <c r="S32" s="90" t="s">
        <v>37</v>
      </c>
      <c r="T32" s="32" t="s">
        <v>38</v>
      </c>
      <c r="U32" s="33">
        <v>-1.6540775743073937</v>
      </c>
      <c r="V32" s="33">
        <v>-0.66273869618549952</v>
      </c>
      <c r="X32" s="90" t="s">
        <v>37</v>
      </c>
      <c r="Y32" s="32" t="s">
        <v>38</v>
      </c>
      <c r="Z32" s="33">
        <v>-4.1457787393732843</v>
      </c>
      <c r="AA32" s="33">
        <v>-1.1957085058511723</v>
      </c>
      <c r="AC32" s="90" t="s">
        <v>37</v>
      </c>
      <c r="AD32" s="32" t="s">
        <v>38</v>
      </c>
      <c r="AE32" s="33">
        <v>-3.7250095965789427</v>
      </c>
      <c r="AF32" s="33">
        <v>-2.218778208185384</v>
      </c>
    </row>
    <row r="33" spans="17:32">
      <c r="S33" s="91"/>
      <c r="T33" s="34" t="s">
        <v>43</v>
      </c>
      <c r="U33" s="36">
        <v>1.2469370618570395</v>
      </c>
      <c r="V33" s="36">
        <v>2.6874858478751094</v>
      </c>
      <c r="X33" s="91"/>
      <c r="Y33" s="34" t="s">
        <v>43</v>
      </c>
      <c r="Z33" s="36">
        <v>-1.4850293731252009</v>
      </c>
      <c r="AA33" s="36">
        <v>1.6755746766164492</v>
      </c>
      <c r="AC33" s="91"/>
      <c r="AD33" s="34" t="s">
        <v>43</v>
      </c>
      <c r="AE33" s="36">
        <v>-1.4942142522089625</v>
      </c>
      <c r="AF33" s="36">
        <v>0.61172018576966991</v>
      </c>
    </row>
    <row r="34" spans="17:32">
      <c r="S34" s="37"/>
      <c r="T34" s="38" t="s">
        <v>48</v>
      </c>
      <c r="U34" s="39">
        <v>1.4505073180822166</v>
      </c>
      <c r="V34" s="39">
        <v>1.6751122720303044</v>
      </c>
      <c r="X34" s="37"/>
      <c r="Y34" s="38" t="s">
        <v>48</v>
      </c>
      <c r="Z34" s="39">
        <v>1.3303746831240417</v>
      </c>
      <c r="AA34" s="39">
        <v>1.4356415912338107</v>
      </c>
      <c r="AC34" s="37"/>
      <c r="AD34" s="38" t="s">
        <v>48</v>
      </c>
      <c r="AE34" s="39">
        <v>1.1153976721849901</v>
      </c>
      <c r="AF34" s="39">
        <v>1.4152491969775269</v>
      </c>
    </row>
    <row r="35" spans="17:32" ht="14.5" customHeight="1">
      <c r="S35" s="84" t="s">
        <v>53</v>
      </c>
      <c r="T35" s="40" t="s">
        <v>54</v>
      </c>
      <c r="U35" s="41">
        <v>0.4</v>
      </c>
      <c r="V35" s="41">
        <v>0.4</v>
      </c>
      <c r="X35" s="84" t="s">
        <v>53</v>
      </c>
      <c r="Y35" s="40" t="s">
        <v>54</v>
      </c>
      <c r="Z35" s="41">
        <v>0.4</v>
      </c>
      <c r="AA35" s="41">
        <v>0.4</v>
      </c>
      <c r="AC35" s="84" t="s">
        <v>53</v>
      </c>
      <c r="AD35" s="40" t="s">
        <v>54</v>
      </c>
      <c r="AE35" s="41">
        <v>0.4</v>
      </c>
      <c r="AF35" s="41">
        <v>0.4</v>
      </c>
    </row>
    <row r="36" spans="17:32">
      <c r="S36" s="85"/>
      <c r="T36" s="42" t="s">
        <v>58</v>
      </c>
      <c r="U36" s="41">
        <v>-0.39840637450198813</v>
      </c>
      <c r="V36" s="41">
        <v>-0.39840637450198813</v>
      </c>
      <c r="X36" s="85"/>
      <c r="Y36" s="42" t="s">
        <v>58</v>
      </c>
      <c r="Z36" s="41">
        <v>-0.39840637450198813</v>
      </c>
      <c r="AA36" s="41">
        <v>-0.39840637450198813</v>
      </c>
      <c r="AC36" s="85"/>
      <c r="AD36" s="42" t="s">
        <v>58</v>
      </c>
      <c r="AE36" s="41">
        <v>-0.39840637450198813</v>
      </c>
      <c r="AF36" s="41">
        <v>-0.39840637450198813</v>
      </c>
    </row>
    <row r="37" spans="17:32" ht="14.5" customHeight="1">
      <c r="S37" s="86" t="s">
        <v>60</v>
      </c>
      <c r="T37" s="78" t="s">
        <v>61</v>
      </c>
      <c r="U37" s="47">
        <v>23.639294211603506</v>
      </c>
      <c r="V37" s="47">
        <v>72.894191408264135</v>
      </c>
      <c r="X37" s="86" t="s">
        <v>60</v>
      </c>
      <c r="Y37" s="78" t="s">
        <v>61</v>
      </c>
      <c r="Z37" s="47">
        <v>4.022815442497743E-2</v>
      </c>
      <c r="AA37" s="47">
        <v>41.847628502044756</v>
      </c>
      <c r="AC37" s="86" t="s">
        <v>60</v>
      </c>
      <c r="AD37" s="78" t="s">
        <v>61</v>
      </c>
      <c r="AE37" s="47">
        <v>1.0685817988964563E-2</v>
      </c>
      <c r="AF37" s="47">
        <v>7.7547382382887831</v>
      </c>
    </row>
    <row r="38" spans="17:32">
      <c r="Q38" t="s">
        <v>31</v>
      </c>
      <c r="R38" s="29">
        <v>3.9775915977616977E-3</v>
      </c>
      <c r="S38" s="87"/>
      <c r="T38" s="79"/>
      <c r="U38" s="54" t="s">
        <v>63</v>
      </c>
      <c r="V38" s="54" t="s">
        <v>65</v>
      </c>
      <c r="X38" s="87"/>
      <c r="Y38" s="79"/>
      <c r="Z38" s="54" t="s">
        <v>66</v>
      </c>
      <c r="AA38" s="54" t="s">
        <v>65</v>
      </c>
      <c r="AC38" s="87"/>
      <c r="AD38" s="79"/>
      <c r="AE38" s="54" t="s">
        <v>66</v>
      </c>
      <c r="AF38" s="54" t="s">
        <v>63</v>
      </c>
    </row>
    <row r="39" spans="17:32">
      <c r="Q39" t="s">
        <v>36</v>
      </c>
      <c r="R39" s="29">
        <v>1.1932774793285094E-2</v>
      </c>
      <c r="S39" s="87"/>
      <c r="T39" s="80" t="s">
        <v>68</v>
      </c>
      <c r="U39" s="47">
        <v>34.983569488619636</v>
      </c>
      <c r="V39" s="47">
        <v>18.977975537824062</v>
      </c>
      <c r="X39" s="87"/>
      <c r="Y39" s="80" t="s">
        <v>68</v>
      </c>
      <c r="Z39" s="47">
        <v>0.28489557235947416</v>
      </c>
      <c r="AA39" s="47">
        <v>35.604861880702536</v>
      </c>
      <c r="AC39" s="87"/>
      <c r="AD39" s="80" t="s">
        <v>68</v>
      </c>
      <c r="AE39" s="47">
        <v>0.14573702114113019</v>
      </c>
      <c r="AF39" s="47">
        <v>22.886128012867587</v>
      </c>
    </row>
    <row r="40" spans="17:32">
      <c r="Q40" t="s">
        <v>42</v>
      </c>
      <c r="R40" s="29">
        <v>2.1213821854729059E-2</v>
      </c>
      <c r="S40" s="87"/>
      <c r="T40" s="81"/>
      <c r="U40" s="54" t="s">
        <v>65</v>
      </c>
      <c r="V40" s="54" t="s">
        <v>63</v>
      </c>
      <c r="X40" s="87"/>
      <c r="Y40" s="81"/>
      <c r="Z40" s="54" t="s">
        <v>66</v>
      </c>
      <c r="AA40" s="54" t="s">
        <v>65</v>
      </c>
      <c r="AC40" s="87"/>
      <c r="AD40" s="81"/>
      <c r="AE40" s="54" t="s">
        <v>66</v>
      </c>
      <c r="AF40" s="54" t="s">
        <v>63</v>
      </c>
    </row>
    <row r="41" spans="17:32" ht="14.5" customHeight="1">
      <c r="Q41" t="s">
        <v>47</v>
      </c>
      <c r="R41" s="29">
        <v>3.314659664801415E-2</v>
      </c>
      <c r="S41" s="87"/>
      <c r="T41" s="82" t="s">
        <v>69</v>
      </c>
      <c r="U41" s="47">
        <v>41.377136299776865</v>
      </c>
      <c r="V41" s="47">
        <v>8.1278330539118038</v>
      </c>
      <c r="X41" s="87"/>
      <c r="Y41" s="82" t="s">
        <v>69</v>
      </c>
      <c r="Z41" s="47">
        <v>99.674876273215546</v>
      </c>
      <c r="AA41" s="47">
        <v>22.547509617252707</v>
      </c>
      <c r="AC41" s="87"/>
      <c r="AD41" s="82" t="s">
        <v>69</v>
      </c>
      <c r="AE41" s="47">
        <v>99.843577160869899</v>
      </c>
      <c r="AF41" s="47">
        <v>69.359133748843632</v>
      </c>
    </row>
    <row r="42" spans="17:32">
      <c r="Q42" t="s">
        <v>52</v>
      </c>
      <c r="R42" s="29">
        <v>5.3034554636822641E-2</v>
      </c>
      <c r="S42" s="87"/>
      <c r="T42" s="83"/>
      <c r="U42" s="54" t="s">
        <v>65</v>
      </c>
      <c r="V42" s="54" t="s">
        <v>63</v>
      </c>
      <c r="X42" s="87"/>
      <c r="Y42" s="83"/>
      <c r="Z42" s="54" t="s">
        <v>71</v>
      </c>
      <c r="AA42" s="54" t="s">
        <v>63</v>
      </c>
      <c r="AC42" s="87"/>
      <c r="AD42" s="83"/>
      <c r="AE42" s="54" t="s">
        <v>71</v>
      </c>
      <c r="AF42" s="54" t="s">
        <v>65</v>
      </c>
    </row>
    <row r="43" spans="17:32" ht="21.5" customHeight="1"/>
    <row r="44" spans="17:32" ht="21.5" customHeight="1">
      <c r="U44" t="s">
        <v>72</v>
      </c>
      <c r="V44" t="s">
        <v>72</v>
      </c>
      <c r="Z44" t="s">
        <v>75</v>
      </c>
      <c r="AA44" t="s">
        <v>72</v>
      </c>
      <c r="AE44" t="s">
        <v>81</v>
      </c>
      <c r="AF44" t="s">
        <v>72</v>
      </c>
    </row>
    <row r="45" spans="17:32" ht="14.5" customHeight="1">
      <c r="Z45" t="s">
        <v>81</v>
      </c>
      <c r="AE45" t="s">
        <v>82</v>
      </c>
    </row>
    <row r="46" spans="17:32" ht="21.5" customHeight="1"/>
    <row r="49" ht="14.5" customHeight="1"/>
  </sheetData>
  <mergeCells count="42">
    <mergeCell ref="AC8:AC9"/>
    <mergeCell ref="A1:D1"/>
    <mergeCell ref="F1:I1"/>
    <mergeCell ref="K1:N1"/>
    <mergeCell ref="S8:S9"/>
    <mergeCell ref="X8:X9"/>
    <mergeCell ref="S11:S12"/>
    <mergeCell ref="X11:X12"/>
    <mergeCell ref="AC11:AC12"/>
    <mergeCell ref="S13:S18"/>
    <mergeCell ref="T13:T14"/>
    <mergeCell ref="X13:X18"/>
    <mergeCell ref="Y13:Y14"/>
    <mergeCell ref="AC13:AC18"/>
    <mergeCell ref="AD13:AD14"/>
    <mergeCell ref="T15:T16"/>
    <mergeCell ref="Y15:Y16"/>
    <mergeCell ref="AD15:AD16"/>
    <mergeCell ref="T17:T18"/>
    <mergeCell ref="Y17:Y18"/>
    <mergeCell ref="AD17:AD18"/>
    <mergeCell ref="S28:T28"/>
    <mergeCell ref="X28:Y28"/>
    <mergeCell ref="AC28:AD28"/>
    <mergeCell ref="S32:S33"/>
    <mergeCell ref="X32:X33"/>
    <mergeCell ref="AC32:AC33"/>
    <mergeCell ref="S35:S36"/>
    <mergeCell ref="X35:X36"/>
    <mergeCell ref="AC35:AC36"/>
    <mergeCell ref="S37:S42"/>
    <mergeCell ref="T37:T38"/>
    <mergeCell ref="X37:X42"/>
    <mergeCell ref="Y37:Y38"/>
    <mergeCell ref="AC37:AC42"/>
    <mergeCell ref="AD37:AD38"/>
    <mergeCell ref="T39:T40"/>
    <mergeCell ref="Y39:Y40"/>
    <mergeCell ref="AD39:AD40"/>
    <mergeCell ref="T41:T42"/>
    <mergeCell ref="Y41:Y42"/>
    <mergeCell ref="AD41:AD4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workbookViewId="0">
      <selection activeCell="K3" sqref="K3:K12"/>
    </sheetView>
  </sheetViews>
  <sheetFormatPr baseColWidth="10" defaultRowHeight="14.5"/>
  <sheetData>
    <row r="1" spans="1:14">
      <c r="A1" s="92" t="s">
        <v>0</v>
      </c>
      <c r="B1" s="93"/>
      <c r="C1" s="93"/>
      <c r="D1" s="94"/>
      <c r="E1" s="1"/>
      <c r="F1" s="92" t="s">
        <v>1</v>
      </c>
      <c r="G1" s="93"/>
      <c r="H1" s="93"/>
      <c r="I1" s="94"/>
      <c r="J1" s="1"/>
      <c r="K1" s="92" t="s">
        <v>2</v>
      </c>
      <c r="L1" s="93"/>
      <c r="M1" s="93"/>
      <c r="N1" s="94"/>
    </row>
    <row r="2" spans="1:14" ht="15" thickBot="1">
      <c r="A2" s="55"/>
      <c r="B2" s="3" t="s">
        <v>3</v>
      </c>
      <c r="C2" s="3" t="s">
        <v>4</v>
      </c>
      <c r="D2" s="4" t="s">
        <v>5</v>
      </c>
      <c r="E2" s="3"/>
      <c r="F2" s="55"/>
      <c r="G2" s="3" t="s">
        <v>3</v>
      </c>
      <c r="H2" s="3" t="s">
        <v>4</v>
      </c>
      <c r="I2" s="4" t="s">
        <v>5</v>
      </c>
      <c r="J2" s="3"/>
      <c r="K2" s="55"/>
      <c r="L2" s="3" t="s">
        <v>3</v>
      </c>
      <c r="M2" s="3" t="s">
        <v>4</v>
      </c>
      <c r="N2" s="4" t="s">
        <v>5</v>
      </c>
    </row>
    <row r="3" spans="1:14">
      <c r="A3" s="7" t="s">
        <v>10</v>
      </c>
      <c r="B3" s="10">
        <v>150</v>
      </c>
      <c r="C3" s="10">
        <v>145</v>
      </c>
      <c r="D3" s="19">
        <v>152</v>
      </c>
      <c r="E3" s="10"/>
      <c r="F3" s="11" t="s">
        <v>11</v>
      </c>
      <c r="G3" s="10">
        <v>148</v>
      </c>
      <c r="H3" s="10">
        <v>146</v>
      </c>
      <c r="I3" s="19">
        <v>149</v>
      </c>
      <c r="J3" s="10"/>
      <c r="K3" s="11" t="s">
        <v>12</v>
      </c>
      <c r="L3" s="12">
        <v>155</v>
      </c>
      <c r="M3" s="12">
        <v>156</v>
      </c>
      <c r="N3" s="13">
        <v>149</v>
      </c>
    </row>
    <row r="4" spans="1:14">
      <c r="A4" s="11" t="s">
        <v>16</v>
      </c>
      <c r="B4" s="10">
        <v>153</v>
      </c>
      <c r="C4" s="10">
        <v>131</v>
      </c>
      <c r="D4" s="19">
        <v>146</v>
      </c>
      <c r="E4" s="10"/>
      <c r="F4" s="11" t="s">
        <v>17</v>
      </c>
      <c r="G4" s="10">
        <v>121</v>
      </c>
      <c r="H4" s="10">
        <v>124</v>
      </c>
      <c r="I4" s="19">
        <v>128</v>
      </c>
      <c r="J4" s="10"/>
      <c r="K4" s="11" t="s">
        <v>18</v>
      </c>
      <c r="L4" s="10">
        <v>162</v>
      </c>
      <c r="M4" s="10">
        <v>159</v>
      </c>
      <c r="N4" s="19">
        <v>159</v>
      </c>
    </row>
    <row r="5" spans="1:14">
      <c r="A5" s="11" t="s">
        <v>20</v>
      </c>
      <c r="B5" s="10">
        <v>146</v>
      </c>
      <c r="C5" s="10">
        <v>142</v>
      </c>
      <c r="D5" s="19">
        <v>146</v>
      </c>
      <c r="E5" s="10"/>
      <c r="F5" s="11" t="s">
        <v>21</v>
      </c>
      <c r="G5" s="10">
        <v>132</v>
      </c>
      <c r="H5" s="10">
        <v>129</v>
      </c>
      <c r="I5" s="19">
        <v>138</v>
      </c>
      <c r="J5" s="10"/>
      <c r="K5" s="11" t="s">
        <v>22</v>
      </c>
      <c r="L5" s="10">
        <v>138</v>
      </c>
      <c r="M5" s="10">
        <v>156</v>
      </c>
      <c r="N5" s="19">
        <v>151</v>
      </c>
    </row>
    <row r="6" spans="1:14">
      <c r="A6" s="11" t="s">
        <v>24</v>
      </c>
      <c r="B6" s="10">
        <v>144</v>
      </c>
      <c r="C6" s="10">
        <v>123</v>
      </c>
      <c r="D6" s="19">
        <v>131</v>
      </c>
      <c r="E6" s="10"/>
      <c r="F6" s="11" t="s">
        <v>25</v>
      </c>
      <c r="G6" s="10">
        <v>143</v>
      </c>
      <c r="H6" s="10">
        <v>141</v>
      </c>
      <c r="I6" s="19">
        <v>147</v>
      </c>
      <c r="J6" s="10"/>
      <c r="K6" s="11" t="s">
        <v>26</v>
      </c>
      <c r="L6" s="10">
        <v>152</v>
      </c>
      <c r="M6" s="10">
        <v>154</v>
      </c>
      <c r="N6" s="19">
        <v>150</v>
      </c>
    </row>
    <row r="7" spans="1:14">
      <c r="A7" s="11" t="s">
        <v>28</v>
      </c>
      <c r="B7" s="10">
        <v>148</v>
      </c>
      <c r="C7" s="10">
        <v>138</v>
      </c>
      <c r="D7" s="19">
        <v>150</v>
      </c>
      <c r="E7" s="10"/>
      <c r="F7" s="11" t="s">
        <v>29</v>
      </c>
      <c r="G7" s="10">
        <v>148</v>
      </c>
      <c r="H7" s="10">
        <v>137</v>
      </c>
      <c r="I7" s="19">
        <v>146</v>
      </c>
      <c r="J7" s="10"/>
      <c r="K7" s="11" t="s">
        <v>30</v>
      </c>
      <c r="L7" s="10">
        <v>133</v>
      </c>
      <c r="M7" s="10">
        <v>128</v>
      </c>
      <c r="N7" s="19">
        <v>143</v>
      </c>
    </row>
    <row r="8" spans="1:14">
      <c r="A8" s="11" t="s">
        <v>33</v>
      </c>
      <c r="B8" s="10">
        <v>147</v>
      </c>
      <c r="C8" s="10">
        <v>125</v>
      </c>
      <c r="D8" s="19">
        <v>146</v>
      </c>
      <c r="E8" s="10"/>
      <c r="F8" s="11" t="s">
        <v>34</v>
      </c>
      <c r="G8" s="10">
        <v>138</v>
      </c>
      <c r="H8" s="10">
        <v>145</v>
      </c>
      <c r="I8" s="19">
        <v>146</v>
      </c>
      <c r="J8" s="10"/>
      <c r="K8" s="11" t="s">
        <v>35</v>
      </c>
      <c r="L8" s="10">
        <v>155</v>
      </c>
      <c r="M8" s="10">
        <v>156</v>
      </c>
      <c r="N8" s="19">
        <v>154</v>
      </c>
    </row>
    <row r="9" spans="1:14">
      <c r="A9" s="11" t="s">
        <v>39</v>
      </c>
      <c r="B9" s="10">
        <v>156</v>
      </c>
      <c r="C9" s="10">
        <v>141</v>
      </c>
      <c r="D9" s="19">
        <v>153</v>
      </c>
      <c r="E9" s="10"/>
      <c r="F9" s="11" t="s">
        <v>40</v>
      </c>
      <c r="G9" s="10">
        <v>155</v>
      </c>
      <c r="H9" s="10">
        <v>153</v>
      </c>
      <c r="I9" s="19">
        <v>157</v>
      </c>
      <c r="J9" s="10"/>
      <c r="K9" s="11" t="s">
        <v>41</v>
      </c>
      <c r="L9" s="10">
        <v>156</v>
      </c>
      <c r="M9" s="10">
        <v>157</v>
      </c>
      <c r="N9" s="19">
        <v>154</v>
      </c>
    </row>
    <row r="10" spans="1:14">
      <c r="A10" s="11" t="s">
        <v>44</v>
      </c>
      <c r="B10" s="10">
        <v>152</v>
      </c>
      <c r="C10" s="10">
        <v>142</v>
      </c>
      <c r="D10" s="19">
        <v>141</v>
      </c>
      <c r="E10" s="10"/>
      <c r="F10" s="11" t="s">
        <v>45</v>
      </c>
      <c r="G10" s="10">
        <v>142</v>
      </c>
      <c r="H10" s="10">
        <v>140</v>
      </c>
      <c r="I10" s="19">
        <v>140</v>
      </c>
      <c r="J10" s="10"/>
      <c r="K10" s="11" t="s">
        <v>46</v>
      </c>
      <c r="L10" s="10">
        <v>149</v>
      </c>
      <c r="M10" s="10">
        <v>142</v>
      </c>
      <c r="N10" s="19">
        <v>146</v>
      </c>
    </row>
    <row r="11" spans="1:14">
      <c r="A11" s="11" t="s">
        <v>49</v>
      </c>
      <c r="B11" s="10">
        <v>132</v>
      </c>
      <c r="C11" s="10">
        <v>124</v>
      </c>
      <c r="D11" s="19">
        <v>134</v>
      </c>
      <c r="E11" s="10"/>
      <c r="F11" s="11" t="s">
        <v>50</v>
      </c>
      <c r="G11" s="10">
        <v>151</v>
      </c>
      <c r="H11" s="10">
        <v>132</v>
      </c>
      <c r="I11" s="19">
        <v>141</v>
      </c>
      <c r="J11" s="10"/>
      <c r="K11" s="11" t="s">
        <v>51</v>
      </c>
      <c r="L11" s="5">
        <v>136</v>
      </c>
      <c r="M11" s="5">
        <v>136</v>
      </c>
      <c r="N11" s="19">
        <v>140</v>
      </c>
    </row>
    <row r="12" spans="1:14">
      <c r="A12" s="11" t="s">
        <v>55</v>
      </c>
      <c r="B12" s="10">
        <v>117</v>
      </c>
      <c r="C12" s="10">
        <v>101</v>
      </c>
      <c r="D12" s="19">
        <v>121</v>
      </c>
      <c r="E12" s="10"/>
      <c r="F12" s="11" t="s">
        <v>56</v>
      </c>
      <c r="G12" s="10">
        <v>145</v>
      </c>
      <c r="H12" s="10">
        <v>143</v>
      </c>
      <c r="I12" s="19">
        <v>138</v>
      </c>
      <c r="J12" s="10"/>
      <c r="K12" s="11" t="s">
        <v>57</v>
      </c>
      <c r="L12" s="10">
        <v>152</v>
      </c>
      <c r="M12" s="10">
        <v>158</v>
      </c>
      <c r="N12" s="19">
        <v>149</v>
      </c>
    </row>
    <row r="13" spans="1:14" ht="15" thickBot="1">
      <c r="A13" s="11"/>
      <c r="B13" s="10"/>
      <c r="C13" s="10"/>
      <c r="D13" s="19"/>
      <c r="E13" s="10"/>
      <c r="F13" s="11" t="s">
        <v>59</v>
      </c>
      <c r="G13" s="10">
        <v>138</v>
      </c>
      <c r="H13" s="10">
        <v>138</v>
      </c>
      <c r="I13" s="19">
        <v>131</v>
      </c>
      <c r="J13" s="10"/>
      <c r="K13" s="2"/>
      <c r="L13" s="45"/>
      <c r="M13" s="45"/>
      <c r="N13" s="46"/>
    </row>
    <row r="14" spans="1:14">
      <c r="A14" s="48" t="s">
        <v>62</v>
      </c>
      <c r="B14" s="1">
        <f>AVERAGE(B3:B12)</f>
        <v>144.5</v>
      </c>
      <c r="C14" s="1">
        <f>AVERAGE(C3:C12)</f>
        <v>131.19999999999999</v>
      </c>
      <c r="D14" s="76">
        <f>AVERAGE(D3:D12)</f>
        <v>142</v>
      </c>
      <c r="E14" s="12"/>
      <c r="F14" s="48" t="s">
        <v>62</v>
      </c>
      <c r="G14" s="51">
        <f>AVERAGE(G3:G13)</f>
        <v>141.90909090909091</v>
      </c>
      <c r="H14" s="51">
        <f>AVERAGE(H3:H13)</f>
        <v>138.90909090909091</v>
      </c>
      <c r="I14" s="52">
        <f>AVERAGE(I3:I13)</f>
        <v>141.90909090909091</v>
      </c>
      <c r="J14" s="12"/>
      <c r="K14" s="48" t="s">
        <v>62</v>
      </c>
      <c r="L14" s="51">
        <f>AVERAGE(L3:L12)</f>
        <v>148.80000000000001</v>
      </c>
      <c r="M14" s="51">
        <f>AVERAGE(M3:M12)</f>
        <v>150.19999999999999</v>
      </c>
      <c r="N14" s="52">
        <f>AVERAGE(N3:N12)</f>
        <v>149.5</v>
      </c>
    </row>
    <row r="15" spans="1:14" ht="15" thickBot="1">
      <c r="A15" s="55" t="s">
        <v>67</v>
      </c>
      <c r="B15" s="58">
        <f>STDEV(B3:B12)</f>
        <v>11.664285471281794</v>
      </c>
      <c r="C15" s="58">
        <f>STDEV(C3:C12)</f>
        <v>13.480850616089993</v>
      </c>
      <c r="D15" s="59">
        <f>STDEV(D3:D12)</f>
        <v>10.327955589886445</v>
      </c>
      <c r="E15" s="45"/>
      <c r="F15" s="55" t="s">
        <v>67</v>
      </c>
      <c r="G15" s="58">
        <f>STDEV(G3:G13)</f>
        <v>9.5126709756465786</v>
      </c>
      <c r="H15" s="58">
        <f>STDEV(H3:H13)</f>
        <v>8.251721583458135</v>
      </c>
      <c r="I15" s="59">
        <f>STDEV(I3:I13)</f>
        <v>8.275923458497477</v>
      </c>
      <c r="J15" s="45"/>
      <c r="K15" s="55" t="s">
        <v>67</v>
      </c>
      <c r="L15" s="58">
        <f>STDEV(L3:L12)</f>
        <v>9.7388112439067775</v>
      </c>
      <c r="M15" s="58">
        <f>STDEV(M3:M12)</f>
        <v>10.860734577161722</v>
      </c>
      <c r="N15" s="59">
        <f>STDEV(N3:N12)</f>
        <v>5.5627730894262122</v>
      </c>
    </row>
  </sheetData>
  <mergeCells count="3">
    <mergeCell ref="A1:D1"/>
    <mergeCell ref="F1:I1"/>
    <mergeCell ref="K1:N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"/>
  <sheetViews>
    <sheetView zoomScale="80" zoomScaleNormal="80" workbookViewId="0">
      <selection activeCell="J30" sqref="J30"/>
    </sheetView>
  </sheetViews>
  <sheetFormatPr baseColWidth="10" defaultRowHeight="14.5"/>
  <sheetData>
    <row r="1" spans="1:33">
      <c r="A1" s="92" t="s">
        <v>0</v>
      </c>
      <c r="B1" s="93"/>
      <c r="C1" s="93"/>
      <c r="D1" s="94"/>
      <c r="E1" s="1"/>
      <c r="F1" s="92" t="s">
        <v>1</v>
      </c>
      <c r="G1" s="93"/>
      <c r="H1" s="93"/>
      <c r="I1" s="94"/>
      <c r="J1" s="1"/>
      <c r="K1" s="92" t="s">
        <v>2</v>
      </c>
      <c r="L1" s="93"/>
      <c r="M1" s="93"/>
      <c r="N1" s="94"/>
    </row>
    <row r="2" spans="1:33" ht="15" thickBot="1">
      <c r="A2" s="2"/>
      <c r="B2" s="45" t="s">
        <v>3</v>
      </c>
      <c r="C2" s="45" t="s">
        <v>83</v>
      </c>
      <c r="D2" s="46" t="s">
        <v>4</v>
      </c>
      <c r="E2" s="45"/>
      <c r="F2" s="2"/>
      <c r="G2" s="45" t="s">
        <v>3</v>
      </c>
      <c r="H2" s="45" t="s">
        <v>83</v>
      </c>
      <c r="I2" s="46" t="s">
        <v>4</v>
      </c>
      <c r="J2" s="45"/>
      <c r="K2" s="2"/>
      <c r="L2" s="45" t="s">
        <v>3</v>
      </c>
      <c r="M2" s="45" t="s">
        <v>83</v>
      </c>
      <c r="N2" s="46" t="s">
        <v>4</v>
      </c>
      <c r="O2" s="5" t="s">
        <v>6</v>
      </c>
      <c r="T2" s="6" t="s">
        <v>7</v>
      </c>
      <c r="Y2" s="6" t="s">
        <v>8</v>
      </c>
      <c r="AD2" s="6" t="s">
        <v>9</v>
      </c>
    </row>
    <row r="3" spans="1:33" ht="26">
      <c r="A3" s="7" t="s">
        <v>10</v>
      </c>
      <c r="B3" s="10">
        <v>30</v>
      </c>
      <c r="C3" s="10">
        <v>30</v>
      </c>
      <c r="D3" s="19">
        <v>28</v>
      </c>
      <c r="F3" s="11" t="s">
        <v>11</v>
      </c>
      <c r="G3" s="10">
        <v>30</v>
      </c>
      <c r="H3" s="10">
        <v>30</v>
      </c>
      <c r="I3" s="19">
        <v>27</v>
      </c>
      <c r="K3" s="11" t="s">
        <v>12</v>
      </c>
      <c r="L3" s="12">
        <v>33</v>
      </c>
      <c r="M3" s="72">
        <v>28</v>
      </c>
      <c r="N3" s="73">
        <v>33</v>
      </c>
      <c r="O3" s="14">
        <f>ABS(M3-L3)/AVERAGE(L3:M3)</f>
        <v>0.16393442622950818</v>
      </c>
      <c r="P3" s="15"/>
      <c r="T3" s="16" t="s">
        <v>13</v>
      </c>
      <c r="U3" s="17"/>
      <c r="V3" s="18" t="s">
        <v>14</v>
      </c>
      <c r="W3" s="18" t="s">
        <v>15</v>
      </c>
      <c r="Y3" s="16" t="s">
        <v>13</v>
      </c>
      <c r="Z3" s="17"/>
      <c r="AA3" s="18" t="s">
        <v>14</v>
      </c>
      <c r="AB3" s="18" t="s">
        <v>15</v>
      </c>
      <c r="AD3" s="16" t="s">
        <v>13</v>
      </c>
      <c r="AE3" s="17"/>
      <c r="AF3" s="18" t="s">
        <v>14</v>
      </c>
      <c r="AG3" s="18" t="s">
        <v>15</v>
      </c>
    </row>
    <row r="4" spans="1:33">
      <c r="A4" s="11" t="s">
        <v>16</v>
      </c>
      <c r="B4" s="10">
        <v>32</v>
      </c>
      <c r="C4" s="10">
        <v>47</v>
      </c>
      <c r="D4" s="19">
        <v>38</v>
      </c>
      <c r="F4" s="11" t="s">
        <v>17</v>
      </c>
      <c r="G4" s="10">
        <v>40</v>
      </c>
      <c r="H4" s="10">
        <v>39</v>
      </c>
      <c r="I4" s="19">
        <v>38</v>
      </c>
      <c r="K4" s="11" t="s">
        <v>18</v>
      </c>
      <c r="L4" s="10">
        <v>30</v>
      </c>
      <c r="M4" s="10">
        <v>30</v>
      </c>
      <c r="N4" s="19">
        <v>30</v>
      </c>
      <c r="O4" s="14">
        <f t="shared" ref="O4:O12" si="0">ABS(M4-L4)/AVERAGE(L4:M4)</f>
        <v>0</v>
      </c>
      <c r="P4" s="15"/>
      <c r="T4" s="20"/>
      <c r="U4" s="21" t="s">
        <v>19</v>
      </c>
      <c r="V4" s="22">
        <v>0.15501759210846744</v>
      </c>
      <c r="W4" s="22">
        <v>0.54422547305611291</v>
      </c>
      <c r="Y4" s="20"/>
      <c r="Z4" s="21" t="s">
        <v>19</v>
      </c>
      <c r="AA4" s="22">
        <v>0.30269835251318011</v>
      </c>
      <c r="AB4" s="22">
        <v>0.84530678088537525</v>
      </c>
      <c r="AD4" s="20"/>
      <c r="AE4" s="21" t="s">
        <v>19</v>
      </c>
      <c r="AF4" s="22">
        <v>3.3807578665384121E-3</v>
      </c>
      <c r="AG4" s="22">
        <v>0.37433394225296523</v>
      </c>
    </row>
    <row r="5" spans="1:33">
      <c r="A5" s="11" t="s">
        <v>20</v>
      </c>
      <c r="B5" s="10">
        <v>34</v>
      </c>
      <c r="C5" s="10">
        <v>37</v>
      </c>
      <c r="D5" s="19">
        <v>35</v>
      </c>
      <c r="F5" s="11" t="s">
        <v>21</v>
      </c>
      <c r="G5" s="10">
        <v>54</v>
      </c>
      <c r="H5" s="10">
        <v>57</v>
      </c>
      <c r="I5" s="19">
        <v>54</v>
      </c>
      <c r="K5" s="11" t="s">
        <v>22</v>
      </c>
      <c r="L5" s="10">
        <v>26</v>
      </c>
      <c r="M5" s="10">
        <v>24</v>
      </c>
      <c r="N5" s="19">
        <v>30</v>
      </c>
      <c r="O5" s="14">
        <f t="shared" si="0"/>
        <v>0.08</v>
      </c>
      <c r="P5" s="15"/>
      <c r="T5" s="23"/>
      <c r="U5" s="24" t="s">
        <v>23</v>
      </c>
      <c r="V5" s="25">
        <v>90</v>
      </c>
      <c r="W5" s="25">
        <v>90</v>
      </c>
      <c r="Y5" s="23"/>
      <c r="Z5" s="24" t="s">
        <v>23</v>
      </c>
      <c r="AA5" s="25">
        <v>90</v>
      </c>
      <c r="AB5" s="25">
        <v>90</v>
      </c>
      <c r="AD5" s="23"/>
      <c r="AE5" s="24" t="s">
        <v>23</v>
      </c>
      <c r="AF5" s="25">
        <v>90</v>
      </c>
      <c r="AG5" s="25">
        <v>90</v>
      </c>
    </row>
    <row r="6" spans="1:33">
      <c r="A6" s="11" t="s">
        <v>24</v>
      </c>
      <c r="B6" s="10">
        <v>27</v>
      </c>
      <c r="C6" s="10">
        <v>42</v>
      </c>
      <c r="D6" s="19">
        <v>37</v>
      </c>
      <c r="F6" s="11" t="s">
        <v>25</v>
      </c>
      <c r="G6" s="10">
        <v>46</v>
      </c>
      <c r="H6" s="10">
        <v>50</v>
      </c>
      <c r="I6" s="19">
        <v>46</v>
      </c>
      <c r="K6" s="11" t="s">
        <v>26</v>
      </c>
      <c r="L6" s="10">
        <v>30</v>
      </c>
      <c r="M6" s="10">
        <v>28</v>
      </c>
      <c r="N6" s="19">
        <v>31</v>
      </c>
      <c r="O6" s="14">
        <f t="shared" si="0"/>
        <v>6.8965517241379309E-2</v>
      </c>
      <c r="P6" s="15"/>
      <c r="T6" s="20"/>
      <c r="U6" s="26" t="s">
        <v>27</v>
      </c>
      <c r="V6" s="27">
        <v>9</v>
      </c>
      <c r="W6" s="28">
        <v>9</v>
      </c>
      <c r="Y6" s="20"/>
      <c r="Z6" s="26" t="s">
        <v>27</v>
      </c>
      <c r="AA6" s="27">
        <v>10</v>
      </c>
      <c r="AB6" s="28">
        <v>10</v>
      </c>
      <c r="AD6" s="20"/>
      <c r="AE6" s="26" t="s">
        <v>27</v>
      </c>
      <c r="AF6" s="27">
        <v>9</v>
      </c>
      <c r="AG6" s="28">
        <v>9</v>
      </c>
    </row>
    <row r="7" spans="1:33" ht="14.5" customHeight="1">
      <c r="A7" s="11" t="s">
        <v>28</v>
      </c>
      <c r="B7" s="10">
        <v>41</v>
      </c>
      <c r="C7" s="10">
        <v>47</v>
      </c>
      <c r="D7" s="19">
        <v>35</v>
      </c>
      <c r="F7" s="11" t="s">
        <v>29</v>
      </c>
      <c r="G7" s="10">
        <v>44</v>
      </c>
      <c r="H7" s="10">
        <v>47</v>
      </c>
      <c r="I7" s="19">
        <v>43</v>
      </c>
      <c r="K7" s="11" t="s">
        <v>30</v>
      </c>
      <c r="L7" s="10">
        <v>56</v>
      </c>
      <c r="M7" s="10">
        <v>62</v>
      </c>
      <c r="N7" s="19">
        <v>53</v>
      </c>
      <c r="O7" s="14">
        <f t="shared" si="0"/>
        <v>0.10169491525423729</v>
      </c>
      <c r="P7" s="15"/>
      <c r="Q7" t="s">
        <v>31</v>
      </c>
      <c r="R7" s="74">
        <f>O14*0.3</f>
        <v>2.2498299211426296E-2</v>
      </c>
      <c r="T7" s="20"/>
      <c r="U7" s="30" t="s">
        <v>32</v>
      </c>
      <c r="V7" s="31">
        <v>-4.5549804162410936</v>
      </c>
      <c r="W7" s="31">
        <v>-2.1698057316056776</v>
      </c>
      <c r="Y7" s="20"/>
      <c r="Z7" s="30" t="s">
        <v>32</v>
      </c>
      <c r="AA7" s="31">
        <v>4.5633676412017365</v>
      </c>
      <c r="AB7" s="31">
        <v>-0.59744695045363017</v>
      </c>
      <c r="AD7" s="20"/>
      <c r="AE7" s="30" t="s">
        <v>32</v>
      </c>
      <c r="AF7" s="31">
        <v>21.076876649631359</v>
      </c>
      <c r="AG7" s="31">
        <v>4.4684770577332102</v>
      </c>
    </row>
    <row r="8" spans="1:33">
      <c r="A8" s="11" t="s">
        <v>33</v>
      </c>
      <c r="B8" s="10">
        <v>37</v>
      </c>
      <c r="C8" s="10">
        <v>51</v>
      </c>
      <c r="D8" s="19">
        <v>37</v>
      </c>
      <c r="F8" s="11" t="s">
        <v>34</v>
      </c>
      <c r="G8" s="10">
        <v>47</v>
      </c>
      <c r="H8" s="10">
        <v>39</v>
      </c>
      <c r="I8" s="19">
        <v>39</v>
      </c>
      <c r="K8" s="11" t="s">
        <v>35</v>
      </c>
      <c r="L8" s="10">
        <v>24</v>
      </c>
      <c r="M8" s="10">
        <v>25</v>
      </c>
      <c r="N8" s="19">
        <v>24</v>
      </c>
      <c r="O8" s="14">
        <f t="shared" si="0"/>
        <v>4.0816326530612242E-2</v>
      </c>
      <c r="P8" s="15"/>
      <c r="Q8" t="s">
        <v>36</v>
      </c>
      <c r="R8" s="29">
        <f>O14*0.9</f>
        <v>6.7494897634278891E-2</v>
      </c>
      <c r="T8" s="90" t="s">
        <v>37</v>
      </c>
      <c r="U8" s="32" t="s">
        <v>38</v>
      </c>
      <c r="V8" s="33">
        <v>-9.6676759533391277</v>
      </c>
      <c r="W8" s="33">
        <v>-8.2172479851109728</v>
      </c>
      <c r="Y8" s="90" t="s">
        <v>37</v>
      </c>
      <c r="Z8" s="32" t="s">
        <v>38</v>
      </c>
      <c r="AA8" s="33">
        <v>-2.9366840874819218</v>
      </c>
      <c r="AB8" s="33">
        <v>-5.845417390029283</v>
      </c>
      <c r="AD8" s="90" t="s">
        <v>37</v>
      </c>
      <c r="AE8" s="32" t="s">
        <v>38</v>
      </c>
      <c r="AF8" s="33">
        <v>10.780767869439288</v>
      </c>
      <c r="AG8" s="33">
        <v>-4.1146186625976782</v>
      </c>
    </row>
    <row r="9" spans="1:33">
      <c r="A9" s="11" t="s">
        <v>39</v>
      </c>
      <c r="B9" s="10">
        <v>33</v>
      </c>
      <c r="C9" s="10">
        <v>44</v>
      </c>
      <c r="D9" s="19">
        <v>37</v>
      </c>
      <c r="F9" s="11" t="s">
        <v>40</v>
      </c>
      <c r="G9" s="10">
        <v>35</v>
      </c>
      <c r="H9" s="10">
        <v>39</v>
      </c>
      <c r="I9" s="19">
        <v>35</v>
      </c>
      <c r="K9" s="11" t="s">
        <v>41</v>
      </c>
      <c r="L9" s="10">
        <v>32</v>
      </c>
      <c r="M9" s="10">
        <v>32</v>
      </c>
      <c r="N9" s="19">
        <v>34</v>
      </c>
      <c r="O9" s="14">
        <f t="shared" si="0"/>
        <v>0</v>
      </c>
      <c r="P9" s="15"/>
      <c r="Q9" t="s">
        <v>42</v>
      </c>
      <c r="R9" s="29">
        <f>O14*1.6</f>
        <v>0.11999092912760692</v>
      </c>
      <c r="T9" s="91"/>
      <c r="U9" s="34" t="s">
        <v>43</v>
      </c>
      <c r="V9" s="35">
        <v>0.8470872357773942</v>
      </c>
      <c r="W9" s="36">
        <v>4.2760943694432001</v>
      </c>
      <c r="Y9" s="91"/>
      <c r="Z9" s="34" t="s">
        <v>43</v>
      </c>
      <c r="AA9" s="35">
        <v>12.642945995409207</v>
      </c>
      <c r="AB9" s="36">
        <v>4.9430338797075564</v>
      </c>
      <c r="AD9" s="91"/>
      <c r="AE9" s="34" t="s">
        <v>43</v>
      </c>
      <c r="AF9" s="35">
        <v>32.329919183329167</v>
      </c>
      <c r="AG9" s="36">
        <v>13.819881055267842</v>
      </c>
    </row>
    <row r="10" spans="1:33" ht="14.5" customHeight="1">
      <c r="A10" s="11" t="s">
        <v>44</v>
      </c>
      <c r="B10" s="10">
        <v>32</v>
      </c>
      <c r="C10" s="10">
        <v>35</v>
      </c>
      <c r="D10" s="19">
        <v>38</v>
      </c>
      <c r="F10" s="11" t="s">
        <v>45</v>
      </c>
      <c r="G10" s="10">
        <v>30</v>
      </c>
      <c r="H10" s="10">
        <v>34</v>
      </c>
      <c r="I10" s="19">
        <v>29</v>
      </c>
      <c r="K10" s="11" t="s">
        <v>46</v>
      </c>
      <c r="L10" s="10">
        <v>43</v>
      </c>
      <c r="M10" s="10">
        <v>42</v>
      </c>
      <c r="N10" s="19">
        <v>42</v>
      </c>
      <c r="O10" s="14">
        <f t="shared" si="0"/>
        <v>2.3529411764705882E-2</v>
      </c>
      <c r="P10" s="15"/>
      <c r="Q10" t="s">
        <v>47</v>
      </c>
      <c r="R10" s="29">
        <f>O14*2.5</f>
        <v>0.1874858267618858</v>
      </c>
      <c r="T10" s="37"/>
      <c r="U10" s="38" t="s">
        <v>48</v>
      </c>
      <c r="V10" s="39">
        <v>5.6598737949630191</v>
      </c>
      <c r="W10" s="39">
        <v>6.5888656863593269</v>
      </c>
      <c r="Y10" s="37"/>
      <c r="Z10" s="38" t="s">
        <v>48</v>
      </c>
      <c r="AA10" s="39">
        <v>7.7269683795300921</v>
      </c>
      <c r="AB10" s="39">
        <v>5.5737812160615192</v>
      </c>
      <c r="AD10" s="37"/>
      <c r="AE10" s="38" t="s">
        <v>48</v>
      </c>
      <c r="AF10" s="39">
        <v>9.2941301800025116</v>
      </c>
      <c r="AG10" s="39">
        <v>8.9514121971613321</v>
      </c>
    </row>
    <row r="11" spans="1:33">
      <c r="A11" s="11" t="s">
        <v>49</v>
      </c>
      <c r="B11" s="10">
        <v>46</v>
      </c>
      <c r="C11" s="10">
        <v>49</v>
      </c>
      <c r="D11" s="19">
        <v>45</v>
      </c>
      <c r="F11" s="11" t="s">
        <v>50</v>
      </c>
      <c r="G11" s="10">
        <v>40</v>
      </c>
      <c r="H11" s="10">
        <v>57</v>
      </c>
      <c r="I11" s="19">
        <v>48</v>
      </c>
      <c r="K11" s="11" t="s">
        <v>51</v>
      </c>
      <c r="L11" s="5">
        <v>42</v>
      </c>
      <c r="M11" s="5">
        <v>40</v>
      </c>
      <c r="N11" s="19">
        <v>32</v>
      </c>
      <c r="O11" s="14">
        <f t="shared" si="0"/>
        <v>4.878048780487805E-2</v>
      </c>
      <c r="P11" s="15"/>
      <c r="Q11" t="s">
        <v>84</v>
      </c>
      <c r="R11" s="29">
        <f>O14*4</f>
        <v>0.29997732281901729</v>
      </c>
      <c r="T11" s="84" t="s">
        <v>53</v>
      </c>
      <c r="U11" s="40" t="s">
        <v>54</v>
      </c>
      <c r="V11" s="41">
        <v>0.67</v>
      </c>
      <c r="W11" s="41">
        <v>0.67</v>
      </c>
      <c r="Y11" s="84" t="s">
        <v>53</v>
      </c>
      <c r="Z11" s="40" t="s">
        <v>54</v>
      </c>
      <c r="AA11" s="41">
        <v>0.67</v>
      </c>
      <c r="AB11" s="41">
        <v>0.67</v>
      </c>
      <c r="AD11" s="84" t="s">
        <v>53</v>
      </c>
      <c r="AE11" s="40" t="s">
        <v>54</v>
      </c>
      <c r="AF11" s="41">
        <v>0.67</v>
      </c>
      <c r="AG11" s="41">
        <v>0.67</v>
      </c>
    </row>
    <row r="12" spans="1:33" ht="14.5" customHeight="1">
      <c r="A12" s="11" t="s">
        <v>55</v>
      </c>
      <c r="B12" s="10">
        <v>64</v>
      </c>
      <c r="C12" s="10">
        <v>71</v>
      </c>
      <c r="D12" s="19">
        <v>57</v>
      </c>
      <c r="F12" s="11" t="s">
        <v>56</v>
      </c>
      <c r="G12" s="10">
        <v>31</v>
      </c>
      <c r="H12" s="10">
        <v>29</v>
      </c>
      <c r="I12" s="19">
        <v>32</v>
      </c>
      <c r="K12" s="11" t="s">
        <v>57</v>
      </c>
      <c r="L12" s="10">
        <v>30</v>
      </c>
      <c r="M12" s="10">
        <v>24</v>
      </c>
      <c r="N12" s="19">
        <v>27</v>
      </c>
      <c r="O12" s="14">
        <f t="shared" si="0"/>
        <v>0.22222222222222221</v>
      </c>
      <c r="P12" s="15"/>
      <c r="T12" s="85"/>
      <c r="U12" s="42" t="s">
        <v>58</v>
      </c>
      <c r="V12" s="41">
        <v>-0.66554087612992419</v>
      </c>
      <c r="W12" s="41">
        <v>-0.66554087612992419</v>
      </c>
      <c r="Y12" s="85"/>
      <c r="Z12" s="42" t="s">
        <v>58</v>
      </c>
      <c r="AA12" s="41">
        <v>-0.66554087612992419</v>
      </c>
      <c r="AB12" s="41">
        <v>-0.66554087612992419</v>
      </c>
      <c r="AD12" s="85"/>
      <c r="AE12" s="42" t="s">
        <v>58</v>
      </c>
      <c r="AF12" s="41">
        <v>-0.66554087612992419</v>
      </c>
      <c r="AG12" s="41">
        <v>-0.66554087612992419</v>
      </c>
    </row>
    <row r="13" spans="1:33" ht="15" thickBot="1">
      <c r="A13" s="2"/>
      <c r="B13" s="10"/>
      <c r="C13" s="10"/>
      <c r="D13" s="19"/>
      <c r="F13" s="11" t="s">
        <v>59</v>
      </c>
      <c r="G13" s="10">
        <v>47</v>
      </c>
      <c r="H13" s="10">
        <v>46</v>
      </c>
      <c r="I13" s="19">
        <v>53</v>
      </c>
      <c r="K13" s="11"/>
      <c r="L13" s="45"/>
      <c r="M13" s="45"/>
      <c r="N13" s="46"/>
      <c r="S13" s="62"/>
      <c r="T13" s="86" t="s">
        <v>60</v>
      </c>
      <c r="U13" s="78" t="s">
        <v>61</v>
      </c>
      <c r="V13" s="75">
        <v>5.4854252259357885</v>
      </c>
      <c r="W13" s="47">
        <v>21.614467537798248</v>
      </c>
      <c r="Y13" s="86" t="s">
        <v>60</v>
      </c>
      <c r="Z13" s="78" t="s">
        <v>61</v>
      </c>
      <c r="AA13" s="47">
        <v>81.138327084845869</v>
      </c>
      <c r="AB13" s="47">
        <v>34.049051054946638</v>
      </c>
      <c r="AD13" s="86" t="s">
        <v>60</v>
      </c>
      <c r="AE13" s="78" t="s">
        <v>61</v>
      </c>
      <c r="AF13" s="47">
        <v>99.791437544015039</v>
      </c>
      <c r="AG13" s="47">
        <v>77.56161180310842</v>
      </c>
    </row>
    <row r="14" spans="1:33">
      <c r="A14" s="48" t="s">
        <v>62</v>
      </c>
      <c r="B14" s="1">
        <f>AVERAGE(B3:B12)</f>
        <v>37.6</v>
      </c>
      <c r="C14" s="1">
        <f>AVERAGE(C3:C12)</f>
        <v>45.3</v>
      </c>
      <c r="D14" s="76">
        <f>AVERAGE(D3:D12)</f>
        <v>38.700000000000003</v>
      </c>
      <c r="E14" s="12"/>
      <c r="F14" s="7"/>
      <c r="G14" s="51">
        <f>AVERAGE(G3:G13)</f>
        <v>40.363636363636367</v>
      </c>
      <c r="H14" s="51">
        <f>AVERAGE(H3:H13)</f>
        <v>42.454545454545453</v>
      </c>
      <c r="I14" s="52">
        <f>AVERAGE(I3:I13)</f>
        <v>40.363636363636367</v>
      </c>
      <c r="J14" s="12"/>
      <c r="K14" s="7"/>
      <c r="L14" s="51">
        <f>AVERAGE(L3:L12)</f>
        <v>34.6</v>
      </c>
      <c r="M14" s="51">
        <f>AVERAGE(M3:M12)</f>
        <v>33.5</v>
      </c>
      <c r="N14" s="52">
        <f>AVERAGE(N3:N12)</f>
        <v>33.6</v>
      </c>
      <c r="O14" s="14">
        <f>AVERAGE(O3:O12)</f>
        <v>7.4994330704754322E-2</v>
      </c>
      <c r="P14" s="77"/>
      <c r="T14" s="87"/>
      <c r="U14" s="79"/>
      <c r="V14" s="54" t="s">
        <v>63</v>
      </c>
      <c r="W14" s="54" t="s">
        <v>63</v>
      </c>
      <c r="Y14" s="87"/>
      <c r="Z14" s="79"/>
      <c r="AA14" s="54" t="s">
        <v>70</v>
      </c>
      <c r="AB14" s="54" t="s">
        <v>65</v>
      </c>
      <c r="AD14" s="87"/>
      <c r="AE14" s="79"/>
      <c r="AF14" s="54" t="s">
        <v>71</v>
      </c>
      <c r="AG14" s="54" t="s">
        <v>70</v>
      </c>
    </row>
    <row r="15" spans="1:33" ht="15" thickBot="1">
      <c r="A15" s="55" t="s">
        <v>67</v>
      </c>
      <c r="B15" s="58">
        <f>STDEV(B3:B12)</f>
        <v>10.782702196883053</v>
      </c>
      <c r="C15" s="58">
        <f>STDEV(C3:C12)</f>
        <v>11.225467077636946</v>
      </c>
      <c r="D15" s="59">
        <f>STDEV(D3:D12)</f>
        <v>7.6456232941177271</v>
      </c>
      <c r="E15" s="45"/>
      <c r="F15" s="2"/>
      <c r="G15" s="58">
        <f>STDEV(G3:G13)</f>
        <v>8.0656398044138804</v>
      </c>
      <c r="H15" s="58">
        <f>STDEV(H3:H13)</f>
        <v>9.7812436465271233</v>
      </c>
      <c r="I15" s="59">
        <f>STDEV(I3:I13)</f>
        <v>9.2549740925918087</v>
      </c>
      <c r="J15" s="45"/>
      <c r="K15" s="2"/>
      <c r="L15" s="58">
        <f>STDEV(L3:L12)</f>
        <v>9.6747092979582572</v>
      </c>
      <c r="M15" s="58">
        <f>STDEV(M3:M12)</f>
        <v>11.806307165616557</v>
      </c>
      <c r="N15" s="59">
        <f>STDEV(N3:N12)</f>
        <v>8.2892165559304249</v>
      </c>
      <c r="T15" s="87"/>
      <c r="U15" s="80" t="s">
        <v>68</v>
      </c>
      <c r="V15" s="47">
        <v>5.3277583129313513</v>
      </c>
      <c r="W15" s="47">
        <v>11.958086744666332</v>
      </c>
      <c r="Y15" s="87"/>
      <c r="Z15" s="80" t="s">
        <v>68</v>
      </c>
      <c r="AA15" s="47">
        <v>6.8603193678351371</v>
      </c>
      <c r="AB15" s="47">
        <v>16.841868561077213</v>
      </c>
      <c r="AD15" s="87"/>
      <c r="AE15" s="80" t="s">
        <v>68</v>
      </c>
      <c r="AF15" s="47">
        <v>7.1204479436197149E-2</v>
      </c>
      <c r="AG15" s="47">
        <v>6.9738690666988141</v>
      </c>
    </row>
    <row r="16" spans="1:33" ht="14.5" customHeight="1">
      <c r="A16" s="7" t="s">
        <v>10</v>
      </c>
      <c r="B16" s="12">
        <f>B3-B3</f>
        <v>0</v>
      </c>
      <c r="C16" s="12">
        <f>C3-B3</f>
        <v>0</v>
      </c>
      <c r="D16" s="13">
        <f>D3-B3</f>
        <v>-2</v>
      </c>
      <c r="F16" s="11" t="s">
        <v>11</v>
      </c>
      <c r="G16" s="60">
        <f>G3-G3</f>
        <v>0</v>
      </c>
      <c r="H16" s="60">
        <f>H3-G3</f>
        <v>0</v>
      </c>
      <c r="I16" s="61">
        <f>I3-G3</f>
        <v>-3</v>
      </c>
      <c r="K16" s="11" t="s">
        <v>12</v>
      </c>
      <c r="L16" s="12">
        <f>L3-L3</f>
        <v>0</v>
      </c>
      <c r="M16" s="12">
        <f>M3-L3</f>
        <v>-5</v>
      </c>
      <c r="N16" s="13">
        <f>N3-L3</f>
        <v>0</v>
      </c>
      <c r="T16" s="87"/>
      <c r="U16" s="81"/>
      <c r="V16" s="54" t="s">
        <v>63</v>
      </c>
      <c r="W16" s="54" t="s">
        <v>63</v>
      </c>
      <c r="Y16" s="87"/>
      <c r="Z16" s="81"/>
      <c r="AA16" s="54" t="s">
        <v>63</v>
      </c>
      <c r="AB16" s="54" t="s">
        <v>63</v>
      </c>
      <c r="AD16" s="87"/>
      <c r="AE16" s="81"/>
      <c r="AF16" s="54" t="s">
        <v>66</v>
      </c>
      <c r="AG16" s="54" t="s">
        <v>63</v>
      </c>
    </row>
    <row r="17" spans="1:33">
      <c r="A17" s="11" t="s">
        <v>16</v>
      </c>
      <c r="B17" s="10">
        <f t="shared" ref="B17:B25" si="1">B4-B4</f>
        <v>0</v>
      </c>
      <c r="C17" s="10">
        <f t="shared" ref="C17:C25" si="2">C4-B4</f>
        <v>15</v>
      </c>
      <c r="D17" s="19">
        <f t="shared" ref="D17:D25" si="3">D4-B4</f>
        <v>6</v>
      </c>
      <c r="F17" s="11" t="s">
        <v>17</v>
      </c>
      <c r="G17" s="63">
        <f t="shared" ref="G17:G26" si="4">G4-G4</f>
        <v>0</v>
      </c>
      <c r="H17" s="63">
        <f t="shared" ref="H17:H26" si="5">H4-G4</f>
        <v>-1</v>
      </c>
      <c r="I17" s="64">
        <f t="shared" ref="I17:I26" si="6">I4-G4</f>
        <v>-2</v>
      </c>
      <c r="K17" s="11" t="s">
        <v>18</v>
      </c>
      <c r="L17" s="10">
        <f t="shared" ref="L17:L25" si="7">L4-L4</f>
        <v>0</v>
      </c>
      <c r="M17" s="10">
        <f t="shared" ref="M17:M25" si="8">M4-L4</f>
        <v>0</v>
      </c>
      <c r="N17" s="19">
        <f t="shared" ref="N17:N25" si="9">N4-L4</f>
        <v>0</v>
      </c>
      <c r="T17" s="87"/>
      <c r="U17" s="82" t="s">
        <v>69</v>
      </c>
      <c r="V17" s="47">
        <v>89.186816461132864</v>
      </c>
      <c r="W17" s="47">
        <v>66.42744571753542</v>
      </c>
      <c r="Y17" s="87"/>
      <c r="Z17" s="82" t="s">
        <v>69</v>
      </c>
      <c r="AA17" s="47">
        <v>12.001353547318994</v>
      </c>
      <c r="AB17" s="47">
        <v>49.109080383976156</v>
      </c>
      <c r="AD17" s="87"/>
      <c r="AE17" s="82" t="s">
        <v>69</v>
      </c>
      <c r="AF17" s="47">
        <v>0.13735797654876344</v>
      </c>
      <c r="AG17" s="47">
        <v>15.464519130192766</v>
      </c>
    </row>
    <row r="18" spans="1:33" ht="21.5" customHeight="1">
      <c r="A18" s="11" t="s">
        <v>20</v>
      </c>
      <c r="B18" s="10">
        <f t="shared" si="1"/>
        <v>0</v>
      </c>
      <c r="C18" s="10">
        <f t="shared" si="2"/>
        <v>3</v>
      </c>
      <c r="D18" s="19">
        <f t="shared" si="3"/>
        <v>1</v>
      </c>
      <c r="F18" s="11" t="s">
        <v>21</v>
      </c>
      <c r="G18" s="63">
        <f t="shared" si="4"/>
        <v>0</v>
      </c>
      <c r="H18" s="63">
        <f t="shared" si="5"/>
        <v>3</v>
      </c>
      <c r="I18" s="64">
        <f t="shared" si="6"/>
        <v>0</v>
      </c>
      <c r="K18" s="11" t="s">
        <v>22</v>
      </c>
      <c r="L18" s="10">
        <f t="shared" si="7"/>
        <v>0</v>
      </c>
      <c r="M18" s="63">
        <f t="shared" si="8"/>
        <v>-2</v>
      </c>
      <c r="N18" s="19">
        <f t="shared" si="9"/>
        <v>4</v>
      </c>
      <c r="T18" s="87"/>
      <c r="U18" s="83"/>
      <c r="V18" s="54" t="s">
        <v>70</v>
      </c>
      <c r="W18" s="54" t="s">
        <v>65</v>
      </c>
      <c r="Y18" s="87"/>
      <c r="Z18" s="83"/>
      <c r="AA18" s="54" t="s">
        <v>63</v>
      </c>
      <c r="AB18" s="54" t="s">
        <v>65</v>
      </c>
      <c r="AD18" s="87"/>
      <c r="AE18" s="83"/>
      <c r="AF18" s="54" t="s">
        <v>66</v>
      </c>
      <c r="AG18" s="54" t="s">
        <v>63</v>
      </c>
    </row>
    <row r="19" spans="1:33" ht="21.5" customHeight="1">
      <c r="A19" s="11" t="s">
        <v>24</v>
      </c>
      <c r="B19" s="10">
        <f t="shared" si="1"/>
        <v>0</v>
      </c>
      <c r="C19" s="10">
        <f t="shared" si="2"/>
        <v>15</v>
      </c>
      <c r="D19" s="19">
        <f t="shared" si="3"/>
        <v>10</v>
      </c>
      <c r="F19" s="11" t="s">
        <v>25</v>
      </c>
      <c r="G19" s="63">
        <f t="shared" si="4"/>
        <v>0</v>
      </c>
      <c r="H19" s="63">
        <f t="shared" si="5"/>
        <v>4</v>
      </c>
      <c r="I19" s="64">
        <f t="shared" si="6"/>
        <v>0</v>
      </c>
      <c r="K19" s="11" t="s">
        <v>26</v>
      </c>
      <c r="L19" s="10">
        <f t="shared" si="7"/>
        <v>0</v>
      </c>
      <c r="M19" s="10">
        <f t="shared" si="8"/>
        <v>-2</v>
      </c>
      <c r="N19" s="19">
        <f t="shared" si="9"/>
        <v>1</v>
      </c>
    </row>
    <row r="20" spans="1:33" ht="14.5" customHeight="1">
      <c r="A20" s="11" t="s">
        <v>28</v>
      </c>
      <c r="B20" s="10">
        <f t="shared" si="1"/>
        <v>0</v>
      </c>
      <c r="C20" s="10">
        <f t="shared" si="2"/>
        <v>6</v>
      </c>
      <c r="D20" s="19">
        <f t="shared" si="3"/>
        <v>-6</v>
      </c>
      <c r="F20" s="11" t="s">
        <v>29</v>
      </c>
      <c r="G20" s="63">
        <f t="shared" si="4"/>
        <v>0</v>
      </c>
      <c r="H20" s="63">
        <f t="shared" si="5"/>
        <v>3</v>
      </c>
      <c r="I20" s="64">
        <f t="shared" si="6"/>
        <v>-1</v>
      </c>
      <c r="K20" s="11" t="s">
        <v>30</v>
      </c>
      <c r="L20" s="10">
        <f t="shared" si="7"/>
        <v>0</v>
      </c>
      <c r="M20" s="10">
        <f t="shared" si="8"/>
        <v>6</v>
      </c>
      <c r="N20" s="19">
        <f t="shared" si="9"/>
        <v>-3</v>
      </c>
      <c r="V20" t="s">
        <v>72</v>
      </c>
      <c r="W20" t="s">
        <v>72</v>
      </c>
      <c r="AA20" t="s">
        <v>72</v>
      </c>
      <c r="AB20" t="s">
        <v>72</v>
      </c>
      <c r="AE20" t="s">
        <v>85</v>
      </c>
      <c r="AF20" t="s">
        <v>86</v>
      </c>
      <c r="AG20" t="s">
        <v>72</v>
      </c>
    </row>
    <row r="21" spans="1:33" ht="21.5" customHeight="1">
      <c r="A21" s="11" t="s">
        <v>33</v>
      </c>
      <c r="B21" s="10">
        <f t="shared" si="1"/>
        <v>0</v>
      </c>
      <c r="C21" s="10">
        <f t="shared" si="2"/>
        <v>14</v>
      </c>
      <c r="D21" s="19">
        <f t="shared" si="3"/>
        <v>0</v>
      </c>
      <c r="F21" s="11" t="s">
        <v>34</v>
      </c>
      <c r="G21" s="63">
        <f t="shared" si="4"/>
        <v>0</v>
      </c>
      <c r="H21" s="63">
        <f t="shared" si="5"/>
        <v>-8</v>
      </c>
      <c r="I21" s="64">
        <f t="shared" si="6"/>
        <v>-8</v>
      </c>
      <c r="K21" s="11" t="s">
        <v>35</v>
      </c>
      <c r="L21" s="10">
        <f t="shared" si="7"/>
        <v>0</v>
      </c>
      <c r="M21" s="10">
        <f t="shared" si="8"/>
        <v>1</v>
      </c>
      <c r="N21" s="19">
        <f t="shared" si="9"/>
        <v>0</v>
      </c>
    </row>
    <row r="22" spans="1:33">
      <c r="A22" s="11" t="s">
        <v>39</v>
      </c>
      <c r="B22" s="10">
        <f t="shared" si="1"/>
        <v>0</v>
      </c>
      <c r="C22" s="10">
        <f t="shared" si="2"/>
        <v>11</v>
      </c>
      <c r="D22" s="19">
        <f t="shared" si="3"/>
        <v>4</v>
      </c>
      <c r="F22" s="11" t="s">
        <v>40</v>
      </c>
      <c r="G22" s="63">
        <f t="shared" si="4"/>
        <v>0</v>
      </c>
      <c r="H22" s="63">
        <f t="shared" si="5"/>
        <v>4</v>
      </c>
      <c r="I22" s="64">
        <f t="shared" si="6"/>
        <v>0</v>
      </c>
      <c r="K22" s="11" t="s">
        <v>41</v>
      </c>
      <c r="L22" s="10">
        <f t="shared" si="7"/>
        <v>0</v>
      </c>
      <c r="M22" s="10">
        <f t="shared" si="8"/>
        <v>0</v>
      </c>
      <c r="N22" s="19">
        <f t="shared" si="9"/>
        <v>2</v>
      </c>
    </row>
    <row r="23" spans="1:33">
      <c r="A23" s="11" t="s">
        <v>44</v>
      </c>
      <c r="B23" s="10">
        <f t="shared" si="1"/>
        <v>0</v>
      </c>
      <c r="C23" s="10">
        <f t="shared" si="2"/>
        <v>3</v>
      </c>
      <c r="D23" s="19">
        <f t="shared" si="3"/>
        <v>6</v>
      </c>
      <c r="F23" s="11" t="s">
        <v>45</v>
      </c>
      <c r="G23" s="63">
        <f t="shared" si="4"/>
        <v>0</v>
      </c>
      <c r="H23" s="63">
        <f t="shared" si="5"/>
        <v>4</v>
      </c>
      <c r="I23" s="64">
        <f t="shared" si="6"/>
        <v>-1</v>
      </c>
      <c r="K23" s="11" t="s">
        <v>46</v>
      </c>
      <c r="L23" s="10">
        <f t="shared" si="7"/>
        <v>0</v>
      </c>
      <c r="M23" s="10">
        <f t="shared" si="8"/>
        <v>-1</v>
      </c>
      <c r="N23" s="19">
        <f t="shared" si="9"/>
        <v>-1</v>
      </c>
    </row>
    <row r="24" spans="1:33" ht="14.5" customHeight="1">
      <c r="A24" s="11" t="s">
        <v>49</v>
      </c>
      <c r="B24" s="10">
        <f t="shared" si="1"/>
        <v>0</v>
      </c>
      <c r="C24" s="10">
        <f t="shared" si="2"/>
        <v>3</v>
      </c>
      <c r="D24" s="19">
        <f t="shared" si="3"/>
        <v>-1</v>
      </c>
      <c r="F24" s="11" t="s">
        <v>50</v>
      </c>
      <c r="G24" s="63">
        <f t="shared" si="4"/>
        <v>0</v>
      </c>
      <c r="H24" s="63">
        <f t="shared" si="5"/>
        <v>17</v>
      </c>
      <c r="I24" s="64">
        <f t="shared" si="6"/>
        <v>8</v>
      </c>
      <c r="K24" s="11" t="s">
        <v>51</v>
      </c>
      <c r="L24" s="10">
        <f t="shared" si="7"/>
        <v>0</v>
      </c>
      <c r="M24" s="10">
        <f t="shared" si="8"/>
        <v>-2</v>
      </c>
      <c r="N24" s="19">
        <f t="shared" si="9"/>
        <v>-10</v>
      </c>
    </row>
    <row r="25" spans="1:33">
      <c r="A25" s="11" t="s">
        <v>55</v>
      </c>
      <c r="B25" s="10">
        <f t="shared" si="1"/>
        <v>0</v>
      </c>
      <c r="C25" s="10">
        <f t="shared" si="2"/>
        <v>7</v>
      </c>
      <c r="D25" s="19">
        <f t="shared" si="3"/>
        <v>-7</v>
      </c>
      <c r="F25" s="11" t="s">
        <v>56</v>
      </c>
      <c r="G25" s="63">
        <f t="shared" si="4"/>
        <v>0</v>
      </c>
      <c r="H25" s="63">
        <f t="shared" si="5"/>
        <v>-2</v>
      </c>
      <c r="I25" s="64">
        <f t="shared" si="6"/>
        <v>1</v>
      </c>
      <c r="K25" s="11" t="s">
        <v>57</v>
      </c>
      <c r="L25" s="10">
        <f t="shared" si="7"/>
        <v>0</v>
      </c>
      <c r="M25" s="10">
        <f t="shared" si="8"/>
        <v>-6</v>
      </c>
      <c r="N25" s="19">
        <f t="shared" si="9"/>
        <v>-3</v>
      </c>
    </row>
    <row r="26" spans="1:33" ht="15" thickBot="1">
      <c r="A26" s="2"/>
      <c r="B26" s="45"/>
      <c r="C26" s="45"/>
      <c r="D26" s="46"/>
      <c r="F26" s="11" t="s">
        <v>59</v>
      </c>
      <c r="G26" s="63">
        <f t="shared" si="4"/>
        <v>0</v>
      </c>
      <c r="H26" s="63">
        <f t="shared" si="5"/>
        <v>-1</v>
      </c>
      <c r="I26" s="64">
        <f t="shared" si="6"/>
        <v>6</v>
      </c>
      <c r="K26" s="11"/>
      <c r="L26" s="10"/>
      <c r="M26" s="10"/>
      <c r="N26" s="19"/>
    </row>
    <row r="27" spans="1:33">
      <c r="A27" s="48" t="s">
        <v>62</v>
      </c>
      <c r="B27" s="65">
        <f>AVERAGE(B16:B25)</f>
        <v>0</v>
      </c>
      <c r="C27" s="65">
        <f>AVERAGE(C16:C25)</f>
        <v>7.7</v>
      </c>
      <c r="D27" s="66">
        <f>AVERAGE(D16:D25)</f>
        <v>1.1000000000000001</v>
      </c>
      <c r="E27" s="12"/>
      <c r="F27" s="7"/>
      <c r="G27" s="65">
        <f>AVERAGE(G16:G26)</f>
        <v>0</v>
      </c>
      <c r="H27" s="65">
        <f>AVERAGE(H16:H26)</f>
        <v>2.0909090909090908</v>
      </c>
      <c r="I27" s="66">
        <f>AVERAGE(I16:I26)</f>
        <v>0</v>
      </c>
      <c r="J27" s="12"/>
      <c r="K27" s="7"/>
      <c r="L27" s="65">
        <f>AVERAGE(L16:L25)</f>
        <v>0</v>
      </c>
      <c r="M27" s="65">
        <f>AVERAGE(M16:M25)</f>
        <v>-1.1000000000000001</v>
      </c>
      <c r="N27" s="66">
        <f>AVERAGE(N16:N25)</f>
        <v>-1</v>
      </c>
      <c r="U27" s="6" t="s">
        <v>77</v>
      </c>
      <c r="Y27" s="6" t="s">
        <v>78</v>
      </c>
      <c r="AD27" s="6" t="s">
        <v>79</v>
      </c>
    </row>
    <row r="28" spans="1:33" ht="15" customHeight="1" thickBot="1">
      <c r="A28" s="55" t="s">
        <v>67</v>
      </c>
      <c r="B28" s="67">
        <f>STDEV(B16:B25)</f>
        <v>0</v>
      </c>
      <c r="C28" s="67">
        <f>STDEV(C16:C25)</f>
        <v>5.6381636096240495</v>
      </c>
      <c r="D28" s="68">
        <f>STDEV(D16:D25)</f>
        <v>5.4456914671651706</v>
      </c>
      <c r="E28" s="45"/>
      <c r="F28" s="2"/>
      <c r="G28" s="67">
        <f>STDEV(G16:G26)</f>
        <v>0</v>
      </c>
      <c r="H28" s="67">
        <f>STDEV(H16:H26)</f>
        <v>6.1392922304536937</v>
      </c>
      <c r="I28" s="68">
        <f>STDEV(I16:I26)</f>
        <v>4.2426406871192848</v>
      </c>
      <c r="J28" s="45"/>
      <c r="K28" s="2"/>
      <c r="L28" s="67">
        <f>STDEV(L16:L25)</f>
        <v>0</v>
      </c>
      <c r="M28" s="67">
        <f>STDEV(M16:M25)</f>
        <v>3.3149493041204852</v>
      </c>
      <c r="N28" s="68">
        <f>STDEV(N16:N25)</f>
        <v>3.8005847503304602</v>
      </c>
      <c r="T28" s="88" t="s">
        <v>13</v>
      </c>
      <c r="U28" s="89"/>
      <c r="V28" s="18" t="s">
        <v>14</v>
      </c>
      <c r="W28" s="18" t="s">
        <v>15</v>
      </c>
      <c r="Y28" s="88" t="s">
        <v>13</v>
      </c>
      <c r="Z28" s="89"/>
      <c r="AA28" s="18" t="s">
        <v>14</v>
      </c>
      <c r="AB28" s="18" t="s">
        <v>15</v>
      </c>
      <c r="AD28" s="88" t="s">
        <v>13</v>
      </c>
      <c r="AE28" s="89"/>
      <c r="AF28" s="18" t="s">
        <v>14</v>
      </c>
      <c r="AG28" s="18" t="s">
        <v>15</v>
      </c>
    </row>
    <row r="29" spans="1:33">
      <c r="T29" s="69"/>
      <c r="U29" s="70" t="s">
        <v>23</v>
      </c>
      <c r="V29" s="71">
        <v>90</v>
      </c>
      <c r="W29" s="71">
        <v>90</v>
      </c>
      <c r="Y29" s="69"/>
      <c r="Z29" s="70" t="s">
        <v>23</v>
      </c>
      <c r="AA29" s="71">
        <v>90</v>
      </c>
      <c r="AB29" s="71">
        <v>90</v>
      </c>
      <c r="AD29" s="69"/>
      <c r="AE29" s="70" t="s">
        <v>23</v>
      </c>
      <c r="AF29" s="71">
        <v>90</v>
      </c>
      <c r="AG29" s="71">
        <v>90</v>
      </c>
    </row>
    <row r="30" spans="1:33">
      <c r="T30" s="20"/>
      <c r="U30" s="26" t="s">
        <v>27</v>
      </c>
      <c r="V30" s="27">
        <v>17.876065261066259</v>
      </c>
      <c r="W30" s="28">
        <v>18.248598672053021</v>
      </c>
      <c r="Y30" s="20"/>
      <c r="Z30" s="26" t="s">
        <v>27</v>
      </c>
      <c r="AA30" s="27">
        <v>15.020953887500621</v>
      </c>
      <c r="AB30" s="28">
        <v>16.629879392238642</v>
      </c>
      <c r="AD30" s="20"/>
      <c r="AE30" s="26" t="s">
        <v>27</v>
      </c>
      <c r="AF30" s="27">
        <v>18.142223131445988</v>
      </c>
      <c r="AG30" s="28">
        <v>15.334666867012974</v>
      </c>
    </row>
    <row r="31" spans="1:33">
      <c r="T31" s="20"/>
      <c r="U31" s="30" t="s">
        <v>80</v>
      </c>
      <c r="V31" s="31">
        <v>9.5535084986188394</v>
      </c>
      <c r="W31" s="31">
        <v>1.6072326063651872</v>
      </c>
      <c r="Y31" s="20"/>
      <c r="Z31" s="30" t="s">
        <v>80</v>
      </c>
      <c r="AA31" s="31">
        <v>26.855101688547407</v>
      </c>
      <c r="AB31" s="31">
        <v>6.7855152889985533</v>
      </c>
      <c r="AD31" s="20"/>
      <c r="AE31" s="30" t="s">
        <v>80</v>
      </c>
      <c r="AF31" s="31">
        <v>15.792824371431877</v>
      </c>
      <c r="AG31" s="31">
        <v>6.4304190090029465</v>
      </c>
    </row>
    <row r="32" spans="1:33" ht="14.5" customHeight="1">
      <c r="T32" s="90" t="s">
        <v>37</v>
      </c>
      <c r="U32" s="32" t="s">
        <v>38</v>
      </c>
      <c r="V32" s="33">
        <v>0.27418664307626273</v>
      </c>
      <c r="W32" s="33">
        <v>-6.1673290105626108</v>
      </c>
      <c r="Y32" s="90" t="s">
        <v>37</v>
      </c>
      <c r="Z32" s="32" t="s">
        <v>38</v>
      </c>
      <c r="AA32" s="33">
        <v>14.785809997233869</v>
      </c>
      <c r="AB32" s="33">
        <v>-3.5488853651365417</v>
      </c>
      <c r="AD32" s="90" t="s">
        <v>37</v>
      </c>
      <c r="AE32" s="32" t="s">
        <v>38</v>
      </c>
      <c r="AF32" s="33">
        <v>3.7129116396221349</v>
      </c>
      <c r="AG32" s="33">
        <v>-3.4477721578569884</v>
      </c>
    </row>
    <row r="33" spans="17:33">
      <c r="T33" s="91"/>
      <c r="U33" s="34" t="s">
        <v>43</v>
      </c>
      <c r="V33" s="36">
        <v>19.691534044326914</v>
      </c>
      <c r="W33" s="36">
        <v>10.025960137979723</v>
      </c>
      <c r="Y33" s="91"/>
      <c r="Z33" s="34" t="s">
        <v>43</v>
      </c>
      <c r="AA33" s="36">
        <v>40.193433533286935</v>
      </c>
      <c r="AB33" s="36">
        <v>18.227210942102872</v>
      </c>
      <c r="AD33" s="91"/>
      <c r="AE33" s="34" t="s">
        <v>43</v>
      </c>
      <c r="AF33" s="36">
        <v>29.279739272028394</v>
      </c>
      <c r="AG33" s="36">
        <v>17.319241032445134</v>
      </c>
    </row>
    <row r="34" spans="17:33">
      <c r="Q34" t="s">
        <v>31</v>
      </c>
      <c r="R34" s="29">
        <v>2.2498299211426296E-2</v>
      </c>
      <c r="T34" s="37"/>
      <c r="U34" s="38" t="s">
        <v>48</v>
      </c>
      <c r="V34" s="39">
        <v>9.7086737006253259</v>
      </c>
      <c r="W34" s="39">
        <v>8.096644574271167</v>
      </c>
      <c r="Y34" s="37"/>
      <c r="Z34" s="38" t="s">
        <v>48</v>
      </c>
      <c r="AA34" s="39">
        <v>12.703811768026533</v>
      </c>
      <c r="AB34" s="39">
        <v>10.888048153619707</v>
      </c>
      <c r="AD34" s="37"/>
      <c r="AE34" s="38" t="s">
        <v>48</v>
      </c>
      <c r="AF34" s="39">
        <v>12.783413816203129</v>
      </c>
      <c r="AG34" s="39">
        <v>10.383506595151061</v>
      </c>
    </row>
    <row r="35" spans="17:33" ht="14.5" customHeight="1">
      <c r="Q35" t="s">
        <v>36</v>
      </c>
      <c r="R35" s="29">
        <v>6.7494897634278891E-2</v>
      </c>
      <c r="T35" s="84" t="s">
        <v>53</v>
      </c>
      <c r="U35" s="40" t="s">
        <v>54</v>
      </c>
      <c r="V35" s="41">
        <v>0.67</v>
      </c>
      <c r="W35" s="41">
        <v>0.67</v>
      </c>
      <c r="Y35" s="84" t="s">
        <v>53</v>
      </c>
      <c r="Z35" s="40" t="s">
        <v>54</v>
      </c>
      <c r="AA35" s="41">
        <v>0.67</v>
      </c>
      <c r="AB35" s="41">
        <v>0.67</v>
      </c>
      <c r="AD35" s="84" t="s">
        <v>53</v>
      </c>
      <c r="AE35" s="40" t="s">
        <v>54</v>
      </c>
      <c r="AF35" s="41">
        <v>0.67</v>
      </c>
      <c r="AG35" s="41">
        <v>0.67</v>
      </c>
    </row>
    <row r="36" spans="17:33">
      <c r="Q36" t="s">
        <v>42</v>
      </c>
      <c r="R36" s="29">
        <v>0.11999092912760692</v>
      </c>
      <c r="T36" s="85"/>
      <c r="U36" s="42" t="s">
        <v>58</v>
      </c>
      <c r="V36" s="41">
        <v>-0.66554087612992419</v>
      </c>
      <c r="W36" s="41">
        <v>-0.66554087612992419</v>
      </c>
      <c r="Y36" s="85"/>
      <c r="Z36" s="42" t="s">
        <v>58</v>
      </c>
      <c r="AA36" s="41">
        <v>-0.66554087612992419</v>
      </c>
      <c r="AB36" s="41">
        <v>-0.66554087612992419</v>
      </c>
      <c r="AD36" s="85"/>
      <c r="AE36" s="42" t="s">
        <v>58</v>
      </c>
      <c r="AF36" s="41">
        <v>-0.66554087612992419</v>
      </c>
      <c r="AG36" s="41">
        <v>-0.66554087612992419</v>
      </c>
    </row>
    <row r="37" spans="17:33" ht="14.5" customHeight="1">
      <c r="Q37" t="s">
        <v>47</v>
      </c>
      <c r="R37" s="29">
        <v>0.1874858267618858</v>
      </c>
      <c r="T37" s="86" t="s">
        <v>60</v>
      </c>
      <c r="U37" s="78" t="s">
        <v>61</v>
      </c>
      <c r="V37" s="47">
        <v>94.259752951933052</v>
      </c>
      <c r="W37" s="47">
        <v>57.885972802420739</v>
      </c>
      <c r="Y37" s="86" t="s">
        <v>60</v>
      </c>
      <c r="Z37" s="78" t="s">
        <v>61</v>
      </c>
      <c r="AA37" s="47">
        <v>99.948050111086189</v>
      </c>
      <c r="AB37" s="47">
        <v>83.65985931320796</v>
      </c>
      <c r="AD37" s="86" t="s">
        <v>60</v>
      </c>
      <c r="AE37" s="78" t="s">
        <v>61</v>
      </c>
      <c r="AF37" s="47">
        <v>97.955817668729523</v>
      </c>
      <c r="AG37" s="47">
        <v>83.374798398522572</v>
      </c>
    </row>
    <row r="38" spans="17:33">
      <c r="Q38" t="s">
        <v>84</v>
      </c>
      <c r="R38" s="29">
        <v>0.29997732281901729</v>
      </c>
      <c r="T38" s="87"/>
      <c r="U38" s="79"/>
      <c r="V38" s="54" t="s">
        <v>70</v>
      </c>
      <c r="W38" s="54" t="s">
        <v>65</v>
      </c>
      <c r="Y38" s="87"/>
      <c r="Z38" s="79"/>
      <c r="AA38" s="54" t="s">
        <v>71</v>
      </c>
      <c r="AB38" s="54" t="s">
        <v>70</v>
      </c>
      <c r="AD38" s="87"/>
      <c r="AE38" s="79"/>
      <c r="AF38" s="54" t="s">
        <v>87</v>
      </c>
      <c r="AG38" s="54" t="s">
        <v>70</v>
      </c>
    </row>
    <row r="39" spans="17:33">
      <c r="T39" s="87"/>
      <c r="U39" s="80" t="s">
        <v>68</v>
      </c>
      <c r="V39" s="47">
        <v>2.1816607823795002</v>
      </c>
      <c r="W39" s="47">
        <v>10.70872877372684</v>
      </c>
      <c r="Y39" s="87"/>
      <c r="Z39" s="80" t="s">
        <v>68</v>
      </c>
      <c r="AA39" s="47">
        <v>1.9593899700065767E-2</v>
      </c>
      <c r="AB39" s="47">
        <v>4.7088938998897127</v>
      </c>
      <c r="AD39" s="87"/>
      <c r="AE39" s="80" t="s">
        <v>68</v>
      </c>
      <c r="AF39" s="47">
        <v>0.70884619213675348</v>
      </c>
      <c r="AG39" s="47">
        <v>4.9559821697988724</v>
      </c>
    </row>
    <row r="40" spans="17:33">
      <c r="T40" s="87"/>
      <c r="U40" s="81"/>
      <c r="V40" s="54" t="s">
        <v>64</v>
      </c>
      <c r="W40" s="54" t="s">
        <v>63</v>
      </c>
      <c r="Y40" s="87"/>
      <c r="Z40" s="81"/>
      <c r="AA40" s="54" t="s">
        <v>66</v>
      </c>
      <c r="AB40" s="54" t="s">
        <v>64</v>
      </c>
      <c r="AD40" s="87"/>
      <c r="AE40" s="81"/>
      <c r="AF40" s="54" t="s">
        <v>64</v>
      </c>
      <c r="AG40" s="54" t="s">
        <v>64</v>
      </c>
    </row>
    <row r="41" spans="17:33" ht="14.5" customHeight="1">
      <c r="T41" s="87"/>
      <c r="U41" s="82" t="s">
        <v>69</v>
      </c>
      <c r="V41" s="47">
        <v>3.5585862656874476</v>
      </c>
      <c r="W41" s="47">
        <v>31.405298423852422</v>
      </c>
      <c r="Y41" s="87"/>
      <c r="Z41" s="82" t="s">
        <v>69</v>
      </c>
      <c r="AA41" s="47">
        <v>3.2355989213744815E-2</v>
      </c>
      <c r="AB41" s="47">
        <v>11.631246786902327</v>
      </c>
      <c r="AD41" s="87"/>
      <c r="AE41" s="82" t="s">
        <v>69</v>
      </c>
      <c r="AF41" s="47">
        <v>1.3353361391337235</v>
      </c>
      <c r="AG41" s="47">
        <v>11.669219431678556</v>
      </c>
    </row>
    <row r="42" spans="17:33">
      <c r="T42" s="87"/>
      <c r="U42" s="83"/>
      <c r="V42" s="54" t="s">
        <v>64</v>
      </c>
      <c r="W42" s="54" t="s">
        <v>65</v>
      </c>
      <c r="Y42" s="87"/>
      <c r="Z42" s="83"/>
      <c r="AA42" s="54" t="s">
        <v>66</v>
      </c>
      <c r="AB42" s="54" t="s">
        <v>63</v>
      </c>
      <c r="AD42" s="87"/>
      <c r="AE42" s="83"/>
      <c r="AF42" s="54" t="s">
        <v>64</v>
      </c>
      <c r="AG42" s="54" t="s">
        <v>63</v>
      </c>
    </row>
    <row r="43" spans="17:33" ht="21.5" customHeight="1"/>
    <row r="44" spans="17:33" ht="21.5" customHeight="1">
      <c r="V44" t="s">
        <v>68</v>
      </c>
      <c r="W44" t="s">
        <v>72</v>
      </c>
      <c r="AA44" t="s">
        <v>86</v>
      </c>
      <c r="AB44" t="s">
        <v>72</v>
      </c>
      <c r="AF44" t="s">
        <v>88</v>
      </c>
      <c r="AG44" t="s">
        <v>72</v>
      </c>
    </row>
    <row r="45" spans="17:33" ht="14.5" customHeight="1">
      <c r="V45" t="s">
        <v>81</v>
      </c>
    </row>
    <row r="46" spans="17:33" ht="21.5" customHeight="1">
      <c r="Y46" s="88" t="s">
        <v>13</v>
      </c>
      <c r="Z46" s="89"/>
      <c r="AA46" s="18" t="s">
        <v>14</v>
      </c>
      <c r="AB46" s="18" t="s">
        <v>15</v>
      </c>
      <c r="AD46" s="88" t="s">
        <v>13</v>
      </c>
      <c r="AE46" s="89"/>
      <c r="AF46" s="18" t="s">
        <v>14</v>
      </c>
      <c r="AG46" s="18" t="s">
        <v>15</v>
      </c>
    </row>
    <row r="47" spans="17:33">
      <c r="Y47" s="69"/>
      <c r="Z47" s="70" t="s">
        <v>23</v>
      </c>
      <c r="AA47" s="71">
        <v>90</v>
      </c>
      <c r="AB47" s="71">
        <v>90</v>
      </c>
      <c r="AD47" s="69"/>
      <c r="AE47" s="70" t="s">
        <v>23</v>
      </c>
      <c r="AF47" s="71">
        <v>90</v>
      </c>
      <c r="AG47" s="71">
        <v>90</v>
      </c>
    </row>
    <row r="48" spans="17:33" ht="14.5" customHeight="1">
      <c r="Y48" s="20"/>
      <c r="Z48" s="26" t="s">
        <v>27</v>
      </c>
      <c r="AA48" s="27">
        <v>11.264683756432346</v>
      </c>
      <c r="AB48" s="28">
        <v>12.94338884402003</v>
      </c>
      <c r="AD48" s="20"/>
      <c r="AE48" s="26" t="s">
        <v>27</v>
      </c>
      <c r="AF48" s="27">
        <v>14.985364992358868</v>
      </c>
      <c r="AG48" s="28">
        <v>12.240887739292409</v>
      </c>
    </row>
    <row r="49" spans="25:33" ht="14.5" customHeight="1">
      <c r="Y49" s="20"/>
      <c r="Z49" s="30" t="s">
        <v>80</v>
      </c>
      <c r="AA49" s="31">
        <v>24.384789637243159</v>
      </c>
      <c r="AB49" s="31">
        <v>5.168836068018706</v>
      </c>
      <c r="AD49" s="20"/>
      <c r="AE49" s="30" t="s">
        <v>80</v>
      </c>
      <c r="AF49" s="31">
        <v>11.545475824130236</v>
      </c>
      <c r="AG49" s="31">
        <v>4.7264518738215742</v>
      </c>
    </row>
    <row r="50" spans="25:33">
      <c r="Y50" s="90" t="s">
        <v>37</v>
      </c>
      <c r="Z50" s="32" t="s">
        <v>38</v>
      </c>
      <c r="AA50" s="33">
        <v>7.0564319728232192</v>
      </c>
      <c r="AB50" s="33">
        <v>-10.082348497751241</v>
      </c>
      <c r="AD50" s="90" t="s">
        <v>37</v>
      </c>
      <c r="AE50" s="32" t="s">
        <v>38</v>
      </c>
      <c r="AF50" s="33">
        <v>-5.1183178641325071</v>
      </c>
      <c r="AG50" s="33">
        <v>-9.8632302428341063</v>
      </c>
    </row>
    <row r="51" spans="25:33">
      <c r="Y51" s="91"/>
      <c r="Z51" s="34" t="s">
        <v>43</v>
      </c>
      <c r="AA51" s="36">
        <v>44.517948225929729</v>
      </c>
      <c r="AB51" s="36">
        <v>23.006816738593088</v>
      </c>
      <c r="AD51" s="91"/>
      <c r="AE51" s="34" t="s">
        <v>43</v>
      </c>
      <c r="AF51" s="36">
        <v>31.135883099274309</v>
      </c>
      <c r="AG51" s="36">
        <v>21.677643337201303</v>
      </c>
    </row>
    <row r="52" spans="25:33">
      <c r="Y52" s="37"/>
      <c r="Z52" s="38" t="s">
        <v>48</v>
      </c>
      <c r="AA52" s="39">
        <v>18.730758126553255</v>
      </c>
      <c r="AB52" s="39">
        <v>16.544582618172164</v>
      </c>
      <c r="AD52" s="37"/>
      <c r="AE52" s="38" t="s">
        <v>48</v>
      </c>
      <c r="AF52" s="39">
        <v>18.127100481703408</v>
      </c>
      <c r="AG52" s="39">
        <v>15.770436790017705</v>
      </c>
    </row>
    <row r="53" spans="25:33">
      <c r="Y53" s="84" t="s">
        <v>53</v>
      </c>
      <c r="Z53" s="40" t="s">
        <v>54</v>
      </c>
      <c r="AA53" s="41">
        <v>0.67</v>
      </c>
      <c r="AB53" s="41">
        <v>0.67</v>
      </c>
      <c r="AD53" s="84" t="s">
        <v>53</v>
      </c>
      <c r="AE53" s="40" t="s">
        <v>54</v>
      </c>
      <c r="AF53" s="41">
        <v>0.67</v>
      </c>
      <c r="AG53" s="41">
        <v>0.67</v>
      </c>
    </row>
    <row r="54" spans="25:33">
      <c r="Y54" s="85"/>
      <c r="Z54" s="42" t="s">
        <v>58</v>
      </c>
      <c r="AA54" s="41">
        <v>-0.66554087612992419</v>
      </c>
      <c r="AB54" s="41">
        <v>-0.66554087612992419</v>
      </c>
      <c r="AD54" s="85"/>
      <c r="AE54" s="42" t="s">
        <v>58</v>
      </c>
      <c r="AF54" s="41">
        <v>-0.66554087612992419</v>
      </c>
      <c r="AG54" s="41">
        <v>-0.66554087612992419</v>
      </c>
    </row>
    <row r="55" spans="25:33">
      <c r="Y55" s="86" t="s">
        <v>60</v>
      </c>
      <c r="Z55" s="78" t="s">
        <v>61</v>
      </c>
      <c r="AA55" s="47">
        <v>98.606743903159924</v>
      </c>
      <c r="AB55" s="47">
        <v>68.603279952576202</v>
      </c>
      <c r="AD55" s="86" t="s">
        <v>60</v>
      </c>
      <c r="AE55" s="78" t="s">
        <v>61</v>
      </c>
      <c r="AF55" s="47">
        <v>85.853798968462982</v>
      </c>
      <c r="AG55" s="47">
        <v>67.636921600427584</v>
      </c>
    </row>
    <row r="56" spans="25:33">
      <c r="Y56" s="87"/>
      <c r="Z56" s="79"/>
      <c r="AA56" s="54" t="s">
        <v>87</v>
      </c>
      <c r="AB56" s="54" t="s">
        <v>65</v>
      </c>
      <c r="AD56" s="87"/>
      <c r="AE56" s="79"/>
      <c r="AF56" s="54" t="s">
        <v>70</v>
      </c>
      <c r="AG56" s="54" t="s">
        <v>65</v>
      </c>
    </row>
    <row r="57" spans="25:33">
      <c r="Y57" s="87"/>
      <c r="Z57" s="80" t="s">
        <v>68</v>
      </c>
      <c r="AA57" s="47">
        <v>0.34564575154449195</v>
      </c>
      <c r="AB57" s="47">
        <v>4.9769881723256795</v>
      </c>
      <c r="AD57" s="87"/>
      <c r="AE57" s="80" t="s">
        <v>68</v>
      </c>
      <c r="AF57" s="47">
        <v>2.7690858194357997</v>
      </c>
      <c r="AG57" s="47">
        <v>5.2735674590516588</v>
      </c>
    </row>
    <row r="58" spans="25:33">
      <c r="Y58" s="87"/>
      <c r="Z58" s="81"/>
      <c r="AA58" s="54" t="s">
        <v>66</v>
      </c>
      <c r="AB58" s="54" t="s">
        <v>64</v>
      </c>
      <c r="AD58" s="87"/>
      <c r="AE58" s="81"/>
      <c r="AF58" s="54" t="s">
        <v>64</v>
      </c>
      <c r="AG58" s="54" t="s">
        <v>63</v>
      </c>
    </row>
    <row r="59" spans="25:33">
      <c r="Y59" s="87"/>
      <c r="Z59" s="82" t="s">
        <v>69</v>
      </c>
      <c r="AA59" s="47">
        <v>1.0476103452955845</v>
      </c>
      <c r="AB59" s="47">
        <v>26.419731875098119</v>
      </c>
      <c r="AD59" s="87"/>
      <c r="AE59" s="82" t="s">
        <v>69</v>
      </c>
      <c r="AF59" s="47">
        <v>11.377115212101218</v>
      </c>
      <c r="AG59" s="47">
        <v>27.089510940520757</v>
      </c>
    </row>
    <row r="60" spans="25:33">
      <c r="Y60" s="87"/>
      <c r="Z60" s="83"/>
      <c r="AA60" s="54" t="s">
        <v>64</v>
      </c>
      <c r="AB60" s="54" t="s">
        <v>65</v>
      </c>
      <c r="AD60" s="87"/>
      <c r="AE60" s="83"/>
      <c r="AF60" s="54" t="s">
        <v>63</v>
      </c>
      <c r="AG60" s="54" t="s">
        <v>65</v>
      </c>
    </row>
    <row r="62" spans="25:33">
      <c r="AA62" t="s">
        <v>81</v>
      </c>
      <c r="AF62" t="s">
        <v>89</v>
      </c>
    </row>
  </sheetData>
  <mergeCells count="56">
    <mergeCell ref="AD8:AD9"/>
    <mergeCell ref="A1:D1"/>
    <mergeCell ref="F1:I1"/>
    <mergeCell ref="K1:N1"/>
    <mergeCell ref="T8:T9"/>
    <mergeCell ref="Y8:Y9"/>
    <mergeCell ref="T11:T12"/>
    <mergeCell ref="Y11:Y12"/>
    <mergeCell ref="AD11:AD12"/>
    <mergeCell ref="T13:T18"/>
    <mergeCell ref="U13:U14"/>
    <mergeCell ref="Y13:Y18"/>
    <mergeCell ref="Z13:Z14"/>
    <mergeCell ref="AD13:AD18"/>
    <mergeCell ref="AE13:AE14"/>
    <mergeCell ref="U15:U16"/>
    <mergeCell ref="Z15:Z16"/>
    <mergeCell ref="AE15:AE16"/>
    <mergeCell ref="U17:U18"/>
    <mergeCell ref="Z17:Z18"/>
    <mergeCell ref="AE17:AE18"/>
    <mergeCell ref="T28:U28"/>
    <mergeCell ref="Y28:Z28"/>
    <mergeCell ref="AD28:AE28"/>
    <mergeCell ref="T32:T33"/>
    <mergeCell ref="Y32:Y33"/>
    <mergeCell ref="AD32:AD33"/>
    <mergeCell ref="T35:T36"/>
    <mergeCell ref="Y35:Y36"/>
    <mergeCell ref="AD35:AD36"/>
    <mergeCell ref="T37:T42"/>
    <mergeCell ref="U37:U38"/>
    <mergeCell ref="Y37:Y42"/>
    <mergeCell ref="Z37:Z38"/>
    <mergeCell ref="AD37:AD42"/>
    <mergeCell ref="AE37:AE38"/>
    <mergeCell ref="U39:U40"/>
    <mergeCell ref="Z39:Z40"/>
    <mergeCell ref="AE39:AE40"/>
    <mergeCell ref="U41:U42"/>
    <mergeCell ref="Z41:Z42"/>
    <mergeCell ref="AE41:AE42"/>
    <mergeCell ref="Y46:Z46"/>
    <mergeCell ref="AD46:AE46"/>
    <mergeCell ref="Y50:Y51"/>
    <mergeCell ref="AD50:AD51"/>
    <mergeCell ref="Y53:Y54"/>
    <mergeCell ref="AD53:AD54"/>
    <mergeCell ref="Y55:Y60"/>
    <mergeCell ref="Z55:Z56"/>
    <mergeCell ref="AD55:AD60"/>
    <mergeCell ref="AE55:AE56"/>
    <mergeCell ref="Z57:Z58"/>
    <mergeCell ref="AE57:AE58"/>
    <mergeCell ref="Z59:Z60"/>
    <mergeCell ref="AE59:AE6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8"/>
  <sheetViews>
    <sheetView tabSelected="1" zoomScale="60" zoomScaleNormal="60" workbookViewId="0">
      <selection activeCell="S14" sqref="S14:T32"/>
    </sheetView>
  </sheetViews>
  <sheetFormatPr baseColWidth="10" defaultRowHeight="14.5"/>
  <sheetData>
    <row r="1" spans="1:36">
      <c r="A1" s="92" t="s">
        <v>0</v>
      </c>
      <c r="B1" s="93"/>
      <c r="C1" s="93"/>
      <c r="D1" s="94"/>
      <c r="E1" s="1"/>
      <c r="F1" s="92" t="s">
        <v>1</v>
      </c>
      <c r="G1" s="93"/>
      <c r="H1" s="93"/>
      <c r="I1" s="94"/>
      <c r="J1" s="1"/>
      <c r="K1" s="92" t="s">
        <v>2</v>
      </c>
      <c r="L1" s="93"/>
      <c r="M1" s="93"/>
      <c r="N1" s="94"/>
      <c r="O1" s="114"/>
    </row>
    <row r="2" spans="1:36" ht="15" thickBot="1">
      <c r="A2" s="2"/>
      <c r="B2" s="3" t="s">
        <v>3</v>
      </c>
      <c r="C2" s="3" t="s">
        <v>4</v>
      </c>
      <c r="D2" s="4" t="s">
        <v>5</v>
      </c>
      <c r="E2" s="3"/>
      <c r="F2" s="2"/>
      <c r="G2" s="3" t="s">
        <v>3</v>
      </c>
      <c r="H2" s="3" t="s">
        <v>4</v>
      </c>
      <c r="I2" s="4" t="s">
        <v>5</v>
      </c>
      <c r="J2" s="3"/>
      <c r="K2" s="2"/>
      <c r="L2" s="3" t="s">
        <v>3</v>
      </c>
      <c r="M2" s="3" t="s">
        <v>4</v>
      </c>
      <c r="N2" s="4" t="s">
        <v>5</v>
      </c>
      <c r="O2" s="113"/>
      <c r="U2" t="s">
        <v>102</v>
      </c>
      <c r="Z2" t="s">
        <v>101</v>
      </c>
      <c r="AE2" t="s">
        <v>100</v>
      </c>
    </row>
    <row r="3" spans="1:36" ht="26">
      <c r="A3" s="7" t="s">
        <v>10</v>
      </c>
      <c r="B3" s="101">
        <v>11</v>
      </c>
      <c r="C3" s="8">
        <v>13.3</v>
      </c>
      <c r="D3" s="9">
        <v>12</v>
      </c>
      <c r="E3" s="112"/>
      <c r="F3" s="11" t="s">
        <v>11</v>
      </c>
      <c r="G3" s="100">
        <v>8.6</v>
      </c>
      <c r="H3" s="100">
        <v>8.3000000000000007</v>
      </c>
      <c r="I3" s="99">
        <v>8.9</v>
      </c>
      <c r="J3" s="112"/>
      <c r="K3" s="11" t="s">
        <v>12</v>
      </c>
      <c r="L3" s="100">
        <v>12.7</v>
      </c>
      <c r="M3" s="100">
        <v>12.3</v>
      </c>
      <c r="N3" s="99">
        <v>10.4</v>
      </c>
      <c r="O3" s="112"/>
      <c r="P3" s="14"/>
      <c r="U3" s="16" t="s">
        <v>13</v>
      </c>
      <c r="V3" s="17"/>
      <c r="W3" s="18" t="s">
        <v>14</v>
      </c>
      <c r="X3" s="18" t="s">
        <v>15</v>
      </c>
      <c r="Z3" s="16" t="s">
        <v>13</v>
      </c>
      <c r="AA3" s="17"/>
      <c r="AB3" s="18" t="s">
        <v>14</v>
      </c>
      <c r="AC3" s="18" t="s">
        <v>15</v>
      </c>
      <c r="AE3" s="16" t="s">
        <v>13</v>
      </c>
      <c r="AF3" s="17"/>
      <c r="AG3" s="18" t="s">
        <v>14</v>
      </c>
      <c r="AH3" s="18" t="s">
        <v>15</v>
      </c>
    </row>
    <row r="4" spans="1:36">
      <c r="A4" s="11" t="s">
        <v>16</v>
      </c>
      <c r="B4" s="8">
        <v>10.7</v>
      </c>
      <c r="C4" s="8">
        <v>9.8000000000000007</v>
      </c>
      <c r="D4" s="9">
        <v>13.2</v>
      </c>
      <c r="E4" s="112"/>
      <c r="F4" s="11" t="s">
        <v>17</v>
      </c>
      <c r="G4" s="8">
        <v>14.8</v>
      </c>
      <c r="H4" s="8">
        <v>10.9</v>
      </c>
      <c r="I4" s="9">
        <v>16.3</v>
      </c>
      <c r="J4" s="112"/>
      <c r="K4" s="11" t="s">
        <v>18</v>
      </c>
      <c r="L4" s="8">
        <v>11.9</v>
      </c>
      <c r="M4" s="8">
        <v>12.2</v>
      </c>
      <c r="N4" s="9">
        <v>12.2</v>
      </c>
      <c r="O4" s="112"/>
      <c r="P4" s="14"/>
      <c r="U4" s="20"/>
      <c r="V4" s="21" t="s">
        <v>19</v>
      </c>
      <c r="W4" s="22">
        <v>0.80740614651031029</v>
      </c>
      <c r="X4" s="22">
        <v>0.25563588716465679</v>
      </c>
      <c r="Z4" s="20"/>
      <c r="AA4" s="21" t="s">
        <v>19</v>
      </c>
      <c r="AB4" s="22">
        <v>0.16298525512156203</v>
      </c>
      <c r="AC4" s="22">
        <v>0.85234920926954638</v>
      </c>
      <c r="AE4" s="20"/>
      <c r="AF4" s="21" t="s">
        <v>19</v>
      </c>
      <c r="AG4" s="22">
        <v>1.8697273976416365E-2</v>
      </c>
      <c r="AH4" s="22">
        <v>0.50318419216210852</v>
      </c>
    </row>
    <row r="5" spans="1:36">
      <c r="A5" s="11" t="s">
        <v>20</v>
      </c>
      <c r="B5" s="8">
        <v>9.1</v>
      </c>
      <c r="C5" s="8">
        <v>8.1</v>
      </c>
      <c r="D5" s="9">
        <v>9.3000000000000007</v>
      </c>
      <c r="E5" s="112"/>
      <c r="F5" s="11" t="s">
        <v>21</v>
      </c>
      <c r="G5" s="8">
        <v>11.8</v>
      </c>
      <c r="H5" s="8">
        <v>15.1</v>
      </c>
      <c r="I5" s="9">
        <v>17.100000000000001</v>
      </c>
      <c r="J5" s="112"/>
      <c r="K5" s="11" t="s">
        <v>22</v>
      </c>
      <c r="L5" s="8">
        <v>14</v>
      </c>
      <c r="M5" s="8">
        <v>12.1</v>
      </c>
      <c r="N5" s="9">
        <v>10.7</v>
      </c>
      <c r="O5" s="112"/>
      <c r="P5" s="14"/>
      <c r="U5" s="23"/>
      <c r="V5" s="24" t="s">
        <v>23</v>
      </c>
      <c r="W5" s="25">
        <v>90</v>
      </c>
      <c r="X5" s="25">
        <v>90</v>
      </c>
      <c r="Z5" s="23"/>
      <c r="AA5" s="24" t="s">
        <v>23</v>
      </c>
      <c r="AB5" s="25">
        <v>90</v>
      </c>
      <c r="AC5" s="25">
        <v>90</v>
      </c>
      <c r="AE5" s="23"/>
      <c r="AF5" s="24" t="s">
        <v>23</v>
      </c>
      <c r="AG5" s="25">
        <v>90</v>
      </c>
      <c r="AH5" s="25">
        <v>90</v>
      </c>
    </row>
    <row r="6" spans="1:36">
      <c r="A6" s="11" t="s">
        <v>24</v>
      </c>
      <c r="B6" s="8">
        <v>11.1</v>
      </c>
      <c r="C6" s="8">
        <v>9.1</v>
      </c>
      <c r="D6" s="9">
        <v>11</v>
      </c>
      <c r="E6" s="112"/>
      <c r="F6" s="11" t="s">
        <v>25</v>
      </c>
      <c r="G6" s="8">
        <v>11.6</v>
      </c>
      <c r="H6" s="8">
        <v>10.3</v>
      </c>
      <c r="I6" s="9">
        <v>10.199999999999999</v>
      </c>
      <c r="J6" s="112"/>
      <c r="K6" s="11" t="s">
        <v>26</v>
      </c>
      <c r="L6" s="8">
        <v>9.6999999999999993</v>
      </c>
      <c r="M6" s="8">
        <v>11.1</v>
      </c>
      <c r="N6" s="9">
        <v>10.3</v>
      </c>
      <c r="O6" s="112"/>
      <c r="P6" s="14"/>
      <c r="U6" s="20"/>
      <c r="V6" s="26" t="s">
        <v>27</v>
      </c>
      <c r="W6" s="27">
        <v>9</v>
      </c>
      <c r="X6" s="28">
        <v>9</v>
      </c>
      <c r="Z6" s="20"/>
      <c r="AA6" s="26" t="s">
        <v>27</v>
      </c>
      <c r="AB6" s="27">
        <v>10</v>
      </c>
      <c r="AC6" s="28">
        <v>10</v>
      </c>
      <c r="AE6" s="20"/>
      <c r="AF6" s="26" t="s">
        <v>27</v>
      </c>
      <c r="AG6" s="27">
        <v>9</v>
      </c>
      <c r="AH6" s="28">
        <v>9</v>
      </c>
    </row>
    <row r="7" spans="1:36">
      <c r="A7" s="11" t="s">
        <v>28</v>
      </c>
      <c r="B7" s="8">
        <v>13.9</v>
      </c>
      <c r="C7" s="8">
        <v>11.9</v>
      </c>
      <c r="D7" s="9">
        <v>13.2</v>
      </c>
      <c r="E7" s="112"/>
      <c r="F7" s="11" t="s">
        <v>29</v>
      </c>
      <c r="G7" s="8">
        <v>13.1</v>
      </c>
      <c r="H7" s="96">
        <v>9.6</v>
      </c>
      <c r="I7" s="9">
        <v>14.9</v>
      </c>
      <c r="J7" s="112"/>
      <c r="K7" s="11" t="s">
        <v>30</v>
      </c>
      <c r="L7" s="8">
        <v>12</v>
      </c>
      <c r="M7" s="8">
        <v>11.9</v>
      </c>
      <c r="N7" s="9">
        <v>12.9</v>
      </c>
      <c r="O7" s="112"/>
      <c r="P7" s="14"/>
      <c r="U7" s="20"/>
      <c r="V7" s="30" t="s">
        <v>32</v>
      </c>
      <c r="W7" s="31">
        <v>0.64376715730440992</v>
      </c>
      <c r="X7" s="31">
        <v>-4.5930854629057478</v>
      </c>
      <c r="Z7" s="20"/>
      <c r="AA7" s="30" t="s">
        <v>32</v>
      </c>
      <c r="AB7" s="31">
        <v>-7.5418467200450294</v>
      </c>
      <c r="AC7" s="31">
        <v>-1.1172911281662152</v>
      </c>
      <c r="AE7" s="20"/>
      <c r="AF7" s="30" t="s">
        <v>32</v>
      </c>
      <c r="AG7" s="31">
        <v>-12.112584738510506</v>
      </c>
      <c r="AH7" s="31">
        <v>2.4458536265085371</v>
      </c>
    </row>
    <row r="8" spans="1:36">
      <c r="A8" s="11" t="s">
        <v>33</v>
      </c>
      <c r="B8" s="8">
        <v>14.2</v>
      </c>
      <c r="C8" s="8">
        <v>11.4</v>
      </c>
      <c r="D8" s="9">
        <v>14.6</v>
      </c>
      <c r="E8" s="112"/>
      <c r="F8" s="11" t="s">
        <v>34</v>
      </c>
      <c r="G8" s="8">
        <v>14.1</v>
      </c>
      <c r="H8" s="96">
        <v>11.3</v>
      </c>
      <c r="I8" s="9">
        <v>12.3</v>
      </c>
      <c r="J8" s="112"/>
      <c r="K8" s="11" t="s">
        <v>35</v>
      </c>
      <c r="L8" s="8">
        <v>12.1</v>
      </c>
      <c r="M8" s="8">
        <v>12.2</v>
      </c>
      <c r="N8" s="9">
        <v>11.4</v>
      </c>
      <c r="O8" s="112"/>
      <c r="P8" s="14"/>
      <c r="U8" s="90" t="s">
        <v>37</v>
      </c>
      <c r="V8" s="32" t="s">
        <v>38</v>
      </c>
      <c r="W8" s="33">
        <v>-3.9630336818068059</v>
      </c>
      <c r="X8" s="33">
        <v>-11.131818913192987</v>
      </c>
      <c r="Z8" s="90" t="s">
        <v>37</v>
      </c>
      <c r="AA8" s="32" t="s">
        <v>38</v>
      </c>
      <c r="AB8" s="33">
        <v>-15.868160159221603</v>
      </c>
      <c r="AC8" s="33">
        <v>-11.117688547855607</v>
      </c>
      <c r="AE8" s="90" t="s">
        <v>37</v>
      </c>
      <c r="AF8" s="32" t="s">
        <v>38</v>
      </c>
      <c r="AG8" s="33">
        <v>-19.086546293963096</v>
      </c>
      <c r="AH8" s="33">
        <v>-3.8589423969385166</v>
      </c>
    </row>
    <row r="9" spans="1:36">
      <c r="A9" s="11" t="s">
        <v>39</v>
      </c>
      <c r="B9" s="8">
        <v>14.3</v>
      </c>
      <c r="C9" s="98">
        <v>14.3</v>
      </c>
      <c r="D9" s="9">
        <v>15.4</v>
      </c>
      <c r="E9" s="112"/>
      <c r="F9" s="11" t="s">
        <v>40</v>
      </c>
      <c r="G9" s="8">
        <v>10.4</v>
      </c>
      <c r="H9" s="8">
        <v>10.1</v>
      </c>
      <c r="I9" s="9">
        <v>10.8</v>
      </c>
      <c r="J9" s="112"/>
      <c r="K9" s="11" t="s">
        <v>41</v>
      </c>
      <c r="L9" s="8">
        <v>14.3</v>
      </c>
      <c r="M9" s="8">
        <v>14.3</v>
      </c>
      <c r="N9" s="9">
        <v>13.6</v>
      </c>
      <c r="O9" s="112"/>
      <c r="P9" s="14"/>
      <c r="U9" s="91"/>
      <c r="V9" s="34" t="s">
        <v>43</v>
      </c>
      <c r="W9" s="35">
        <v>5.4715517986415421</v>
      </c>
      <c r="X9" s="36">
        <v>2.4267542124784143</v>
      </c>
      <c r="Z9" s="91"/>
      <c r="AA9" s="34" t="s">
        <v>43</v>
      </c>
      <c r="AB9" s="35">
        <v>1.6085007069608395</v>
      </c>
      <c r="AC9" s="36">
        <v>10.008278971191586</v>
      </c>
      <c r="AE9" s="91"/>
      <c r="AF9" s="34" t="s">
        <v>43</v>
      </c>
      <c r="AG9" s="35">
        <v>-4.5375347663697738</v>
      </c>
      <c r="AH9" s="36">
        <v>9.1641093506111986</v>
      </c>
    </row>
    <row r="10" spans="1:36">
      <c r="A10" s="11" t="s">
        <v>44</v>
      </c>
      <c r="B10" s="8">
        <v>17.399999999999999</v>
      </c>
      <c r="C10" s="8">
        <v>13.7</v>
      </c>
      <c r="D10" s="9">
        <v>14</v>
      </c>
      <c r="E10" s="112"/>
      <c r="F10" s="11" t="s">
        <v>45</v>
      </c>
      <c r="G10" s="8">
        <v>14.1</v>
      </c>
      <c r="H10" s="8">
        <v>11.9</v>
      </c>
      <c r="I10" s="9">
        <v>9.9</v>
      </c>
      <c r="J10" s="112"/>
      <c r="K10" s="11" t="s">
        <v>46</v>
      </c>
      <c r="L10" s="8">
        <v>13.9</v>
      </c>
      <c r="M10" s="8">
        <v>13</v>
      </c>
      <c r="N10" s="9">
        <v>15</v>
      </c>
      <c r="O10" s="112"/>
      <c r="P10" s="14"/>
      <c r="U10" s="37"/>
      <c r="V10" s="38" t="s">
        <v>48</v>
      </c>
      <c r="W10" s="39">
        <v>4.7969037504243914</v>
      </c>
      <c r="X10" s="39">
        <v>7.3577892225566757</v>
      </c>
      <c r="Z10" s="37"/>
      <c r="AA10" s="38" t="s">
        <v>48</v>
      </c>
      <c r="AB10" s="39">
        <v>9.896744746025206</v>
      </c>
      <c r="AC10" s="39">
        <v>11.251279648677652</v>
      </c>
      <c r="AE10" s="37"/>
      <c r="AF10" s="38" t="s">
        <v>48</v>
      </c>
      <c r="AG10" s="39">
        <v>8.619038288477185</v>
      </c>
      <c r="AH10" s="39">
        <v>6.5578600658604529</v>
      </c>
    </row>
    <row r="11" spans="1:36">
      <c r="A11" s="11" t="s">
        <v>49</v>
      </c>
      <c r="B11" s="8">
        <v>12</v>
      </c>
      <c r="C11" s="8">
        <v>10.4</v>
      </c>
      <c r="D11" s="9">
        <v>12.4</v>
      </c>
      <c r="E11" s="112"/>
      <c r="F11" s="11" t="s">
        <v>50</v>
      </c>
      <c r="G11" s="8">
        <v>10.7</v>
      </c>
      <c r="H11" s="8">
        <v>11.9</v>
      </c>
      <c r="I11" s="9">
        <v>9.9</v>
      </c>
      <c r="J11" s="112"/>
      <c r="K11" s="11" t="s">
        <v>51</v>
      </c>
      <c r="L11" s="96">
        <v>12.1</v>
      </c>
      <c r="M11" s="96">
        <v>12.6</v>
      </c>
      <c r="N11" s="9">
        <v>10.4</v>
      </c>
      <c r="O11" s="112"/>
      <c r="P11" s="14"/>
      <c r="U11" s="84" t="s">
        <v>53</v>
      </c>
      <c r="V11" s="40" t="s">
        <v>54</v>
      </c>
      <c r="W11" s="41">
        <v>1.7</v>
      </c>
      <c r="X11" s="41">
        <v>1.7</v>
      </c>
      <c r="Z11" s="84" t="s">
        <v>53</v>
      </c>
      <c r="AA11" s="40" t="s">
        <v>54</v>
      </c>
      <c r="AB11" s="41">
        <v>1.7</v>
      </c>
      <c r="AC11" s="41">
        <v>1.7</v>
      </c>
      <c r="AE11" s="84" t="s">
        <v>53</v>
      </c>
      <c r="AF11" s="40" t="s">
        <v>54</v>
      </c>
      <c r="AG11" s="41">
        <v>1.7</v>
      </c>
      <c r="AH11" s="41">
        <v>1.7</v>
      </c>
    </row>
    <row r="12" spans="1:36">
      <c r="A12" s="11" t="s">
        <v>55</v>
      </c>
      <c r="B12" s="8">
        <v>10.199999999999999</v>
      </c>
      <c r="C12" s="8">
        <v>7.4</v>
      </c>
      <c r="D12" s="9">
        <v>10.9</v>
      </c>
      <c r="E12" s="112"/>
      <c r="F12" s="11" t="s">
        <v>56</v>
      </c>
      <c r="G12" s="8">
        <v>11.7</v>
      </c>
      <c r="H12" s="96">
        <v>10.8</v>
      </c>
      <c r="I12" s="9">
        <v>9.6</v>
      </c>
      <c r="J12" s="112"/>
      <c r="K12" s="11" t="s">
        <v>57</v>
      </c>
      <c r="L12" s="8">
        <v>11.3</v>
      </c>
      <c r="M12" s="8">
        <v>12.6</v>
      </c>
      <c r="N12" s="9">
        <v>11.6</v>
      </c>
      <c r="O12" s="112"/>
      <c r="P12" s="14"/>
      <c r="U12" s="85"/>
      <c r="V12" s="42" t="s">
        <v>58</v>
      </c>
      <c r="W12" s="41">
        <v>-1.6715830875122748</v>
      </c>
      <c r="X12" s="41">
        <v>-1.6715830875122748</v>
      </c>
      <c r="Z12" s="85"/>
      <c r="AA12" s="42" t="s">
        <v>58</v>
      </c>
      <c r="AB12" s="41">
        <v>-1.6715830875122748</v>
      </c>
      <c r="AC12" s="41">
        <v>-1.6715830875122748</v>
      </c>
      <c r="AE12" s="85"/>
      <c r="AF12" s="42" t="s">
        <v>58</v>
      </c>
      <c r="AG12" s="41">
        <v>-1.6715830875122748</v>
      </c>
      <c r="AH12" s="41">
        <v>-1.6715830875122748</v>
      </c>
    </row>
    <row r="13" spans="1:36" ht="15" thickBot="1">
      <c r="A13" s="2"/>
      <c r="B13" s="43"/>
      <c r="C13" s="43"/>
      <c r="D13" s="44"/>
      <c r="E13" s="8"/>
      <c r="F13" s="11" t="s">
        <v>59</v>
      </c>
      <c r="G13" s="43">
        <v>13.9</v>
      </c>
      <c r="H13" s="43">
        <v>14.7</v>
      </c>
      <c r="I13" s="44">
        <v>15.4</v>
      </c>
      <c r="J13" s="112"/>
      <c r="K13" s="11"/>
      <c r="L13" s="43"/>
      <c r="M13" s="43"/>
      <c r="N13" s="44"/>
      <c r="O13" s="8"/>
      <c r="U13" s="86" t="s">
        <v>60</v>
      </c>
      <c r="V13" s="78" t="s">
        <v>61</v>
      </c>
      <c r="W13" s="47">
        <v>34.624291231434256</v>
      </c>
      <c r="X13" s="47">
        <v>6.6747069583736236</v>
      </c>
      <c r="Z13" s="86" t="s">
        <v>60</v>
      </c>
      <c r="AA13" s="78" t="s">
        <v>61</v>
      </c>
      <c r="AB13" s="47">
        <v>4.8607897989829123</v>
      </c>
      <c r="AC13" s="47">
        <v>32.161731311530261</v>
      </c>
      <c r="AE13" s="86" t="s">
        <v>60</v>
      </c>
      <c r="AF13" s="78" t="s">
        <v>61</v>
      </c>
      <c r="AG13" s="47">
        <v>0.51080500854079591</v>
      </c>
      <c r="AH13" s="47">
        <v>58.1161306508885</v>
      </c>
    </row>
    <row r="14" spans="1:36">
      <c r="A14" s="48" t="s">
        <v>62</v>
      </c>
      <c r="B14" s="110">
        <f>AVERAGE(B3:B12)</f>
        <v>12.389999999999999</v>
      </c>
      <c r="C14" s="110">
        <f>AVERAGE(C3:C12)</f>
        <v>10.940000000000001</v>
      </c>
      <c r="D14" s="109">
        <f>AVERAGE(D3:D12)</f>
        <v>12.600000000000001</v>
      </c>
      <c r="E14" s="111"/>
      <c r="F14" s="7"/>
      <c r="G14" s="110">
        <f>AVERAGE(G3:G13)</f>
        <v>12.254545454545456</v>
      </c>
      <c r="H14" s="110">
        <f>AVERAGE(H3:H13)</f>
        <v>11.354545454545457</v>
      </c>
      <c r="I14" s="109">
        <f>AVERAGE(I3:I13)</f>
        <v>12.3</v>
      </c>
      <c r="J14" s="100"/>
      <c r="K14" s="7"/>
      <c r="L14" s="110">
        <f>AVERAGE(L3:L12)</f>
        <v>12.399999999999999</v>
      </c>
      <c r="M14" s="110">
        <f>AVERAGE(M3:M12)</f>
        <v>12.429999999999998</v>
      </c>
      <c r="N14" s="109">
        <f>AVERAGE(N3:N12)</f>
        <v>11.849999999999998</v>
      </c>
      <c r="O14" s="106"/>
      <c r="P14" s="108"/>
      <c r="T14" s="29"/>
      <c r="U14" s="87"/>
      <c r="V14" s="79"/>
      <c r="W14" s="54" t="s">
        <v>65</v>
      </c>
      <c r="X14" s="54" t="s">
        <v>63</v>
      </c>
      <c r="Z14" s="87"/>
      <c r="AA14" s="79"/>
      <c r="AB14" s="54" t="s">
        <v>64</v>
      </c>
      <c r="AC14" s="54" t="s">
        <v>65</v>
      </c>
      <c r="AE14" s="87"/>
      <c r="AF14" s="79"/>
      <c r="AG14" s="54" t="s">
        <v>64</v>
      </c>
      <c r="AH14" s="54" t="s">
        <v>65</v>
      </c>
    </row>
    <row r="15" spans="1:36" ht="15" thickBot="1">
      <c r="A15" s="55" t="s">
        <v>67</v>
      </c>
      <c r="B15" s="56">
        <f>STDEV(B3:B12)</f>
        <v>2.5061923310073442</v>
      </c>
      <c r="C15" s="56">
        <f>STDEV(C3:C12)</f>
        <v>2.3847664688835013</v>
      </c>
      <c r="D15" s="57">
        <f>STDEV(D3:D12)</f>
        <v>1.8636880997992344</v>
      </c>
      <c r="E15" s="107"/>
      <c r="F15" s="2"/>
      <c r="G15" s="56">
        <f>STDEV(G3:G13)</f>
        <v>1.9200852253812231</v>
      </c>
      <c r="H15" s="56">
        <f>STDEV(H3:H13)</f>
        <v>2.0353690753097418</v>
      </c>
      <c r="I15" s="57">
        <f>STDEV(I3:I13)</f>
        <v>3.0403947112176049</v>
      </c>
      <c r="J15" s="43"/>
      <c r="K15" s="2"/>
      <c r="L15" s="56">
        <f>STDEV(L3:L12)</f>
        <v>1.3984117975602164</v>
      </c>
      <c r="M15" s="56">
        <f>STDEV(M3:M12)</f>
        <v>0.82737872558799364</v>
      </c>
      <c r="N15" s="57">
        <f>STDEV(N3:N12)</f>
        <v>1.5777973394718638</v>
      </c>
      <c r="O15" s="106"/>
      <c r="T15" s="29"/>
      <c r="U15" s="87"/>
      <c r="V15" s="80" t="s">
        <v>68</v>
      </c>
      <c r="W15" s="47">
        <v>46.062865937486002</v>
      </c>
      <c r="X15" s="47">
        <v>16.130347650501193</v>
      </c>
      <c r="Z15" s="87"/>
      <c r="AA15" s="80" t="s">
        <v>68</v>
      </c>
      <c r="AB15" s="47">
        <v>8.3620943382934882</v>
      </c>
      <c r="AC15" s="47">
        <v>21.550264911782278</v>
      </c>
      <c r="AE15" s="87"/>
      <c r="AF15" s="80" t="s">
        <v>68</v>
      </c>
      <c r="AG15" s="47">
        <v>1.2132276465511183</v>
      </c>
      <c r="AH15" s="47">
        <v>28.544366549912606</v>
      </c>
    </row>
    <row r="16" spans="1:36">
      <c r="A16" s="7" t="s">
        <v>10</v>
      </c>
      <c r="B16" s="12">
        <f>B3-B3</f>
        <v>0</v>
      </c>
      <c r="C16" s="12">
        <f>C3-B3</f>
        <v>2.3000000000000007</v>
      </c>
      <c r="D16" s="13">
        <f>D3-B3</f>
        <v>1</v>
      </c>
      <c r="F16" s="11" t="s">
        <v>11</v>
      </c>
      <c r="G16" s="60">
        <f>G3-G3</f>
        <v>0</v>
      </c>
      <c r="H16" s="60">
        <f>H3-G3</f>
        <v>-0.29999999999999893</v>
      </c>
      <c r="I16" s="61">
        <f>I3-G3</f>
        <v>0.30000000000000071</v>
      </c>
      <c r="K16" s="11" t="s">
        <v>12</v>
      </c>
      <c r="L16" s="12">
        <f>L3-L3</f>
        <v>0</v>
      </c>
      <c r="M16" s="12">
        <f>M3-L3</f>
        <v>-0.39999999999999858</v>
      </c>
      <c r="N16" s="13">
        <f>N3-L3</f>
        <v>-2.2999999999999989</v>
      </c>
      <c r="O16" s="10"/>
      <c r="U16" s="87"/>
      <c r="V16" s="103"/>
      <c r="W16" s="105"/>
      <c r="X16" s="80" t="s">
        <v>68</v>
      </c>
      <c r="Y16" s="47">
        <v>46.675816746915785</v>
      </c>
      <c r="Z16" s="87"/>
      <c r="AA16" s="103"/>
      <c r="AB16" s="105"/>
      <c r="AC16" s="80" t="s">
        <v>68</v>
      </c>
      <c r="AD16" s="47">
        <v>51.080508550825044</v>
      </c>
      <c r="AE16" s="87"/>
      <c r="AF16" s="103"/>
      <c r="AG16" s="105"/>
      <c r="AH16" s="80" t="s">
        <v>68</v>
      </c>
      <c r="AI16" s="47">
        <v>0.1845883157092203</v>
      </c>
      <c r="AJ16" s="47">
        <v>44.832135794087279</v>
      </c>
    </row>
    <row r="17" spans="1:39" ht="14.5" customHeight="1">
      <c r="A17" s="11" t="s">
        <v>16</v>
      </c>
      <c r="B17" s="10">
        <f>B4-B4</f>
        <v>0</v>
      </c>
      <c r="C17" s="10">
        <f>C4-B4</f>
        <v>-0.89999999999999858</v>
      </c>
      <c r="D17" s="19">
        <f>D4-B4</f>
        <v>2.5</v>
      </c>
      <c r="F17" s="11" t="s">
        <v>17</v>
      </c>
      <c r="G17" s="63">
        <f>G4-G4</f>
        <v>0</v>
      </c>
      <c r="H17" s="63">
        <f>H4-G4</f>
        <v>-3.9000000000000004</v>
      </c>
      <c r="I17" s="64">
        <f>I4-G4</f>
        <v>1.5</v>
      </c>
      <c r="K17" s="11" t="s">
        <v>18</v>
      </c>
      <c r="L17" s="10">
        <f>L4-L4</f>
        <v>0</v>
      </c>
      <c r="M17" s="10">
        <f>M4-L4</f>
        <v>0.29999999999999893</v>
      </c>
      <c r="N17" s="19">
        <f>N4-L4</f>
        <v>0.29999999999999893</v>
      </c>
      <c r="O17" s="10"/>
      <c r="U17" s="87"/>
      <c r="V17" s="103"/>
      <c r="W17" s="105"/>
      <c r="X17" s="81"/>
      <c r="Y17" s="54" t="s">
        <v>65</v>
      </c>
      <c r="Z17" s="87"/>
      <c r="AA17" s="103"/>
      <c r="AB17" s="105"/>
      <c r="AC17" s="81"/>
      <c r="AD17" s="54" t="s">
        <v>65</v>
      </c>
      <c r="AE17" s="87"/>
      <c r="AF17" s="103"/>
      <c r="AG17" s="105"/>
      <c r="AH17" s="81"/>
      <c r="AI17" s="54" t="s">
        <v>66</v>
      </c>
      <c r="AJ17" s="54" t="s">
        <v>65</v>
      </c>
    </row>
    <row r="18" spans="1:39">
      <c r="A18" s="11" t="s">
        <v>20</v>
      </c>
      <c r="B18" s="10">
        <f>B5-B5</f>
        <v>0</v>
      </c>
      <c r="C18" s="10">
        <f>C5-B5</f>
        <v>-1</v>
      </c>
      <c r="D18" s="19">
        <f>D5-B5</f>
        <v>0.20000000000000107</v>
      </c>
      <c r="F18" s="11" t="s">
        <v>21</v>
      </c>
      <c r="G18" s="63">
        <f>G5-G5</f>
        <v>0</v>
      </c>
      <c r="H18" s="63">
        <f>H5-G5</f>
        <v>3.2999999999999989</v>
      </c>
      <c r="I18" s="64">
        <f>I5-G5</f>
        <v>5.3000000000000007</v>
      </c>
      <c r="K18" s="11" t="s">
        <v>22</v>
      </c>
      <c r="L18" s="10">
        <f>L5-L5</f>
        <v>0</v>
      </c>
      <c r="M18" s="63">
        <f>M5-L5</f>
        <v>-1.9000000000000004</v>
      </c>
      <c r="N18" s="19">
        <f>N5-L5</f>
        <v>-3.3000000000000007</v>
      </c>
      <c r="O18" s="10"/>
      <c r="U18" s="87"/>
      <c r="V18" s="103"/>
      <c r="W18" s="105"/>
      <c r="X18" s="82" t="s">
        <v>69</v>
      </c>
      <c r="Y18" s="47">
        <v>27.59909721081209</v>
      </c>
      <c r="Z18" s="87"/>
      <c r="AA18" s="103"/>
      <c r="AB18" s="105"/>
      <c r="AC18" s="82" t="s">
        <v>69</v>
      </c>
      <c r="AD18" s="47">
        <v>37.025111980038673</v>
      </c>
      <c r="AE18" s="87"/>
      <c r="AF18" s="103"/>
      <c r="AG18" s="105"/>
      <c r="AH18" s="82" t="s">
        <v>69</v>
      </c>
      <c r="AI18" s="47">
        <v>99.791318547281335</v>
      </c>
      <c r="AJ18" s="47">
        <v>33.228453766081017</v>
      </c>
    </row>
    <row r="19" spans="1:39" ht="21.5" customHeight="1">
      <c r="A19" s="11" t="s">
        <v>24</v>
      </c>
      <c r="B19" s="10">
        <f>B6-B6</f>
        <v>0</v>
      </c>
      <c r="C19" s="10">
        <f>C6-B6</f>
        <v>-2</v>
      </c>
      <c r="D19" s="19">
        <f>D6-B6</f>
        <v>-9.9999999999999645E-2</v>
      </c>
      <c r="F19" s="11" t="s">
        <v>25</v>
      </c>
      <c r="G19" s="63">
        <f>G6-G6</f>
        <v>0</v>
      </c>
      <c r="H19" s="63">
        <f>H6-G6</f>
        <v>-1.2999999999999989</v>
      </c>
      <c r="I19" s="64">
        <f>I6-G6</f>
        <v>-1.4000000000000004</v>
      </c>
      <c r="K19" s="11" t="s">
        <v>26</v>
      </c>
      <c r="L19" s="10">
        <f>L6-L6</f>
        <v>0</v>
      </c>
      <c r="M19" s="10">
        <f>M6-L6</f>
        <v>1.4000000000000004</v>
      </c>
      <c r="N19" s="19">
        <f>N6-L6</f>
        <v>0.60000000000000142</v>
      </c>
      <c r="O19" s="10"/>
      <c r="U19" s="87"/>
      <c r="V19" s="103"/>
      <c r="W19" s="105"/>
      <c r="X19" s="83"/>
      <c r="Y19" s="54" t="s">
        <v>65</v>
      </c>
      <c r="Z19" s="87"/>
      <c r="AA19" s="103"/>
      <c r="AB19" s="105"/>
      <c r="AC19" s="83"/>
      <c r="AD19" s="54" t="s">
        <v>65</v>
      </c>
      <c r="AE19" s="87"/>
      <c r="AF19" s="103"/>
      <c r="AG19" s="105"/>
      <c r="AH19" s="83"/>
      <c r="AI19" s="54" t="s">
        <v>71</v>
      </c>
      <c r="AJ19" s="54" t="s">
        <v>65</v>
      </c>
    </row>
    <row r="20" spans="1:39" ht="21.5" customHeight="1">
      <c r="A20" s="11" t="s">
        <v>28</v>
      </c>
      <c r="B20" s="10">
        <f>B7-B7</f>
        <v>0</v>
      </c>
      <c r="C20" s="10">
        <f>C7-B7</f>
        <v>-2</v>
      </c>
      <c r="D20" s="19">
        <f>D7-B7</f>
        <v>-0.70000000000000107</v>
      </c>
      <c r="F20" s="11" t="s">
        <v>29</v>
      </c>
      <c r="G20" s="63">
        <f>G7-G7</f>
        <v>0</v>
      </c>
      <c r="H20" s="63">
        <f>H7-G7</f>
        <v>-3.5</v>
      </c>
      <c r="I20" s="64">
        <f>I7-G7</f>
        <v>1.8000000000000007</v>
      </c>
      <c r="K20" s="11" t="s">
        <v>30</v>
      </c>
      <c r="L20" s="10">
        <f>L7-L7</f>
        <v>0</v>
      </c>
      <c r="M20" s="10">
        <f>M7-L7</f>
        <v>-9.9999999999999645E-2</v>
      </c>
      <c r="N20" s="19">
        <f>N7-L7</f>
        <v>0.90000000000000036</v>
      </c>
      <c r="O20" s="10"/>
      <c r="U20" s="87"/>
      <c r="V20" s="103"/>
      <c r="Y20" s="95" t="s">
        <v>72</v>
      </c>
      <c r="Z20" s="87"/>
      <c r="AA20" s="103"/>
      <c r="AD20" s="95" t="s">
        <v>72</v>
      </c>
      <c r="AE20" s="87"/>
      <c r="AF20" s="103"/>
      <c r="AI20" s="95" t="s">
        <v>99</v>
      </c>
      <c r="AJ20" s="95" t="s">
        <v>72</v>
      </c>
    </row>
    <row r="21" spans="1:39" ht="14.5" customHeight="1">
      <c r="A21" s="11" t="s">
        <v>33</v>
      </c>
      <c r="B21" s="10">
        <f>B8-B8</f>
        <v>0</v>
      </c>
      <c r="C21" s="10">
        <f>C8-B8</f>
        <v>-2.7999999999999989</v>
      </c>
      <c r="D21" s="19">
        <f>D8-B8</f>
        <v>0.40000000000000036</v>
      </c>
      <c r="F21" s="11" t="s">
        <v>34</v>
      </c>
      <c r="G21" s="63">
        <f>G8-G8</f>
        <v>0</v>
      </c>
      <c r="H21" s="63">
        <f>H8-G8</f>
        <v>-2.7999999999999989</v>
      </c>
      <c r="I21" s="64">
        <f>I8-G8</f>
        <v>-1.7999999999999989</v>
      </c>
      <c r="K21" s="11" t="s">
        <v>35</v>
      </c>
      <c r="L21" s="10">
        <f>L8-L8</f>
        <v>0</v>
      </c>
      <c r="M21" s="10">
        <f>M8-L8</f>
        <v>9.9999999999999645E-2</v>
      </c>
      <c r="N21" s="19">
        <f>N8-L8</f>
        <v>-0.69999999999999929</v>
      </c>
      <c r="O21" s="10"/>
      <c r="U21" s="87"/>
      <c r="V21" s="103"/>
      <c r="Z21" s="87"/>
      <c r="AA21" s="103"/>
      <c r="AE21" s="87"/>
      <c r="AF21" s="103"/>
      <c r="AI21" s="97" t="s">
        <v>98</v>
      </c>
    </row>
    <row r="22" spans="1:39" ht="21.5" customHeight="1">
      <c r="A22" s="11" t="s">
        <v>39</v>
      </c>
      <c r="B22" s="10">
        <f>B9-B9</f>
        <v>0</v>
      </c>
      <c r="C22" s="10">
        <f>C9-B9</f>
        <v>0</v>
      </c>
      <c r="D22" s="19">
        <f>D9-B9</f>
        <v>1.0999999999999996</v>
      </c>
      <c r="F22" s="11" t="s">
        <v>40</v>
      </c>
      <c r="G22" s="63">
        <f>G9-G9</f>
        <v>0</v>
      </c>
      <c r="H22" s="63">
        <f>H9-G9</f>
        <v>-0.30000000000000071</v>
      </c>
      <c r="I22" s="64">
        <f>I9-G9</f>
        <v>0.40000000000000036</v>
      </c>
      <c r="K22" s="11" t="s">
        <v>41</v>
      </c>
      <c r="L22" s="10">
        <f>L9-L9</f>
        <v>0</v>
      </c>
      <c r="M22" s="10">
        <f>M9-L9</f>
        <v>0</v>
      </c>
      <c r="N22" s="19">
        <f>N9-L9</f>
        <v>-0.70000000000000107</v>
      </c>
      <c r="O22" s="10"/>
      <c r="U22" s="87"/>
      <c r="V22" s="103"/>
      <c r="Z22" s="87"/>
      <c r="AA22" s="103"/>
      <c r="AE22" s="87"/>
      <c r="AF22" s="103"/>
    </row>
    <row r="23" spans="1:39">
      <c r="A23" s="11" t="s">
        <v>44</v>
      </c>
      <c r="B23" s="10">
        <f>B10-B10</f>
        <v>0</v>
      </c>
      <c r="C23" s="10">
        <f>C10-B10</f>
        <v>-3.6999999999999993</v>
      </c>
      <c r="D23" s="19">
        <f>D10-B10</f>
        <v>-3.3999999999999986</v>
      </c>
      <c r="F23" s="11" t="s">
        <v>45</v>
      </c>
      <c r="G23" s="63">
        <f>G10-G10</f>
        <v>0</v>
      </c>
      <c r="H23" s="63">
        <f>H10-G10</f>
        <v>-2.1999999999999993</v>
      </c>
      <c r="I23" s="64">
        <f>I10-G10</f>
        <v>-4.1999999999999993</v>
      </c>
      <c r="K23" s="11" t="s">
        <v>46</v>
      </c>
      <c r="L23" s="10">
        <f>L10-L10</f>
        <v>0</v>
      </c>
      <c r="M23" s="10">
        <f>M10-L10</f>
        <v>-0.90000000000000036</v>
      </c>
      <c r="N23" s="19">
        <f>N10-L10</f>
        <v>1.0999999999999996</v>
      </c>
      <c r="O23" s="10"/>
      <c r="U23" s="87"/>
      <c r="V23" s="103"/>
      <c r="W23" s="6" t="s">
        <v>77</v>
      </c>
      <c r="Z23" s="87"/>
      <c r="AA23" s="103"/>
      <c r="AB23" s="6" t="s">
        <v>78</v>
      </c>
      <c r="AE23" s="87"/>
      <c r="AF23" s="103"/>
      <c r="AG23" s="6" t="s">
        <v>79</v>
      </c>
      <c r="AM23" s="102"/>
    </row>
    <row r="24" spans="1:39">
      <c r="A24" s="11" t="s">
        <v>49</v>
      </c>
      <c r="B24" s="10">
        <f>B11-B11</f>
        <v>0</v>
      </c>
      <c r="C24" s="10">
        <f>C11-B11</f>
        <v>-1.5999999999999996</v>
      </c>
      <c r="D24" s="19">
        <f>D11-B11</f>
        <v>0.40000000000000036</v>
      </c>
      <c r="F24" s="11" t="s">
        <v>50</v>
      </c>
      <c r="G24" s="63">
        <f>G11-G11</f>
        <v>0</v>
      </c>
      <c r="H24" s="63">
        <f>H11-G11</f>
        <v>1.2000000000000011</v>
      </c>
      <c r="I24" s="64">
        <f>I11-G11</f>
        <v>-0.79999999999999893</v>
      </c>
      <c r="K24" s="11" t="s">
        <v>51</v>
      </c>
      <c r="L24" s="10">
        <f>L11-L11</f>
        <v>0</v>
      </c>
      <c r="M24" s="10">
        <f>M11-L11</f>
        <v>0.5</v>
      </c>
      <c r="N24" s="19">
        <f>N11-L11</f>
        <v>-1.6999999999999993</v>
      </c>
      <c r="O24" s="10"/>
      <c r="U24" s="87"/>
      <c r="V24" s="103"/>
      <c r="W24" s="88" t="s">
        <v>13</v>
      </c>
      <c r="X24" s="89"/>
      <c r="Y24" s="18" t="s">
        <v>14</v>
      </c>
      <c r="Z24" s="87"/>
      <c r="AA24" s="103"/>
      <c r="AB24" s="88" t="s">
        <v>13</v>
      </c>
      <c r="AC24" s="89"/>
      <c r="AD24" s="18" t="s">
        <v>14</v>
      </c>
      <c r="AE24" s="87"/>
      <c r="AF24" s="103"/>
      <c r="AG24" s="88" t="s">
        <v>13</v>
      </c>
      <c r="AH24" s="89"/>
      <c r="AI24" s="18" t="s">
        <v>14</v>
      </c>
      <c r="AJ24" s="18" t="s">
        <v>15</v>
      </c>
    </row>
    <row r="25" spans="1:39" ht="14.5" customHeight="1">
      <c r="A25" s="11" t="s">
        <v>55</v>
      </c>
      <c r="B25" s="10">
        <f>B12-B12</f>
        <v>0</v>
      </c>
      <c r="C25" s="10">
        <f>C12-B12</f>
        <v>-2.7999999999999989</v>
      </c>
      <c r="D25" s="19">
        <f>D12-B12</f>
        <v>0.70000000000000107</v>
      </c>
      <c r="F25" s="11" t="s">
        <v>56</v>
      </c>
      <c r="G25" s="63">
        <f>G12-G12</f>
        <v>0</v>
      </c>
      <c r="H25" s="63">
        <f>H12-G12</f>
        <v>-0.89999999999999858</v>
      </c>
      <c r="I25" s="64">
        <f>I12-G12</f>
        <v>-2.0999999999999996</v>
      </c>
      <c r="K25" s="11" t="s">
        <v>57</v>
      </c>
      <c r="L25" s="10">
        <f>L12-L12</f>
        <v>0</v>
      </c>
      <c r="M25" s="10">
        <f>M12-L12</f>
        <v>1.2999999999999989</v>
      </c>
      <c r="N25" s="19">
        <f>N12-L12</f>
        <v>0.29999999999999893</v>
      </c>
      <c r="O25" s="10"/>
      <c r="U25" s="87"/>
      <c r="V25" s="103"/>
      <c r="W25" s="20"/>
      <c r="X25" s="21" t="s">
        <v>19</v>
      </c>
      <c r="Y25" s="22">
        <v>0.79395453333799337</v>
      </c>
      <c r="Z25" s="87"/>
      <c r="AA25" s="103"/>
      <c r="AB25" s="20"/>
      <c r="AC25" s="21" t="s">
        <v>19</v>
      </c>
      <c r="AD25" s="22">
        <v>1.0754895166394796E-2</v>
      </c>
      <c r="AE25" s="87"/>
      <c r="AF25" s="103"/>
      <c r="AG25" s="20"/>
      <c r="AH25" s="21" t="s">
        <v>19</v>
      </c>
      <c r="AI25" s="22">
        <v>8.6248764187268883E-3</v>
      </c>
      <c r="AJ25" s="22">
        <v>0.93773977785995244</v>
      </c>
    </row>
    <row r="26" spans="1:39" ht="15" thickBot="1">
      <c r="A26" s="2"/>
      <c r="B26" s="45"/>
      <c r="C26" s="45"/>
      <c r="D26" s="46"/>
      <c r="F26" s="11" t="s">
        <v>59</v>
      </c>
      <c r="G26" s="63">
        <f>G13-G13</f>
        <v>0</v>
      </c>
      <c r="H26" s="63">
        <f>H13-G13</f>
        <v>0.79999999999999893</v>
      </c>
      <c r="I26" s="64">
        <f>I13-G13</f>
        <v>1.5</v>
      </c>
      <c r="K26" s="11"/>
      <c r="L26" s="10"/>
      <c r="M26" s="10"/>
      <c r="N26" s="19"/>
      <c r="O26" s="10"/>
      <c r="U26" s="87"/>
      <c r="V26" s="103"/>
      <c r="W26" s="69"/>
      <c r="X26" s="70" t="s">
        <v>23</v>
      </c>
      <c r="Y26" s="71">
        <v>90</v>
      </c>
      <c r="Z26" s="87"/>
      <c r="AA26" s="103"/>
      <c r="AB26" s="69"/>
      <c r="AC26" s="70" t="s">
        <v>23</v>
      </c>
      <c r="AD26" s="71">
        <v>90</v>
      </c>
      <c r="AE26" s="87"/>
      <c r="AF26" s="103"/>
      <c r="AG26" s="69"/>
      <c r="AH26" s="70" t="s">
        <v>23</v>
      </c>
      <c r="AI26" s="71">
        <v>90</v>
      </c>
      <c r="AJ26" s="71">
        <v>90</v>
      </c>
    </row>
    <row r="27" spans="1:39">
      <c r="A27" s="48" t="s">
        <v>62</v>
      </c>
      <c r="B27" s="65">
        <f>AVERAGE(B16:B25)</f>
        <v>0</v>
      </c>
      <c r="C27" s="65">
        <f>AVERAGE(C16:C25)</f>
        <v>-1.4499999999999995</v>
      </c>
      <c r="D27" s="66">
        <f>AVERAGE(D16:D25)</f>
        <v>0.21000000000000033</v>
      </c>
      <c r="E27" s="12"/>
      <c r="F27" s="7"/>
      <c r="G27" s="65">
        <f>AVERAGE(G16:G26)</f>
        <v>0</v>
      </c>
      <c r="H27" s="65">
        <f>AVERAGE(H16:H26)</f>
        <v>-0.89999999999999969</v>
      </c>
      <c r="I27" s="66">
        <f>AVERAGE(I16:I26)</f>
        <v>4.5454545454545942E-2</v>
      </c>
      <c r="J27" s="12"/>
      <c r="K27" s="7"/>
      <c r="L27" s="65">
        <f>AVERAGE(L16:L25)</f>
        <v>0</v>
      </c>
      <c r="M27" s="65">
        <f>AVERAGE(M16:M25)</f>
        <v>2.9999999999999895E-2</v>
      </c>
      <c r="N27" s="66">
        <f>AVERAGE(N16:N25)</f>
        <v>-0.55000000000000004</v>
      </c>
      <c r="O27" s="104"/>
      <c r="U27" s="87"/>
      <c r="V27" s="103"/>
      <c r="W27" s="20"/>
      <c r="X27" s="26" t="s">
        <v>27</v>
      </c>
      <c r="Y27" s="27">
        <v>16.391915644023232</v>
      </c>
      <c r="Z27" s="87"/>
      <c r="AA27" s="103"/>
      <c r="AB27" s="20"/>
      <c r="AC27" s="26" t="s">
        <v>27</v>
      </c>
      <c r="AD27" s="27">
        <v>15.032312041477178</v>
      </c>
      <c r="AE27" s="87"/>
      <c r="AF27" s="103"/>
      <c r="AG27" s="20"/>
      <c r="AH27" s="26" t="s">
        <v>27</v>
      </c>
      <c r="AI27" s="27">
        <v>17.945657804155491</v>
      </c>
      <c r="AJ27" s="28">
        <v>15.584726655214261</v>
      </c>
    </row>
    <row r="28" spans="1:39" ht="15" thickBot="1">
      <c r="A28" s="55" t="s">
        <v>67</v>
      </c>
      <c r="B28" s="67">
        <f>STDEV(B16:B25)</f>
        <v>0</v>
      </c>
      <c r="C28" s="67">
        <f>STDEV(C16:C25)</f>
        <v>1.6998365934537485</v>
      </c>
      <c r="D28" s="68">
        <f>STDEV(D16:D25)</f>
        <v>1.5249408003081442</v>
      </c>
      <c r="E28" s="45"/>
      <c r="F28" s="2"/>
      <c r="G28" s="67">
        <f>STDEV(G16:G26)</f>
        <v>0</v>
      </c>
      <c r="H28" s="67">
        <f>STDEV(H16:H26)</f>
        <v>2.1651789764358971</v>
      </c>
      <c r="I28" s="68">
        <f>STDEV(I16:I26)</f>
        <v>2.5287797991773173</v>
      </c>
      <c r="J28" s="45"/>
      <c r="K28" s="2"/>
      <c r="L28" s="67">
        <f>STDEV(L16:L25)</f>
        <v>0</v>
      </c>
      <c r="M28" s="67">
        <f>STDEV(M16:M25)</f>
        <v>0.97644479846248566</v>
      </c>
      <c r="N28" s="68">
        <f>STDEV(N16:N25)</f>
        <v>1.4751647742239207</v>
      </c>
      <c r="O28" s="104"/>
      <c r="U28" s="87"/>
      <c r="V28" s="103"/>
      <c r="W28" s="20"/>
      <c r="X28" s="30" t="s">
        <v>80</v>
      </c>
      <c r="Y28" s="31">
        <v>-7.3035620698435366</v>
      </c>
      <c r="Z28" s="87"/>
      <c r="AA28" s="103"/>
      <c r="AB28" s="20"/>
      <c r="AC28" s="30" t="s">
        <v>80</v>
      </c>
      <c r="AD28" s="31">
        <v>-55.660443431023147</v>
      </c>
      <c r="AE28" s="87"/>
      <c r="AF28" s="103"/>
      <c r="AG28" s="20"/>
      <c r="AH28" s="30" t="s">
        <v>80</v>
      </c>
      <c r="AI28" s="31">
        <v>-52.16692511703075</v>
      </c>
      <c r="AJ28" s="31">
        <v>2.2879427703333306</v>
      </c>
      <c r="AK28" s="102"/>
      <c r="AL28" s="102"/>
      <c r="AM28" s="102"/>
    </row>
    <row r="29" spans="1:39">
      <c r="T29" s="29"/>
      <c r="U29" s="87"/>
      <c r="V29" s="81"/>
      <c r="W29" s="54" t="s">
        <v>65</v>
      </c>
      <c r="X29" s="54" t="s">
        <v>63</v>
      </c>
      <c r="Z29" s="87"/>
      <c r="AA29" s="81"/>
      <c r="AB29" s="54" t="s">
        <v>63</v>
      </c>
      <c r="AC29" s="54" t="s">
        <v>63</v>
      </c>
      <c r="AE29" s="87"/>
      <c r="AF29" s="81"/>
      <c r="AG29" s="54" t="s">
        <v>64</v>
      </c>
      <c r="AH29" s="54" t="s">
        <v>65</v>
      </c>
    </row>
    <row r="30" spans="1:39">
      <c r="T30" s="29"/>
      <c r="U30" s="87"/>
      <c r="V30" s="82" t="s">
        <v>69</v>
      </c>
      <c r="W30" s="47">
        <v>19.312842831079742</v>
      </c>
      <c r="X30" s="47">
        <v>77.194945391125188</v>
      </c>
      <c r="Z30" s="87"/>
      <c r="AA30" s="82" t="s">
        <v>69</v>
      </c>
      <c r="AB30" s="47">
        <v>86.777115862723605</v>
      </c>
      <c r="AC30" s="47">
        <v>46.288003776687461</v>
      </c>
      <c r="AE30" s="87"/>
      <c r="AF30" s="82" t="s">
        <v>69</v>
      </c>
      <c r="AG30" s="47">
        <v>98.275967344908082</v>
      </c>
      <c r="AH30" s="47">
        <v>13.339502799198893</v>
      </c>
    </row>
    <row r="31" spans="1:39">
      <c r="T31" s="29"/>
      <c r="U31" s="87"/>
      <c r="V31" s="83"/>
      <c r="W31" s="54" t="s">
        <v>63</v>
      </c>
      <c r="X31" s="54" t="s">
        <v>70</v>
      </c>
      <c r="Z31" s="87"/>
      <c r="AA31" s="83"/>
      <c r="AB31" s="54" t="s">
        <v>70</v>
      </c>
      <c r="AC31" s="54" t="s">
        <v>65</v>
      </c>
      <c r="AE31" s="87"/>
      <c r="AF31" s="83"/>
      <c r="AG31" s="54" t="s">
        <v>87</v>
      </c>
      <c r="AH31" s="54" t="s">
        <v>63</v>
      </c>
    </row>
    <row r="33" spans="2:34">
      <c r="W33" t="s">
        <v>96</v>
      </c>
      <c r="X33" t="s">
        <v>96</v>
      </c>
      <c r="AB33" t="s">
        <v>97</v>
      </c>
      <c r="AC33" t="s">
        <v>96</v>
      </c>
      <c r="AG33" t="s">
        <v>73</v>
      </c>
      <c r="AH33" t="s">
        <v>96</v>
      </c>
    </row>
    <row r="34" spans="2:34">
      <c r="AB34" t="s">
        <v>95</v>
      </c>
      <c r="AG34" t="s">
        <v>94</v>
      </c>
    </row>
    <row r="37" spans="2:34">
      <c r="U37" t="s">
        <v>93</v>
      </c>
      <c r="Z37" t="s">
        <v>92</v>
      </c>
      <c r="AE37" t="s">
        <v>91</v>
      </c>
    </row>
    <row r="38" spans="2:34">
      <c r="U38" s="88" t="s">
        <v>13</v>
      </c>
      <c r="V38" s="89"/>
      <c r="W38" s="18" t="s">
        <v>14</v>
      </c>
      <c r="X38" s="18" t="s">
        <v>15</v>
      </c>
      <c r="Z38" s="88" t="s">
        <v>13</v>
      </c>
      <c r="AA38" s="89"/>
      <c r="AB38" s="18" t="s">
        <v>14</v>
      </c>
      <c r="AC38" s="18" t="s">
        <v>15</v>
      </c>
      <c r="AE38" s="88" t="s">
        <v>13</v>
      </c>
      <c r="AF38" s="89"/>
      <c r="AG38" s="18" t="s">
        <v>14</v>
      </c>
      <c r="AH38" s="18" t="s">
        <v>15</v>
      </c>
    </row>
    <row r="39" spans="2:34">
      <c r="U39" s="69"/>
      <c r="V39" s="70" t="s">
        <v>23</v>
      </c>
      <c r="W39" s="71">
        <v>90</v>
      </c>
      <c r="X39" s="71">
        <v>90</v>
      </c>
      <c r="Z39" s="69"/>
      <c r="AA39" s="70" t="s">
        <v>23</v>
      </c>
      <c r="AB39" s="71">
        <v>90</v>
      </c>
      <c r="AC39" s="71">
        <v>90</v>
      </c>
      <c r="AE39" s="69"/>
      <c r="AF39" s="70" t="s">
        <v>23</v>
      </c>
      <c r="AG39" s="71">
        <v>90</v>
      </c>
      <c r="AH39" s="71">
        <v>90</v>
      </c>
    </row>
    <row r="40" spans="2:34">
      <c r="U40" s="20"/>
      <c r="V40" s="26" t="s">
        <v>27</v>
      </c>
      <c r="W40" s="27">
        <v>14.466808446657506</v>
      </c>
      <c r="X40" s="28">
        <v>16.999257868428383</v>
      </c>
      <c r="Z40" s="20"/>
      <c r="AA40" s="26" t="s">
        <v>27</v>
      </c>
      <c r="AB40" s="27">
        <v>14.240450749500759</v>
      </c>
      <c r="AC40" s="28">
        <v>17.781481293647019</v>
      </c>
      <c r="AE40" s="20"/>
      <c r="AF40" s="26" t="s">
        <v>27</v>
      </c>
      <c r="AG40" s="27">
        <v>18.846856437369109</v>
      </c>
      <c r="AH40" s="28">
        <v>13.883296839286832</v>
      </c>
    </row>
    <row r="41" spans="2:34">
      <c r="U41" s="20"/>
      <c r="V41" s="30" t="s">
        <v>80</v>
      </c>
      <c r="W41" s="31">
        <v>-8.1332546550602274</v>
      </c>
      <c r="X41" s="31">
        <v>3.6431262362940515</v>
      </c>
      <c r="Z41" s="20"/>
      <c r="AA41" s="30" t="s">
        <v>80</v>
      </c>
      <c r="AB41" s="31">
        <v>-12.674755979550085</v>
      </c>
      <c r="AC41" s="31">
        <v>7.3778081217347591</v>
      </c>
      <c r="AE41" s="20"/>
      <c r="AF41" s="30" t="s">
        <v>80</v>
      </c>
      <c r="AG41" s="31">
        <v>-4.9435748566442754</v>
      </c>
      <c r="AH41" s="31">
        <v>4.7882498074811224</v>
      </c>
    </row>
    <row r="42" spans="2:34">
      <c r="U42" s="90" t="s">
        <v>37</v>
      </c>
      <c r="V42" s="32" t="s">
        <v>38</v>
      </c>
      <c r="W42" s="33">
        <v>-17.055021262064201</v>
      </c>
      <c r="X42" s="33">
        <v>-8.3489881224203657</v>
      </c>
      <c r="Z42" s="90" t="s">
        <v>37</v>
      </c>
      <c r="AA42" s="32" t="s">
        <v>38</v>
      </c>
      <c r="AB42" s="33">
        <v>-20.295035947604916</v>
      </c>
      <c r="AC42" s="33">
        <v>-1.90370376054247</v>
      </c>
      <c r="AE42" s="90" t="s">
        <v>37</v>
      </c>
      <c r="AF42" s="32" t="s">
        <v>38</v>
      </c>
      <c r="AG42" s="33">
        <v>-15.646306437993005</v>
      </c>
      <c r="AH42" s="33">
        <v>-7.8558477770479698</v>
      </c>
    </row>
    <row r="43" spans="2:34">
      <c r="U43" s="91"/>
      <c r="V43" s="34" t="s">
        <v>43</v>
      </c>
      <c r="W43" s="36">
        <v>1.7481591855796665</v>
      </c>
      <c r="X43" s="36">
        <v>17.204353732401628</v>
      </c>
      <c r="Z43" s="91"/>
      <c r="AA43" s="34" t="s">
        <v>43</v>
      </c>
      <c r="AB43" s="36">
        <v>-4.3259308389089597</v>
      </c>
      <c r="AC43" s="36">
        <v>17.537502627855076</v>
      </c>
      <c r="AE43" s="91"/>
      <c r="AF43" s="34" t="s">
        <v>43</v>
      </c>
      <c r="AG43" s="36">
        <v>7.1171110532626756</v>
      </c>
      <c r="AH43" s="36">
        <v>19.167381030827187</v>
      </c>
    </row>
    <row r="44" spans="2:34">
      <c r="U44" s="37"/>
      <c r="V44" s="38" t="s">
        <v>48</v>
      </c>
      <c r="W44" s="39">
        <v>9.401590223821934</v>
      </c>
      <c r="X44" s="39">
        <v>12.776670927410997</v>
      </c>
      <c r="Z44" s="37"/>
      <c r="AA44" s="38" t="s">
        <v>48</v>
      </c>
      <c r="AB44" s="39">
        <v>7.9845525543479781</v>
      </c>
      <c r="AC44" s="39">
        <v>9.7206031941987732</v>
      </c>
      <c r="AE44" s="37"/>
      <c r="AF44" s="38" t="s">
        <v>48</v>
      </c>
      <c r="AG44" s="39">
        <v>11.38170874562784</v>
      </c>
      <c r="AH44" s="39">
        <v>13.511614403937578</v>
      </c>
    </row>
    <row r="45" spans="2:34" ht="15" thickBot="1">
      <c r="U45" s="84" t="s">
        <v>53</v>
      </c>
      <c r="V45" s="40" t="s">
        <v>54</v>
      </c>
      <c r="W45" s="41">
        <v>1.7</v>
      </c>
      <c r="X45" s="41">
        <v>1.7</v>
      </c>
      <c r="Z45" s="84" t="s">
        <v>53</v>
      </c>
      <c r="AA45" s="40" t="s">
        <v>54</v>
      </c>
      <c r="AB45" s="41">
        <v>1.7</v>
      </c>
      <c r="AC45" s="41">
        <v>1.7</v>
      </c>
      <c r="AE45" s="84" t="s">
        <v>53</v>
      </c>
      <c r="AF45" s="40" t="s">
        <v>54</v>
      </c>
      <c r="AG45" s="41">
        <v>1.7</v>
      </c>
      <c r="AH45" s="41">
        <v>1.7</v>
      </c>
    </row>
    <row r="46" spans="2:34">
      <c r="B46" s="101">
        <v>11</v>
      </c>
      <c r="C46" s="8">
        <v>13.3</v>
      </c>
      <c r="D46" s="9">
        <v>12</v>
      </c>
      <c r="E46" s="15"/>
      <c r="G46" s="100">
        <v>8.6</v>
      </c>
      <c r="H46" s="100">
        <v>8.3000000000000007</v>
      </c>
      <c r="I46" s="99">
        <v>8.9</v>
      </c>
      <c r="J46" s="15"/>
      <c r="L46" s="100">
        <v>12.7</v>
      </c>
      <c r="M46" s="100">
        <v>12.3</v>
      </c>
      <c r="N46" s="99">
        <v>10.4</v>
      </c>
      <c r="O46" s="8"/>
      <c r="P46" s="15">
        <f>M46-L46</f>
        <v>-0.39999999999999858</v>
      </c>
      <c r="Q46" s="15">
        <f>N46-L46</f>
        <v>-2.2999999999999989</v>
      </c>
      <c r="U46" s="85"/>
      <c r="V46" s="42" t="s">
        <v>58</v>
      </c>
      <c r="W46" s="41">
        <v>-1.6715830875122748</v>
      </c>
      <c r="X46" s="41">
        <v>-1.6715830875122748</v>
      </c>
      <c r="Z46" s="85"/>
      <c r="AA46" s="42" t="s">
        <v>58</v>
      </c>
      <c r="AB46" s="41">
        <v>-1.6715830875122748</v>
      </c>
      <c r="AC46" s="41">
        <v>-1.6715830875122748</v>
      </c>
      <c r="AE46" s="85"/>
      <c r="AF46" s="42" t="s">
        <v>58</v>
      </c>
      <c r="AG46" s="41">
        <v>-1.6715830875122748</v>
      </c>
      <c r="AH46" s="41">
        <v>-1.6715830875122748</v>
      </c>
    </row>
    <row r="47" spans="2:34">
      <c r="B47" s="8">
        <v>10.7</v>
      </c>
      <c r="C47" s="8">
        <v>9.8000000000000007</v>
      </c>
      <c r="D47" s="9">
        <v>13.2</v>
      </c>
      <c r="E47" s="15"/>
      <c r="G47" s="8">
        <v>14.8</v>
      </c>
      <c r="H47" s="8">
        <v>10.9</v>
      </c>
      <c r="I47" s="9">
        <v>16.3</v>
      </c>
      <c r="J47" s="15"/>
      <c r="L47" s="8">
        <v>11.9</v>
      </c>
      <c r="M47" s="8">
        <v>12.2</v>
      </c>
      <c r="N47" s="9">
        <v>12.2</v>
      </c>
      <c r="O47" s="8"/>
      <c r="P47" s="15">
        <f>M47-L47</f>
        <v>0.29999999999999893</v>
      </c>
      <c r="Q47" s="15">
        <f>N47-L47</f>
        <v>0.29999999999999893</v>
      </c>
      <c r="U47" s="86" t="s">
        <v>60</v>
      </c>
      <c r="V47" s="78" t="s">
        <v>61</v>
      </c>
      <c r="W47" s="47">
        <v>5.0717415417221599</v>
      </c>
      <c r="X47" s="47">
        <v>60.420938183837755</v>
      </c>
      <c r="Z47" s="86" t="s">
        <v>60</v>
      </c>
      <c r="AA47" s="78" t="s">
        <v>61</v>
      </c>
      <c r="AB47" s="47">
        <v>0.53833119182715894</v>
      </c>
      <c r="AC47" s="47">
        <v>84.475711816165486</v>
      </c>
      <c r="AE47" s="86" t="s">
        <v>60</v>
      </c>
      <c r="AF47" s="78" t="s">
        <v>61</v>
      </c>
      <c r="AG47" s="47">
        <v>16.986786338340444</v>
      </c>
      <c r="AH47" s="47">
        <v>65.646921587350135</v>
      </c>
    </row>
    <row r="48" spans="2:34">
      <c r="B48" s="8">
        <v>9.1</v>
      </c>
      <c r="C48" s="8">
        <v>8.1</v>
      </c>
      <c r="D48" s="9">
        <v>9.3000000000000007</v>
      </c>
      <c r="E48" s="15"/>
      <c r="G48" s="8">
        <v>11.8</v>
      </c>
      <c r="H48" s="8">
        <v>15.1</v>
      </c>
      <c r="I48" s="9">
        <v>17.100000000000001</v>
      </c>
      <c r="J48" s="15"/>
      <c r="L48" s="8">
        <v>14</v>
      </c>
      <c r="M48" s="8">
        <v>12.1</v>
      </c>
      <c r="N48" s="9">
        <v>10.7</v>
      </c>
      <c r="O48" s="8"/>
      <c r="P48" s="15">
        <f>M48-L48</f>
        <v>-1.9000000000000004</v>
      </c>
      <c r="Q48" s="15">
        <f>N48-L48</f>
        <v>-3.3000000000000007</v>
      </c>
      <c r="U48" s="87"/>
      <c r="V48" s="79"/>
      <c r="W48" s="54" t="s">
        <v>63</v>
      </c>
      <c r="X48" s="54" t="s">
        <v>65</v>
      </c>
      <c r="Z48" s="87"/>
      <c r="AA48" s="79"/>
      <c r="AB48" s="54" t="s">
        <v>64</v>
      </c>
      <c r="AC48" s="54" t="s">
        <v>70</v>
      </c>
      <c r="AE48" s="87"/>
      <c r="AF48" s="79"/>
      <c r="AG48" s="54" t="s">
        <v>63</v>
      </c>
      <c r="AH48" s="54" t="s">
        <v>65</v>
      </c>
    </row>
    <row r="49" spans="2:34">
      <c r="B49" s="8">
        <v>11.1</v>
      </c>
      <c r="C49" s="8">
        <v>9.1</v>
      </c>
      <c r="D49" s="9">
        <v>11</v>
      </c>
      <c r="E49" s="15"/>
      <c r="G49" s="8">
        <v>11.6</v>
      </c>
      <c r="H49" s="8">
        <v>10.3</v>
      </c>
      <c r="I49" s="9">
        <v>10.199999999999999</v>
      </c>
      <c r="J49" s="15"/>
      <c r="L49" s="8">
        <v>9.6999999999999993</v>
      </c>
      <c r="M49" s="8">
        <v>11.1</v>
      </c>
      <c r="N49" s="9">
        <v>10.3</v>
      </c>
      <c r="O49" s="8"/>
      <c r="P49" s="15">
        <f>M49-L49</f>
        <v>1.4000000000000004</v>
      </c>
      <c r="Q49" s="15">
        <f>N49-L49</f>
        <v>0.60000000000000142</v>
      </c>
      <c r="U49" s="87"/>
      <c r="V49" s="80" t="s">
        <v>68</v>
      </c>
      <c r="W49" s="47">
        <v>7.9679997441121486</v>
      </c>
      <c r="X49" s="47">
        <v>16.295719458818567</v>
      </c>
      <c r="Z49" s="87"/>
      <c r="AA49" s="80" t="s">
        <v>68</v>
      </c>
      <c r="AB49" s="47">
        <v>1.3678295006022552</v>
      </c>
      <c r="AC49" s="47">
        <v>10.100232682505009</v>
      </c>
      <c r="AE49" s="87"/>
      <c r="AF49" s="80" t="s">
        <v>68</v>
      </c>
      <c r="AG49" s="47">
        <v>14.471326762766807</v>
      </c>
      <c r="AH49" s="47">
        <v>14.5146982239627</v>
      </c>
    </row>
    <row r="50" spans="2:34">
      <c r="B50" s="8">
        <v>13.9</v>
      </c>
      <c r="C50" s="8">
        <v>11.9</v>
      </c>
      <c r="D50" s="9">
        <v>13.2</v>
      </c>
      <c r="E50" s="15"/>
      <c r="G50" s="8">
        <v>13.1</v>
      </c>
      <c r="H50" s="96">
        <v>9.6</v>
      </c>
      <c r="I50" s="9">
        <v>14.9</v>
      </c>
      <c r="J50" s="15"/>
      <c r="L50" s="8">
        <v>12</v>
      </c>
      <c r="M50" s="8">
        <v>11.9</v>
      </c>
      <c r="N50" s="9">
        <v>12.9</v>
      </c>
      <c r="O50" s="8"/>
      <c r="P50" s="15">
        <f>M50-L50</f>
        <v>-9.9999999999999645E-2</v>
      </c>
      <c r="Q50" s="15">
        <f>N50-L50</f>
        <v>0.90000000000000036</v>
      </c>
      <c r="U50" s="87"/>
      <c r="V50" s="81"/>
      <c r="W50" s="54" t="s">
        <v>63</v>
      </c>
      <c r="X50" s="54" t="s">
        <v>63</v>
      </c>
      <c r="Z50" s="87"/>
      <c r="AA50" s="81"/>
      <c r="AB50" s="54" t="s">
        <v>64</v>
      </c>
      <c r="AC50" s="54" t="s">
        <v>63</v>
      </c>
      <c r="AE50" s="87"/>
      <c r="AF50" s="81"/>
      <c r="AG50" s="54" t="s">
        <v>63</v>
      </c>
      <c r="AH50" s="54" t="s">
        <v>63</v>
      </c>
    </row>
    <row r="51" spans="2:34">
      <c r="B51" s="8">
        <v>14.2</v>
      </c>
      <c r="C51" s="8">
        <v>11.4</v>
      </c>
      <c r="D51" s="9">
        <v>14.6</v>
      </c>
      <c r="E51" s="15"/>
      <c r="G51" s="8">
        <v>14.1</v>
      </c>
      <c r="H51" s="96">
        <v>11.3</v>
      </c>
      <c r="I51" s="9">
        <v>12.3</v>
      </c>
      <c r="J51" s="15"/>
      <c r="L51" s="8">
        <v>12.1</v>
      </c>
      <c r="M51" s="8">
        <v>12.2</v>
      </c>
      <c r="N51" s="9">
        <v>11.4</v>
      </c>
      <c r="O51" s="8"/>
      <c r="P51" s="15">
        <f>M51-L51</f>
        <v>9.9999999999999645E-2</v>
      </c>
      <c r="Q51" s="15">
        <f>N51-L51</f>
        <v>-0.69999999999999929</v>
      </c>
      <c r="U51" s="87"/>
      <c r="V51" s="82" t="s">
        <v>69</v>
      </c>
      <c r="W51" s="47">
        <v>86.96025871416569</v>
      </c>
      <c r="X51" s="47">
        <v>23.283342357343678</v>
      </c>
      <c r="Z51" s="87"/>
      <c r="AA51" s="82" t="s">
        <v>69</v>
      </c>
      <c r="AB51" s="47">
        <v>98.09383930757059</v>
      </c>
      <c r="AC51" s="47">
        <v>5.4240555013295051</v>
      </c>
      <c r="AE51" s="87"/>
      <c r="AF51" s="82" t="s">
        <v>69</v>
      </c>
      <c r="AG51" s="47">
        <v>68.541886898892756</v>
      </c>
      <c r="AH51" s="47">
        <v>19.838380188687164</v>
      </c>
    </row>
    <row r="52" spans="2:34">
      <c r="B52" s="8">
        <v>14.3</v>
      </c>
      <c r="C52" s="98">
        <v>14.3</v>
      </c>
      <c r="D52" s="9">
        <v>15.4</v>
      </c>
      <c r="E52" s="15"/>
      <c r="G52" s="8">
        <v>10.4</v>
      </c>
      <c r="H52" s="8">
        <v>10.1</v>
      </c>
      <c r="I52" s="9">
        <v>10.8</v>
      </c>
      <c r="J52" s="15"/>
      <c r="L52" s="8">
        <v>14.3</v>
      </c>
      <c r="M52" s="8">
        <v>14.3</v>
      </c>
      <c r="N52" s="9">
        <v>13.6</v>
      </c>
      <c r="O52" s="8"/>
      <c r="P52" s="15">
        <f>M52-L52</f>
        <v>0</v>
      </c>
      <c r="Q52" s="15">
        <f>N52-L52</f>
        <v>-0.70000000000000107</v>
      </c>
      <c r="U52" s="87"/>
      <c r="V52" s="83"/>
      <c r="W52" s="54" t="s">
        <v>70</v>
      </c>
      <c r="X52" s="54" t="s">
        <v>63</v>
      </c>
      <c r="Z52" s="87"/>
      <c r="AA52" s="83"/>
      <c r="AB52" s="54" t="s">
        <v>87</v>
      </c>
      <c r="AC52" s="54" t="s">
        <v>63</v>
      </c>
      <c r="AE52" s="87"/>
      <c r="AF52" s="83"/>
      <c r="AG52" s="54" t="s">
        <v>65</v>
      </c>
      <c r="AH52" s="54" t="s">
        <v>63</v>
      </c>
    </row>
    <row r="53" spans="2:34">
      <c r="B53" s="8">
        <v>17.399999999999999</v>
      </c>
      <c r="C53" s="8">
        <v>13.7</v>
      </c>
      <c r="D53" s="9">
        <v>14</v>
      </c>
      <c r="E53" s="15"/>
      <c r="G53" s="8">
        <v>14.1</v>
      </c>
      <c r="H53" s="8">
        <v>11.9</v>
      </c>
      <c r="I53" s="9">
        <v>9.9</v>
      </c>
      <c r="J53" s="15"/>
      <c r="L53" s="8">
        <v>13.9</v>
      </c>
      <c r="M53" s="8">
        <v>13</v>
      </c>
      <c r="N53" s="9">
        <v>15</v>
      </c>
      <c r="O53" s="8"/>
      <c r="P53" s="15">
        <f>M53-L53</f>
        <v>-0.90000000000000036</v>
      </c>
      <c r="Q53" s="15">
        <f>N53-L53</f>
        <v>1.0999999999999996</v>
      </c>
      <c r="W53" s="95" t="s">
        <v>72</v>
      </c>
      <c r="X53" s="95" t="s">
        <v>72</v>
      </c>
      <c r="AB53" s="95" t="s">
        <v>73</v>
      </c>
      <c r="AC53" s="95" t="s">
        <v>72</v>
      </c>
      <c r="AG53" s="95" t="s">
        <v>72</v>
      </c>
      <c r="AH53" s="95" t="s">
        <v>72</v>
      </c>
    </row>
    <row r="54" spans="2:34">
      <c r="B54" s="8">
        <v>12</v>
      </c>
      <c r="C54" s="8">
        <v>10.4</v>
      </c>
      <c r="D54" s="9">
        <v>12.4</v>
      </c>
      <c r="E54" s="15"/>
      <c r="G54" s="8">
        <v>10.7</v>
      </c>
      <c r="H54" s="8">
        <v>11.9</v>
      </c>
      <c r="I54" s="9">
        <v>9.9</v>
      </c>
      <c r="J54" s="15"/>
      <c r="L54" s="96">
        <v>12.1</v>
      </c>
      <c r="M54" s="96">
        <v>12.6</v>
      </c>
      <c r="N54" s="9">
        <v>10.4</v>
      </c>
      <c r="O54" s="8"/>
      <c r="P54" s="15">
        <f>M54-L54</f>
        <v>0.5</v>
      </c>
      <c r="Q54" s="15">
        <f>N54-L54</f>
        <v>-1.6999999999999993</v>
      </c>
      <c r="AB54" s="97" t="s">
        <v>90</v>
      </c>
    </row>
    <row r="55" spans="2:34">
      <c r="B55" s="8">
        <v>10.199999999999999</v>
      </c>
      <c r="C55" s="8">
        <v>7.4</v>
      </c>
      <c r="D55" s="9">
        <v>10.9</v>
      </c>
      <c r="E55" s="15"/>
      <c r="G55" s="8">
        <v>11.7</v>
      </c>
      <c r="H55" s="96">
        <v>10.8</v>
      </c>
      <c r="I55" s="9">
        <v>9.6</v>
      </c>
      <c r="J55" s="15"/>
      <c r="L55" s="8">
        <v>11.3</v>
      </c>
      <c r="M55" s="8">
        <v>12.6</v>
      </c>
      <c r="N55" s="9">
        <v>11.6</v>
      </c>
      <c r="O55" s="8"/>
      <c r="P55" s="15">
        <f>M55-L55</f>
        <v>1.2999999999999989</v>
      </c>
      <c r="Q55" s="15">
        <f>N55-L55</f>
        <v>0.29999999999999893</v>
      </c>
      <c r="AB55" s="95" t="s">
        <v>81</v>
      </c>
    </row>
    <row r="56" spans="2:34" ht="15" thickBot="1">
      <c r="G56" s="43">
        <v>13.9</v>
      </c>
      <c r="H56" s="43">
        <v>14.7</v>
      </c>
      <c r="I56" s="44">
        <v>15.4</v>
      </c>
    </row>
    <row r="57" spans="2:34">
      <c r="E57" s="15"/>
      <c r="J57" s="15"/>
      <c r="P57" s="15">
        <f>AVERAGE(P46:P55)</f>
        <v>2.9999999999999895E-2</v>
      </c>
      <c r="Q57" s="15">
        <f>AVERAGE(Q46:Q55)</f>
        <v>-0.55000000000000004</v>
      </c>
    </row>
    <row r="58" spans="2:34">
      <c r="E58" s="15"/>
      <c r="J58" s="15"/>
      <c r="P58" s="15">
        <f>STDEV(P46:P55)</f>
        <v>0.97644479846248566</v>
      </c>
      <c r="Q58" s="15">
        <f>STDEV(Q46:Q55)</f>
        <v>1.4751647742239207</v>
      </c>
    </row>
  </sheetData>
  <mergeCells count="51">
    <mergeCell ref="AF47:AF48"/>
    <mergeCell ref="V49:V50"/>
    <mergeCell ref="AA49:AA50"/>
    <mergeCell ref="AF49:AF50"/>
    <mergeCell ref="V51:V52"/>
    <mergeCell ref="AA51:AA52"/>
    <mergeCell ref="AF51:AF52"/>
    <mergeCell ref="U45:U46"/>
    <mergeCell ref="Z45:Z46"/>
    <mergeCell ref="AE45:AE46"/>
    <mergeCell ref="U47:U52"/>
    <mergeCell ref="V47:V48"/>
    <mergeCell ref="Z47:Z52"/>
    <mergeCell ref="AA47:AA48"/>
    <mergeCell ref="AE47:AE52"/>
    <mergeCell ref="AF30:AF31"/>
    <mergeCell ref="U38:V38"/>
    <mergeCell ref="Z38:AA38"/>
    <mergeCell ref="AE38:AF38"/>
    <mergeCell ref="U42:U43"/>
    <mergeCell ref="Z42:Z43"/>
    <mergeCell ref="AE42:AE43"/>
    <mergeCell ref="AH16:AH17"/>
    <mergeCell ref="X18:X19"/>
    <mergeCell ref="AC18:AC19"/>
    <mergeCell ref="AH18:AH19"/>
    <mergeCell ref="W24:X24"/>
    <mergeCell ref="AB24:AC24"/>
    <mergeCell ref="AG24:AH24"/>
    <mergeCell ref="AF13:AF14"/>
    <mergeCell ref="V15:V29"/>
    <mergeCell ref="AA15:AA29"/>
    <mergeCell ref="AF15:AF29"/>
    <mergeCell ref="X16:X17"/>
    <mergeCell ref="AC16:AC17"/>
    <mergeCell ref="U11:U12"/>
    <mergeCell ref="Z11:Z12"/>
    <mergeCell ref="AE11:AE12"/>
    <mergeCell ref="U13:U31"/>
    <mergeCell ref="V13:V14"/>
    <mergeCell ref="Z13:Z31"/>
    <mergeCell ref="AA13:AA14"/>
    <mergeCell ref="AE13:AE31"/>
    <mergeCell ref="V30:V31"/>
    <mergeCell ref="AA30:AA31"/>
    <mergeCell ref="AE8:AE9"/>
    <mergeCell ref="A1:D1"/>
    <mergeCell ref="F1:I1"/>
    <mergeCell ref="K1:N1"/>
    <mergeCell ref="U8:U9"/>
    <mergeCell ref="Z8:Z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8"/>
  <sheetViews>
    <sheetView zoomScale="70" zoomScaleNormal="70" workbookViewId="0">
      <selection activeCell="S14" sqref="S14:T32"/>
    </sheetView>
  </sheetViews>
  <sheetFormatPr baseColWidth="10" defaultRowHeight="14.5"/>
  <sheetData>
    <row r="1" spans="1:34" ht="15" thickBot="1">
      <c r="A1" s="55"/>
      <c r="B1" s="3" t="s">
        <v>3</v>
      </c>
      <c r="C1" s="3" t="s">
        <v>4</v>
      </c>
      <c r="D1" s="4" t="s">
        <v>5</v>
      </c>
      <c r="E1" s="3"/>
      <c r="F1" s="55"/>
      <c r="G1" s="3" t="s">
        <v>3</v>
      </c>
      <c r="H1" s="3" t="s">
        <v>4</v>
      </c>
      <c r="I1" s="4" t="s">
        <v>5</v>
      </c>
      <c r="J1" s="3"/>
      <c r="K1" s="55"/>
      <c r="L1" s="3" t="s">
        <v>3</v>
      </c>
      <c r="M1" s="3" t="s">
        <v>4</v>
      </c>
      <c r="N1" s="4" t="s">
        <v>5</v>
      </c>
      <c r="O1" s="113"/>
      <c r="P1" s="5"/>
      <c r="U1" s="6" t="s">
        <v>7</v>
      </c>
      <c r="Z1" s="6" t="s">
        <v>8</v>
      </c>
      <c r="AE1" s="6" t="s">
        <v>9</v>
      </c>
    </row>
    <row r="2" spans="1:34" ht="26">
      <c r="A2" s="7" t="s">
        <v>10</v>
      </c>
      <c r="B2" s="131"/>
      <c r="C2" s="131"/>
      <c r="D2" s="130"/>
      <c r="E2" s="112"/>
      <c r="F2" s="11" t="s">
        <v>11</v>
      </c>
      <c r="G2" s="12">
        <v>70462</v>
      </c>
      <c r="H2" s="12">
        <v>64752</v>
      </c>
      <c r="I2" s="13">
        <v>59871</v>
      </c>
      <c r="J2" s="112">
        <f>(H2-G2)/G2</f>
        <v>-8.1036587096591076E-2</v>
      </c>
      <c r="K2" s="11" t="s">
        <v>12</v>
      </c>
      <c r="L2" s="12">
        <v>77271</v>
      </c>
      <c r="M2" s="12">
        <v>44988</v>
      </c>
      <c r="N2" s="13">
        <v>54765</v>
      </c>
      <c r="O2" s="112"/>
      <c r="P2" s="14"/>
      <c r="Q2" s="14"/>
      <c r="U2" s="16" t="s">
        <v>13</v>
      </c>
      <c r="V2" s="17"/>
      <c r="W2" s="18" t="s">
        <v>14</v>
      </c>
      <c r="X2" s="18" t="s">
        <v>15</v>
      </c>
      <c r="Z2" s="16" t="s">
        <v>13</v>
      </c>
      <c r="AA2" s="17"/>
      <c r="AB2" s="18" t="s">
        <v>14</v>
      </c>
      <c r="AC2" s="18" t="s">
        <v>15</v>
      </c>
      <c r="AE2" s="16" t="s">
        <v>13</v>
      </c>
      <c r="AF2" s="17"/>
      <c r="AG2" s="18" t="s">
        <v>14</v>
      </c>
      <c r="AH2" s="18" t="s">
        <v>15</v>
      </c>
    </row>
    <row r="3" spans="1:34">
      <c r="A3" s="11" t="s">
        <v>16</v>
      </c>
      <c r="B3" s="96">
        <v>19001</v>
      </c>
      <c r="C3" s="96">
        <v>28116</v>
      </c>
      <c r="D3" s="129">
        <v>18349</v>
      </c>
      <c r="E3" s="112">
        <f>(C3-B3)/B3</f>
        <v>0.4797115941266249</v>
      </c>
      <c r="F3" s="11" t="s">
        <v>17</v>
      </c>
      <c r="G3" s="10">
        <v>29378</v>
      </c>
      <c r="H3" s="63">
        <v>36565</v>
      </c>
      <c r="I3" s="19">
        <v>40325</v>
      </c>
      <c r="J3" s="112">
        <f>(H3-G3)/G3</f>
        <v>0.24463884539451289</v>
      </c>
      <c r="K3" s="11" t="s">
        <v>18</v>
      </c>
      <c r="L3" s="128"/>
      <c r="M3" s="128"/>
      <c r="N3" s="127"/>
      <c r="O3" s="112"/>
      <c r="Q3" s="14"/>
      <c r="U3" s="20"/>
      <c r="V3" s="21" t="s">
        <v>19</v>
      </c>
      <c r="W3" s="22">
        <v>0.81789356874890717</v>
      </c>
      <c r="X3" s="22">
        <v>0.17137248372025016</v>
      </c>
      <c r="Z3" s="20"/>
      <c r="AA3" s="21" t="s">
        <v>19</v>
      </c>
      <c r="AB3" s="22">
        <v>0.37879025120217313</v>
      </c>
      <c r="AC3" s="22">
        <v>0.5225308194821634</v>
      </c>
      <c r="AE3" s="20"/>
      <c r="AF3" s="21" t="s">
        <v>19</v>
      </c>
      <c r="AG3" s="22">
        <v>0.20024834409366565</v>
      </c>
      <c r="AH3" s="22">
        <v>0.14114044761338151</v>
      </c>
    </row>
    <row r="4" spans="1:34">
      <c r="A4" s="11" t="s">
        <v>20</v>
      </c>
      <c r="B4" s="96">
        <v>34066</v>
      </c>
      <c r="C4" s="8">
        <v>23214</v>
      </c>
      <c r="D4" s="9">
        <v>33382</v>
      </c>
      <c r="E4" s="112">
        <f>(C4-B4)/B4</f>
        <v>-0.31855809311336819</v>
      </c>
      <c r="F4" s="11" t="s">
        <v>21</v>
      </c>
      <c r="G4" s="10">
        <v>48638</v>
      </c>
      <c r="H4" s="63">
        <v>57047</v>
      </c>
      <c r="I4" s="19">
        <v>46445</v>
      </c>
      <c r="J4" s="112">
        <f>(H4-G4)/G4</f>
        <v>0.17288951025946792</v>
      </c>
      <c r="K4" s="11" t="s">
        <v>22</v>
      </c>
      <c r="L4" s="10">
        <v>26767</v>
      </c>
      <c r="M4" s="10">
        <v>27344</v>
      </c>
      <c r="N4" s="19">
        <v>26079</v>
      </c>
      <c r="O4" s="112"/>
      <c r="P4" s="14"/>
      <c r="Q4" s="14"/>
      <c r="U4" s="23"/>
      <c r="V4" s="24" t="s">
        <v>23</v>
      </c>
      <c r="W4" s="25">
        <v>90</v>
      </c>
      <c r="X4" s="25">
        <v>90</v>
      </c>
      <c r="Z4" s="23"/>
      <c r="AA4" s="24" t="s">
        <v>23</v>
      </c>
      <c r="AB4" s="25">
        <v>90</v>
      </c>
      <c r="AC4" s="25">
        <v>90</v>
      </c>
      <c r="AE4" s="23"/>
      <c r="AF4" s="24" t="s">
        <v>23</v>
      </c>
      <c r="AG4" s="25">
        <v>90</v>
      </c>
      <c r="AH4" s="25">
        <v>90</v>
      </c>
    </row>
    <row r="5" spans="1:34">
      <c r="A5" s="11" t="s">
        <v>24</v>
      </c>
      <c r="B5" s="96">
        <v>47044</v>
      </c>
      <c r="C5" s="8">
        <v>35000</v>
      </c>
      <c r="D5" s="9">
        <v>47790</v>
      </c>
      <c r="E5" s="112">
        <f>(C5-B5)/B5</f>
        <v>-0.25601564492815237</v>
      </c>
      <c r="F5" s="11" t="s">
        <v>25</v>
      </c>
      <c r="G5" s="10">
        <v>23199</v>
      </c>
      <c r="H5" s="10">
        <v>13433</v>
      </c>
      <c r="I5" s="19">
        <v>16444</v>
      </c>
      <c r="J5" s="112">
        <f>(H5-G5)/G5</f>
        <v>-0.42096642096642095</v>
      </c>
      <c r="K5" s="11" t="s">
        <v>26</v>
      </c>
      <c r="L5" s="10">
        <v>51282</v>
      </c>
      <c r="M5" s="10">
        <v>68367</v>
      </c>
      <c r="N5" s="19">
        <v>90079</v>
      </c>
      <c r="O5" s="112"/>
      <c r="P5" s="14"/>
      <c r="Q5" s="14"/>
      <c r="U5" s="20"/>
      <c r="V5" s="26" t="s">
        <v>27</v>
      </c>
      <c r="W5" s="27">
        <v>8</v>
      </c>
      <c r="X5" s="28">
        <v>8</v>
      </c>
      <c r="Z5" s="20"/>
      <c r="AA5" s="26" t="s">
        <v>27</v>
      </c>
      <c r="AB5" s="27">
        <v>10</v>
      </c>
      <c r="AC5" s="28">
        <v>10</v>
      </c>
      <c r="AE5" s="20"/>
      <c r="AF5" s="26" t="s">
        <v>27</v>
      </c>
      <c r="AG5" s="27">
        <v>8</v>
      </c>
      <c r="AH5" s="28">
        <v>8</v>
      </c>
    </row>
    <row r="6" spans="1:34" ht="14.5" customHeight="1">
      <c r="A6" s="11" t="s">
        <v>28</v>
      </c>
      <c r="B6" s="126">
        <v>21930</v>
      </c>
      <c r="C6" s="125">
        <v>31771</v>
      </c>
      <c r="D6" s="124">
        <v>12501</v>
      </c>
      <c r="E6" s="112">
        <f>(C6-B6)/B6</f>
        <v>0.44874601003191972</v>
      </c>
      <c r="F6" s="11" t="s">
        <v>29</v>
      </c>
      <c r="G6" s="10">
        <v>42271</v>
      </c>
      <c r="H6" s="63">
        <v>39256</v>
      </c>
      <c r="I6" s="19">
        <v>50781</v>
      </c>
      <c r="J6" s="112">
        <f>(H6-G6)/G6</f>
        <v>-7.1325495020226629E-2</v>
      </c>
      <c r="K6" s="11" t="s">
        <v>30</v>
      </c>
      <c r="L6" s="5">
        <v>73801</v>
      </c>
      <c r="M6" s="10">
        <v>51434</v>
      </c>
      <c r="N6" s="19">
        <v>73837</v>
      </c>
      <c r="O6" s="112"/>
      <c r="P6" s="14"/>
      <c r="Q6" s="14"/>
      <c r="U6" s="20"/>
      <c r="V6" s="30" t="s">
        <v>32</v>
      </c>
      <c r="W6" s="31">
        <v>2.8008892878614802</v>
      </c>
      <c r="X6" s="31">
        <v>13.807113532797288</v>
      </c>
      <c r="Z6" s="20"/>
      <c r="AA6" s="30" t="s">
        <v>32</v>
      </c>
      <c r="AB6" s="31">
        <v>13.408916472205917</v>
      </c>
      <c r="AC6" s="31">
        <v>8.5356604766202224</v>
      </c>
      <c r="AE6" s="20"/>
      <c r="AF6" s="30" t="s">
        <v>32</v>
      </c>
      <c r="AG6" s="31">
        <v>-18.765758339584593</v>
      </c>
      <c r="AH6" s="31">
        <v>-13.174458305225855</v>
      </c>
    </row>
    <row r="7" spans="1:34">
      <c r="A7" s="11" t="s">
        <v>33</v>
      </c>
      <c r="B7" s="96">
        <v>50001</v>
      </c>
      <c r="C7" s="8">
        <v>16988</v>
      </c>
      <c r="D7" s="9">
        <v>55666</v>
      </c>
      <c r="E7" s="112">
        <f>(C7-B7)/B7</f>
        <v>-0.66024679506409867</v>
      </c>
      <c r="F7" s="11" t="s">
        <v>34</v>
      </c>
      <c r="G7" s="10">
        <v>15603</v>
      </c>
      <c r="H7" s="10">
        <v>52728</v>
      </c>
      <c r="I7" s="19">
        <v>45401</v>
      </c>
      <c r="J7" s="112">
        <f>(H7-G7)/G7</f>
        <v>2.3793501249759661</v>
      </c>
      <c r="K7" s="11" t="s">
        <v>35</v>
      </c>
      <c r="L7" s="10">
        <v>21704</v>
      </c>
      <c r="M7" s="10">
        <v>30781</v>
      </c>
      <c r="N7" s="19">
        <v>31744</v>
      </c>
      <c r="O7" s="112"/>
      <c r="P7" s="14"/>
      <c r="Q7" s="14"/>
      <c r="U7" s="90" t="s">
        <v>37</v>
      </c>
      <c r="V7" s="32" t="s">
        <v>38</v>
      </c>
      <c r="W7" s="33">
        <v>-17.158711338652779</v>
      </c>
      <c r="X7" s="33">
        <v>-3.0267923168505604</v>
      </c>
      <c r="Z7" s="90" t="s">
        <v>37</v>
      </c>
      <c r="AA7" s="32" t="s">
        <v>38</v>
      </c>
      <c r="AB7" s="33">
        <v>-11.469660069716042</v>
      </c>
      <c r="AC7" s="33">
        <v>-13.24861426160588</v>
      </c>
      <c r="AE7" s="90" t="s">
        <v>37</v>
      </c>
      <c r="AF7" s="32" t="s">
        <v>38</v>
      </c>
      <c r="AG7" s="33">
        <v>-38.410999737419225</v>
      </c>
      <c r="AH7" s="33">
        <v>-26.077317031233832</v>
      </c>
    </row>
    <row r="8" spans="1:34">
      <c r="A8" s="11" t="s">
        <v>39</v>
      </c>
      <c r="B8" s="96">
        <v>49334</v>
      </c>
      <c r="C8" s="8">
        <v>44219</v>
      </c>
      <c r="D8" s="9">
        <v>51178</v>
      </c>
      <c r="E8" s="112">
        <f>(C8-B8)/B8</f>
        <v>-0.10368103133741435</v>
      </c>
      <c r="F8" s="11" t="s">
        <v>40</v>
      </c>
      <c r="G8" s="10">
        <v>36675</v>
      </c>
      <c r="H8" s="10">
        <v>63126</v>
      </c>
      <c r="I8" s="19">
        <v>54533</v>
      </c>
      <c r="J8" s="112">
        <f>(H8-G8)/G8</f>
        <v>0.72122699386503064</v>
      </c>
      <c r="K8" s="11" t="s">
        <v>41</v>
      </c>
      <c r="L8" s="10">
        <v>42370</v>
      </c>
      <c r="M8" s="10">
        <v>73380</v>
      </c>
      <c r="N8" s="19">
        <v>46787</v>
      </c>
      <c r="O8" s="112"/>
      <c r="P8" s="14"/>
      <c r="Q8" s="14"/>
      <c r="R8" s="6"/>
      <c r="S8" s="116"/>
      <c r="U8" s="91"/>
      <c r="V8" s="34" t="s">
        <v>43</v>
      </c>
      <c r="W8" s="35">
        <v>27.569512849768941</v>
      </c>
      <c r="X8" s="36">
        <v>33.563273816687655</v>
      </c>
      <c r="Z8" s="91"/>
      <c r="AA8" s="34" t="s">
        <v>43</v>
      </c>
      <c r="AB8" s="35">
        <v>45.27880888662628</v>
      </c>
      <c r="AC8" s="36">
        <v>35.790218159969243</v>
      </c>
      <c r="AE8" s="91"/>
      <c r="AF8" s="34" t="s">
        <v>43</v>
      </c>
      <c r="AG8" s="35">
        <v>7.1457888585355391</v>
      </c>
      <c r="AH8" s="36">
        <v>1.9805340909529292</v>
      </c>
    </row>
    <row r="9" spans="1:34" ht="14.5" customHeight="1">
      <c r="A9" s="11" t="s">
        <v>44</v>
      </c>
      <c r="B9" s="96">
        <v>75515</v>
      </c>
      <c r="C9" s="8">
        <v>50542</v>
      </c>
      <c r="D9" s="9">
        <v>59105</v>
      </c>
      <c r="E9" s="112">
        <f>(C9-B9)/B9</f>
        <v>-0.33070250943521157</v>
      </c>
      <c r="F9" s="11" t="s">
        <v>45</v>
      </c>
      <c r="G9" s="10">
        <v>25297</v>
      </c>
      <c r="H9" s="10">
        <v>30615</v>
      </c>
      <c r="I9" s="19">
        <v>22784</v>
      </c>
      <c r="J9" s="112">
        <f>(H9-G9)/G9</f>
        <v>0.21022255603431236</v>
      </c>
      <c r="K9" s="11" t="s">
        <v>46</v>
      </c>
      <c r="L9" s="5">
        <v>35201</v>
      </c>
      <c r="M9" s="10">
        <v>31170</v>
      </c>
      <c r="N9" s="19">
        <v>37888</v>
      </c>
      <c r="O9" s="112"/>
      <c r="P9" s="14"/>
      <c r="Q9" s="14"/>
      <c r="R9" s="6"/>
      <c r="S9" s="115"/>
      <c r="U9" s="37"/>
      <c r="V9" s="38" t="s">
        <v>48</v>
      </c>
      <c r="W9" s="39">
        <v>24.093783364607617</v>
      </c>
      <c r="X9" s="39">
        <v>17.359336925979591</v>
      </c>
      <c r="Z9" s="37"/>
      <c r="AA9" s="38" t="s">
        <v>48</v>
      </c>
      <c r="AB9" s="39">
        <v>28.101751966064285</v>
      </c>
      <c r="AC9" s="39">
        <v>25.111154770389916</v>
      </c>
      <c r="AE9" s="37"/>
      <c r="AF9" s="38" t="s">
        <v>48</v>
      </c>
      <c r="AG9" s="39">
        <v>31.897321460128268</v>
      </c>
      <c r="AH9" s="39">
        <v>17.454532503182676</v>
      </c>
    </row>
    <row r="10" spans="1:34">
      <c r="A10" s="11" t="s">
        <v>49</v>
      </c>
      <c r="B10" s="96">
        <v>58011</v>
      </c>
      <c r="C10" s="8">
        <v>41009</v>
      </c>
      <c r="D10" s="9">
        <v>58224</v>
      </c>
      <c r="E10" s="112">
        <f>(C10-B10)/B10</f>
        <v>-0.29308234645153508</v>
      </c>
      <c r="F10" s="11" t="s">
        <v>50</v>
      </c>
      <c r="G10" s="10">
        <v>40923</v>
      </c>
      <c r="H10" s="63">
        <v>40923</v>
      </c>
      <c r="I10" s="19">
        <v>30000</v>
      </c>
      <c r="J10" s="112">
        <f>(H10-G10)/G10</f>
        <v>0</v>
      </c>
      <c r="K10" s="11" t="s">
        <v>51</v>
      </c>
      <c r="L10" s="10">
        <v>22376</v>
      </c>
      <c r="M10" s="10">
        <v>26146</v>
      </c>
      <c r="N10" s="19">
        <v>28018</v>
      </c>
      <c r="O10" s="112"/>
      <c r="P10" s="14"/>
      <c r="Q10" s="14"/>
      <c r="R10" s="6"/>
      <c r="S10" s="115"/>
      <c r="U10" s="84" t="s">
        <v>53</v>
      </c>
      <c r="V10" s="40" t="s">
        <v>54</v>
      </c>
      <c r="W10" s="41">
        <v>8.1</v>
      </c>
      <c r="X10" s="41">
        <v>8.1</v>
      </c>
      <c r="Z10" s="84" t="s">
        <v>53</v>
      </c>
      <c r="AA10" s="40" t="s">
        <v>54</v>
      </c>
      <c r="AB10" s="41">
        <v>8.1</v>
      </c>
      <c r="AC10" s="41">
        <v>8.1</v>
      </c>
      <c r="AE10" s="84" t="s">
        <v>53</v>
      </c>
      <c r="AF10" s="40" t="s">
        <v>54</v>
      </c>
      <c r="AG10" s="41">
        <v>8.1</v>
      </c>
      <c r="AH10" s="41">
        <v>8.1</v>
      </c>
    </row>
    <row r="11" spans="1:34" ht="14.5" customHeight="1">
      <c r="A11" s="11" t="s">
        <v>55</v>
      </c>
      <c r="B11" s="96">
        <v>27167</v>
      </c>
      <c r="C11" s="8">
        <v>26725</v>
      </c>
      <c r="D11" s="9">
        <v>15324</v>
      </c>
      <c r="E11" s="112">
        <f>(C11-B11)/B11</f>
        <v>-1.6269739021607096E-2</v>
      </c>
      <c r="F11" s="11" t="s">
        <v>56</v>
      </c>
      <c r="G11" s="10">
        <v>42024</v>
      </c>
      <c r="H11" s="10">
        <v>37778</v>
      </c>
      <c r="I11" s="19">
        <v>33532</v>
      </c>
      <c r="J11" s="112">
        <f>(H11-G11)/G11</f>
        <v>-0.10103750237959261</v>
      </c>
      <c r="K11" s="11" t="s">
        <v>57</v>
      </c>
      <c r="L11" s="10">
        <v>56260</v>
      </c>
      <c r="M11" s="10">
        <v>51368</v>
      </c>
      <c r="N11" s="19">
        <v>68216</v>
      </c>
      <c r="O11" s="112"/>
      <c r="P11" s="14"/>
      <c r="Q11" s="14"/>
      <c r="R11" s="6"/>
      <c r="S11" s="115"/>
      <c r="U11" s="85"/>
      <c r="V11" s="42" t="s">
        <v>58</v>
      </c>
      <c r="W11" s="41">
        <v>-7.4930619796484734</v>
      </c>
      <c r="X11" s="41">
        <v>-7.4930619796484734</v>
      </c>
      <c r="Z11" s="85"/>
      <c r="AA11" s="42" t="s">
        <v>58</v>
      </c>
      <c r="AB11" s="41">
        <v>-7.4930619796484734</v>
      </c>
      <c r="AC11" s="41">
        <v>-7.4930619796484734</v>
      </c>
      <c r="AE11" s="85"/>
      <c r="AF11" s="42" t="s">
        <v>58</v>
      </c>
      <c r="AG11" s="41">
        <v>-7.4930619796484734</v>
      </c>
      <c r="AH11" s="41">
        <v>-7.4930619796484734</v>
      </c>
    </row>
    <row r="12" spans="1:34" ht="15" thickBot="1">
      <c r="A12" s="2"/>
      <c r="B12" s="43"/>
      <c r="C12" s="43"/>
      <c r="D12" s="44"/>
      <c r="E12" s="8"/>
      <c r="F12" s="11" t="s">
        <v>59</v>
      </c>
      <c r="G12" s="45">
        <v>48468</v>
      </c>
      <c r="H12" s="45">
        <v>42377</v>
      </c>
      <c r="I12" s="46">
        <v>55202</v>
      </c>
      <c r="J12" s="112">
        <f>(H12-G12)/G12</f>
        <v>-0.1256705455145663</v>
      </c>
      <c r="K12" s="11"/>
      <c r="L12" s="45"/>
      <c r="M12" s="45"/>
      <c r="N12" s="46"/>
      <c r="O12" s="10"/>
      <c r="Q12" s="108"/>
      <c r="R12" s="6"/>
      <c r="S12" s="115"/>
      <c r="U12" s="86" t="s">
        <v>60</v>
      </c>
      <c r="V12" s="78" t="s">
        <v>61</v>
      </c>
      <c r="W12" s="47">
        <v>33.823342609826767</v>
      </c>
      <c r="X12" s="47">
        <v>71.670804566102021</v>
      </c>
      <c r="Z12" s="86" t="s">
        <v>60</v>
      </c>
      <c r="AA12" s="78" t="s">
        <v>61</v>
      </c>
      <c r="AB12" s="47">
        <v>63.351851801280525</v>
      </c>
      <c r="AC12" s="47">
        <v>51.265881245496161</v>
      </c>
      <c r="AE12" s="86" t="s">
        <v>60</v>
      </c>
      <c r="AF12" s="78" t="s">
        <v>61</v>
      </c>
      <c r="AG12" s="47">
        <v>4.5621009967031423</v>
      </c>
      <c r="AH12" s="47">
        <v>1.7542335209612898</v>
      </c>
    </row>
    <row r="13" spans="1:34">
      <c r="A13" s="48" t="s">
        <v>62</v>
      </c>
      <c r="B13" s="123">
        <f>AVERAGE(B2:B11)</f>
        <v>42452.111111111109</v>
      </c>
      <c r="C13" s="123">
        <f>AVERAGE(C2:C11)</f>
        <v>33064.888888888891</v>
      </c>
      <c r="D13" s="122">
        <f>AVERAGE(D2:D11)</f>
        <v>39057.666666666664</v>
      </c>
      <c r="E13" s="111">
        <f>AVERAGE(E2:E11)</f>
        <v>-0.1166776172436492</v>
      </c>
      <c r="F13" s="7"/>
      <c r="G13" s="65">
        <f>AVERAGE(G2:G12)</f>
        <v>38448.909090909088</v>
      </c>
      <c r="H13" s="65">
        <f>AVERAGE(H2:H12)</f>
        <v>43509.090909090912</v>
      </c>
      <c r="I13" s="66">
        <f>AVERAGE(I2:I12)</f>
        <v>41392.545454545456</v>
      </c>
      <c r="J13" s="60"/>
      <c r="K13" s="7"/>
      <c r="L13" s="65">
        <f>AVERAGE(L2:L11)</f>
        <v>45225.777777777781</v>
      </c>
      <c r="M13" s="65">
        <f>AVERAGE(M2:M11)</f>
        <v>44997.555555555555</v>
      </c>
      <c r="N13" s="66">
        <f>AVERAGE(N2:N11)</f>
        <v>50823.666666666664</v>
      </c>
      <c r="O13" s="104"/>
      <c r="P13" s="14"/>
      <c r="Q13" s="121"/>
      <c r="U13" s="87"/>
      <c r="V13" s="79"/>
      <c r="W13" s="54" t="s">
        <v>65</v>
      </c>
      <c r="X13" s="54" t="s">
        <v>65</v>
      </c>
      <c r="Z13" s="87"/>
      <c r="AA13" s="79"/>
      <c r="AB13" s="54" t="s">
        <v>65</v>
      </c>
      <c r="AC13" s="54" t="s">
        <v>65</v>
      </c>
      <c r="AE13" s="87"/>
      <c r="AF13" s="79"/>
      <c r="AG13" s="54" t="s">
        <v>64</v>
      </c>
      <c r="AH13" s="54" t="s">
        <v>64</v>
      </c>
    </row>
    <row r="14" spans="1:34" ht="15" thickBot="1">
      <c r="A14" s="55" t="s">
        <v>67</v>
      </c>
      <c r="B14" s="120">
        <f>STDEV(B2:B11)</f>
        <v>18492.357694764374</v>
      </c>
      <c r="C14" s="120">
        <f>STDEV(C2:C11)</f>
        <v>10715.545791564289</v>
      </c>
      <c r="D14" s="119">
        <f>STDEV(D2:D11)</f>
        <v>19357.951576806881</v>
      </c>
      <c r="E14" s="107">
        <f>STDEV(E2:E11)</f>
        <v>0.37386464287090221</v>
      </c>
      <c r="F14" s="2"/>
      <c r="G14" s="67">
        <f>STDEV(G2:G12)</f>
        <v>15084.577133314311</v>
      </c>
      <c r="H14" s="67">
        <f>STDEV(H2:H12)</f>
        <v>15107.284603492091</v>
      </c>
      <c r="I14" s="68">
        <f>STDEV(I2:I12)</f>
        <v>14127.950136970587</v>
      </c>
      <c r="J14" s="118"/>
      <c r="K14" s="2"/>
      <c r="L14" s="67">
        <f>STDEV(L2:L11)</f>
        <v>20995.939987160487</v>
      </c>
      <c r="M14" s="67">
        <f>STDEV(M2:M11)</f>
        <v>17656.60454412959</v>
      </c>
      <c r="N14" s="68">
        <f>STDEV(N2:N11)</f>
        <v>22551.826045799484</v>
      </c>
      <c r="O14" s="104"/>
      <c r="Q14" s="117"/>
      <c r="U14" s="87"/>
      <c r="V14" s="80" t="s">
        <v>68</v>
      </c>
      <c r="W14" s="47">
        <v>46.67848414727726</v>
      </c>
      <c r="X14" s="47">
        <v>26.19483040898136</v>
      </c>
      <c r="Z14" s="87"/>
      <c r="AA14" s="80" t="s">
        <v>68</v>
      </c>
      <c r="AB14" s="47">
        <v>28.306073732516712</v>
      </c>
      <c r="AC14" s="47">
        <v>37.476121571823775</v>
      </c>
      <c r="AE14" s="87"/>
      <c r="AF14" s="80" t="s">
        <v>68</v>
      </c>
      <c r="AG14" s="47">
        <v>15.847695141118095</v>
      </c>
      <c r="AH14" s="47">
        <v>22.480973212097169</v>
      </c>
    </row>
    <row r="15" spans="1:34" ht="14.5" customHeight="1">
      <c r="A15" s="7" t="s">
        <v>10</v>
      </c>
      <c r="B15" s="12">
        <f>B2-B2</f>
        <v>0</v>
      </c>
      <c r="C15" s="12">
        <f>C2-B2</f>
        <v>0</v>
      </c>
      <c r="D15" s="13">
        <f>D2-B2</f>
        <v>0</v>
      </c>
      <c r="F15" s="11" t="s">
        <v>11</v>
      </c>
      <c r="G15" s="60">
        <f>G2-G2</f>
        <v>0</v>
      </c>
      <c r="H15" s="60">
        <f>H2-G2</f>
        <v>-5710</v>
      </c>
      <c r="I15" s="61">
        <f>I2-G2</f>
        <v>-10591</v>
      </c>
      <c r="K15" s="11" t="s">
        <v>12</v>
      </c>
      <c r="L15" s="12">
        <f>L2-L2</f>
        <v>0</v>
      </c>
      <c r="M15" s="12">
        <f>M2-L2</f>
        <v>-32283</v>
      </c>
      <c r="N15" s="13">
        <f>N2-L2</f>
        <v>-22506</v>
      </c>
      <c r="O15" s="10"/>
      <c r="Q15" s="117"/>
      <c r="U15" s="87"/>
      <c r="V15" s="81"/>
      <c r="W15" s="54" t="s">
        <v>65</v>
      </c>
      <c r="X15" s="54" t="s">
        <v>65</v>
      </c>
      <c r="Z15" s="87"/>
      <c r="AA15" s="81"/>
      <c r="AB15" s="54" t="s">
        <v>65</v>
      </c>
      <c r="AC15" s="54" t="s">
        <v>65</v>
      </c>
      <c r="AE15" s="87"/>
      <c r="AF15" s="81"/>
      <c r="AG15" s="54" t="s">
        <v>63</v>
      </c>
      <c r="AH15" s="54" t="s">
        <v>63</v>
      </c>
    </row>
    <row r="16" spans="1:34">
      <c r="A16" s="11" t="s">
        <v>16</v>
      </c>
      <c r="B16" s="10">
        <f>B3-B3</f>
        <v>0</v>
      </c>
      <c r="C16" s="10">
        <f>C3-B3</f>
        <v>9115</v>
      </c>
      <c r="D16" s="19">
        <f>D3-B3</f>
        <v>-652</v>
      </c>
      <c r="F16" s="11" t="s">
        <v>17</v>
      </c>
      <c r="G16" s="63">
        <f>G3-G3</f>
        <v>0</v>
      </c>
      <c r="H16" s="63">
        <f>H3-G3</f>
        <v>7187</v>
      </c>
      <c r="I16" s="64">
        <f>I3-G3</f>
        <v>10947</v>
      </c>
      <c r="K16" s="11" t="s">
        <v>18</v>
      </c>
      <c r="L16" s="10">
        <f>L3-L3</f>
        <v>0</v>
      </c>
      <c r="M16" s="10">
        <f>M3-L3</f>
        <v>0</v>
      </c>
      <c r="N16" s="19">
        <f>N3-L3</f>
        <v>0</v>
      </c>
      <c r="O16" s="10"/>
      <c r="Q16" s="117"/>
      <c r="U16" s="87"/>
      <c r="V16" s="82" t="s">
        <v>69</v>
      </c>
      <c r="W16" s="47">
        <v>19.498173242895977</v>
      </c>
      <c r="X16" s="47">
        <v>2.1343650249166197</v>
      </c>
      <c r="Z16" s="87"/>
      <c r="AA16" s="82" t="s">
        <v>69</v>
      </c>
      <c r="AB16" s="47">
        <v>8.3420744662027637</v>
      </c>
      <c r="AC16" s="47">
        <v>11.257997182680063</v>
      </c>
      <c r="AE16" s="87"/>
      <c r="AF16" s="82" t="s">
        <v>69</v>
      </c>
      <c r="AG16" s="47">
        <v>79.590203862178768</v>
      </c>
      <c r="AH16" s="47">
        <v>75.764793266941538</v>
      </c>
    </row>
    <row r="17" spans="1:34" ht="21.5" customHeight="1">
      <c r="A17" s="11" t="s">
        <v>20</v>
      </c>
      <c r="B17" s="10">
        <f>B4-B4</f>
        <v>0</v>
      </c>
      <c r="C17" s="10">
        <f>C4-B4</f>
        <v>-10852</v>
      </c>
      <c r="D17" s="19">
        <f>D4-B4</f>
        <v>-684</v>
      </c>
      <c r="F17" s="11" t="s">
        <v>21</v>
      </c>
      <c r="G17" s="63">
        <f>G4-G4</f>
        <v>0</v>
      </c>
      <c r="H17" s="63">
        <f>H4-G4</f>
        <v>8409</v>
      </c>
      <c r="I17" s="64">
        <f>I4-G4</f>
        <v>-2193</v>
      </c>
      <c r="K17" s="11" t="s">
        <v>22</v>
      </c>
      <c r="L17" s="10">
        <f>L4-L4</f>
        <v>0</v>
      </c>
      <c r="M17" s="63">
        <f>M4-L4</f>
        <v>577</v>
      </c>
      <c r="N17" s="19">
        <f>N4-L4</f>
        <v>-688</v>
      </c>
      <c r="O17" s="10"/>
      <c r="Q17" s="117"/>
      <c r="U17" s="87"/>
      <c r="V17" s="83"/>
      <c r="W17" s="54" t="s">
        <v>63</v>
      </c>
      <c r="X17" s="54" t="s">
        <v>64</v>
      </c>
      <c r="Z17" s="87"/>
      <c r="AA17" s="83"/>
      <c r="AB17" s="54" t="s">
        <v>63</v>
      </c>
      <c r="AC17" s="54" t="s">
        <v>63</v>
      </c>
      <c r="AE17" s="87"/>
      <c r="AF17" s="83"/>
      <c r="AG17" s="54" t="s">
        <v>70</v>
      </c>
      <c r="AH17" s="54" t="s">
        <v>70</v>
      </c>
    </row>
    <row r="18" spans="1:34" ht="21.5" customHeight="1">
      <c r="A18" s="11" t="s">
        <v>24</v>
      </c>
      <c r="B18" s="10">
        <f>B5-B5</f>
        <v>0</v>
      </c>
      <c r="C18" s="10">
        <f>C5-B5</f>
        <v>-12044</v>
      </c>
      <c r="D18" s="19">
        <f>D5-B5</f>
        <v>746</v>
      </c>
      <c r="F18" s="11" t="s">
        <v>25</v>
      </c>
      <c r="G18" s="63">
        <f>G5-G5</f>
        <v>0</v>
      </c>
      <c r="H18" s="63">
        <f>H5-G5</f>
        <v>-9766</v>
      </c>
      <c r="I18" s="64">
        <f>I5-G5</f>
        <v>-6755</v>
      </c>
      <c r="K18" s="11" t="s">
        <v>26</v>
      </c>
      <c r="L18" s="10">
        <f>L5-L5</f>
        <v>0</v>
      </c>
      <c r="M18" s="10">
        <f>M5-L5</f>
        <v>17085</v>
      </c>
      <c r="N18" s="19">
        <f>N5-L5</f>
        <v>38797</v>
      </c>
      <c r="O18" s="10"/>
    </row>
    <row r="19" spans="1:34" ht="14.5" customHeight="1">
      <c r="A19" s="11" t="s">
        <v>28</v>
      </c>
      <c r="B19" s="10">
        <f>B6-B6</f>
        <v>0</v>
      </c>
      <c r="C19" s="10">
        <f>C6-B6</f>
        <v>9841</v>
      </c>
      <c r="D19" s="19">
        <f>D6-B6</f>
        <v>-9429</v>
      </c>
      <c r="F19" s="11" t="s">
        <v>29</v>
      </c>
      <c r="G19" s="63">
        <f>G6-G6</f>
        <v>0</v>
      </c>
      <c r="H19" s="63">
        <f>H6-G6</f>
        <v>-3015</v>
      </c>
      <c r="I19" s="64">
        <f>I6-G6</f>
        <v>8510</v>
      </c>
      <c r="K19" s="11" t="s">
        <v>30</v>
      </c>
      <c r="L19" s="10">
        <f>L6-L6</f>
        <v>0</v>
      </c>
      <c r="M19" s="10">
        <f>M6-L6</f>
        <v>-22367</v>
      </c>
      <c r="N19" s="19">
        <f>N6-L6</f>
        <v>36</v>
      </c>
      <c r="O19" s="10"/>
      <c r="W19" t="s">
        <v>72</v>
      </c>
      <c r="X19" t="s">
        <v>107</v>
      </c>
      <c r="AB19" t="s">
        <v>72</v>
      </c>
      <c r="AC19" t="s">
        <v>72</v>
      </c>
      <c r="AG19" t="s">
        <v>106</v>
      </c>
      <c r="AH19" t="s">
        <v>68</v>
      </c>
    </row>
    <row r="20" spans="1:34" ht="21.5" customHeight="1">
      <c r="A20" s="11" t="s">
        <v>33</v>
      </c>
      <c r="B20" s="10">
        <f>B7-B7</f>
        <v>0</v>
      </c>
      <c r="C20" s="10">
        <f>C7-B7</f>
        <v>-33013</v>
      </c>
      <c r="D20" s="19">
        <f>D7-B7</f>
        <v>5665</v>
      </c>
      <c r="F20" s="11" t="s">
        <v>34</v>
      </c>
      <c r="G20" s="63">
        <f>G7-G7</f>
        <v>0</v>
      </c>
      <c r="H20" s="63">
        <f>H7-G7</f>
        <v>37125</v>
      </c>
      <c r="I20" s="64">
        <f>I7-G7</f>
        <v>29798</v>
      </c>
      <c r="K20" s="11" t="s">
        <v>35</v>
      </c>
      <c r="L20" s="10">
        <f>L7-L7</f>
        <v>0</v>
      </c>
      <c r="M20" s="10">
        <f>M7-L7</f>
        <v>9077</v>
      </c>
      <c r="N20" s="19">
        <f>N7-L7</f>
        <v>10040</v>
      </c>
      <c r="O20" s="10"/>
      <c r="AG20" t="s">
        <v>105</v>
      </c>
      <c r="AH20" t="s">
        <v>105</v>
      </c>
    </row>
    <row r="21" spans="1:34">
      <c r="A21" s="11" t="s">
        <v>39</v>
      </c>
      <c r="B21" s="10">
        <f>B8-B8</f>
        <v>0</v>
      </c>
      <c r="C21" s="10">
        <f>C8-B8</f>
        <v>-5115</v>
      </c>
      <c r="D21" s="19">
        <f>D8-B8</f>
        <v>1844</v>
      </c>
      <c r="F21" s="11" t="s">
        <v>40</v>
      </c>
      <c r="G21" s="63">
        <f>G8-G8</f>
        <v>0</v>
      </c>
      <c r="H21" s="63">
        <f>H8-G8</f>
        <v>26451</v>
      </c>
      <c r="I21" s="64">
        <f>I8-G8</f>
        <v>17858</v>
      </c>
      <c r="K21" s="11" t="s">
        <v>41</v>
      </c>
      <c r="L21" s="10">
        <f>L8-L8</f>
        <v>0</v>
      </c>
      <c r="M21" s="10">
        <f>M8-L8</f>
        <v>31010</v>
      </c>
      <c r="N21" s="19">
        <f>N8-L8</f>
        <v>4417</v>
      </c>
      <c r="O21" s="10"/>
    </row>
    <row r="22" spans="1:34">
      <c r="A22" s="11" t="s">
        <v>44</v>
      </c>
      <c r="B22" s="10">
        <f>B9-B9</f>
        <v>0</v>
      </c>
      <c r="C22" s="10">
        <f>C9-B9</f>
        <v>-24973</v>
      </c>
      <c r="D22" s="19">
        <f>D9-B9</f>
        <v>-16410</v>
      </c>
      <c r="F22" s="11" t="s">
        <v>45</v>
      </c>
      <c r="G22" s="63">
        <f>G9-G9</f>
        <v>0</v>
      </c>
      <c r="H22" s="63">
        <f>H9-G9</f>
        <v>5318</v>
      </c>
      <c r="I22" s="64">
        <f>I9-G9</f>
        <v>-2513</v>
      </c>
      <c r="K22" s="11" t="s">
        <v>46</v>
      </c>
      <c r="L22" s="10">
        <f>L9-L9</f>
        <v>0</v>
      </c>
      <c r="M22" s="10">
        <f>M9-L9</f>
        <v>-4031</v>
      </c>
      <c r="N22" s="19">
        <f>N9-L9</f>
        <v>2687</v>
      </c>
      <c r="O22" s="10"/>
      <c r="U22" s="6" t="s">
        <v>77</v>
      </c>
      <c r="Z22" s="6" t="s">
        <v>78</v>
      </c>
      <c r="AE22" s="6" t="s">
        <v>79</v>
      </c>
    </row>
    <row r="23" spans="1:34" ht="14.5" customHeight="1">
      <c r="A23" s="11" t="s">
        <v>49</v>
      </c>
      <c r="B23" s="10">
        <f>B10-B10</f>
        <v>0</v>
      </c>
      <c r="C23" s="10">
        <f>C10-B10</f>
        <v>-17002</v>
      </c>
      <c r="D23" s="19">
        <f>D10-B10</f>
        <v>213</v>
      </c>
      <c r="F23" s="11" t="s">
        <v>50</v>
      </c>
      <c r="G23" s="63">
        <f>G10-G10</f>
        <v>0</v>
      </c>
      <c r="H23" s="63">
        <f>H10-G10</f>
        <v>0</v>
      </c>
      <c r="I23" s="64">
        <f>I10-G10</f>
        <v>-10923</v>
      </c>
      <c r="K23" s="11" t="s">
        <v>51</v>
      </c>
      <c r="L23" s="10">
        <f>L10-L10</f>
        <v>0</v>
      </c>
      <c r="M23" s="10">
        <f>M10-L10</f>
        <v>3770</v>
      </c>
      <c r="N23" s="19">
        <f>N10-L10</f>
        <v>5642</v>
      </c>
      <c r="O23" s="10"/>
      <c r="U23" s="88" t="s">
        <v>13</v>
      </c>
      <c r="V23" s="89"/>
      <c r="W23" s="18" t="s">
        <v>14</v>
      </c>
      <c r="X23" s="18" t="s">
        <v>15</v>
      </c>
      <c r="Z23" s="88" t="s">
        <v>13</v>
      </c>
      <c r="AA23" s="89"/>
      <c r="AB23" s="18" t="s">
        <v>14</v>
      </c>
      <c r="AC23" s="18" t="s">
        <v>15</v>
      </c>
      <c r="AE23" s="88" t="s">
        <v>13</v>
      </c>
      <c r="AF23" s="89"/>
      <c r="AG23" s="18" t="s">
        <v>14</v>
      </c>
      <c r="AH23" s="18" t="s">
        <v>15</v>
      </c>
    </row>
    <row r="24" spans="1:34">
      <c r="A24" s="11" t="s">
        <v>55</v>
      </c>
      <c r="B24" s="10">
        <f>B11-B11</f>
        <v>0</v>
      </c>
      <c r="C24" s="10">
        <f>C11-B11</f>
        <v>-442</v>
      </c>
      <c r="D24" s="19">
        <f>D11-B11</f>
        <v>-11843</v>
      </c>
      <c r="F24" s="11" t="s">
        <v>56</v>
      </c>
      <c r="G24" s="63">
        <f>G11-G11</f>
        <v>0</v>
      </c>
      <c r="H24" s="63">
        <f>H11-G11</f>
        <v>-4246</v>
      </c>
      <c r="I24" s="64">
        <f>I11-G11</f>
        <v>-8492</v>
      </c>
      <c r="K24" s="11" t="s">
        <v>57</v>
      </c>
      <c r="L24" s="10">
        <f>L11-L11</f>
        <v>0</v>
      </c>
      <c r="M24" s="10">
        <f>M11-L11</f>
        <v>-4892</v>
      </c>
      <c r="N24" s="19">
        <f>N11-L11</f>
        <v>11956</v>
      </c>
      <c r="O24" s="10"/>
      <c r="U24" s="69"/>
      <c r="V24" s="70" t="s">
        <v>23</v>
      </c>
      <c r="W24" s="71">
        <v>90</v>
      </c>
      <c r="X24" s="71">
        <v>90</v>
      </c>
      <c r="Z24" s="69"/>
      <c r="AA24" s="70" t="s">
        <v>23</v>
      </c>
      <c r="AB24" s="71">
        <v>90</v>
      </c>
      <c r="AC24" s="71">
        <v>90</v>
      </c>
      <c r="AE24" s="69"/>
      <c r="AF24" s="70" t="s">
        <v>23</v>
      </c>
      <c r="AG24" s="71">
        <v>90</v>
      </c>
      <c r="AH24" s="71">
        <v>90</v>
      </c>
    </row>
    <row r="25" spans="1:34" ht="15" thickBot="1">
      <c r="A25" s="2"/>
      <c r="B25" s="45"/>
      <c r="C25" s="45"/>
      <c r="D25" s="46"/>
      <c r="F25" s="11" t="s">
        <v>59</v>
      </c>
      <c r="G25" s="63">
        <f>G12-G12</f>
        <v>0</v>
      </c>
      <c r="H25" s="63">
        <f>H12-G12</f>
        <v>-6091</v>
      </c>
      <c r="I25" s="64">
        <f>I12-G12</f>
        <v>6734</v>
      </c>
      <c r="K25" s="11"/>
      <c r="L25" s="10"/>
      <c r="M25" s="10"/>
      <c r="N25" s="19"/>
      <c r="O25" s="10"/>
      <c r="U25" s="20"/>
      <c r="V25" s="26" t="s">
        <v>27</v>
      </c>
      <c r="W25" s="27">
        <v>17.953680095682135</v>
      </c>
      <c r="X25" s="28">
        <v>17.041362303331045</v>
      </c>
      <c r="Z25" s="20"/>
      <c r="AA25" s="26" t="s">
        <v>27</v>
      </c>
      <c r="AB25" s="27">
        <v>15.102248630260499</v>
      </c>
      <c r="AC25" s="28">
        <v>15.999591557570566</v>
      </c>
      <c r="AE25" s="20"/>
      <c r="AF25" s="26" t="s">
        <v>27</v>
      </c>
      <c r="AG25" s="27">
        <v>8.0082095532754582</v>
      </c>
      <c r="AH25" s="28">
        <v>8.201796058777747</v>
      </c>
    </row>
    <row r="26" spans="1:34">
      <c r="A26" s="48" t="s">
        <v>62</v>
      </c>
      <c r="B26" s="65">
        <f>AVERAGE(B15:B24)</f>
        <v>0</v>
      </c>
      <c r="C26" s="65">
        <f>AVERAGE(C15:C24)</f>
        <v>-8448.5</v>
      </c>
      <c r="D26" s="66">
        <f>AVERAGE(D15:D24)</f>
        <v>-3055</v>
      </c>
      <c r="E26" s="12"/>
      <c r="F26" s="7"/>
      <c r="G26" s="65">
        <f>AVERAGE(G15:G25)</f>
        <v>0</v>
      </c>
      <c r="H26" s="65">
        <f>AVERAGE(H15:H25)</f>
        <v>5060.181818181818</v>
      </c>
      <c r="I26" s="66">
        <f>AVERAGE(I15:I25)</f>
        <v>2943.6363636363635</v>
      </c>
      <c r="J26" s="12"/>
      <c r="K26" s="7"/>
      <c r="L26" s="65">
        <f>AVERAGE(L15:L24)</f>
        <v>0</v>
      </c>
      <c r="M26" s="65">
        <f>AVERAGE(M15:M24)</f>
        <v>-205.4</v>
      </c>
      <c r="N26" s="66">
        <f>AVERAGE(N15:N24)</f>
        <v>5038.1000000000004</v>
      </c>
      <c r="O26" s="104"/>
      <c r="U26" s="20"/>
      <c r="V26" s="30" t="s">
        <v>80</v>
      </c>
      <c r="W26" s="31">
        <v>10.319003325584106</v>
      </c>
      <c r="X26" s="31">
        <v>-4.6319187725096924</v>
      </c>
      <c r="Z26" s="20"/>
      <c r="AA26" s="30" t="s">
        <v>80</v>
      </c>
      <c r="AB26" s="31">
        <v>-20.979047726966144</v>
      </c>
      <c r="AC26" s="31">
        <v>-23.708159358815038</v>
      </c>
      <c r="AE26" s="20"/>
      <c r="AF26" s="30" t="s">
        <v>80</v>
      </c>
      <c r="AG26" s="31">
        <v>-20.104544095833631</v>
      </c>
      <c r="AH26" s="31">
        <v>-16.587047977897456</v>
      </c>
    </row>
    <row r="27" spans="1:34" ht="15" customHeight="1" thickBot="1">
      <c r="A27" s="55" t="s">
        <v>67</v>
      </c>
      <c r="B27" s="67">
        <f>STDEV(B15:B24)</f>
        <v>0</v>
      </c>
      <c r="C27" s="67">
        <f>STDEV(C15:C24)</f>
        <v>13975.837539998969</v>
      </c>
      <c r="D27" s="68">
        <f>STDEV(D15:D24)</f>
        <v>7008.7877062378702</v>
      </c>
      <c r="E27" s="45"/>
      <c r="F27" s="2"/>
      <c r="G27" s="67">
        <f>STDEV(G15:G25)</f>
        <v>0</v>
      </c>
      <c r="H27" s="67">
        <f>STDEV(H15:H25)</f>
        <v>14625.677548873979</v>
      </c>
      <c r="I27" s="68">
        <f>STDEV(I15:I25)</f>
        <v>13074.660242413393</v>
      </c>
      <c r="J27" s="45"/>
      <c r="K27" s="2"/>
      <c r="L27" s="67">
        <f>STDEV(L15:L24)</f>
        <v>0</v>
      </c>
      <c r="M27" s="67">
        <f>STDEV(M15:M24)</f>
        <v>18051.434521019837</v>
      </c>
      <c r="N27" s="68">
        <f>STDEV(N15:N24)</f>
        <v>15131.59654828267</v>
      </c>
      <c r="O27" s="104"/>
      <c r="U27" s="90" t="s">
        <v>37</v>
      </c>
      <c r="V27" s="32" t="s">
        <v>38</v>
      </c>
      <c r="W27" s="33">
        <v>-19.240576478859268</v>
      </c>
      <c r="X27" s="33">
        <v>-26.615511905987304</v>
      </c>
      <c r="Z27" s="90" t="s">
        <v>37</v>
      </c>
      <c r="AA27" s="32" t="s">
        <v>38</v>
      </c>
      <c r="AB27" s="33">
        <v>-43.244430726964936</v>
      </c>
      <c r="AC27" s="33">
        <v>-38.402837181602756</v>
      </c>
      <c r="AE27" s="90" t="s">
        <v>37</v>
      </c>
      <c r="AF27" s="32" t="s">
        <v>38</v>
      </c>
      <c r="AG27" s="33">
        <v>-39.430322349269062</v>
      </c>
      <c r="AH27" s="33">
        <v>-29.054520517203954</v>
      </c>
    </row>
    <row r="28" spans="1:34">
      <c r="U28" s="91"/>
      <c r="V28" s="34" t="s">
        <v>43</v>
      </c>
      <c r="W28" s="36">
        <v>50.697986242613183</v>
      </c>
      <c r="X28" s="36">
        <v>23.937240052169017</v>
      </c>
      <c r="Z28" s="91"/>
      <c r="AA28" s="34" t="s">
        <v>43</v>
      </c>
      <c r="AB28" s="36">
        <v>10.021112960694211</v>
      </c>
      <c r="AC28" s="36">
        <v>-5.5079052004393958</v>
      </c>
      <c r="AE28" s="91"/>
      <c r="AF28" s="34" t="s">
        <v>43</v>
      </c>
      <c r="AG28" s="36">
        <v>5.387449986826212</v>
      </c>
      <c r="AH28" s="36">
        <v>-1.9286272252371219</v>
      </c>
    </row>
    <row r="29" spans="1:34">
      <c r="U29" s="37"/>
      <c r="V29" s="38" t="s">
        <v>48</v>
      </c>
      <c r="W29" s="39">
        <v>34.969281360736225</v>
      </c>
      <c r="X29" s="39">
        <v>25.276375979078161</v>
      </c>
      <c r="Z29" s="37"/>
      <c r="AA29" s="38" t="s">
        <v>48</v>
      </c>
      <c r="AB29" s="39">
        <v>26.632771843829573</v>
      </c>
      <c r="AC29" s="39">
        <v>16.44746599058168</v>
      </c>
      <c r="AE29" s="37"/>
      <c r="AF29" s="38" t="s">
        <v>48</v>
      </c>
      <c r="AG29" s="39">
        <v>22.408886168047637</v>
      </c>
      <c r="AH29" s="39">
        <v>13.562946645983416</v>
      </c>
    </row>
    <row r="30" spans="1:34">
      <c r="U30" s="84" t="s">
        <v>53</v>
      </c>
      <c r="V30" s="40" t="s">
        <v>54</v>
      </c>
      <c r="W30" s="41">
        <v>8.1</v>
      </c>
      <c r="X30" s="41">
        <v>8.1</v>
      </c>
      <c r="Z30" s="84" t="s">
        <v>53</v>
      </c>
      <c r="AA30" s="40" t="s">
        <v>54</v>
      </c>
      <c r="AB30" s="41">
        <v>8.1</v>
      </c>
      <c r="AC30" s="41">
        <v>8.1</v>
      </c>
      <c r="AE30" s="84" t="s">
        <v>53</v>
      </c>
      <c r="AF30" s="40" t="s">
        <v>54</v>
      </c>
      <c r="AG30" s="41">
        <v>8.1</v>
      </c>
      <c r="AH30" s="41">
        <v>8.1</v>
      </c>
    </row>
    <row r="31" spans="1:34" ht="14.5" customHeight="1">
      <c r="U31" s="85"/>
      <c r="V31" s="42" t="s">
        <v>58</v>
      </c>
      <c r="W31" s="41">
        <v>-7.4930619796484734</v>
      </c>
      <c r="X31" s="41">
        <v>-7.4930619796484734</v>
      </c>
      <c r="Z31" s="85"/>
      <c r="AA31" s="42" t="s">
        <v>58</v>
      </c>
      <c r="AB31" s="41">
        <v>-7.4930619796484734</v>
      </c>
      <c r="AC31" s="41">
        <v>-7.4930619796484734</v>
      </c>
      <c r="AE31" s="85"/>
      <c r="AF31" s="42" t="s">
        <v>58</v>
      </c>
      <c r="AG31" s="41">
        <v>-7.4930619796484734</v>
      </c>
      <c r="AH31" s="41">
        <v>-7.4930619796484734</v>
      </c>
    </row>
    <row r="32" spans="1:34">
      <c r="R32" s="6"/>
      <c r="S32" s="116"/>
      <c r="U32" s="86" t="s">
        <v>60</v>
      </c>
      <c r="V32" s="78" t="s">
        <v>61</v>
      </c>
      <c r="W32" s="47">
        <v>54.445184977493902</v>
      </c>
      <c r="X32" s="47">
        <v>20.848766854911442</v>
      </c>
      <c r="Z32" s="86" t="s">
        <v>60</v>
      </c>
      <c r="AA32" s="78" t="s">
        <v>61</v>
      </c>
      <c r="AB32" s="47">
        <v>5.8860999271496874</v>
      </c>
      <c r="AC32" s="47">
        <v>0.60166634774644445</v>
      </c>
      <c r="AE32" s="86" t="s">
        <v>60</v>
      </c>
      <c r="AF32" s="78" t="s">
        <v>61</v>
      </c>
      <c r="AG32" s="47">
        <v>3.8416851022598446</v>
      </c>
      <c r="AH32" s="47">
        <v>0.88288106422338319</v>
      </c>
    </row>
    <row r="33" spans="18:34">
      <c r="R33" s="6"/>
      <c r="S33" s="115"/>
      <c r="U33" s="87"/>
      <c r="V33" s="79"/>
      <c r="W33" s="54" t="s">
        <v>65</v>
      </c>
      <c r="X33" s="54" t="s">
        <v>63</v>
      </c>
      <c r="Z33" s="87"/>
      <c r="AA33" s="79"/>
      <c r="AB33" s="54" t="s">
        <v>63</v>
      </c>
      <c r="AC33" s="54" t="s">
        <v>64</v>
      </c>
      <c r="AE33" s="87"/>
      <c r="AF33" s="79"/>
      <c r="AG33" s="54" t="s">
        <v>64</v>
      </c>
      <c r="AH33" s="54" t="s">
        <v>64</v>
      </c>
    </row>
    <row r="34" spans="18:34" ht="14.5" customHeight="1">
      <c r="R34" s="6"/>
      <c r="S34" s="115"/>
      <c r="U34" s="87"/>
      <c r="V34" s="80" t="s">
        <v>68</v>
      </c>
      <c r="W34" s="47">
        <v>28.564732466983404</v>
      </c>
      <c r="X34" s="47">
        <v>37.044124016556395</v>
      </c>
      <c r="Z34" s="87"/>
      <c r="AA34" s="80" t="s">
        <v>68</v>
      </c>
      <c r="AB34" s="47">
        <v>14.964901783247086</v>
      </c>
      <c r="AC34" s="47">
        <v>6.1568835599721865</v>
      </c>
      <c r="AE34" s="87"/>
      <c r="AF34" s="80" t="s">
        <v>68</v>
      </c>
      <c r="AG34" s="47">
        <v>13.850882797217125</v>
      </c>
      <c r="AH34" s="47">
        <v>12.551000446833214</v>
      </c>
    </row>
    <row r="35" spans="18:34">
      <c r="R35" s="6"/>
      <c r="S35" s="115"/>
      <c r="U35" s="87"/>
      <c r="V35" s="81"/>
      <c r="W35" s="54" t="s">
        <v>65</v>
      </c>
      <c r="X35" s="54" t="s">
        <v>65</v>
      </c>
      <c r="Z35" s="87"/>
      <c r="AA35" s="81"/>
      <c r="AB35" s="54" t="s">
        <v>63</v>
      </c>
      <c r="AC35" s="54" t="s">
        <v>63</v>
      </c>
      <c r="AE35" s="87"/>
      <c r="AF35" s="81"/>
      <c r="AG35" s="54" t="s">
        <v>63</v>
      </c>
      <c r="AH35" s="54" t="s">
        <v>63</v>
      </c>
    </row>
    <row r="36" spans="18:34" ht="14.5" customHeight="1">
      <c r="R36" s="6"/>
      <c r="S36" s="115"/>
      <c r="U36" s="87"/>
      <c r="V36" s="82" t="s">
        <v>69</v>
      </c>
      <c r="W36" s="47">
        <v>16.990082555522694</v>
      </c>
      <c r="X36" s="47">
        <v>42.107109128532159</v>
      </c>
      <c r="Z36" s="87"/>
      <c r="AA36" s="82" t="s">
        <v>69</v>
      </c>
      <c r="AB36" s="47">
        <v>79.148998289603227</v>
      </c>
      <c r="AC36" s="47">
        <v>93.241450092281369</v>
      </c>
      <c r="AE36" s="87"/>
      <c r="AF36" s="82" t="s">
        <v>69</v>
      </c>
      <c r="AG36" s="47">
        <v>82.30743210052303</v>
      </c>
      <c r="AH36" s="47">
        <v>86.566118488943403</v>
      </c>
    </row>
    <row r="37" spans="18:34">
      <c r="U37" s="87"/>
      <c r="V37" s="83"/>
      <c r="W37" s="54" t="s">
        <v>63</v>
      </c>
      <c r="X37" s="54" t="s">
        <v>65</v>
      </c>
      <c r="Z37" s="87"/>
      <c r="AA37" s="83"/>
      <c r="AB37" s="54" t="s">
        <v>70</v>
      </c>
      <c r="AC37" s="54" t="s">
        <v>70</v>
      </c>
      <c r="AE37" s="87"/>
      <c r="AF37" s="83"/>
      <c r="AG37" s="54" t="s">
        <v>70</v>
      </c>
      <c r="AH37" s="54" t="s">
        <v>70</v>
      </c>
    </row>
    <row r="39" spans="18:34">
      <c r="W39" t="s">
        <v>72</v>
      </c>
      <c r="X39" t="s">
        <v>72</v>
      </c>
      <c r="AB39" t="s">
        <v>104</v>
      </c>
      <c r="AC39" t="s">
        <v>104</v>
      </c>
      <c r="AG39" t="s">
        <v>68</v>
      </c>
      <c r="AH39" t="s">
        <v>68</v>
      </c>
    </row>
    <row r="40" spans="18:34" ht="14.5" customHeight="1">
      <c r="AB40" t="s">
        <v>103</v>
      </c>
      <c r="AC40" t="s">
        <v>103</v>
      </c>
      <c r="AG40" t="s">
        <v>98</v>
      </c>
      <c r="AH40" t="s">
        <v>98</v>
      </c>
    </row>
    <row r="41" spans="18:34">
      <c r="AG41" t="s">
        <v>73</v>
      </c>
      <c r="AH41" t="s">
        <v>73</v>
      </c>
    </row>
    <row r="42" spans="18:34" ht="21.5" customHeight="1"/>
    <row r="43" spans="18:34" ht="21.5" customHeight="1"/>
    <row r="44" spans="18:34" ht="14.5" customHeight="1"/>
    <row r="45" spans="18:34" ht="21.5" customHeight="1"/>
    <row r="48" spans="18:34" ht="14.5" customHeight="1"/>
  </sheetData>
  <mergeCells count="39">
    <mergeCell ref="AF32:AF33"/>
    <mergeCell ref="V34:V35"/>
    <mergeCell ref="AA34:AA35"/>
    <mergeCell ref="AF34:AF35"/>
    <mergeCell ref="V36:V37"/>
    <mergeCell ref="AA36:AA37"/>
    <mergeCell ref="AF36:AF37"/>
    <mergeCell ref="U30:U31"/>
    <mergeCell ref="Z30:Z31"/>
    <mergeCell ref="AE30:AE31"/>
    <mergeCell ref="U32:U37"/>
    <mergeCell ref="V32:V33"/>
    <mergeCell ref="Z32:Z37"/>
    <mergeCell ref="AA32:AA33"/>
    <mergeCell ref="AE32:AE37"/>
    <mergeCell ref="Z12:Z17"/>
    <mergeCell ref="AA12:AA13"/>
    <mergeCell ref="AE12:AE17"/>
    <mergeCell ref="AA16:AA17"/>
    <mergeCell ref="AF16:AF17"/>
    <mergeCell ref="U23:V23"/>
    <mergeCell ref="Z23:AA23"/>
    <mergeCell ref="AE23:AF23"/>
    <mergeCell ref="AF12:AF13"/>
    <mergeCell ref="V14:V15"/>
    <mergeCell ref="AA14:AA15"/>
    <mergeCell ref="AF14:AF15"/>
    <mergeCell ref="V16:V17"/>
    <mergeCell ref="U27:U28"/>
    <mergeCell ref="Z27:Z28"/>
    <mergeCell ref="AE27:AE28"/>
    <mergeCell ref="U12:U17"/>
    <mergeCell ref="V12:V13"/>
    <mergeCell ref="U7:U8"/>
    <mergeCell ref="Z7:Z8"/>
    <mergeCell ref="AE7:AE8"/>
    <mergeCell ref="U10:U11"/>
    <mergeCell ref="Z10:Z11"/>
    <mergeCell ref="AE10:AE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9"/>
  <sheetViews>
    <sheetView zoomScale="80" zoomScaleNormal="80" workbookViewId="0">
      <selection activeCell="S14" sqref="S14:T32"/>
    </sheetView>
  </sheetViews>
  <sheetFormatPr baseColWidth="10" defaultColWidth="11.453125" defaultRowHeight="14.5"/>
  <cols>
    <col min="1" max="15" width="11.453125" style="102"/>
    <col min="16" max="17" width="10.90625" customWidth="1"/>
    <col min="18" max="16384" width="11.453125" style="102"/>
  </cols>
  <sheetData>
    <row r="1" spans="1:36" ht="15" thickBot="1">
      <c r="A1" s="155"/>
      <c r="B1" s="154" t="s">
        <v>3</v>
      </c>
      <c r="C1" s="154" t="s">
        <v>4</v>
      </c>
      <c r="D1" s="153" t="s">
        <v>5</v>
      </c>
      <c r="E1" s="154"/>
      <c r="F1" s="155"/>
      <c r="G1" s="154" t="s">
        <v>3</v>
      </c>
      <c r="H1" s="154" t="s">
        <v>4</v>
      </c>
      <c r="I1" s="153" t="s">
        <v>5</v>
      </c>
      <c r="J1" s="154"/>
      <c r="K1" s="155"/>
      <c r="L1" s="154" t="s">
        <v>3</v>
      </c>
      <c r="M1" s="154" t="s">
        <v>4</v>
      </c>
      <c r="N1" s="153" t="s">
        <v>5</v>
      </c>
      <c r="O1" s="152"/>
      <c r="P1" s="5"/>
    </row>
    <row r="2" spans="1:36">
      <c r="A2" s="7" t="s">
        <v>10</v>
      </c>
      <c r="B2" s="151"/>
      <c r="C2" s="151"/>
      <c r="D2" s="150"/>
      <c r="E2" s="112"/>
      <c r="F2" s="11" t="s">
        <v>11</v>
      </c>
      <c r="G2" s="72">
        <v>6973</v>
      </c>
      <c r="H2" s="72">
        <v>7210</v>
      </c>
      <c r="I2" s="73">
        <v>6403</v>
      </c>
      <c r="J2" s="112">
        <f>(H2-G2)/G2</f>
        <v>3.3988240355657534E-2</v>
      </c>
      <c r="K2" s="11" t="s">
        <v>12</v>
      </c>
      <c r="L2" s="12">
        <v>10830</v>
      </c>
      <c r="M2" s="12">
        <v>5720</v>
      </c>
      <c r="N2" s="13">
        <v>5441</v>
      </c>
      <c r="O2" s="112"/>
      <c r="P2" s="14"/>
      <c r="Q2" s="14"/>
      <c r="W2" s="133" t="s">
        <v>7</v>
      </c>
      <c r="AB2" s="133" t="s">
        <v>8</v>
      </c>
      <c r="AG2" s="133" t="s">
        <v>9</v>
      </c>
    </row>
    <row r="3" spans="1:36" ht="26">
      <c r="A3" s="11" t="s">
        <v>16</v>
      </c>
      <c r="B3" s="96">
        <v>6600</v>
      </c>
      <c r="C3" s="96">
        <v>2820</v>
      </c>
      <c r="D3" s="129">
        <v>6642</v>
      </c>
      <c r="E3" s="112">
        <f>(C3-B3)/B3</f>
        <v>-0.57272727272727275</v>
      </c>
      <c r="F3" s="11" t="s">
        <v>17</v>
      </c>
      <c r="G3" s="10">
        <v>4612</v>
      </c>
      <c r="H3" s="63">
        <v>6965</v>
      </c>
      <c r="I3" s="19">
        <v>7433</v>
      </c>
      <c r="J3" s="112">
        <f>(H3-G3)/G3</f>
        <v>0.5101908065915004</v>
      </c>
      <c r="K3" s="11" t="s">
        <v>18</v>
      </c>
      <c r="L3" s="128"/>
      <c r="M3" s="128"/>
      <c r="N3" s="127"/>
      <c r="O3" s="112"/>
      <c r="P3" s="14"/>
      <c r="Q3" s="14"/>
      <c r="W3" s="16" t="s">
        <v>13</v>
      </c>
      <c r="X3" s="17"/>
      <c r="Y3" s="18" t="s">
        <v>14</v>
      </c>
      <c r="Z3" s="18" t="s">
        <v>15</v>
      </c>
      <c r="AB3" s="16" t="s">
        <v>13</v>
      </c>
      <c r="AC3" s="17"/>
      <c r="AD3" s="18" t="s">
        <v>14</v>
      </c>
      <c r="AE3" s="18" t="s">
        <v>15</v>
      </c>
      <c r="AG3" s="16" t="s">
        <v>13</v>
      </c>
      <c r="AH3" s="17"/>
      <c r="AI3" s="18" t="s">
        <v>14</v>
      </c>
      <c r="AJ3" s="18" t="s">
        <v>15</v>
      </c>
    </row>
    <row r="4" spans="1:36">
      <c r="A4" s="11" t="s">
        <v>20</v>
      </c>
      <c r="B4" s="8">
        <v>4459</v>
      </c>
      <c r="C4" s="8">
        <v>3839</v>
      </c>
      <c r="D4" s="9">
        <v>6914</v>
      </c>
      <c r="E4" s="112">
        <f>(C4-B4)/B4</f>
        <v>-0.13904462884054722</v>
      </c>
      <c r="F4" s="11" t="s">
        <v>21</v>
      </c>
      <c r="G4" s="10">
        <v>7916</v>
      </c>
      <c r="H4" s="63">
        <v>10551</v>
      </c>
      <c r="I4" s="19">
        <v>11170</v>
      </c>
      <c r="J4" s="112">
        <f>(H4-G4)/G4</f>
        <v>0.33287013643254171</v>
      </c>
      <c r="K4" s="11" t="s">
        <v>22</v>
      </c>
      <c r="L4" s="10">
        <v>3655</v>
      </c>
      <c r="M4" s="10">
        <v>7156</v>
      </c>
      <c r="N4" s="19">
        <v>3463</v>
      </c>
      <c r="O4" s="112"/>
      <c r="P4" s="14"/>
      <c r="Q4" s="14"/>
      <c r="W4" s="20"/>
      <c r="X4" s="21" t="s">
        <v>19</v>
      </c>
      <c r="Y4" s="22">
        <v>0.97635527677143219</v>
      </c>
      <c r="Z4" s="22">
        <v>0.50913088870587575</v>
      </c>
      <c r="AB4" s="20"/>
      <c r="AC4" s="21" t="s">
        <v>19</v>
      </c>
      <c r="AD4" s="22">
        <v>0.65714782337679212</v>
      </c>
      <c r="AE4" s="22">
        <v>0.71511568066361364</v>
      </c>
      <c r="AG4" s="20"/>
      <c r="AH4" s="21" t="s">
        <v>19</v>
      </c>
      <c r="AI4" s="22">
        <v>1.3470795792058614E-3</v>
      </c>
      <c r="AJ4" s="22">
        <v>0.85986737812704928</v>
      </c>
    </row>
    <row r="5" spans="1:36">
      <c r="A5" s="11" t="s">
        <v>24</v>
      </c>
      <c r="B5" s="8">
        <v>4191</v>
      </c>
      <c r="C5" s="8">
        <v>3000</v>
      </c>
      <c r="D5" s="9">
        <v>6199</v>
      </c>
      <c r="E5" s="112">
        <f>(C5-B5)/B5</f>
        <v>-0.28418038654259126</v>
      </c>
      <c r="F5" s="11" t="s">
        <v>25</v>
      </c>
      <c r="G5" s="5">
        <v>6779</v>
      </c>
      <c r="H5" s="5">
        <v>2460</v>
      </c>
      <c r="I5" s="149">
        <v>2546</v>
      </c>
      <c r="J5" s="112">
        <f>(H5-G5)/G5</f>
        <v>-0.63711461867532082</v>
      </c>
      <c r="K5" s="11" t="s">
        <v>26</v>
      </c>
      <c r="L5" s="10">
        <v>8084</v>
      </c>
      <c r="M5" s="10">
        <v>8305</v>
      </c>
      <c r="N5" s="19">
        <v>13826</v>
      </c>
      <c r="O5" s="112"/>
      <c r="P5" s="14"/>
      <c r="Q5" s="14"/>
      <c r="W5" s="23"/>
      <c r="X5" s="24" t="s">
        <v>23</v>
      </c>
      <c r="Y5" s="25">
        <v>90</v>
      </c>
      <c r="Z5" s="25">
        <v>90</v>
      </c>
      <c r="AB5" s="23"/>
      <c r="AC5" s="24" t="s">
        <v>23</v>
      </c>
      <c r="AD5" s="25">
        <v>90</v>
      </c>
      <c r="AE5" s="25">
        <v>90</v>
      </c>
      <c r="AG5" s="23"/>
      <c r="AH5" s="24" t="s">
        <v>23</v>
      </c>
      <c r="AI5" s="25">
        <v>90</v>
      </c>
      <c r="AJ5" s="25">
        <v>90</v>
      </c>
    </row>
    <row r="6" spans="1:36">
      <c r="A6" s="11" t="s">
        <v>28</v>
      </c>
      <c r="B6" s="125">
        <v>10000</v>
      </c>
      <c r="C6" s="8">
        <v>5160</v>
      </c>
      <c r="D6" s="9">
        <v>2978</v>
      </c>
      <c r="E6" s="112">
        <f>(C6-B6)/B6</f>
        <v>-0.48399999999999999</v>
      </c>
      <c r="F6" s="11" t="s">
        <v>29</v>
      </c>
      <c r="G6" s="10">
        <v>12913</v>
      </c>
      <c r="H6" s="63">
        <v>9915</v>
      </c>
      <c r="I6" s="19">
        <v>16121</v>
      </c>
      <c r="J6" s="112">
        <f>(H6-G6)/G6</f>
        <v>-0.23216913188259894</v>
      </c>
      <c r="K6" s="11" t="s">
        <v>30</v>
      </c>
      <c r="L6" s="10">
        <v>10206</v>
      </c>
      <c r="M6" s="10">
        <v>3098</v>
      </c>
      <c r="N6" s="19">
        <v>10206</v>
      </c>
      <c r="O6" s="112"/>
      <c r="P6" s="14"/>
      <c r="Q6" s="14"/>
      <c r="W6" s="20"/>
      <c r="X6" s="26" t="s">
        <v>27</v>
      </c>
      <c r="Y6" s="27">
        <v>8</v>
      </c>
      <c r="Z6" s="28">
        <v>8</v>
      </c>
      <c r="AB6" s="20"/>
      <c r="AC6" s="26" t="s">
        <v>27</v>
      </c>
      <c r="AD6" s="27">
        <v>10</v>
      </c>
      <c r="AE6" s="28">
        <v>10</v>
      </c>
      <c r="AG6" s="20"/>
      <c r="AH6" s="26" t="s">
        <v>27</v>
      </c>
      <c r="AI6" s="27">
        <v>8</v>
      </c>
      <c r="AJ6" s="28">
        <v>8</v>
      </c>
    </row>
    <row r="7" spans="1:36" ht="14.5" customHeight="1">
      <c r="A7" s="11" t="s">
        <v>33</v>
      </c>
      <c r="B7" s="8">
        <v>8100</v>
      </c>
      <c r="C7" s="8">
        <v>2496</v>
      </c>
      <c r="D7" s="9">
        <v>17758</v>
      </c>
      <c r="E7" s="112">
        <f>(C7-B7)/B7</f>
        <v>-0.69185185185185183</v>
      </c>
      <c r="F7" s="11" t="s">
        <v>34</v>
      </c>
      <c r="G7" s="10">
        <v>11030</v>
      </c>
      <c r="H7" s="63">
        <v>4230</v>
      </c>
      <c r="I7" s="19">
        <v>4592</v>
      </c>
      <c r="J7" s="112">
        <f>(H7-G7)/G7</f>
        <v>-0.61650045330915682</v>
      </c>
      <c r="K7" s="11" t="s">
        <v>35</v>
      </c>
      <c r="L7" s="10">
        <v>8196</v>
      </c>
      <c r="M7" s="10">
        <v>9307</v>
      </c>
      <c r="N7" s="19">
        <v>7947</v>
      </c>
      <c r="O7" s="112"/>
      <c r="P7" s="14"/>
      <c r="Q7" s="14"/>
      <c r="W7" s="20"/>
      <c r="X7" s="30" t="s">
        <v>32</v>
      </c>
      <c r="Y7" s="31">
        <v>-0.67413776311339291</v>
      </c>
      <c r="Z7" s="31">
        <v>9.6372374099283036</v>
      </c>
      <c r="AB7" s="20"/>
      <c r="AC7" s="30" t="s">
        <v>32</v>
      </c>
      <c r="AD7" s="31">
        <v>-7.928463762991683</v>
      </c>
      <c r="AE7" s="31">
        <v>-6.2147523498924215</v>
      </c>
      <c r="AG7" s="20"/>
      <c r="AH7" s="30" t="s">
        <v>32</v>
      </c>
      <c r="AI7" s="31">
        <v>-55.959353125851649</v>
      </c>
      <c r="AJ7" s="31">
        <v>-4.0689995566425665</v>
      </c>
    </row>
    <row r="8" spans="1:36">
      <c r="A8" s="11" t="s">
        <v>39</v>
      </c>
      <c r="B8" s="8">
        <v>39998</v>
      </c>
      <c r="C8" s="8">
        <v>19936</v>
      </c>
      <c r="D8" s="9">
        <v>30604</v>
      </c>
      <c r="E8" s="112">
        <f>(C8-B8)/B8</f>
        <v>-0.5015750787539377</v>
      </c>
      <c r="F8" s="11" t="s">
        <v>40</v>
      </c>
      <c r="G8" s="10">
        <v>2765</v>
      </c>
      <c r="H8" s="63">
        <v>7940</v>
      </c>
      <c r="I8" s="19">
        <v>6118</v>
      </c>
      <c r="J8" s="112">
        <f>(H8-G8)/G8</f>
        <v>1.8716094032549728</v>
      </c>
      <c r="K8" s="11" t="s">
        <v>41</v>
      </c>
      <c r="L8" s="10">
        <v>11697</v>
      </c>
      <c r="M8" s="10">
        <v>19460</v>
      </c>
      <c r="N8" s="19">
        <v>11873</v>
      </c>
      <c r="O8" s="112"/>
      <c r="P8" s="14"/>
      <c r="Q8" s="14"/>
      <c r="W8" s="90" t="s">
        <v>37</v>
      </c>
      <c r="X8" s="32" t="s">
        <v>38</v>
      </c>
      <c r="Y8" s="33">
        <v>-34.171623332578122</v>
      </c>
      <c r="Z8" s="33">
        <v>-14.410002829398067</v>
      </c>
      <c r="AB8" s="90" t="s">
        <v>37</v>
      </c>
      <c r="AC8" s="32" t="s">
        <v>38</v>
      </c>
      <c r="AD8" s="33">
        <v>-33.629276105665497</v>
      </c>
      <c r="AE8" s="33">
        <v>-31.191636758540369</v>
      </c>
      <c r="AG8" s="90" t="s">
        <v>37</v>
      </c>
      <c r="AH8" s="32" t="s">
        <v>38</v>
      </c>
      <c r="AI8" s="33">
        <v>-67.935743365462969</v>
      </c>
      <c r="AJ8" s="33">
        <v>-37.201196777456637</v>
      </c>
    </row>
    <row r="9" spans="1:36">
      <c r="A9" s="11" t="s">
        <v>44</v>
      </c>
      <c r="B9" s="8">
        <v>20339</v>
      </c>
      <c r="C9" s="8">
        <v>5179</v>
      </c>
      <c r="D9" s="9">
        <v>7436</v>
      </c>
      <c r="E9" s="112">
        <f>(C9-B9)/B9</f>
        <v>-0.74536604552829544</v>
      </c>
      <c r="F9" s="11" t="s">
        <v>45</v>
      </c>
      <c r="G9" s="10">
        <v>3100</v>
      </c>
      <c r="H9" s="63">
        <v>4143</v>
      </c>
      <c r="I9" s="19">
        <v>4355</v>
      </c>
      <c r="J9" s="112">
        <f>(H9-G9)/G9</f>
        <v>0.33645161290322578</v>
      </c>
      <c r="K9" s="11" t="s">
        <v>46</v>
      </c>
      <c r="L9" s="5">
        <v>14401</v>
      </c>
      <c r="M9" s="5">
        <v>7662</v>
      </c>
      <c r="N9" s="149">
        <v>14458</v>
      </c>
      <c r="O9" s="112"/>
      <c r="P9" s="14"/>
      <c r="Q9" s="14"/>
      <c r="T9" s="133"/>
      <c r="U9" s="134"/>
      <c r="W9" s="91"/>
      <c r="X9" s="34" t="s">
        <v>43</v>
      </c>
      <c r="Y9" s="35">
        <v>49.86890773479189</v>
      </c>
      <c r="Z9" s="36">
        <v>40.440755044325073</v>
      </c>
      <c r="AB9" s="91"/>
      <c r="AC9" s="34" t="s">
        <v>43</v>
      </c>
      <c r="AD9" s="35">
        <v>27.724503932468906</v>
      </c>
      <c r="AE9" s="36">
        <v>27.828540927889534</v>
      </c>
      <c r="AG9" s="91"/>
      <c r="AH9" s="34" t="s">
        <v>43</v>
      </c>
      <c r="AI9" s="35">
        <v>-39.509635317593009</v>
      </c>
      <c r="AJ9" s="36">
        <v>46.543506783897811</v>
      </c>
    </row>
    <row r="10" spans="1:36" ht="14.5" customHeight="1">
      <c r="A10" s="11" t="s">
        <v>49</v>
      </c>
      <c r="B10" s="8">
        <v>22696</v>
      </c>
      <c r="C10" s="8">
        <v>4103</v>
      </c>
      <c r="D10" s="9">
        <v>22696</v>
      </c>
      <c r="E10" s="112">
        <f>(C10-B10)/B10</f>
        <v>-0.81921924568205851</v>
      </c>
      <c r="F10" s="11" t="s">
        <v>50</v>
      </c>
      <c r="G10" s="10">
        <v>23303</v>
      </c>
      <c r="H10" s="63">
        <v>18642.400000000001</v>
      </c>
      <c r="I10" s="19">
        <v>15535</v>
      </c>
      <c r="J10" s="112">
        <f>(H10-G10)/G10</f>
        <v>-0.19999999999999993</v>
      </c>
      <c r="K10" s="11" t="s">
        <v>51</v>
      </c>
      <c r="L10" s="10">
        <v>2067</v>
      </c>
      <c r="M10" s="10">
        <v>3615</v>
      </c>
      <c r="N10" s="19">
        <v>4017</v>
      </c>
      <c r="O10" s="112"/>
      <c r="P10" s="14"/>
      <c r="Q10" s="14"/>
      <c r="T10" s="133"/>
      <c r="U10" s="132"/>
      <c r="W10" s="37"/>
      <c r="X10" s="38" t="s">
        <v>48</v>
      </c>
      <c r="Y10" s="39">
        <v>50.886087832152867</v>
      </c>
      <c r="Z10" s="39">
        <v>28.095853527596574</v>
      </c>
      <c r="AB10" s="37"/>
      <c r="AC10" s="38" t="s">
        <v>48</v>
      </c>
      <c r="AD10" s="39">
        <v>38.723115908138624</v>
      </c>
      <c r="AE10" s="39">
        <v>36.299198574161778</v>
      </c>
      <c r="AG10" s="37"/>
      <c r="AH10" s="38" t="s">
        <v>48</v>
      </c>
      <c r="AI10" s="39">
        <v>37.351217513370671</v>
      </c>
      <c r="AJ10" s="39">
        <v>52.75928126114411</v>
      </c>
    </row>
    <row r="11" spans="1:36">
      <c r="A11" s="11" t="s">
        <v>55</v>
      </c>
      <c r="B11" s="8">
        <v>4237</v>
      </c>
      <c r="C11" s="8">
        <v>2749</v>
      </c>
      <c r="D11" s="9">
        <v>6916</v>
      </c>
      <c r="E11" s="112">
        <f>(C11-B11)/B11</f>
        <v>-0.35119188104791127</v>
      </c>
      <c r="F11" s="11" t="s">
        <v>56</v>
      </c>
      <c r="G11" s="5">
        <v>4054</v>
      </c>
      <c r="H11" s="5">
        <v>3309</v>
      </c>
      <c r="I11" s="149">
        <v>2564</v>
      </c>
      <c r="J11" s="112">
        <f>(H11-G11)/G11</f>
        <v>-0.18376911692155895</v>
      </c>
      <c r="K11" s="11" t="s">
        <v>57</v>
      </c>
      <c r="L11" s="10">
        <v>2605</v>
      </c>
      <c r="M11" s="10">
        <v>4324</v>
      </c>
      <c r="N11" s="19">
        <v>3814</v>
      </c>
      <c r="O11" s="112"/>
      <c r="P11" s="14"/>
      <c r="Q11" s="14"/>
      <c r="T11" s="133"/>
      <c r="U11" s="132"/>
      <c r="W11" s="84" t="s">
        <v>53</v>
      </c>
      <c r="X11" s="40" t="s">
        <v>54</v>
      </c>
      <c r="Y11" s="41">
        <v>15.5</v>
      </c>
      <c r="Z11" s="41">
        <v>15.5</v>
      </c>
      <c r="AB11" s="84" t="s">
        <v>53</v>
      </c>
      <c r="AC11" s="40" t="s">
        <v>54</v>
      </c>
      <c r="AD11" s="41">
        <v>15.5</v>
      </c>
      <c r="AE11" s="41">
        <v>15.5</v>
      </c>
      <c r="AG11" s="84" t="s">
        <v>53</v>
      </c>
      <c r="AH11" s="40" t="s">
        <v>54</v>
      </c>
      <c r="AI11" s="41">
        <v>15.5</v>
      </c>
      <c r="AJ11" s="41">
        <v>15.5</v>
      </c>
    </row>
    <row r="12" spans="1:36" ht="15" customHeight="1" thickBot="1">
      <c r="A12" s="2"/>
      <c r="B12" s="148"/>
      <c r="C12" s="148"/>
      <c r="D12" s="147"/>
      <c r="E12" s="8"/>
      <c r="F12" s="11" t="s">
        <v>59</v>
      </c>
      <c r="G12" s="45">
        <v>23924</v>
      </c>
      <c r="H12" s="118">
        <v>17302</v>
      </c>
      <c r="I12" s="46">
        <v>22109</v>
      </c>
      <c r="J12" s="112">
        <f>(H12-G12)/G12</f>
        <v>-0.27679317839826117</v>
      </c>
      <c r="K12" s="11"/>
      <c r="L12" s="146"/>
      <c r="M12" s="146"/>
      <c r="N12" s="145"/>
      <c r="O12" s="112"/>
      <c r="Q12" s="14"/>
      <c r="T12" s="133"/>
      <c r="U12" s="132"/>
      <c r="W12" s="85"/>
      <c r="X12" s="42" t="s">
        <v>58</v>
      </c>
      <c r="Y12" s="41">
        <v>-13.419913419913428</v>
      </c>
      <c r="Z12" s="41">
        <v>-13.419913419913428</v>
      </c>
      <c r="AB12" s="85"/>
      <c r="AC12" s="42" t="s">
        <v>58</v>
      </c>
      <c r="AD12" s="41">
        <v>-13.419913419913428</v>
      </c>
      <c r="AE12" s="41">
        <v>-13.419913419913428</v>
      </c>
      <c r="AG12" s="85"/>
      <c r="AH12" s="42" t="s">
        <v>58</v>
      </c>
      <c r="AI12" s="41">
        <v>-13.419913419913428</v>
      </c>
      <c r="AJ12" s="41">
        <v>-13.419913419913428</v>
      </c>
    </row>
    <row r="13" spans="1:36">
      <c r="A13" s="48" t="s">
        <v>62</v>
      </c>
      <c r="B13" s="144">
        <f>AVERAGE(B2:B11)</f>
        <v>13402.222222222223</v>
      </c>
      <c r="C13" s="144">
        <f>AVERAGE(C2:C11)</f>
        <v>5475.7777777777774</v>
      </c>
      <c r="D13" s="143">
        <f>AVERAGE(D2:D11)</f>
        <v>12015.888888888889</v>
      </c>
      <c r="E13" s="111">
        <f>AVERAGE(E2:E11)</f>
        <v>-0.50990626566382946</v>
      </c>
      <c r="F13" s="7"/>
      <c r="G13" s="141">
        <f>AVERAGE(G2:G12)</f>
        <v>9760.818181818182</v>
      </c>
      <c r="H13" s="141">
        <f>AVERAGE(H2:H12)</f>
        <v>8424.3090909090897</v>
      </c>
      <c r="I13" s="140">
        <f>AVERAGE(I2:I12)</f>
        <v>8995.0909090909099</v>
      </c>
      <c r="J13" s="142"/>
      <c r="K13" s="7"/>
      <c r="L13" s="141">
        <f>AVERAGE(L2:L11)</f>
        <v>7971.2222222222226</v>
      </c>
      <c r="M13" s="141">
        <f>AVERAGE(M2:M11)</f>
        <v>7627.4444444444443</v>
      </c>
      <c r="N13" s="140">
        <f>AVERAGE(N2:N11)</f>
        <v>8338.3333333333339</v>
      </c>
      <c r="O13" s="121"/>
      <c r="P13" s="14"/>
      <c r="T13" s="133"/>
      <c r="U13" s="132"/>
      <c r="W13" s="86" t="s">
        <v>60</v>
      </c>
      <c r="X13" s="78" t="s">
        <v>61</v>
      </c>
      <c r="Y13" s="47">
        <v>25.725086042272128</v>
      </c>
      <c r="Z13" s="47">
        <v>35.292280082516449</v>
      </c>
      <c r="AB13" s="86" t="s">
        <v>60</v>
      </c>
      <c r="AC13" s="78" t="s">
        <v>61</v>
      </c>
      <c r="AD13" s="47">
        <v>11.894379469136284</v>
      </c>
      <c r="AE13" s="47">
        <v>12.542911653790567</v>
      </c>
      <c r="AG13" s="86" t="s">
        <v>60</v>
      </c>
      <c r="AH13" s="78" t="s">
        <v>61</v>
      </c>
      <c r="AI13" s="47">
        <v>2.4093137009438704E-2</v>
      </c>
      <c r="AJ13" s="47">
        <v>21.939410439831704</v>
      </c>
    </row>
    <row r="14" spans="1:36" ht="15" thickBot="1">
      <c r="A14" s="55" t="s">
        <v>67</v>
      </c>
      <c r="B14" s="139">
        <f>STDEV(B2:B11)</f>
        <v>12127.533897888905</v>
      </c>
      <c r="C14" s="139">
        <f>STDEV(C2:C11)</f>
        <v>5515.2788183775847</v>
      </c>
      <c r="D14" s="138">
        <f>STDEV(D2:D11)</f>
        <v>9420.4984003560603</v>
      </c>
      <c r="E14" s="107">
        <f>STDEV(E2:E11)</f>
        <v>0.22432895157993729</v>
      </c>
      <c r="F14" s="2"/>
      <c r="G14" s="136">
        <f>STDEV(G2:G12)</f>
        <v>7536.4851067083227</v>
      </c>
      <c r="H14" s="136">
        <f>STDEV(H2:H12)</f>
        <v>5398.7743285776542</v>
      </c>
      <c r="I14" s="135">
        <f>STDEV(I2:I12)</f>
        <v>6415.2778966237374</v>
      </c>
      <c r="J14" s="137"/>
      <c r="K14" s="2"/>
      <c r="L14" s="136">
        <f>STDEV(L2:L11)</f>
        <v>4340.787710133317</v>
      </c>
      <c r="M14" s="136">
        <f>STDEV(M2:M11)</f>
        <v>4933.0452083654955</v>
      </c>
      <c r="N14" s="135">
        <f>STDEV(N2:N11)</f>
        <v>4401.8025285103377</v>
      </c>
      <c r="O14" s="121"/>
      <c r="W14" s="87"/>
      <c r="X14" s="79"/>
      <c r="Y14" s="54" t="s">
        <v>65</v>
      </c>
      <c r="Z14" s="54" t="s">
        <v>65</v>
      </c>
      <c r="AB14" s="87"/>
      <c r="AC14" s="79"/>
      <c r="AD14" s="54" t="s">
        <v>63</v>
      </c>
      <c r="AE14" s="54" t="s">
        <v>63</v>
      </c>
      <c r="AG14" s="87"/>
      <c r="AH14" s="79"/>
      <c r="AI14" s="54" t="s">
        <v>66</v>
      </c>
      <c r="AJ14" s="54" t="s">
        <v>63</v>
      </c>
    </row>
    <row r="15" spans="1:36" customFormat="1">
      <c r="A15" s="7" t="s">
        <v>10</v>
      </c>
      <c r="B15" s="12">
        <f>B2-B2</f>
        <v>0</v>
      </c>
      <c r="C15" s="12">
        <f>C2-B2</f>
        <v>0</v>
      </c>
      <c r="D15" s="13">
        <f>D2-B2</f>
        <v>0</v>
      </c>
      <c r="F15" s="11" t="s">
        <v>11</v>
      </c>
      <c r="G15" s="60">
        <f>G2-G2</f>
        <v>0</v>
      </c>
      <c r="H15" s="60">
        <f>H2-G2</f>
        <v>237</v>
      </c>
      <c r="I15" s="61">
        <f>I2-G2</f>
        <v>-570</v>
      </c>
      <c r="K15" s="11" t="s">
        <v>12</v>
      </c>
      <c r="L15" s="12">
        <f>L2-L2</f>
        <v>0</v>
      </c>
      <c r="M15" s="12">
        <f>M2-L2</f>
        <v>-5110</v>
      </c>
      <c r="N15" s="13">
        <f>N2-L2</f>
        <v>-5389</v>
      </c>
      <c r="O15" s="10"/>
      <c r="W15" s="87"/>
      <c r="X15" s="80" t="s">
        <v>68</v>
      </c>
      <c r="Y15" s="47">
        <v>46.675816746915785</v>
      </c>
      <c r="Z15" s="47">
        <v>59.001076261756779</v>
      </c>
      <c r="AB15" s="87"/>
      <c r="AC15" s="80" t="s">
        <v>68</v>
      </c>
      <c r="AD15" s="47">
        <v>51.080508550825044</v>
      </c>
      <c r="AE15" s="47">
        <v>54.960915960169601</v>
      </c>
      <c r="AG15" s="87"/>
      <c r="AH15" s="80" t="s">
        <v>68</v>
      </c>
      <c r="AI15" s="47">
        <v>0.1845883157092203</v>
      </c>
      <c r="AJ15" s="47">
        <v>44.832135794087279</v>
      </c>
    </row>
    <row r="16" spans="1:36" customFormat="1" ht="14.5" customHeight="1">
      <c r="A16" s="11" t="s">
        <v>16</v>
      </c>
      <c r="B16" s="10">
        <f>B3-B3</f>
        <v>0</v>
      </c>
      <c r="C16" s="10">
        <f>C3-B3</f>
        <v>-3780</v>
      </c>
      <c r="D16" s="19">
        <f>D3-B3</f>
        <v>42</v>
      </c>
      <c r="F16" s="11" t="s">
        <v>17</v>
      </c>
      <c r="G16" s="63">
        <f>G3-G3</f>
        <v>0</v>
      </c>
      <c r="H16" s="63">
        <f>H3-G3</f>
        <v>2353</v>
      </c>
      <c r="I16" s="64">
        <f>I3-G3</f>
        <v>2821</v>
      </c>
      <c r="K16" s="11" t="s">
        <v>18</v>
      </c>
      <c r="L16" s="10">
        <f>L3-L3</f>
        <v>0</v>
      </c>
      <c r="M16" s="10">
        <f>M3-L3</f>
        <v>0</v>
      </c>
      <c r="N16" s="19">
        <f>N3-L3</f>
        <v>0</v>
      </c>
      <c r="O16" s="10"/>
      <c r="W16" s="87"/>
      <c r="X16" s="81"/>
      <c r="Y16" s="54" t="s">
        <v>65</v>
      </c>
      <c r="Z16" s="54" t="s">
        <v>65</v>
      </c>
      <c r="AB16" s="87"/>
      <c r="AC16" s="81"/>
      <c r="AD16" s="54" t="s">
        <v>65</v>
      </c>
      <c r="AE16" s="54" t="s">
        <v>65</v>
      </c>
      <c r="AG16" s="87"/>
      <c r="AH16" s="81"/>
      <c r="AI16" s="54" t="s">
        <v>66</v>
      </c>
      <c r="AJ16" s="54" t="s">
        <v>65</v>
      </c>
    </row>
    <row r="17" spans="1:39" customFormat="1">
      <c r="A17" s="11" t="s">
        <v>20</v>
      </c>
      <c r="B17" s="10">
        <f>B4-B4</f>
        <v>0</v>
      </c>
      <c r="C17" s="10">
        <f>C4-B4</f>
        <v>-620</v>
      </c>
      <c r="D17" s="19">
        <f>D4-B4</f>
        <v>2455</v>
      </c>
      <c r="F17" s="11" t="s">
        <v>21</v>
      </c>
      <c r="G17" s="63">
        <f>G4-G4</f>
        <v>0</v>
      </c>
      <c r="H17" s="63">
        <f>H4-G4</f>
        <v>2635</v>
      </c>
      <c r="I17" s="64">
        <f>I4-G4</f>
        <v>3254</v>
      </c>
      <c r="K17" s="11" t="s">
        <v>22</v>
      </c>
      <c r="L17" s="10">
        <f>L4-L4</f>
        <v>0</v>
      </c>
      <c r="M17" s="63">
        <f>M4-L4</f>
        <v>3501</v>
      </c>
      <c r="N17" s="19">
        <f>N4-L4</f>
        <v>-192</v>
      </c>
      <c r="O17" s="10"/>
      <c r="W17" s="87"/>
      <c r="X17" s="82" t="s">
        <v>69</v>
      </c>
      <c r="Y17" s="47">
        <v>27.59909721081209</v>
      </c>
      <c r="Z17" s="47">
        <v>5.706643655726781</v>
      </c>
      <c r="AB17" s="87"/>
      <c r="AC17" s="82" t="s">
        <v>69</v>
      </c>
      <c r="AD17" s="47">
        <v>37.025111980038673</v>
      </c>
      <c r="AE17" s="47">
        <v>32.496172386039831</v>
      </c>
      <c r="AG17" s="87"/>
      <c r="AH17" s="82" t="s">
        <v>69</v>
      </c>
      <c r="AI17" s="47">
        <v>99.791318547281335</v>
      </c>
      <c r="AJ17" s="47">
        <v>33.228453766081017</v>
      </c>
    </row>
    <row r="18" spans="1:39" customFormat="1" ht="21.5" customHeight="1">
      <c r="A18" s="11" t="s">
        <v>24</v>
      </c>
      <c r="B18" s="10">
        <f>B5-B5</f>
        <v>0</v>
      </c>
      <c r="C18" s="10">
        <f>C5-B5</f>
        <v>-1191</v>
      </c>
      <c r="D18" s="19">
        <f>D5-B5</f>
        <v>2008</v>
      </c>
      <c r="F18" s="11" t="s">
        <v>25</v>
      </c>
      <c r="G18" s="63">
        <f>G5-G5</f>
        <v>0</v>
      </c>
      <c r="H18" s="63">
        <f>H5-G5</f>
        <v>-4319</v>
      </c>
      <c r="I18" s="64">
        <f>I5-G5</f>
        <v>-4233</v>
      </c>
      <c r="K18" s="11" t="s">
        <v>26</v>
      </c>
      <c r="L18" s="10">
        <f>L5-L5</f>
        <v>0</v>
      </c>
      <c r="M18" s="10">
        <f>M5-L5</f>
        <v>221</v>
      </c>
      <c r="N18" s="19">
        <f>N5-L5</f>
        <v>5742</v>
      </c>
      <c r="O18" s="10"/>
      <c r="W18" s="87"/>
      <c r="X18" s="83"/>
      <c r="Y18" s="54" t="s">
        <v>65</v>
      </c>
      <c r="Z18" s="54" t="s">
        <v>63</v>
      </c>
      <c r="AB18" s="87"/>
      <c r="AC18" s="83"/>
      <c r="AD18" s="54" t="s">
        <v>65</v>
      </c>
      <c r="AE18" s="54" t="s">
        <v>65</v>
      </c>
      <c r="AG18" s="87"/>
      <c r="AH18" s="83"/>
      <c r="AI18" s="54" t="s">
        <v>71</v>
      </c>
      <c r="AJ18" s="54" t="s">
        <v>65</v>
      </c>
    </row>
    <row r="19" spans="1:39" customFormat="1" ht="21.5" customHeight="1">
      <c r="A19" s="11" t="s">
        <v>28</v>
      </c>
      <c r="B19" s="10">
        <f>B6-B6</f>
        <v>0</v>
      </c>
      <c r="C19" s="10">
        <f>C6-B6</f>
        <v>-4840</v>
      </c>
      <c r="D19" s="19">
        <f>D6-B6</f>
        <v>-7022</v>
      </c>
      <c r="F19" s="11" t="s">
        <v>29</v>
      </c>
      <c r="G19" s="63">
        <f>G6-G6</f>
        <v>0</v>
      </c>
      <c r="H19" s="63">
        <f>H6-G6</f>
        <v>-2998</v>
      </c>
      <c r="I19" s="64">
        <f>I6-G6</f>
        <v>3208</v>
      </c>
      <c r="K19" s="11" t="s">
        <v>30</v>
      </c>
      <c r="L19" s="10">
        <f>L6-L6</f>
        <v>0</v>
      </c>
      <c r="M19" s="10">
        <f>M6-L6</f>
        <v>-7108</v>
      </c>
      <c r="N19" s="19">
        <f>N6-L6</f>
        <v>0</v>
      </c>
      <c r="O19" s="10"/>
      <c r="Y19" s="95" t="s">
        <v>72</v>
      </c>
      <c r="Z19" s="95" t="s">
        <v>72</v>
      </c>
      <c r="AD19" s="95" t="s">
        <v>72</v>
      </c>
      <c r="AE19" s="95" t="s">
        <v>72</v>
      </c>
      <c r="AI19" s="95" t="s">
        <v>99</v>
      </c>
      <c r="AJ19" s="95" t="s">
        <v>72</v>
      </c>
    </row>
    <row r="20" spans="1:39" customFormat="1" ht="14.5" customHeight="1">
      <c r="A20" s="11" t="s">
        <v>33</v>
      </c>
      <c r="B20" s="10">
        <f>B7-B7</f>
        <v>0</v>
      </c>
      <c r="C20" s="10">
        <f>C7-B7</f>
        <v>-5604</v>
      </c>
      <c r="D20" s="19">
        <f>D7-B7</f>
        <v>9658</v>
      </c>
      <c r="F20" s="11" t="s">
        <v>34</v>
      </c>
      <c r="G20" s="63">
        <f>G7-G7</f>
        <v>0</v>
      </c>
      <c r="H20" s="63">
        <f>H7-G7</f>
        <v>-6800</v>
      </c>
      <c r="I20" s="64">
        <f>I7-G7</f>
        <v>-6438</v>
      </c>
      <c r="K20" s="11" t="s">
        <v>35</v>
      </c>
      <c r="L20" s="10">
        <f>L7-L7</f>
        <v>0</v>
      </c>
      <c r="M20" s="10">
        <f>M7-L7</f>
        <v>1111</v>
      </c>
      <c r="N20" s="19">
        <f>N7-L7</f>
        <v>-249</v>
      </c>
      <c r="O20" s="10"/>
      <c r="AI20" s="97" t="s">
        <v>98</v>
      </c>
    </row>
    <row r="21" spans="1:39" customFormat="1" ht="21.5" customHeight="1">
      <c r="A21" s="11" t="s">
        <v>39</v>
      </c>
      <c r="B21" s="10">
        <f>B8-B8</f>
        <v>0</v>
      </c>
      <c r="C21" s="10">
        <f>C8-B8</f>
        <v>-20062</v>
      </c>
      <c r="D21" s="19">
        <f>D8-B8</f>
        <v>-9394</v>
      </c>
      <c r="F21" s="11" t="s">
        <v>40</v>
      </c>
      <c r="G21" s="63">
        <f>G8-G8</f>
        <v>0</v>
      </c>
      <c r="H21" s="63">
        <f>H8-G8</f>
        <v>5175</v>
      </c>
      <c r="I21" s="64">
        <f>I8-G8</f>
        <v>3353</v>
      </c>
      <c r="K21" s="11" t="s">
        <v>41</v>
      </c>
      <c r="L21" s="10">
        <f>L8-L8</f>
        <v>0</v>
      </c>
      <c r="M21" s="10">
        <f>M8-L8</f>
        <v>7763</v>
      </c>
      <c r="N21" s="19">
        <f>N8-L8</f>
        <v>176</v>
      </c>
      <c r="O21" s="10"/>
    </row>
    <row r="22" spans="1:39" customFormat="1">
      <c r="A22" s="11" t="s">
        <v>44</v>
      </c>
      <c r="B22" s="10">
        <f>B9-B9</f>
        <v>0</v>
      </c>
      <c r="C22" s="10">
        <f>C9-B9</f>
        <v>-15160</v>
      </c>
      <c r="D22" s="19">
        <f>D9-B9</f>
        <v>-12903</v>
      </c>
      <c r="F22" s="11" t="s">
        <v>45</v>
      </c>
      <c r="G22" s="63">
        <f>G9-G9</f>
        <v>0</v>
      </c>
      <c r="H22" s="63">
        <f>H9-G9</f>
        <v>1043</v>
      </c>
      <c r="I22" s="64">
        <f>I9-G9</f>
        <v>1255</v>
      </c>
      <c r="K22" s="11" t="s">
        <v>46</v>
      </c>
      <c r="L22" s="10">
        <f>L9-L9</f>
        <v>0</v>
      </c>
      <c r="M22" s="10">
        <f>M9-L9</f>
        <v>-6739</v>
      </c>
      <c r="N22" s="19">
        <f>N9-L9</f>
        <v>57</v>
      </c>
      <c r="O22" s="10"/>
      <c r="W22" s="6" t="s">
        <v>77</v>
      </c>
      <c r="AB22" s="6" t="s">
        <v>78</v>
      </c>
      <c r="AE22" s="102"/>
      <c r="AG22" s="6" t="s">
        <v>79</v>
      </c>
      <c r="AM22" s="102"/>
    </row>
    <row r="23" spans="1:39" customFormat="1">
      <c r="A23" s="11" t="s">
        <v>49</v>
      </c>
      <c r="B23" s="10">
        <f>B10-B10</f>
        <v>0</v>
      </c>
      <c r="C23" s="10">
        <f>C10-B10</f>
        <v>-18593</v>
      </c>
      <c r="D23" s="19">
        <f>D10-B10</f>
        <v>0</v>
      </c>
      <c r="F23" s="11" t="s">
        <v>50</v>
      </c>
      <c r="G23" s="63">
        <f>G10-G10</f>
        <v>0</v>
      </c>
      <c r="H23" s="63">
        <f>H10-G10</f>
        <v>-4660.5999999999985</v>
      </c>
      <c r="I23" s="64">
        <f>I10-G10</f>
        <v>-7768</v>
      </c>
      <c r="K23" s="11" t="s">
        <v>51</v>
      </c>
      <c r="L23" s="10">
        <f>L10-L10</f>
        <v>0</v>
      </c>
      <c r="M23" s="10">
        <f>M10-L10</f>
        <v>1548</v>
      </c>
      <c r="N23" s="19">
        <f>N10-L10</f>
        <v>1950</v>
      </c>
      <c r="O23" s="10"/>
      <c r="W23" s="88" t="s">
        <v>13</v>
      </c>
      <c r="X23" s="89"/>
      <c r="Y23" s="18" t="s">
        <v>14</v>
      </c>
      <c r="Z23" s="18" t="s">
        <v>15</v>
      </c>
      <c r="AB23" s="88" t="s">
        <v>13</v>
      </c>
      <c r="AC23" s="89"/>
      <c r="AD23" s="18" t="s">
        <v>14</v>
      </c>
      <c r="AE23" s="18" t="s">
        <v>15</v>
      </c>
      <c r="AG23" s="88" t="s">
        <v>13</v>
      </c>
      <c r="AH23" s="89"/>
      <c r="AI23" s="18" t="s">
        <v>14</v>
      </c>
      <c r="AJ23" s="18" t="s">
        <v>15</v>
      </c>
    </row>
    <row r="24" spans="1:39" customFormat="1" ht="14.5" customHeight="1">
      <c r="A24" s="11" t="s">
        <v>55</v>
      </c>
      <c r="B24" s="10">
        <f>B11-B11</f>
        <v>0</v>
      </c>
      <c r="C24" s="10">
        <f>C11-B11</f>
        <v>-1488</v>
      </c>
      <c r="D24" s="19">
        <f>D11-B11</f>
        <v>2679</v>
      </c>
      <c r="F24" s="11" t="s">
        <v>56</v>
      </c>
      <c r="G24" s="63">
        <f>G11-G11</f>
        <v>0</v>
      </c>
      <c r="H24" s="63">
        <f>H11-G11</f>
        <v>-745</v>
      </c>
      <c r="I24" s="64">
        <f>I11-G11</f>
        <v>-1490</v>
      </c>
      <c r="K24" s="11" t="s">
        <v>57</v>
      </c>
      <c r="L24" s="10">
        <f>L11-L11</f>
        <v>0</v>
      </c>
      <c r="M24" s="10">
        <f>M11-L11</f>
        <v>1719</v>
      </c>
      <c r="N24" s="19">
        <f>N11-L11</f>
        <v>1209</v>
      </c>
      <c r="O24" s="10"/>
      <c r="W24" s="20"/>
      <c r="X24" s="21" t="s">
        <v>19</v>
      </c>
      <c r="Y24" s="22">
        <v>0.79395453333799337</v>
      </c>
      <c r="Z24" s="22">
        <v>0.48074652443446952</v>
      </c>
      <c r="AB24" s="20"/>
      <c r="AC24" s="21" t="s">
        <v>19</v>
      </c>
      <c r="AD24" s="22">
        <v>1.0754895166394796E-2</v>
      </c>
      <c r="AE24" s="22">
        <v>0.62198987459361454</v>
      </c>
      <c r="AG24" s="20"/>
      <c r="AH24" s="21" t="s">
        <v>19</v>
      </c>
      <c r="AI24" s="22">
        <v>8.6248764187268883E-3</v>
      </c>
      <c r="AJ24" s="22">
        <v>0.93773977785995244</v>
      </c>
    </row>
    <row r="25" spans="1:39" customFormat="1" ht="15" thickBot="1">
      <c r="A25" s="2"/>
      <c r="B25" s="45"/>
      <c r="C25" s="45"/>
      <c r="D25" s="46"/>
      <c r="F25" s="11" t="s">
        <v>59</v>
      </c>
      <c r="G25" s="63">
        <f>G12-G12</f>
        <v>0</v>
      </c>
      <c r="H25" s="63">
        <f>H12-G12</f>
        <v>-6622</v>
      </c>
      <c r="I25" s="64">
        <f>I12-G12</f>
        <v>-1815</v>
      </c>
      <c r="K25" s="11"/>
      <c r="L25" s="10"/>
      <c r="M25" s="10"/>
      <c r="N25" s="19"/>
      <c r="O25" s="10"/>
      <c r="W25" s="69"/>
      <c r="X25" s="70" t="s">
        <v>23</v>
      </c>
      <c r="Y25" s="71">
        <v>90</v>
      </c>
      <c r="Z25" s="71">
        <v>90</v>
      </c>
      <c r="AB25" s="69"/>
      <c r="AC25" s="70" t="s">
        <v>23</v>
      </c>
      <c r="AD25" s="71">
        <v>90</v>
      </c>
      <c r="AE25" s="71">
        <v>90</v>
      </c>
      <c r="AG25" s="69"/>
      <c r="AH25" s="70" t="s">
        <v>23</v>
      </c>
      <c r="AI25" s="71">
        <v>90</v>
      </c>
      <c r="AJ25" s="71">
        <v>90</v>
      </c>
    </row>
    <row r="26" spans="1:39" customFormat="1">
      <c r="A26" s="48" t="s">
        <v>62</v>
      </c>
      <c r="B26" s="65">
        <f>AVERAGE(B15:B24)</f>
        <v>0</v>
      </c>
      <c r="C26" s="65">
        <f>AVERAGE(C15:C24)</f>
        <v>-7133.8</v>
      </c>
      <c r="D26" s="66">
        <f>AVERAGE(D15:D24)</f>
        <v>-1247.7</v>
      </c>
      <c r="E26" s="12"/>
      <c r="F26" s="7"/>
      <c r="G26" s="65">
        <f>AVERAGE(G15:G25)</f>
        <v>0</v>
      </c>
      <c r="H26" s="65">
        <f>AVERAGE(H15:H25)</f>
        <v>-1336.5090909090907</v>
      </c>
      <c r="I26" s="66">
        <f>AVERAGE(I15:I25)</f>
        <v>-765.72727272727275</v>
      </c>
      <c r="J26" s="12"/>
      <c r="K26" s="7"/>
      <c r="L26" s="65">
        <f>AVERAGE(L15:L24)</f>
        <v>0</v>
      </c>
      <c r="M26" s="65">
        <f>AVERAGE(M15:M24)</f>
        <v>-309.39999999999998</v>
      </c>
      <c r="N26" s="66">
        <f>AVERAGE(N15:N24)</f>
        <v>330.4</v>
      </c>
      <c r="O26" s="104"/>
      <c r="W26" s="20"/>
      <c r="X26" s="26" t="s">
        <v>27</v>
      </c>
      <c r="Y26" s="27">
        <v>16.391915644023232</v>
      </c>
      <c r="Z26" s="28">
        <v>17.682391791478917</v>
      </c>
      <c r="AB26" s="20"/>
      <c r="AC26" s="26" t="s">
        <v>27</v>
      </c>
      <c r="AD26" s="27">
        <v>15.032312041477178</v>
      </c>
      <c r="AE26" s="28">
        <v>12.893667687406213</v>
      </c>
      <c r="AG26" s="20"/>
      <c r="AH26" s="26" t="s">
        <v>27</v>
      </c>
      <c r="AI26" s="27">
        <v>17.945657804155491</v>
      </c>
      <c r="AJ26" s="28">
        <v>15.584726655214261</v>
      </c>
    </row>
    <row r="27" spans="1:39" customFormat="1" ht="15" thickBot="1">
      <c r="A27" s="55" t="s">
        <v>67</v>
      </c>
      <c r="B27" s="67">
        <f>STDEV(B15:B24)</f>
        <v>0</v>
      </c>
      <c r="C27" s="67">
        <f>STDEV(C15:C24)</f>
        <v>7761.9721835225473</v>
      </c>
      <c r="D27" s="68">
        <f>STDEV(D15:D24)</f>
        <v>6658.2483023356499</v>
      </c>
      <c r="E27" s="45"/>
      <c r="F27" s="2"/>
      <c r="G27" s="67">
        <f>STDEV(G15:G25)</f>
        <v>0</v>
      </c>
      <c r="H27" s="67">
        <f>STDEV(H15:H25)</f>
        <v>4009.5451276808308</v>
      </c>
      <c r="I27" s="68">
        <f>STDEV(I15:I25)</f>
        <v>4009.40040631786</v>
      </c>
      <c r="J27" s="45"/>
      <c r="K27" s="2"/>
      <c r="L27" s="67">
        <f>STDEV(L15:L24)</f>
        <v>0</v>
      </c>
      <c r="M27" s="67">
        <f>STDEV(M15:M24)</f>
        <v>4716.9693471785695</v>
      </c>
      <c r="N27" s="68">
        <f>STDEV(N15:N24)</f>
        <v>2714.518872859629</v>
      </c>
      <c r="O27" s="104"/>
      <c r="W27" s="20"/>
      <c r="X27" s="30" t="s">
        <v>80</v>
      </c>
      <c r="Y27" s="31">
        <v>-7.3035620698435366</v>
      </c>
      <c r="Z27" s="31">
        <v>-14.458581896359618</v>
      </c>
      <c r="AA27" s="102"/>
      <c r="AB27" s="20"/>
      <c r="AC27" s="30" t="s">
        <v>80</v>
      </c>
      <c r="AD27" s="31">
        <v>-55.660443431023147</v>
      </c>
      <c r="AE27" s="31">
        <v>-12.501443205216773</v>
      </c>
      <c r="AF27" s="102"/>
      <c r="AG27" s="20"/>
      <c r="AH27" s="30" t="s">
        <v>80</v>
      </c>
      <c r="AI27" s="31">
        <v>-52.16692511703075</v>
      </c>
      <c r="AJ27" s="31">
        <v>2.2879427703333306</v>
      </c>
      <c r="AK27" s="102"/>
      <c r="AL27" s="102"/>
      <c r="AM27" s="102"/>
    </row>
    <row r="28" spans="1:39" customFormat="1" ht="14.5" customHeight="1">
      <c r="W28" s="90" t="s">
        <v>37</v>
      </c>
      <c r="X28" s="32" t="s">
        <v>38</v>
      </c>
      <c r="Y28" s="33">
        <v>-43.695893083743634</v>
      </c>
      <c r="Z28" s="33">
        <v>-41.316054462099046</v>
      </c>
      <c r="AB28" s="90" t="s">
        <v>37</v>
      </c>
      <c r="AC28" s="32" t="s">
        <v>38</v>
      </c>
      <c r="AD28" s="33">
        <v>-72.830974138483811</v>
      </c>
      <c r="AE28" s="33">
        <v>-45.332391677908888</v>
      </c>
      <c r="AG28" s="90" t="s">
        <v>37</v>
      </c>
      <c r="AH28" s="32" t="s">
        <v>38</v>
      </c>
      <c r="AI28" s="33">
        <v>-68.9541560811831</v>
      </c>
      <c r="AJ28" s="33">
        <v>-37.913365537456997</v>
      </c>
    </row>
    <row r="29" spans="1:39" customFormat="1">
      <c r="W29" s="91"/>
      <c r="X29" s="34" t="s">
        <v>43</v>
      </c>
      <c r="Y29" s="36">
        <v>52.611062949982568</v>
      </c>
      <c r="Z29" s="36">
        <v>24.690563051114609</v>
      </c>
      <c r="AB29" s="91"/>
      <c r="AC29" s="34" t="s">
        <v>43</v>
      </c>
      <c r="AD29" s="36">
        <v>-27.63832289186891</v>
      </c>
      <c r="AE29" s="36">
        <v>40.04632132545899</v>
      </c>
      <c r="AG29" s="91"/>
      <c r="AH29" s="34" t="s">
        <v>43</v>
      </c>
      <c r="AI29" s="36">
        <v>-26.30243652764797</v>
      </c>
      <c r="AJ29" s="36">
        <v>68.519735797552869</v>
      </c>
    </row>
    <row r="30" spans="1:39">
      <c r="W30" s="37"/>
      <c r="X30" s="38" t="s">
        <v>48</v>
      </c>
      <c r="Y30" s="39">
        <v>64.635304611132625</v>
      </c>
      <c r="Z30" s="39">
        <v>45.766303406429216</v>
      </c>
      <c r="AB30" s="37"/>
      <c r="AC30" s="38" t="s">
        <v>48</v>
      </c>
      <c r="AD30" s="39">
        <v>63.198919221399109</v>
      </c>
      <c r="AE30" s="39">
        <v>60.055578578192865</v>
      </c>
      <c r="AG30" s="37"/>
      <c r="AH30" s="38" t="s">
        <v>48</v>
      </c>
      <c r="AI30" s="39">
        <v>54.072393741493983</v>
      </c>
      <c r="AJ30" s="39">
        <v>64.75034225287871</v>
      </c>
    </row>
    <row r="31" spans="1:39">
      <c r="W31" s="84" t="s">
        <v>53</v>
      </c>
      <c r="X31" s="40" t="s">
        <v>54</v>
      </c>
      <c r="Y31" s="41">
        <v>15.5</v>
      </c>
      <c r="Z31" s="41">
        <v>15.5</v>
      </c>
      <c r="AB31" s="84" t="s">
        <v>53</v>
      </c>
      <c r="AC31" s="40" t="s">
        <v>54</v>
      </c>
      <c r="AD31" s="41">
        <v>15.5</v>
      </c>
      <c r="AE31" s="41">
        <v>15.5</v>
      </c>
      <c r="AG31" s="84" t="s">
        <v>53</v>
      </c>
      <c r="AH31" s="40" t="s">
        <v>54</v>
      </c>
      <c r="AI31" s="41">
        <v>15.5</v>
      </c>
      <c r="AJ31" s="41">
        <v>15.5</v>
      </c>
    </row>
    <row r="32" spans="1:39" ht="14.5" customHeight="1">
      <c r="W32" s="85"/>
      <c r="X32" s="42" t="s">
        <v>58</v>
      </c>
      <c r="Y32" s="41">
        <v>-13.419913419913428</v>
      </c>
      <c r="Z32" s="41">
        <v>-13.419913419913428</v>
      </c>
      <c r="AB32" s="85"/>
      <c r="AC32" s="42" t="s">
        <v>58</v>
      </c>
      <c r="AD32" s="41">
        <v>-13.419913419913428</v>
      </c>
      <c r="AE32" s="41">
        <v>-13.419913419913428</v>
      </c>
      <c r="AG32" s="85"/>
      <c r="AH32" s="42" t="s">
        <v>58</v>
      </c>
      <c r="AI32" s="41">
        <v>-13.419913419913428</v>
      </c>
      <c r="AJ32" s="41">
        <v>-13.419913419913428</v>
      </c>
    </row>
    <row r="33" spans="20:36" s="102" customFormat="1">
      <c r="T33" s="133"/>
      <c r="U33" s="134"/>
      <c r="W33" s="86" t="s">
        <v>60</v>
      </c>
      <c r="X33" s="78" t="s">
        <v>61</v>
      </c>
      <c r="Y33" s="47">
        <v>22.620346888052602</v>
      </c>
      <c r="Z33" s="47">
        <v>9.1806526857079636</v>
      </c>
      <c r="AB33" s="86" t="s">
        <v>60</v>
      </c>
      <c r="AC33" s="78" t="s">
        <v>61</v>
      </c>
      <c r="AD33" s="47">
        <v>0.18736836253944594</v>
      </c>
      <c r="AE33" s="47">
        <v>15.674292060909018</v>
      </c>
      <c r="AG33" s="86" t="s">
        <v>60</v>
      </c>
      <c r="AH33" s="78" t="s">
        <v>61</v>
      </c>
      <c r="AI33" s="47">
        <v>0.12368472803488534</v>
      </c>
      <c r="AJ33" s="47">
        <v>33.788385323076987</v>
      </c>
    </row>
    <row r="34" spans="20:36" s="102" customFormat="1">
      <c r="T34" s="133"/>
      <c r="U34" s="132"/>
      <c r="W34" s="87"/>
      <c r="X34" s="79"/>
      <c r="Y34" s="54" t="s">
        <v>63</v>
      </c>
      <c r="Z34" s="54" t="s">
        <v>63</v>
      </c>
      <c r="AB34" s="87"/>
      <c r="AC34" s="79"/>
      <c r="AD34" s="54" t="s">
        <v>66</v>
      </c>
      <c r="AE34" s="54" t="s">
        <v>63</v>
      </c>
      <c r="AG34" s="87"/>
      <c r="AH34" s="79"/>
      <c r="AI34" s="54" t="s">
        <v>66</v>
      </c>
      <c r="AJ34" s="54" t="s">
        <v>65</v>
      </c>
    </row>
    <row r="35" spans="20:36" s="102" customFormat="1" ht="14.5" customHeight="1">
      <c r="T35" s="133"/>
      <c r="U35" s="132"/>
      <c r="W35" s="87"/>
      <c r="X35" s="80" t="s">
        <v>68</v>
      </c>
      <c r="Y35" s="47">
        <v>36.674022705835135</v>
      </c>
      <c r="Z35" s="47">
        <v>38.630241678740639</v>
      </c>
      <c r="AB35" s="87"/>
      <c r="AC35" s="80" t="s">
        <v>68</v>
      </c>
      <c r="AD35" s="47">
        <v>1.318169198172626</v>
      </c>
      <c r="AE35" s="47">
        <v>35.887620309322159</v>
      </c>
      <c r="AG35" s="87"/>
      <c r="AH35" s="80" t="s">
        <v>68</v>
      </c>
      <c r="AI35" s="47">
        <v>1.3172919496318229</v>
      </c>
      <c r="AJ35" s="47">
        <v>37.862802089647545</v>
      </c>
    </row>
    <row r="36" spans="20:36" s="102" customFormat="1">
      <c r="T36" s="133"/>
      <c r="U36" s="132"/>
      <c r="W36" s="87"/>
      <c r="X36" s="81"/>
      <c r="Y36" s="54" t="s">
        <v>65</v>
      </c>
      <c r="Z36" s="54" t="s">
        <v>65</v>
      </c>
      <c r="AB36" s="87"/>
      <c r="AC36" s="81"/>
      <c r="AD36" s="54" t="s">
        <v>64</v>
      </c>
      <c r="AE36" s="54" t="s">
        <v>65</v>
      </c>
      <c r="AG36" s="87"/>
      <c r="AH36" s="81"/>
      <c r="AI36" s="54" t="s">
        <v>64</v>
      </c>
      <c r="AJ36" s="54" t="s">
        <v>65</v>
      </c>
    </row>
    <row r="37" spans="20:36" s="102" customFormat="1" ht="14.5" customHeight="1">
      <c r="T37" s="133"/>
      <c r="U37" s="132"/>
      <c r="W37" s="87"/>
      <c r="X37" s="82" t="s">
        <v>69</v>
      </c>
      <c r="Y37" s="47">
        <v>40.705630406112256</v>
      </c>
      <c r="Z37" s="47">
        <v>52.189105635551392</v>
      </c>
      <c r="AB37" s="87"/>
      <c r="AC37" s="82" t="s">
        <v>69</v>
      </c>
      <c r="AD37" s="47">
        <v>98.494462439287929</v>
      </c>
      <c r="AE37" s="47">
        <v>48.43808762976883</v>
      </c>
      <c r="AG37" s="87"/>
      <c r="AH37" s="82" t="s">
        <v>69</v>
      </c>
      <c r="AI37" s="75">
        <v>98.559023322333289</v>
      </c>
      <c r="AJ37" s="47">
        <v>28.348812587275457</v>
      </c>
    </row>
    <row r="38" spans="20:36" s="102" customFormat="1">
      <c r="W38" s="87"/>
      <c r="X38" s="83"/>
      <c r="Y38" s="54" t="s">
        <v>65</v>
      </c>
      <c r="Z38" s="54" t="s">
        <v>65</v>
      </c>
      <c r="AB38" s="87"/>
      <c r="AC38" s="83"/>
      <c r="AD38" s="54" t="s">
        <v>87</v>
      </c>
      <c r="AE38" s="54" t="s">
        <v>65</v>
      </c>
      <c r="AG38" s="87"/>
      <c r="AH38" s="83"/>
      <c r="AI38" s="54" t="s">
        <v>87</v>
      </c>
      <c r="AJ38" s="54" t="s">
        <v>65</v>
      </c>
    </row>
    <row r="40" spans="20:36" s="102" customFormat="1">
      <c r="Y40" s="102" t="s">
        <v>72</v>
      </c>
      <c r="Z40" s="102" t="s">
        <v>72</v>
      </c>
      <c r="AD40" s="102" t="s">
        <v>108</v>
      </c>
      <c r="AE40" s="102" t="s">
        <v>72</v>
      </c>
      <c r="AI40" s="102" t="s">
        <v>108</v>
      </c>
      <c r="AJ40" s="102" t="s">
        <v>72</v>
      </c>
    </row>
    <row r="41" spans="20:36" s="102" customFormat="1" ht="14.5" customHeight="1">
      <c r="AD41" s="102" t="s">
        <v>98</v>
      </c>
      <c r="AI41" s="102" t="s">
        <v>98</v>
      </c>
    </row>
    <row r="43" spans="20:36" s="102" customFormat="1" ht="21.5" customHeight="1"/>
    <row r="44" spans="20:36" s="102" customFormat="1" ht="21.5" customHeight="1"/>
    <row r="45" spans="20:36" s="102" customFormat="1" ht="14.5" customHeight="1"/>
    <row r="46" spans="20:36" s="102" customFormat="1" ht="21.5" customHeight="1"/>
    <row r="49" s="102" customFormat="1" ht="14.5" customHeight="1"/>
  </sheetData>
  <mergeCells count="39">
    <mergeCell ref="AH33:AH34"/>
    <mergeCell ref="X35:X36"/>
    <mergeCell ref="AC35:AC36"/>
    <mergeCell ref="AH35:AH36"/>
    <mergeCell ref="X37:X38"/>
    <mergeCell ref="AC37:AC38"/>
    <mergeCell ref="AH37:AH38"/>
    <mergeCell ref="W31:W32"/>
    <mergeCell ref="AB31:AB32"/>
    <mergeCell ref="AG31:AG32"/>
    <mergeCell ref="W33:W38"/>
    <mergeCell ref="X33:X34"/>
    <mergeCell ref="AB33:AB38"/>
    <mergeCell ref="AC33:AC34"/>
    <mergeCell ref="AG33:AG38"/>
    <mergeCell ref="AB13:AB18"/>
    <mergeCell ref="AC13:AC14"/>
    <mergeCell ref="AG13:AG18"/>
    <mergeCell ref="AC17:AC18"/>
    <mergeCell ref="AH17:AH18"/>
    <mergeCell ref="W23:X23"/>
    <mergeCell ref="AB23:AC23"/>
    <mergeCell ref="AG23:AH23"/>
    <mergeCell ref="AH13:AH14"/>
    <mergeCell ref="X15:X16"/>
    <mergeCell ref="AC15:AC16"/>
    <mergeCell ref="AH15:AH16"/>
    <mergeCell ref="X17:X18"/>
    <mergeCell ref="W28:W29"/>
    <mergeCell ref="AB28:AB29"/>
    <mergeCell ref="AG28:AG29"/>
    <mergeCell ref="W13:W18"/>
    <mergeCell ref="X13:X14"/>
    <mergeCell ref="W8:W9"/>
    <mergeCell ref="AB8:AB9"/>
    <mergeCell ref="AG8:AG9"/>
    <mergeCell ref="W11:W12"/>
    <mergeCell ref="AB11:AB12"/>
    <mergeCell ref="AG11:AG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HRpeak</vt:lpstr>
      <vt:lpstr>HR60s</vt:lpstr>
      <vt:lpstr>HRR60s</vt:lpstr>
      <vt:lpstr>Lapeak</vt:lpstr>
      <vt:lpstr>NAd_At_Exhaustion</vt:lpstr>
      <vt:lpstr>Ad_At_Exhaustion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LE MEUR</dc:creator>
  <cp:lastModifiedBy>Yann LE MEUR</cp:lastModifiedBy>
  <dcterms:created xsi:type="dcterms:W3CDTF">2015-08-05T07:58:03Z</dcterms:created>
  <dcterms:modified xsi:type="dcterms:W3CDTF">2015-08-05T08:08:37Z</dcterms:modified>
</cp:coreProperties>
</file>