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ana Lorena Mora Obando\Doctorado\Instituto Biomedicina de Valencia\Tesis Doctoral\Manuscritos artículos\Manuscrito 2\Submission_PLOS_NTD_FTC\Supporting information\"/>
    </mc:Choice>
  </mc:AlternateContent>
  <xr:revisionPtr revIDLastSave="0" documentId="8_{7562FDC5-2539-4FB8-B800-E4ADC5A3026C}" xr6:coauthVersionLast="36" xr6:coauthVersionMax="36" xr10:uidLastSave="{00000000-0000-0000-0000-000000000000}"/>
  <bookViews>
    <workbookView xWindow="0" yWindow="0" windowWidth="20490" windowHeight="7545" xr2:uid="{EFCB8834-8D38-44AE-BE36-FA728B8BB4CB}"/>
  </bookViews>
  <sheets>
    <sheet name="S14 Table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N34" i="1" s="1"/>
  <c r="P34" i="1" s="1"/>
  <c r="N10" i="1" l="1"/>
  <c r="P10" i="1" s="1"/>
  <c r="N12" i="1"/>
  <c r="P12" i="1" s="1"/>
  <c r="N16" i="1"/>
  <c r="P16" i="1" s="1"/>
  <c r="N20" i="1"/>
  <c r="P20" i="1" s="1"/>
  <c r="N24" i="1"/>
  <c r="P24" i="1" s="1"/>
  <c r="N28" i="1"/>
  <c r="P28" i="1" s="1"/>
  <c r="N32" i="1"/>
  <c r="P32" i="1" s="1"/>
  <c r="N36" i="1"/>
  <c r="P36" i="1" s="1"/>
  <c r="N14" i="1"/>
  <c r="P14" i="1" s="1"/>
  <c r="N18" i="1"/>
  <c r="P18" i="1" s="1"/>
  <c r="N22" i="1"/>
  <c r="P22" i="1" s="1"/>
  <c r="N26" i="1"/>
  <c r="P26" i="1" s="1"/>
  <c r="N30" i="1"/>
  <c r="P30" i="1" s="1"/>
  <c r="P39" i="1" l="1"/>
</calcChain>
</file>

<file path=xl/sharedStrings.xml><?xml version="1.0" encoding="utf-8"?>
<sst xmlns="http://schemas.openxmlformats.org/spreadsheetml/2006/main" count="65" uniqueCount="35">
  <si>
    <r>
      <rPr>
        <b/>
        <i/>
        <sz val="12"/>
        <rFont val="Times New Roman"/>
        <family val="1"/>
      </rPr>
      <t xml:space="preserve">B. ayerbei </t>
    </r>
    <r>
      <rPr>
        <b/>
        <sz val="12"/>
        <rFont val="Times New Roman"/>
        <family val="1"/>
      </rPr>
      <t>total venom proteins  (µg)</t>
    </r>
  </si>
  <si>
    <t>Calculation of the average MolMass for bound toxins [kDa]</t>
  </si>
  <si>
    <t>RP-HPLC fraction</t>
  </si>
  <si>
    <t>Toxin class</t>
  </si>
  <si>
    <t xml:space="preserve">% of total binding </t>
  </si>
  <si>
    <t>Average M [kDa]</t>
  </si>
  <si>
    <t>ʃMolMass</t>
  </si>
  <si>
    <t>mg TOTAL</t>
  </si>
  <si>
    <t>SVMPi, BPP</t>
  </si>
  <si>
    <t>mg RET</t>
  </si>
  <si>
    <r>
      <t xml:space="preserve">SVMPi, </t>
    </r>
    <r>
      <rPr>
        <b/>
        <u/>
        <sz val="12"/>
        <color theme="1"/>
        <rFont val="Times New Roman"/>
        <family val="1"/>
      </rPr>
      <t>Dis</t>
    </r>
  </si>
  <si>
    <t>BPP</t>
  </si>
  <si>
    <t>DC-Fragment</t>
  </si>
  <si>
    <r>
      <rPr>
        <b/>
        <u/>
        <sz val="12"/>
        <color theme="1"/>
        <rFont val="Times New Roman"/>
        <family val="1"/>
      </rPr>
      <t>CRISP, SVSP</t>
    </r>
    <r>
      <rPr>
        <b/>
        <sz val="12"/>
        <color theme="1"/>
        <rFont val="Times New Roman"/>
        <family val="1"/>
      </rPr>
      <t>, PLA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-D49</t>
    </r>
  </si>
  <si>
    <r>
      <rPr>
        <b/>
        <u/>
        <sz val="12"/>
        <color theme="1"/>
        <rFont val="Times New Roman"/>
        <family val="1"/>
      </rPr>
      <t>SVSP</t>
    </r>
    <r>
      <rPr>
        <b/>
        <sz val="12"/>
        <color theme="1"/>
        <rFont val="Times New Roman"/>
        <family val="1"/>
      </rPr>
      <t>, SVMP</t>
    </r>
  </si>
  <si>
    <r>
      <t xml:space="preserve">SVMP, </t>
    </r>
    <r>
      <rPr>
        <b/>
        <u/>
        <sz val="12"/>
        <color theme="1"/>
        <rFont val="Times New Roman"/>
        <family val="1"/>
      </rPr>
      <t>CTL</t>
    </r>
  </si>
  <si>
    <r>
      <rPr>
        <b/>
        <u/>
        <sz val="12"/>
        <color theme="1"/>
        <rFont val="Times New Roman"/>
        <family val="1"/>
      </rPr>
      <t xml:space="preserve"> SVMP,</t>
    </r>
    <r>
      <rPr>
        <b/>
        <sz val="12"/>
        <color theme="1"/>
        <rFont val="Times New Roman"/>
        <family val="1"/>
      </rPr>
      <t xml:space="preserve"> LAO, CTL</t>
    </r>
  </si>
  <si>
    <r>
      <rPr>
        <b/>
        <u/>
        <sz val="12"/>
        <color theme="1"/>
        <rFont val="Times New Roman"/>
        <family val="1"/>
      </rPr>
      <t>SVMP</t>
    </r>
    <r>
      <rPr>
        <b/>
        <sz val="12"/>
        <color theme="1"/>
        <rFont val="Times New Roman"/>
        <family val="1"/>
      </rPr>
      <t>, SVSP,  PDE,  CTL</t>
    </r>
  </si>
  <si>
    <t>SVMP</t>
  </si>
  <si>
    <t>Total</t>
  </si>
  <si>
    <t>Ʃʃ =</t>
  </si>
  <si>
    <r>
      <t>8 mg INS-COL antivenom immunoretained ≥ 473.39 μg</t>
    </r>
    <r>
      <rPr>
        <i/>
        <sz val="12"/>
        <color theme="1"/>
        <rFont val="Times New Roman"/>
        <family val="1"/>
      </rPr>
      <t xml:space="preserve"> B. ayerbei</t>
    </r>
    <r>
      <rPr>
        <sz val="12"/>
        <color theme="1"/>
        <rFont val="Times New Roman"/>
        <family val="1"/>
      </rPr>
      <t xml:space="preserve"> venom proteins (≥ 59.17 mg venom/ g antivenom)</t>
    </r>
  </si>
  <si>
    <r>
      <t xml:space="preserve">Mean AV concentration = 56.8 mg/mL (568 mg/vial); Maximal binding capacity per vial: ≥ 33.61 mg </t>
    </r>
    <r>
      <rPr>
        <i/>
        <sz val="12"/>
        <color theme="1"/>
        <rFont val="Times New Roman"/>
        <family val="1"/>
      </rPr>
      <t>B. ayerbei</t>
    </r>
    <r>
      <rPr>
        <sz val="12"/>
        <color theme="1"/>
        <rFont val="Times New Roman"/>
        <family val="1"/>
      </rPr>
      <t xml:space="preserve"> venom proteins</t>
    </r>
  </si>
  <si>
    <r>
      <t xml:space="preserve">Mave Bay Toxin: 40.1 kDa (calculated from Mora-Obando </t>
    </r>
    <r>
      <rPr>
        <i/>
        <sz val="12"/>
        <color theme="1"/>
        <rFont val="Times New Roman"/>
        <family val="1"/>
      </rPr>
      <t>et al</t>
    </r>
    <r>
      <rPr>
        <sz val="12"/>
        <color theme="1"/>
        <rFont val="Times New Roman"/>
        <family val="1"/>
      </rPr>
      <t>. J.Proteomics 229 (2020) 103945, and this work)</t>
    </r>
  </si>
  <si>
    <r>
      <t>33.61 mg = 0.838 x 10</t>
    </r>
    <r>
      <rPr>
        <vertAlign val="superscript"/>
        <sz val="12"/>
        <color theme="1"/>
        <rFont val="Times New Roman"/>
        <family val="1"/>
      </rPr>
      <t>-6</t>
    </r>
    <r>
      <rPr>
        <sz val="12"/>
        <color theme="1"/>
        <rFont val="Times New Roman"/>
        <family val="1"/>
      </rPr>
      <t xml:space="preserve"> moles venom proteins</t>
    </r>
  </si>
  <si>
    <t>Mave IgG: 160 kDa</t>
  </si>
  <si>
    <r>
      <t>1 Ag-binding site occupied: (0.838 x 10</t>
    </r>
    <r>
      <rPr>
        <vertAlign val="superscript"/>
        <sz val="12"/>
        <color theme="1"/>
        <rFont val="Times New Roman"/>
        <family val="1"/>
      </rPr>
      <t>-6</t>
    </r>
    <r>
      <rPr>
        <sz val="12"/>
        <color theme="1"/>
        <rFont val="Times New Roman"/>
        <family val="1"/>
      </rPr>
      <t xml:space="preserve"> moles) x 160 g/mol = 134.10 mg IgG INS-COL/vial</t>
    </r>
  </si>
  <si>
    <r>
      <t xml:space="preserve">(134.10/568) x 100 = </t>
    </r>
    <r>
      <rPr>
        <b/>
        <sz val="12"/>
        <color theme="1"/>
        <rFont val="Times New Roman"/>
        <family val="1"/>
      </rPr>
      <t xml:space="preserve">23.61% </t>
    </r>
    <r>
      <rPr>
        <sz val="12"/>
        <color theme="1"/>
        <rFont val="Times New Roman"/>
        <family val="1"/>
      </rPr>
      <t>Bay toxin-binding IgG</t>
    </r>
  </si>
  <si>
    <r>
      <t>2 Ag-binding sites occupied: (0.419 x 10</t>
    </r>
    <r>
      <rPr>
        <vertAlign val="superscript"/>
        <sz val="12"/>
        <color theme="1"/>
        <rFont val="Times New Roman"/>
        <family val="1"/>
      </rPr>
      <t>-6</t>
    </r>
    <r>
      <rPr>
        <sz val="12"/>
        <color theme="1"/>
        <rFont val="Times New Roman"/>
        <family val="1"/>
      </rPr>
      <t xml:space="preserve"> moles) x 160 g/mol= 67.04 mg IgG INS-COL/vial</t>
    </r>
  </si>
  <si>
    <r>
      <t>(67.04/568) x 100 =</t>
    </r>
    <r>
      <rPr>
        <b/>
        <sz val="12"/>
        <color theme="1"/>
        <rFont val="Times New Roman"/>
        <family val="1"/>
      </rPr>
      <t xml:space="preserve"> 11.80%</t>
    </r>
    <r>
      <rPr>
        <sz val="12"/>
        <color theme="1"/>
        <rFont val="Times New Roman"/>
        <family val="1"/>
      </rPr>
      <t xml:space="preserve"> Bay toxin-binding IgG</t>
    </r>
  </si>
  <si>
    <t>P (mg/mL): 3.41 (34.1 mg/vial)</t>
  </si>
  <si>
    <r>
      <t>34.1 mg = 0.850 x 10</t>
    </r>
    <r>
      <rPr>
        <vertAlign val="superscript"/>
        <sz val="12"/>
        <color theme="1"/>
        <rFont val="Times New Roman"/>
        <family val="1"/>
      </rPr>
      <t>-6</t>
    </r>
    <r>
      <rPr>
        <sz val="12"/>
        <color theme="1"/>
        <rFont val="Times New Roman"/>
        <family val="1"/>
      </rPr>
      <t xml:space="preserve"> moles Ag-binding sites (1/molecule)= 0.425 x 10</t>
    </r>
    <r>
      <rPr>
        <vertAlign val="superscript"/>
        <sz val="12"/>
        <color theme="1"/>
        <rFont val="Times New Roman"/>
        <family val="1"/>
      </rPr>
      <t xml:space="preserve">-6 </t>
    </r>
    <r>
      <rPr>
        <sz val="12"/>
        <color theme="1"/>
        <rFont val="Times New Roman"/>
        <family val="1"/>
      </rPr>
      <t>moles IgG molecules = 68.03 mg</t>
    </r>
  </si>
  <si>
    <r>
      <t xml:space="preserve">(68.03/568) x 100 = </t>
    </r>
    <r>
      <rPr>
        <b/>
        <sz val="12"/>
        <color theme="1"/>
        <rFont val="Times New Roman"/>
        <family val="1"/>
      </rPr>
      <t>11.98%</t>
    </r>
    <r>
      <rPr>
        <sz val="12"/>
        <color theme="1"/>
        <rFont val="Times New Roman"/>
        <family val="1"/>
      </rPr>
      <t xml:space="preserve"> Acc toxin-neutralising IgG</t>
    </r>
  </si>
  <si>
    <r>
      <t>11.98/23.61 =</t>
    </r>
    <r>
      <rPr>
        <b/>
        <sz val="12"/>
        <color theme="1"/>
        <rFont val="Times New Roman"/>
        <family val="1"/>
      </rPr>
      <t xml:space="preserve"> 50.74% </t>
    </r>
    <r>
      <rPr>
        <sz val="12"/>
        <color theme="1"/>
        <rFont val="Times New Roman"/>
        <family val="1"/>
      </rPr>
      <t>of Bay toxin-binding IgG molecules</t>
    </r>
  </si>
  <si>
    <r>
      <t>S14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Table</t>
    </r>
    <r>
      <rPr>
        <sz val="12"/>
        <rFont val="Times New Roman"/>
        <family val="1"/>
      </rPr>
      <t>. Concentration-dependent immunoretained (RET)</t>
    </r>
    <r>
      <rPr>
        <b/>
        <i/>
        <sz val="12"/>
        <rFont val="Times New Roman"/>
        <family val="1"/>
      </rPr>
      <t xml:space="preserve"> B. ayerbei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(Cauca) venom proteins by </t>
    </r>
    <r>
      <rPr>
        <b/>
        <sz val="12"/>
        <rFont val="Times New Roman"/>
        <family val="1"/>
      </rPr>
      <t xml:space="preserve">INS-COL </t>
    </r>
    <r>
      <rPr>
        <sz val="12"/>
        <rFont val="Times New Roman"/>
        <family val="1"/>
      </rPr>
      <t xml:space="preserve">antivenom affinity column. Maximal binding for each RP-HPLC fraction is highlighted in yellow background. Green background, amount (in µg) of toxin family proteins immunoretained in the affinity columns.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</si>
</sst>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1">
    <xf numFmtId="0" fontId="0" fillId="0" borderId="0" xfId="0"/>
    <xf numFmtId="0" fontId="2" fillId="0" borderId="0" xfId="1" applyFont="1" applyAlignment="1" applyProtection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/>
    <xf numFmtId="0" fontId="7" fillId="0" borderId="0" xfId="1" applyFont="1" applyAlignment="1" applyProtection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8" fillId="0" borderId="0" xfId="0" applyNumberFormat="1" applyFont="1" applyAlignment="1">
      <alignment horizontal="center" vertical="center" wrapText="1"/>
    </xf>
    <xf numFmtId="0" fontId="6" fillId="0" borderId="0" xfId="0" applyFont="1" applyFill="1"/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164" fontId="8" fillId="4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11" fontId="6" fillId="0" borderId="0" xfId="0" applyNumberFormat="1" applyFont="1" applyBorder="1" applyAlignment="1">
      <alignment horizontal="center"/>
    </xf>
    <xf numFmtId="11" fontId="6" fillId="0" borderId="0" xfId="0" applyNumberFormat="1" applyFont="1" applyBorder="1"/>
    <xf numFmtId="0" fontId="15" fillId="0" borderId="0" xfId="0" applyFont="1" applyFill="1" applyAlignment="1">
      <alignment horizontal="left"/>
    </xf>
  </cellXfs>
  <cellStyles count="3">
    <cellStyle name="Hipervínculo" xfId="1" builtinId="8"/>
    <cellStyle name="Normal" xfId="0" builtinId="0"/>
    <cellStyle name="Normal 2" xfId="2" xr:uid="{093F7781-8D57-4313-BF0F-1F0C81083D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A0D64-3553-4044-B959-91BAC8FEE313}">
  <dimension ref="B2:U58"/>
  <sheetViews>
    <sheetView tabSelected="1" zoomScale="90" zoomScaleNormal="90" workbookViewId="0"/>
  </sheetViews>
  <sheetFormatPr baseColWidth="10" defaultColWidth="11.42578125" defaultRowHeight="15.75" x14ac:dyDescent="0.25"/>
  <cols>
    <col min="1" max="2" width="11.42578125" style="3"/>
    <col min="3" max="3" width="18.85546875" style="9" customWidth="1"/>
    <col min="4" max="4" width="4.85546875" style="9" customWidth="1"/>
    <col min="5" max="10" width="11.42578125" style="3"/>
    <col min="11" max="11" width="1.28515625" style="3" customWidth="1"/>
    <col min="12" max="12" width="28.7109375" style="10" customWidth="1"/>
    <col min="13" max="13" width="1.140625" style="10" customWidth="1"/>
    <col min="14" max="16" width="19.7109375" style="7" customWidth="1"/>
    <col min="17" max="17" width="14.42578125" style="3" customWidth="1"/>
    <col min="18" max="18" width="12.42578125" style="3" customWidth="1"/>
    <col min="19" max="19" width="14.42578125" style="3" customWidth="1"/>
    <col min="20" max="20" width="12.42578125" style="9" customWidth="1"/>
    <col min="21" max="16384" width="11.42578125" style="3"/>
  </cols>
  <sheetData>
    <row r="2" spans="2:16" ht="15.75" customHeight="1" x14ac:dyDescent="0.25">
      <c r="B2" s="1"/>
      <c r="C2" s="2" t="s">
        <v>34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2:16" x14ac:dyDescent="0.25">
      <c r="B5" s="4"/>
      <c r="C5" s="8"/>
    </row>
    <row r="6" spans="2:16" x14ac:dyDescent="0.25">
      <c r="B6" s="4"/>
      <c r="F6" s="11" t="s">
        <v>0</v>
      </c>
      <c r="G6" s="11"/>
      <c r="H6" s="11"/>
      <c r="I6" s="11"/>
      <c r="J6" s="11"/>
      <c r="L6" s="7"/>
      <c r="N6" s="10" t="s">
        <v>1</v>
      </c>
    </row>
    <row r="7" spans="2:16" x14ac:dyDescent="0.25">
      <c r="B7" s="4"/>
      <c r="F7" s="12"/>
      <c r="G7" s="12"/>
      <c r="H7" s="12"/>
      <c r="I7" s="12"/>
      <c r="J7" s="12"/>
    </row>
    <row r="8" spans="2:16" x14ac:dyDescent="0.25">
      <c r="B8" s="4"/>
      <c r="C8" s="13" t="s">
        <v>2</v>
      </c>
      <c r="D8" s="14"/>
      <c r="F8" s="15">
        <v>100</v>
      </c>
      <c r="G8" s="15">
        <v>300</v>
      </c>
      <c r="H8" s="15">
        <v>600</v>
      </c>
      <c r="I8" s="15">
        <v>900</v>
      </c>
      <c r="J8" s="15">
        <v>1200</v>
      </c>
      <c r="L8" s="16" t="s">
        <v>3</v>
      </c>
      <c r="M8" s="17"/>
      <c r="N8" s="16" t="s">
        <v>4</v>
      </c>
      <c r="O8" s="16" t="s">
        <v>5</v>
      </c>
      <c r="P8" s="16" t="s">
        <v>6</v>
      </c>
    </row>
    <row r="9" spans="2:16" x14ac:dyDescent="0.25">
      <c r="B9" s="4"/>
      <c r="F9" s="18"/>
      <c r="G9" s="18"/>
      <c r="H9" s="18"/>
      <c r="I9" s="18"/>
      <c r="J9" s="18"/>
    </row>
    <row r="10" spans="2:16" x14ac:dyDescent="0.25">
      <c r="B10" s="4"/>
      <c r="C10" s="19">
        <v>1</v>
      </c>
      <c r="E10" s="20" t="s">
        <v>7</v>
      </c>
      <c r="F10" s="18">
        <v>12.327</v>
      </c>
      <c r="G10" s="18">
        <v>36.981000000000002</v>
      </c>
      <c r="H10" s="18">
        <v>73.962000000000003</v>
      </c>
      <c r="I10" s="18">
        <v>110.943</v>
      </c>
      <c r="J10" s="18">
        <v>147.92400000000001</v>
      </c>
      <c r="L10" s="21" t="s">
        <v>8</v>
      </c>
      <c r="N10" s="22">
        <f>(H11*100)/J39</f>
        <v>0.49823910788556802</v>
      </c>
      <c r="O10" s="22">
        <v>3.7879999999999998</v>
      </c>
      <c r="P10" s="23">
        <f>(O10*N10)/100</f>
        <v>1.8873297406705316E-2</v>
      </c>
    </row>
    <row r="11" spans="2:16" x14ac:dyDescent="0.25">
      <c r="B11" s="4"/>
      <c r="C11" s="19"/>
      <c r="D11" s="24"/>
      <c r="E11" s="25" t="s">
        <v>9</v>
      </c>
      <c r="F11" s="26">
        <v>0.49673895517248307</v>
      </c>
      <c r="G11" s="26">
        <v>1.2718862923273861</v>
      </c>
      <c r="H11" s="27">
        <v>2.3586195190518593</v>
      </c>
      <c r="I11" s="26">
        <v>2.1272746924743107</v>
      </c>
      <c r="J11" s="26">
        <v>2.167797375214946</v>
      </c>
      <c r="L11" s="21"/>
      <c r="N11" s="22"/>
      <c r="O11" s="22"/>
      <c r="P11" s="23"/>
    </row>
    <row r="12" spans="2:16" x14ac:dyDescent="0.25">
      <c r="B12" s="4"/>
      <c r="C12" s="19">
        <v>2</v>
      </c>
      <c r="D12" s="28"/>
      <c r="E12" s="20" t="s">
        <v>7</v>
      </c>
      <c r="F12" s="18">
        <v>3.3789999999999996</v>
      </c>
      <c r="G12" s="18">
        <v>10.137</v>
      </c>
      <c r="H12" s="18">
        <v>20.274000000000001</v>
      </c>
      <c r="I12" s="18">
        <v>30.410999999999998</v>
      </c>
      <c r="J12" s="18">
        <v>40.548000000000002</v>
      </c>
      <c r="L12" s="21" t="s">
        <v>10</v>
      </c>
      <c r="N12" s="22">
        <f>(I13*100)/J39</f>
        <v>0.99927408243263938</v>
      </c>
      <c r="O12" s="22">
        <v>7.4539999999999997</v>
      </c>
      <c r="P12" s="29">
        <f>(N12*O12)/100</f>
        <v>7.448589010452894E-2</v>
      </c>
    </row>
    <row r="13" spans="2:16" x14ac:dyDescent="0.25">
      <c r="B13" s="4"/>
      <c r="C13" s="19"/>
      <c r="D13" s="24"/>
      <c r="E13" s="25" t="s">
        <v>9</v>
      </c>
      <c r="F13" s="26">
        <v>2.4504999736745114</v>
      </c>
      <c r="G13" s="26">
        <v>2.9090482322186562</v>
      </c>
      <c r="H13" s="26">
        <v>4.2657521217730343</v>
      </c>
      <c r="I13" s="27">
        <v>4.7304744216296593</v>
      </c>
      <c r="J13" s="26">
        <v>4.7</v>
      </c>
      <c r="K13" s="30"/>
      <c r="L13" s="21"/>
      <c r="N13" s="22"/>
      <c r="O13" s="22"/>
      <c r="P13" s="29"/>
    </row>
    <row r="14" spans="2:16" x14ac:dyDescent="0.25">
      <c r="B14" s="4"/>
      <c r="C14" s="19">
        <v>3</v>
      </c>
      <c r="D14" s="28"/>
      <c r="E14" s="20" t="s">
        <v>7</v>
      </c>
      <c r="F14" s="18">
        <v>7.2579999999999991</v>
      </c>
      <c r="G14" s="18">
        <v>21.774000000000001</v>
      </c>
      <c r="H14" s="18">
        <v>43.548000000000002</v>
      </c>
      <c r="I14" s="18">
        <v>65.322000000000003</v>
      </c>
      <c r="J14" s="18">
        <v>87.096000000000004</v>
      </c>
      <c r="L14" s="21" t="s">
        <v>11</v>
      </c>
      <c r="N14" s="22">
        <f>J15*100/J39</f>
        <v>1.6540637643941367</v>
      </c>
      <c r="O14" s="22">
        <v>5.7590000000000003</v>
      </c>
      <c r="P14" s="29">
        <f>N14*O14/100</f>
        <v>9.5257532191458341E-2</v>
      </c>
    </row>
    <row r="15" spans="2:16" x14ac:dyDescent="0.25">
      <c r="B15" s="4"/>
      <c r="C15" s="19"/>
      <c r="D15" s="24"/>
      <c r="E15" s="25" t="s">
        <v>9</v>
      </c>
      <c r="F15" s="26">
        <v>0.30423406429596039</v>
      </c>
      <c r="G15" s="26">
        <v>1.1425390713476795</v>
      </c>
      <c r="H15" s="26">
        <v>3.9154027494908359</v>
      </c>
      <c r="I15" s="26">
        <v>6.3531966581846175</v>
      </c>
      <c r="J15" s="27">
        <v>7.8301904019795066</v>
      </c>
      <c r="L15" s="21"/>
      <c r="N15" s="22"/>
      <c r="O15" s="22"/>
      <c r="P15" s="29"/>
    </row>
    <row r="16" spans="2:16" x14ac:dyDescent="0.25">
      <c r="B16" s="4"/>
      <c r="C16" s="19">
        <v>4</v>
      </c>
      <c r="D16" s="28"/>
      <c r="E16" s="20" t="s">
        <v>7</v>
      </c>
      <c r="F16" s="18">
        <v>15.113</v>
      </c>
      <c r="G16" s="18">
        <v>45.338999999999999</v>
      </c>
      <c r="H16" s="18">
        <v>90.677999999999997</v>
      </c>
      <c r="I16" s="18">
        <v>136.017</v>
      </c>
      <c r="J16" s="18">
        <v>181.35599999999999</v>
      </c>
      <c r="L16" s="21" t="s">
        <v>12</v>
      </c>
      <c r="N16" s="22">
        <f>J17*100/J39</f>
        <v>20.955264739082203</v>
      </c>
      <c r="O16" s="22">
        <v>23.1373</v>
      </c>
      <c r="P16" s="23">
        <f>(N16*O16)/100</f>
        <v>4.8484824684756669</v>
      </c>
    </row>
    <row r="17" spans="2:16" x14ac:dyDescent="0.25">
      <c r="B17" s="4"/>
      <c r="C17" s="19"/>
      <c r="D17" s="24"/>
      <c r="E17" s="25" t="s">
        <v>9</v>
      </c>
      <c r="F17" s="26">
        <v>15.113</v>
      </c>
      <c r="G17" s="26">
        <v>32.076781598343238</v>
      </c>
      <c r="H17" s="26">
        <v>49.600363677786277</v>
      </c>
      <c r="I17" s="26">
        <v>72.875432741468373</v>
      </c>
      <c r="J17" s="27">
        <v>99.20035512718151</v>
      </c>
      <c r="L17" s="21"/>
      <c r="N17" s="22"/>
      <c r="O17" s="22"/>
      <c r="P17" s="23"/>
    </row>
    <row r="18" spans="2:16" ht="15.75" customHeight="1" x14ac:dyDescent="0.25">
      <c r="B18" s="4"/>
      <c r="C18" s="19">
        <v>5</v>
      </c>
      <c r="D18" s="28"/>
      <c r="E18" s="20" t="s">
        <v>7</v>
      </c>
      <c r="F18" s="18">
        <v>1.7050000000000001</v>
      </c>
      <c r="G18" s="18">
        <v>5.1150000000000002</v>
      </c>
      <c r="H18" s="18">
        <v>10.23</v>
      </c>
      <c r="I18" s="18">
        <v>15.345000000000001</v>
      </c>
      <c r="J18" s="18">
        <v>20.46</v>
      </c>
      <c r="L18" s="21" t="s">
        <v>13</v>
      </c>
      <c r="N18" s="22">
        <f>J19*100/J39</f>
        <v>4.3220078800317037</v>
      </c>
      <c r="O18" s="31">
        <v>30</v>
      </c>
      <c r="P18" s="23">
        <f>(N18*O18)/100</f>
        <v>1.296602364009511</v>
      </c>
    </row>
    <row r="19" spans="2:16" x14ac:dyDescent="0.25">
      <c r="B19" s="4"/>
      <c r="C19" s="19"/>
      <c r="D19" s="24"/>
      <c r="E19" s="25" t="s">
        <v>9</v>
      </c>
      <c r="F19" s="26">
        <v>1.7050000000000001</v>
      </c>
      <c r="G19" s="26">
        <v>5.1150000000000002</v>
      </c>
      <c r="H19" s="26">
        <v>10.23</v>
      </c>
      <c r="I19" s="26">
        <v>15.345000000000001</v>
      </c>
      <c r="J19" s="27">
        <v>20.46</v>
      </c>
      <c r="L19" s="21"/>
      <c r="N19" s="22"/>
      <c r="O19" s="31"/>
      <c r="P19" s="23"/>
    </row>
    <row r="20" spans="2:16" ht="18.75" customHeight="1" x14ac:dyDescent="0.25">
      <c r="B20" s="4"/>
      <c r="C20" s="19">
        <v>6</v>
      </c>
      <c r="D20" s="28"/>
      <c r="E20" s="20" t="s">
        <v>7</v>
      </c>
      <c r="F20" s="18">
        <v>1.399</v>
      </c>
      <c r="G20" s="18">
        <v>4.1970000000000001</v>
      </c>
      <c r="H20" s="18">
        <v>8.3940000000000001</v>
      </c>
      <c r="I20" s="18">
        <v>12.590999999999999</v>
      </c>
      <c r="J20" s="18">
        <v>16.788</v>
      </c>
      <c r="L20" s="21" t="s">
        <v>14</v>
      </c>
      <c r="N20" s="22">
        <f>J21*100/J39</f>
        <v>3.2875908839321641</v>
      </c>
      <c r="O20" s="31">
        <v>31</v>
      </c>
      <c r="P20" s="23">
        <f>(N20*O20)/100</f>
        <v>1.0191531740189708</v>
      </c>
    </row>
    <row r="21" spans="2:16" x14ac:dyDescent="0.25">
      <c r="B21" s="4"/>
      <c r="C21" s="19"/>
      <c r="D21" s="24"/>
      <c r="E21" s="25" t="s">
        <v>9</v>
      </c>
      <c r="F21" s="26">
        <v>1.399</v>
      </c>
      <c r="G21" s="26">
        <v>4.1970000000000001</v>
      </c>
      <c r="H21" s="26">
        <v>8.3940000000000001</v>
      </c>
      <c r="I21" s="26">
        <v>12.292658485013623</v>
      </c>
      <c r="J21" s="27">
        <v>15.563162158038146</v>
      </c>
      <c r="L21" s="21"/>
      <c r="N21" s="22"/>
      <c r="O21" s="31"/>
      <c r="P21" s="23"/>
    </row>
    <row r="22" spans="2:16" ht="15.75" customHeight="1" x14ac:dyDescent="0.25">
      <c r="B22" s="4"/>
      <c r="C22" s="19">
        <v>7</v>
      </c>
      <c r="D22" s="28"/>
      <c r="E22" s="20" t="s">
        <v>7</v>
      </c>
      <c r="F22" s="18">
        <v>5.08</v>
      </c>
      <c r="G22" s="18">
        <v>15.24</v>
      </c>
      <c r="H22" s="18">
        <v>30.48</v>
      </c>
      <c r="I22" s="18">
        <v>45.72</v>
      </c>
      <c r="J22" s="18">
        <v>60.96</v>
      </c>
      <c r="L22" s="21" t="s">
        <v>14</v>
      </c>
      <c r="M22" s="32"/>
      <c r="N22" s="22">
        <f>J23*100/J39</f>
        <v>8.3454323097251883</v>
      </c>
      <c r="O22" s="21">
        <v>32</v>
      </c>
      <c r="P22" s="23">
        <f>(N22*O22)/100</f>
        <v>2.6705383391120603</v>
      </c>
    </row>
    <row r="23" spans="2:16" x14ac:dyDescent="0.25">
      <c r="B23" s="4"/>
      <c r="C23" s="19"/>
      <c r="D23" s="24"/>
      <c r="E23" s="25" t="s">
        <v>9</v>
      </c>
      <c r="F23" s="26">
        <v>5.08</v>
      </c>
      <c r="G23" s="26">
        <v>15.24</v>
      </c>
      <c r="H23" s="26">
        <v>29.680437953549276</v>
      </c>
      <c r="I23" s="26">
        <v>35.368286197551967</v>
      </c>
      <c r="J23" s="27">
        <v>39.506532564610886</v>
      </c>
      <c r="L23" s="21"/>
      <c r="N23" s="22"/>
      <c r="O23" s="21"/>
      <c r="P23" s="23"/>
    </row>
    <row r="24" spans="2:16" x14ac:dyDescent="0.25">
      <c r="C24" s="19">
        <v>8</v>
      </c>
      <c r="D24" s="28"/>
      <c r="E24" s="20" t="s">
        <v>7</v>
      </c>
      <c r="F24" s="18">
        <v>0.48299999999999998</v>
      </c>
      <c r="G24" s="18">
        <v>1.4490000000000001</v>
      </c>
      <c r="H24" s="18">
        <v>2.8980000000000001</v>
      </c>
      <c r="I24" s="18">
        <v>4.3469999999999995</v>
      </c>
      <c r="J24" s="18">
        <v>5.7960000000000003</v>
      </c>
      <c r="L24" s="21" t="s">
        <v>15</v>
      </c>
      <c r="N24" s="22">
        <f>J25*100/J39</f>
        <v>0.9709809149352352</v>
      </c>
      <c r="O24" s="31">
        <v>16</v>
      </c>
      <c r="P24" s="23">
        <f>(N24*O24)/100</f>
        <v>0.15535694638963762</v>
      </c>
    </row>
    <row r="25" spans="2:16" x14ac:dyDescent="0.25">
      <c r="C25" s="19"/>
      <c r="D25" s="24"/>
      <c r="E25" s="25" t="s">
        <v>9</v>
      </c>
      <c r="F25" s="26">
        <v>0.48300000000000004</v>
      </c>
      <c r="G25" s="26">
        <v>1.4490000000000001</v>
      </c>
      <c r="H25" s="26">
        <v>2.8980000000000001</v>
      </c>
      <c r="I25" s="26">
        <v>3.8138650260625497</v>
      </c>
      <c r="J25" s="27">
        <v>4.5965370890136334</v>
      </c>
      <c r="L25" s="21"/>
      <c r="N25" s="22"/>
      <c r="O25" s="31"/>
      <c r="P25" s="23"/>
    </row>
    <row r="26" spans="2:16" x14ac:dyDescent="0.25">
      <c r="C26" s="19">
        <v>9</v>
      </c>
      <c r="D26" s="28"/>
      <c r="E26" s="20" t="s">
        <v>7</v>
      </c>
      <c r="F26" s="18">
        <v>2.9660000000000002</v>
      </c>
      <c r="G26" s="18">
        <v>8.8980000000000015</v>
      </c>
      <c r="H26" s="18">
        <v>17.796000000000003</v>
      </c>
      <c r="I26" s="18">
        <v>26.694000000000003</v>
      </c>
      <c r="J26" s="18">
        <v>35.592000000000006</v>
      </c>
      <c r="L26" s="21" t="s">
        <v>15</v>
      </c>
      <c r="N26" s="22">
        <f>J27*100/J39</f>
        <v>4.7570341221125174</v>
      </c>
      <c r="O26" s="21">
        <v>16</v>
      </c>
      <c r="P26" s="23">
        <f>(N26*O26)/100</f>
        <v>0.76112545953800281</v>
      </c>
    </row>
    <row r="27" spans="2:16" x14ac:dyDescent="0.25">
      <c r="C27" s="19"/>
      <c r="D27" s="24"/>
      <c r="E27" s="25" t="s">
        <v>9</v>
      </c>
      <c r="F27" s="26">
        <v>2.9660000000000006</v>
      </c>
      <c r="G27" s="26">
        <v>8.8980000000000015</v>
      </c>
      <c r="H27" s="26">
        <v>16.904573583948782</v>
      </c>
      <c r="I27" s="26">
        <v>20.353515737424328</v>
      </c>
      <c r="J27" s="27">
        <v>22.519375447716254</v>
      </c>
      <c r="L27" s="21"/>
      <c r="N27" s="22"/>
      <c r="O27" s="21"/>
      <c r="P27" s="23"/>
    </row>
    <row r="28" spans="2:16" x14ac:dyDescent="0.25">
      <c r="C28" s="19">
        <v>10</v>
      </c>
      <c r="D28" s="28"/>
      <c r="E28" s="20" t="s">
        <v>7</v>
      </c>
      <c r="F28" s="18">
        <v>14.48</v>
      </c>
      <c r="G28" s="18">
        <v>43.44</v>
      </c>
      <c r="H28" s="18">
        <v>86.88</v>
      </c>
      <c r="I28" s="18">
        <v>130.32</v>
      </c>
      <c r="J28" s="18">
        <v>173.76</v>
      </c>
      <c r="L28" s="21" t="s">
        <v>16</v>
      </c>
      <c r="N28" s="22">
        <f>J29*100/J39</f>
        <v>30.142066857741728</v>
      </c>
      <c r="O28" s="21">
        <v>55</v>
      </c>
      <c r="P28" s="23">
        <f>(N28*O28)/100</f>
        <v>16.578136771757951</v>
      </c>
    </row>
    <row r="29" spans="2:16" x14ac:dyDescent="0.25">
      <c r="C29" s="19"/>
      <c r="D29" s="24"/>
      <c r="E29" s="25" t="s">
        <v>9</v>
      </c>
      <c r="F29" s="26">
        <v>14.48</v>
      </c>
      <c r="G29" s="26">
        <v>43.44</v>
      </c>
      <c r="H29" s="26">
        <v>86.616573717481359</v>
      </c>
      <c r="I29" s="26">
        <v>121.86166896823832</v>
      </c>
      <c r="J29" s="27">
        <v>142.68985735973993</v>
      </c>
      <c r="L29" s="21"/>
      <c r="N29" s="22"/>
      <c r="O29" s="21"/>
      <c r="P29" s="23"/>
    </row>
    <row r="30" spans="2:16" x14ac:dyDescent="0.25">
      <c r="C30" s="19">
        <v>11</v>
      </c>
      <c r="D30" s="28"/>
      <c r="E30" s="20" t="s">
        <v>7</v>
      </c>
      <c r="F30" s="18">
        <v>3.2909999999999995</v>
      </c>
      <c r="G30" s="18">
        <v>9.8729999999999993</v>
      </c>
      <c r="H30" s="18">
        <v>19.745999999999999</v>
      </c>
      <c r="I30" s="18">
        <v>29.619</v>
      </c>
      <c r="J30" s="18">
        <v>39.491999999999997</v>
      </c>
      <c r="L30" s="21" t="s">
        <v>17</v>
      </c>
      <c r="N30" s="22">
        <f>I31*100/J39</f>
        <v>4.7741113784508338</v>
      </c>
      <c r="O30" s="21">
        <v>66</v>
      </c>
      <c r="P30" s="23">
        <f>(N30*O30)/100</f>
        <v>3.1509135097775505</v>
      </c>
    </row>
    <row r="31" spans="2:16" x14ac:dyDescent="0.25">
      <c r="C31" s="19"/>
      <c r="D31" s="24"/>
      <c r="E31" s="25" t="s">
        <v>9</v>
      </c>
      <c r="F31" s="26">
        <v>3.0640136104469375</v>
      </c>
      <c r="G31" s="26">
        <v>9.8729999999999993</v>
      </c>
      <c r="H31" s="26">
        <v>19.150750892036047</v>
      </c>
      <c r="I31" s="27">
        <v>22.600217656796026</v>
      </c>
      <c r="J31" s="26">
        <v>22.217427809453742</v>
      </c>
      <c r="L31" s="21"/>
      <c r="N31" s="22"/>
      <c r="O31" s="21"/>
      <c r="P31" s="23"/>
    </row>
    <row r="32" spans="2:16" ht="15.75" customHeight="1" x14ac:dyDescent="0.25">
      <c r="C32" s="19">
        <v>12</v>
      </c>
      <c r="D32" s="28"/>
      <c r="E32" s="20" t="s">
        <v>7</v>
      </c>
      <c r="F32" s="18">
        <v>12.407</v>
      </c>
      <c r="G32" s="18">
        <v>37.220999999999997</v>
      </c>
      <c r="H32" s="18">
        <v>74.441999999999993</v>
      </c>
      <c r="I32" s="18">
        <v>111.663</v>
      </c>
      <c r="J32" s="18">
        <v>148.88399999999999</v>
      </c>
      <c r="L32" s="21" t="s">
        <v>18</v>
      </c>
      <c r="M32" s="33"/>
      <c r="N32" s="22">
        <f>H33*100/J39</f>
        <v>6.7931049443017386</v>
      </c>
      <c r="O32" s="21">
        <v>50</v>
      </c>
      <c r="P32" s="23">
        <f>(N32*O32)/100</f>
        <v>3.3965524721508693</v>
      </c>
    </row>
    <row r="33" spans="3:21" x14ac:dyDescent="0.25">
      <c r="C33" s="19"/>
      <c r="D33" s="24"/>
      <c r="E33" s="25" t="s">
        <v>9</v>
      </c>
      <c r="F33" s="26">
        <v>12.039738499875037</v>
      </c>
      <c r="G33" s="26">
        <v>31.976830449420031</v>
      </c>
      <c r="H33" s="27">
        <v>32.15795320562767</v>
      </c>
      <c r="I33" s="26">
        <v>19.242788050749013</v>
      </c>
      <c r="J33" s="26">
        <v>13.590955499037056</v>
      </c>
      <c r="L33" s="21"/>
      <c r="M33" s="33"/>
      <c r="N33" s="22"/>
      <c r="O33" s="21"/>
      <c r="P33" s="23"/>
    </row>
    <row r="34" spans="3:21" x14ac:dyDescent="0.25">
      <c r="C34" s="19">
        <v>13</v>
      </c>
      <c r="D34" s="28"/>
      <c r="E34" s="20" t="s">
        <v>7</v>
      </c>
      <c r="F34" s="18">
        <v>18.41</v>
      </c>
      <c r="G34" s="18">
        <v>55.23</v>
      </c>
      <c r="H34" s="18">
        <v>110.46</v>
      </c>
      <c r="I34" s="18">
        <v>165.69</v>
      </c>
      <c r="J34" s="18">
        <v>220.92</v>
      </c>
      <c r="L34" s="21" t="s">
        <v>18</v>
      </c>
      <c r="M34" s="33"/>
      <c r="N34" s="22">
        <f>G35*100/J39</f>
        <v>8.3987068829792459</v>
      </c>
      <c r="O34" s="21">
        <v>50</v>
      </c>
      <c r="P34" s="23">
        <f>(N34*O34)/100</f>
        <v>4.199353441489623</v>
      </c>
    </row>
    <row r="35" spans="3:21" x14ac:dyDescent="0.25">
      <c r="C35" s="19"/>
      <c r="D35" s="24"/>
      <c r="E35" s="25" t="s">
        <v>9</v>
      </c>
      <c r="F35" s="26">
        <v>17.728392338392652</v>
      </c>
      <c r="G35" s="27">
        <v>39.758729645003534</v>
      </c>
      <c r="H35" s="26">
        <v>23.037819114219111</v>
      </c>
      <c r="I35" s="26">
        <v>23.978658653821572</v>
      </c>
      <c r="J35" s="26">
        <v>27.03324722840858</v>
      </c>
      <c r="L35" s="21"/>
      <c r="M35" s="33"/>
      <c r="N35" s="22"/>
      <c r="O35" s="21"/>
      <c r="P35" s="23"/>
    </row>
    <row r="36" spans="3:21" x14ac:dyDescent="0.25">
      <c r="C36" s="19">
        <v>14</v>
      </c>
      <c r="D36" s="28"/>
      <c r="E36" s="20" t="s">
        <v>7</v>
      </c>
      <c r="F36" s="18">
        <v>1.7030000000000001</v>
      </c>
      <c r="G36" s="18">
        <v>5.109</v>
      </c>
      <c r="H36" s="18">
        <v>10.218</v>
      </c>
      <c r="I36" s="18">
        <v>15.327</v>
      </c>
      <c r="J36" s="18">
        <v>20.436</v>
      </c>
      <c r="L36" s="21" t="s">
        <v>16</v>
      </c>
      <c r="M36" s="33"/>
      <c r="N36" s="22">
        <f>J37*100/J39</f>
        <v>4.1021221319950989</v>
      </c>
      <c r="O36" s="21">
        <v>45.5</v>
      </c>
      <c r="P36" s="23">
        <f>(N36*O36)/100</f>
        <v>1.8664655700577699</v>
      </c>
    </row>
    <row r="37" spans="3:21" x14ac:dyDescent="0.25">
      <c r="D37" s="24"/>
      <c r="E37" s="25" t="s">
        <v>9</v>
      </c>
      <c r="F37" s="26">
        <v>1.7029999999999998</v>
      </c>
      <c r="G37" s="26">
        <v>5.109</v>
      </c>
      <c r="H37" s="26">
        <v>10.218</v>
      </c>
      <c r="I37" s="26">
        <v>15.130760510687757</v>
      </c>
      <c r="J37" s="27">
        <v>19.419080471459964</v>
      </c>
      <c r="L37" s="21"/>
      <c r="M37" s="33"/>
      <c r="N37" s="22"/>
      <c r="O37" s="21"/>
      <c r="P37" s="23"/>
    </row>
    <row r="38" spans="3:21" x14ac:dyDescent="0.25">
      <c r="N38" s="34"/>
      <c r="O38" s="10"/>
      <c r="P38" s="10"/>
    </row>
    <row r="39" spans="3:21" x14ac:dyDescent="0.25">
      <c r="I39" s="35" t="s">
        <v>19</v>
      </c>
      <c r="J39" s="36">
        <f>SUM(H11,I13,J15,J17,J19,J21,J23,J25,J27,J29,I31,H33,G35,J37)</f>
        <v>473.39108506784856</v>
      </c>
      <c r="N39" s="34"/>
      <c r="O39" s="10" t="s">
        <v>20</v>
      </c>
      <c r="P39" s="37">
        <f>SUM(P10:P38)</f>
        <v>40.1312972364803</v>
      </c>
    </row>
    <row r="42" spans="3:21" x14ac:dyDescent="0.25">
      <c r="N42" s="38"/>
      <c r="O42" s="38"/>
      <c r="P42" s="38"/>
      <c r="Q42" s="39"/>
      <c r="R42" s="39"/>
      <c r="S42" s="39"/>
      <c r="T42" s="40"/>
      <c r="U42" s="39"/>
    </row>
    <row r="43" spans="3:21" x14ac:dyDescent="0.25">
      <c r="C43" s="41" t="s">
        <v>21</v>
      </c>
      <c r="N43" s="38"/>
      <c r="O43" s="38"/>
      <c r="P43" s="17"/>
      <c r="Q43" s="42"/>
      <c r="R43" s="39"/>
      <c r="S43" s="39"/>
      <c r="T43" s="39"/>
      <c r="U43" s="39"/>
    </row>
    <row r="44" spans="3:21" x14ac:dyDescent="0.25">
      <c r="C44" s="41" t="s">
        <v>22</v>
      </c>
      <c r="N44" s="38"/>
      <c r="O44" s="17"/>
      <c r="P44" s="17"/>
      <c r="Q44" s="43"/>
      <c r="R44" s="43"/>
      <c r="S44" s="43"/>
      <c r="T44" s="43"/>
      <c r="U44" s="43"/>
    </row>
    <row r="45" spans="3:21" x14ac:dyDescent="0.25">
      <c r="N45" s="38"/>
      <c r="O45" s="38"/>
      <c r="P45" s="38"/>
      <c r="Q45" s="40"/>
      <c r="R45" s="40"/>
      <c r="S45" s="40"/>
      <c r="T45" s="44"/>
      <c r="U45" s="45"/>
    </row>
    <row r="46" spans="3:21" x14ac:dyDescent="0.25">
      <c r="C46" s="41" t="s">
        <v>23</v>
      </c>
      <c r="N46" s="38"/>
      <c r="O46" s="38"/>
      <c r="P46" s="38"/>
      <c r="Q46" s="39"/>
      <c r="R46" s="39"/>
      <c r="S46" s="39"/>
      <c r="T46" s="40"/>
      <c r="U46" s="39"/>
    </row>
    <row r="47" spans="3:21" ht="18.75" x14ac:dyDescent="0.25">
      <c r="C47" s="41" t="s">
        <v>24</v>
      </c>
      <c r="N47" s="38"/>
      <c r="O47" s="17"/>
      <c r="P47" s="17"/>
      <c r="Q47" s="43"/>
      <c r="R47" s="43"/>
      <c r="S47" s="39"/>
      <c r="T47" s="40"/>
      <c r="U47" s="39"/>
    </row>
    <row r="48" spans="3:21" x14ac:dyDescent="0.25">
      <c r="C48" s="41" t="s">
        <v>25</v>
      </c>
      <c r="N48" s="38"/>
      <c r="O48" s="46"/>
      <c r="P48" s="46"/>
      <c r="Q48" s="47"/>
      <c r="R48" s="48"/>
      <c r="S48" s="49"/>
      <c r="T48" s="40"/>
      <c r="U48" s="39"/>
    </row>
    <row r="49" spans="3:21" ht="18.75" x14ac:dyDescent="0.25">
      <c r="C49" s="41" t="s">
        <v>26</v>
      </c>
      <c r="N49" s="38"/>
      <c r="O49" s="38"/>
      <c r="P49" s="38"/>
      <c r="Q49" s="45"/>
      <c r="R49" s="39"/>
      <c r="S49" s="39"/>
      <c r="T49" s="40"/>
      <c r="U49" s="39"/>
    </row>
    <row r="50" spans="3:21" x14ac:dyDescent="0.25">
      <c r="C50" s="41" t="s">
        <v>27</v>
      </c>
      <c r="N50" s="38"/>
      <c r="O50" s="38"/>
      <c r="P50" s="38"/>
      <c r="Q50" s="39"/>
      <c r="R50" s="39"/>
      <c r="S50" s="39"/>
      <c r="T50" s="40"/>
      <c r="U50" s="39"/>
    </row>
    <row r="51" spans="3:21" s="9" customFormat="1" ht="18.75" x14ac:dyDescent="0.25">
      <c r="C51" s="41" t="s">
        <v>28</v>
      </c>
      <c r="E51" s="3"/>
      <c r="F51" s="3"/>
      <c r="G51" s="3"/>
      <c r="H51" s="3"/>
      <c r="I51" s="3"/>
      <c r="J51" s="3"/>
      <c r="K51" s="3"/>
      <c r="L51" s="10"/>
      <c r="M51" s="10"/>
      <c r="N51" s="38"/>
      <c r="O51" s="38"/>
      <c r="P51" s="38"/>
      <c r="Q51" s="39"/>
      <c r="R51" s="39"/>
      <c r="S51" s="39"/>
      <c r="T51" s="40"/>
      <c r="U51" s="39"/>
    </row>
    <row r="52" spans="3:21" s="9" customFormat="1" x14ac:dyDescent="0.25">
      <c r="C52" s="41" t="s">
        <v>29</v>
      </c>
      <c r="E52" s="3"/>
      <c r="F52" s="3"/>
      <c r="G52" s="3"/>
      <c r="H52" s="3"/>
      <c r="I52" s="3"/>
      <c r="J52" s="3"/>
      <c r="K52" s="3"/>
      <c r="L52" s="10"/>
      <c r="M52" s="10"/>
      <c r="N52" s="7"/>
      <c r="O52" s="7"/>
      <c r="P52" s="7"/>
      <c r="Q52" s="3"/>
      <c r="R52" s="3"/>
      <c r="S52" s="3"/>
      <c r="U52" s="3"/>
    </row>
    <row r="54" spans="3:21" s="9" customFormat="1" x14ac:dyDescent="0.25">
      <c r="C54" s="50" t="s">
        <v>30</v>
      </c>
      <c r="E54" s="3"/>
      <c r="F54" s="3"/>
      <c r="G54" s="3"/>
      <c r="H54" s="3"/>
      <c r="I54" s="3"/>
      <c r="J54" s="3"/>
      <c r="K54" s="3"/>
      <c r="L54" s="10"/>
      <c r="M54" s="10"/>
      <c r="N54" s="7"/>
      <c r="O54" s="7"/>
      <c r="P54" s="7"/>
      <c r="Q54" s="3"/>
      <c r="R54" s="3"/>
      <c r="S54" s="3"/>
      <c r="U54" s="3"/>
    </row>
    <row r="55" spans="3:21" s="9" customFormat="1" ht="18.75" x14ac:dyDescent="0.25">
      <c r="C55" s="41" t="s">
        <v>31</v>
      </c>
      <c r="E55" s="3"/>
      <c r="F55" s="3"/>
      <c r="G55" s="3"/>
      <c r="H55" s="3"/>
      <c r="I55" s="3"/>
      <c r="J55" s="3"/>
      <c r="K55" s="3"/>
      <c r="L55" s="10"/>
      <c r="M55" s="10"/>
      <c r="N55" s="7"/>
      <c r="O55" s="7"/>
      <c r="P55" s="7"/>
      <c r="Q55" s="3"/>
      <c r="R55" s="3"/>
      <c r="S55" s="3"/>
      <c r="U55" s="3"/>
    </row>
    <row r="56" spans="3:21" s="9" customFormat="1" x14ac:dyDescent="0.25">
      <c r="C56" s="41" t="s">
        <v>32</v>
      </c>
      <c r="E56" s="3"/>
      <c r="F56" s="3"/>
      <c r="G56" s="3"/>
      <c r="H56" s="3"/>
      <c r="I56" s="3"/>
      <c r="J56" s="3"/>
      <c r="K56" s="3"/>
      <c r="L56" s="10"/>
      <c r="M56" s="10"/>
      <c r="N56" s="7"/>
      <c r="O56" s="7"/>
      <c r="P56" s="7"/>
      <c r="Q56" s="3"/>
      <c r="R56" s="3"/>
      <c r="S56" s="3"/>
      <c r="U56" s="3"/>
    </row>
    <row r="58" spans="3:21" s="9" customFormat="1" x14ac:dyDescent="0.25">
      <c r="C58" s="41" t="s">
        <v>33</v>
      </c>
      <c r="E58" s="3"/>
      <c r="F58" s="3"/>
      <c r="G58" s="3"/>
      <c r="H58" s="3"/>
      <c r="I58" s="3"/>
      <c r="J58" s="3"/>
      <c r="K58" s="3"/>
      <c r="L58" s="10"/>
      <c r="M58" s="10"/>
      <c r="N58" s="7"/>
      <c r="O58" s="7"/>
      <c r="P58" s="7"/>
      <c r="Q58" s="3"/>
      <c r="R58" s="3"/>
      <c r="S58" s="3"/>
      <c r="U58" s="3"/>
    </row>
  </sheetData>
  <mergeCells count="58">
    <mergeCell ref="L36:L37"/>
    <mergeCell ref="N36:N37"/>
    <mergeCell ref="O36:O37"/>
    <mergeCell ref="P36:P37"/>
    <mergeCell ref="L32:L33"/>
    <mergeCell ref="N32:N33"/>
    <mergeCell ref="O32:O33"/>
    <mergeCell ref="P32:P33"/>
    <mergeCell ref="L34:L35"/>
    <mergeCell ref="N34:N35"/>
    <mergeCell ref="O34:O35"/>
    <mergeCell ref="P34:P35"/>
    <mergeCell ref="L28:L29"/>
    <mergeCell ref="N28:N29"/>
    <mergeCell ref="O28:O29"/>
    <mergeCell ref="P28:P29"/>
    <mergeCell ref="L30:L31"/>
    <mergeCell ref="N30:N31"/>
    <mergeCell ref="O30:O31"/>
    <mergeCell ref="P30:P31"/>
    <mergeCell ref="L24:L25"/>
    <mergeCell ref="N24:N25"/>
    <mergeCell ref="O24:O25"/>
    <mergeCell ref="P24:P25"/>
    <mergeCell ref="L26:L27"/>
    <mergeCell ref="N26:N27"/>
    <mergeCell ref="O26:O27"/>
    <mergeCell ref="P26:P27"/>
    <mergeCell ref="L20:L21"/>
    <mergeCell ref="N20:N21"/>
    <mergeCell ref="O20:O21"/>
    <mergeCell ref="P20:P21"/>
    <mergeCell ref="L22:L23"/>
    <mergeCell ref="N22:N23"/>
    <mergeCell ref="O22:O23"/>
    <mergeCell ref="P22:P23"/>
    <mergeCell ref="L16:L17"/>
    <mergeCell ref="N16:N17"/>
    <mergeCell ref="O16:O17"/>
    <mergeCell ref="P16:P17"/>
    <mergeCell ref="L18:L19"/>
    <mergeCell ref="N18:N19"/>
    <mergeCell ref="O18:O19"/>
    <mergeCell ref="P18:P19"/>
    <mergeCell ref="L12:L13"/>
    <mergeCell ref="N12:N13"/>
    <mergeCell ref="O12:O13"/>
    <mergeCell ref="P12:P13"/>
    <mergeCell ref="L14:L15"/>
    <mergeCell ref="N14:N15"/>
    <mergeCell ref="O14:O15"/>
    <mergeCell ref="P14:P15"/>
    <mergeCell ref="C2:P3"/>
    <mergeCell ref="F6:J6"/>
    <mergeCell ref="L10:L11"/>
    <mergeCell ref="N10:N11"/>
    <mergeCell ref="O10:O11"/>
    <mergeCell ref="P10:P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S14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2021-01-06T20:31:31Z</dcterms:created>
  <dcterms:modified xsi:type="dcterms:W3CDTF">2021-01-06T20:32:04Z</dcterms:modified>
</cp:coreProperties>
</file>