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schwartz/Documents/20180906_Transfer/Desktop/THINGS TO DO/Schwartz Manuscript preparation/Heyer lab/Mus81 Telomeres/2020_Revisions/"/>
    </mc:Choice>
  </mc:AlternateContent>
  <xr:revisionPtr revIDLastSave="0" documentId="13_ncr:1_{EE3FEEC0-B545-844C-891F-8AE4E3C72A2F}" xr6:coauthVersionLast="45" xr6:coauthVersionMax="45" xr10:uidLastSave="{00000000-0000-0000-0000-000000000000}"/>
  <bookViews>
    <workbookView xWindow="380" yWindow="460" windowWidth="28040" windowHeight="17040" activeTab="3" xr2:uid="{43C56CCA-AEDE-B642-BD89-AA220A4C7674}"/>
  </bookViews>
  <sheets>
    <sheet name="Sup Fig S1, C" sheetId="2" r:id="rId1"/>
    <sheet name="Sup Fig S4, A-C" sheetId="3" r:id="rId2"/>
    <sheet name="Sup Fig S5, C" sheetId="5" r:id="rId3"/>
    <sheet name="Sup Fig S5, F " sheetId="1" r:id="rId4"/>
    <sheet name="Fig 4, B" sheetId="6" r:id="rId5"/>
    <sheet name="Fig 5, B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I30" i="6"/>
  <c r="I29" i="6"/>
  <c r="I12" i="6"/>
  <c r="I11" i="6"/>
  <c r="H12" i="6"/>
  <c r="G12" i="6"/>
  <c r="F12" i="6"/>
  <c r="E12" i="6"/>
  <c r="D12" i="6"/>
  <c r="H11" i="6"/>
  <c r="G11" i="6"/>
  <c r="F11" i="6"/>
  <c r="D11" i="6"/>
  <c r="H21" i="6"/>
  <c r="G21" i="6"/>
  <c r="F21" i="6"/>
  <c r="E21" i="6"/>
  <c r="D21" i="6"/>
  <c r="H20" i="6"/>
  <c r="G20" i="6"/>
  <c r="F20" i="6"/>
  <c r="E20" i="6"/>
  <c r="D20" i="6"/>
  <c r="H30" i="6"/>
  <c r="G30" i="6"/>
  <c r="F30" i="6"/>
  <c r="E30" i="6"/>
  <c r="D30" i="6"/>
  <c r="H29" i="6"/>
  <c r="G29" i="6"/>
  <c r="F29" i="6"/>
  <c r="E29" i="6"/>
  <c r="D29" i="6"/>
  <c r="H39" i="6"/>
  <c r="G39" i="6"/>
  <c r="F39" i="6"/>
  <c r="E39" i="6"/>
  <c r="D39" i="6"/>
  <c r="H38" i="6"/>
  <c r="G38" i="6"/>
  <c r="F38" i="6"/>
  <c r="E38" i="6"/>
  <c r="D38" i="6"/>
  <c r="H77" i="6"/>
  <c r="G77" i="6"/>
  <c r="F77" i="6"/>
  <c r="E77" i="6"/>
  <c r="D77" i="6"/>
  <c r="H76" i="6"/>
  <c r="G76" i="6"/>
  <c r="F76" i="6"/>
  <c r="E76" i="6"/>
  <c r="D76" i="6"/>
  <c r="H68" i="6"/>
  <c r="G68" i="6"/>
  <c r="F68" i="6"/>
  <c r="E68" i="6"/>
  <c r="D68" i="6"/>
  <c r="H67" i="6"/>
  <c r="G67" i="6"/>
  <c r="F67" i="6"/>
  <c r="E67" i="6"/>
  <c r="D67" i="6"/>
  <c r="H59" i="6"/>
  <c r="G59" i="6"/>
  <c r="F59" i="6"/>
  <c r="E59" i="6"/>
  <c r="D59" i="6"/>
  <c r="H58" i="6"/>
  <c r="G58" i="6"/>
  <c r="F58" i="6"/>
  <c r="E58" i="6"/>
  <c r="D58" i="6"/>
  <c r="H50" i="6"/>
  <c r="G50" i="6"/>
  <c r="F50" i="6"/>
  <c r="E50" i="6"/>
  <c r="H49" i="6"/>
  <c r="G49" i="6"/>
  <c r="F49" i="6"/>
  <c r="E49" i="6"/>
  <c r="D50" i="6"/>
  <c r="D49" i="6"/>
  <c r="C47" i="5"/>
  <c r="D48" i="5"/>
  <c r="C53" i="5"/>
  <c r="C52" i="5"/>
  <c r="C51" i="5"/>
  <c r="C50" i="5"/>
  <c r="C49" i="5"/>
  <c r="C48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I47" i="5"/>
  <c r="G47" i="5"/>
  <c r="E47" i="5"/>
  <c r="C10" i="3" l="1"/>
  <c r="E9" i="3"/>
  <c r="C9" i="3"/>
  <c r="D10" i="3"/>
  <c r="D9" i="3"/>
  <c r="F10" i="3"/>
  <c r="E10" i="3"/>
  <c r="F9" i="3"/>
  <c r="H10" i="3"/>
  <c r="G10" i="3"/>
  <c r="H9" i="3"/>
  <c r="G9" i="3"/>
  <c r="H11" i="4"/>
  <c r="G11" i="4"/>
  <c r="F11" i="4"/>
  <c r="E11" i="4"/>
  <c r="D11" i="4"/>
  <c r="C11" i="4"/>
  <c r="H10" i="4"/>
  <c r="G10" i="4"/>
  <c r="F10" i="4"/>
  <c r="C10" i="4" l="1"/>
  <c r="E10" i="4"/>
  <c r="D10" i="4"/>
  <c r="K46" i="2" l="1"/>
  <c r="L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J30" i="2"/>
  <c r="I30" i="2"/>
  <c r="H30" i="2"/>
  <c r="G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F14" i="2"/>
  <c r="D14" i="2"/>
  <c r="F13" i="2"/>
  <c r="D13" i="2"/>
  <c r="B13" i="2"/>
  <c r="F12" i="2"/>
  <c r="D12" i="2"/>
  <c r="B12" i="2"/>
  <c r="F11" i="2"/>
  <c r="D11" i="2"/>
  <c r="B11" i="2"/>
  <c r="F10" i="2"/>
  <c r="D10" i="2"/>
  <c r="B10" i="2"/>
  <c r="F9" i="2"/>
  <c r="D9" i="2"/>
  <c r="B9" i="2"/>
  <c r="F8" i="2"/>
  <c r="D8" i="2"/>
  <c r="B8" i="2"/>
  <c r="F7" i="2"/>
  <c r="D7" i="2"/>
  <c r="B7" i="2"/>
  <c r="F6" i="2"/>
  <c r="D6" i="2"/>
  <c r="B6" i="2"/>
  <c r="F5" i="2"/>
  <c r="D5" i="2"/>
  <c r="B5" i="2"/>
  <c r="G7" i="1" l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<sst xmlns="http://schemas.openxmlformats.org/spreadsheetml/2006/main" count="198" uniqueCount="69">
  <si>
    <t>Average</t>
  </si>
  <si>
    <t>SEM</t>
  </si>
  <si>
    <t>P-value</t>
  </si>
  <si>
    <t>Quantification of TG tract between two Y' elements</t>
  </si>
  <si>
    <t>compared to rrm3</t>
  </si>
  <si>
    <t>Wild typo (WT)</t>
  </si>
  <si>
    <t>mus81Δ</t>
  </si>
  <si>
    <t>rrm3Δ</t>
  </si>
  <si>
    <t>mus81Δ rrm3Δ</t>
  </si>
  <si>
    <t>WT</t>
  </si>
  <si>
    <t>STDEV</t>
  </si>
  <si>
    <t>Generations</t>
  </si>
  <si>
    <t>Average generations</t>
  </si>
  <si>
    <t>Number of cell divisions</t>
  </si>
  <si>
    <t>Average number of cell divisions</t>
  </si>
  <si>
    <t>Quantification of cell division (doublings)</t>
  </si>
  <si>
    <t>Wild type</t>
  </si>
  <si>
    <t>est2∆</t>
  </si>
  <si>
    <t>est2∆ mus81∆</t>
  </si>
  <si>
    <t>Supplemental Figure S4, A</t>
  </si>
  <si>
    <t>Supplemental Figure S4, B</t>
  </si>
  <si>
    <t>Supplemental Figure S4, C</t>
  </si>
  <si>
    <t>est2Δ MCM4-MYC</t>
  </si>
  <si>
    <t>MCM4-MYC</t>
  </si>
  <si>
    <t>est2Δ ESC4-MYC</t>
  </si>
  <si>
    <t>ESC4-MYC</t>
  </si>
  <si>
    <t>est2Δ POL32-MYC</t>
  </si>
  <si>
    <t>POL23-MYC</t>
  </si>
  <si>
    <t>est2Δ rad51Δ MUS81-MYC</t>
  </si>
  <si>
    <t>est2Δ rad51Δ mus81-DD-MYC</t>
  </si>
  <si>
    <t>est2Δ rad59Δ MUS81-MYC</t>
  </si>
  <si>
    <t>est2Δ rad59Δ mus81-DD-MYC</t>
  </si>
  <si>
    <t>Mus81 Chromatin Immunoprecipitation</t>
  </si>
  <si>
    <t>est2</t>
  </si>
  <si>
    <t>Mus81-Myc</t>
  </si>
  <si>
    <t>mus81-dd-Myc</t>
  </si>
  <si>
    <t>Mus81</t>
  </si>
  <si>
    <t>mus81-dd</t>
  </si>
  <si>
    <t>mus81-del</t>
  </si>
  <si>
    <t>rad51 mus81-dd-Myc</t>
  </si>
  <si>
    <t>rad51 Mus81-Myc</t>
  </si>
  <si>
    <t>mus81-DD-Myc</t>
  </si>
  <si>
    <t>Est2</t>
  </si>
  <si>
    <t>MMS%</t>
  </si>
  <si>
    <t xml:space="preserve">Average viability </t>
  </si>
  <si>
    <t>rrm3Δ mus81Δ</t>
  </si>
  <si>
    <r>
      <rPr>
        <b/>
        <sz val="12"/>
        <color theme="1"/>
        <rFont val="Calibri"/>
        <family val="2"/>
        <scheme val="minor"/>
      </rPr>
      <t>Wild type</t>
    </r>
    <r>
      <rPr>
        <b/>
        <i/>
        <sz val="12"/>
        <color theme="1"/>
        <rFont val="Calibri"/>
        <family val="2"/>
        <scheme val="minor"/>
      </rPr>
      <t xml:space="preserve"> (</t>
    </r>
    <r>
      <rPr>
        <b/>
        <sz val="12"/>
        <color theme="1"/>
        <rFont val="Calibri"/>
        <family val="2"/>
        <scheme val="minor"/>
      </rPr>
      <t>WT</t>
    </r>
    <r>
      <rPr>
        <b/>
        <i/>
        <sz val="12"/>
        <color theme="1"/>
        <rFont val="Calibri"/>
        <family val="2"/>
        <scheme val="minor"/>
      </rPr>
      <t>)</t>
    </r>
  </si>
  <si>
    <t>Viability data with Rrm3 and Mus81</t>
  </si>
  <si>
    <t>Wild type (WT)</t>
  </si>
  <si>
    <t>est2-del</t>
  </si>
  <si>
    <t>mus81-del est2-del</t>
  </si>
  <si>
    <t>Replicate</t>
  </si>
  <si>
    <t>.0.001%</t>
  </si>
  <si>
    <t>5 mM</t>
  </si>
  <si>
    <t>10 mM</t>
  </si>
  <si>
    <t>20 mM</t>
  </si>
  <si>
    <t>30 mM</t>
  </si>
  <si>
    <t>40 mM</t>
  </si>
  <si>
    <t>Hydroxyurea (HU)</t>
  </si>
  <si>
    <t>Methyl methanesulfonate (MMS)</t>
  </si>
  <si>
    <t>Comparing viability ratios</t>
  </si>
  <si>
    <t>Replicate 1</t>
  </si>
  <si>
    <t>Replicate 3</t>
  </si>
  <si>
    <t>Replicate 2</t>
  </si>
  <si>
    <t>Replicate 4</t>
  </si>
  <si>
    <t>Replicate 5</t>
  </si>
  <si>
    <t>Replicate 6</t>
  </si>
  <si>
    <t>Replicate 7</t>
  </si>
  <si>
    <t>Replicate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</si>
</sst>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#####"/>
    <numFmt numFmtId="165" formatCode="0.0000"/>
    <numFmt numFmtId="166" formatCode="0.0"/>
  </numFmts>
  <fonts count="9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12"/>
      <name val="Arial"/>
      <family val="2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1" fontId="0" fillId="0" borderId="4" xfId="0" applyNumberForma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0" xfId="0" applyFill="1" applyBorder="1"/>
    <xf numFmtId="0" fontId="0" fillId="0" borderId="6" xfId="0" applyFill="1" applyBorder="1"/>
    <xf numFmtId="1" fontId="0" fillId="0" borderId="7" xfId="0" applyNumberFormat="1" applyFill="1" applyBorder="1"/>
    <xf numFmtId="1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6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4" xfId="0" applyFont="1" applyBorder="1"/>
    <xf numFmtId="0" fontId="2" fillId="0" borderId="6" xfId="0" applyFont="1" applyBorder="1"/>
    <xf numFmtId="0" fontId="4" fillId="0" borderId="7" xfId="0" applyFont="1" applyBorder="1"/>
    <xf numFmtId="0" fontId="0" fillId="0" borderId="0" xfId="0" applyAlignment="1">
      <alignment wrapText="1"/>
    </xf>
    <xf numFmtId="0" fontId="0" fillId="0" borderId="7" xfId="0" applyFont="1" applyBorder="1"/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4" fontId="0" fillId="0" borderId="0" xfId="0" applyNumberFormat="1" applyFill="1"/>
    <xf numFmtId="0" fontId="0" fillId="0" borderId="1" xfId="0" applyBorder="1" applyAlignment="1">
      <alignment wrapText="1"/>
    </xf>
    <xf numFmtId="165" fontId="4" fillId="0" borderId="7" xfId="0" applyNumberFormat="1" applyFont="1" applyBorder="1"/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0" fontId="2" fillId="0" borderId="0" xfId="0" applyNumberFormat="1" applyFont="1"/>
    <xf numFmtId="0" fontId="0" fillId="0" borderId="0" xfId="0" applyFont="1" applyAlignment="1"/>
    <xf numFmtId="0" fontId="8" fillId="0" borderId="0" xfId="0" applyFont="1"/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D723-1018-1D4C-A1F7-756AE7E04F8C}">
  <dimension ref="A1:L47"/>
  <sheetViews>
    <sheetView topLeftCell="A18" workbookViewId="0">
      <selection activeCell="G35" sqref="G35"/>
    </sheetView>
  </sheetViews>
  <sheetFormatPr baseColWidth="10" defaultRowHeight="16"/>
  <sheetData>
    <row r="1" spans="1:10">
      <c r="A1" s="8" t="s">
        <v>15</v>
      </c>
    </row>
    <row r="2" spans="1:10" ht="15" customHeight="1">
      <c r="A2" s="65" t="s">
        <v>16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s="11" customFormat="1" ht="17" customHeight="1">
      <c r="A3" s="61" t="s">
        <v>61</v>
      </c>
      <c r="B3" s="62"/>
      <c r="C3" s="63" t="s">
        <v>63</v>
      </c>
      <c r="D3" s="63"/>
      <c r="E3" s="64" t="s">
        <v>62</v>
      </c>
      <c r="F3" s="64"/>
      <c r="G3" s="12"/>
      <c r="H3" s="12"/>
      <c r="I3" s="12"/>
      <c r="J3" s="13"/>
    </row>
    <row r="4" spans="1:10" s="11" customFormat="1" ht="47" customHeight="1">
      <c r="A4" s="14" t="s">
        <v>11</v>
      </c>
      <c r="B4" s="15" t="s">
        <v>13</v>
      </c>
      <c r="C4" s="15" t="s">
        <v>11</v>
      </c>
      <c r="D4" s="15" t="s">
        <v>13</v>
      </c>
      <c r="E4" s="15" t="s">
        <v>11</v>
      </c>
      <c r="F4" s="15" t="s">
        <v>13</v>
      </c>
      <c r="G4" s="15" t="s">
        <v>12</v>
      </c>
      <c r="H4" s="16" t="s">
        <v>10</v>
      </c>
      <c r="I4" s="15" t="s">
        <v>14</v>
      </c>
      <c r="J4" s="13" t="s">
        <v>10</v>
      </c>
    </row>
    <row r="5" spans="1:10">
      <c r="A5" s="17">
        <v>25.911518927184932</v>
      </c>
      <c r="B5" s="18">
        <f t="shared" ref="B5:B13" si="0">(A6-A5)</f>
        <v>10.81357346718676</v>
      </c>
      <c r="C5" s="18">
        <v>25.163401655315816</v>
      </c>
      <c r="D5" s="18">
        <f t="shared" ref="D5:D14" si="1">(C6-C5)</f>
        <v>10.419765670473751</v>
      </c>
      <c r="E5" s="18">
        <v>25.318320394320683</v>
      </c>
      <c r="F5" s="18">
        <f t="shared" ref="F5:F14" si="2">(E6-E5)</f>
        <v>10.726765740057392</v>
      </c>
      <c r="G5" s="19">
        <f>AVERAGE(E5,C5,A5)</f>
        <v>25.464413658940476</v>
      </c>
      <c r="H5" s="20">
        <f>STDEV(A5,C5,E5)</f>
        <v>0.39487630290088854</v>
      </c>
      <c r="I5" s="19">
        <f>AVERAGE(B5,D5,F5)</f>
        <v>10.653368292572635</v>
      </c>
      <c r="J5" s="21">
        <f>STDEV(F5,D5,B5)</f>
        <v>0.20690948301358003</v>
      </c>
    </row>
    <row r="6" spans="1:10">
      <c r="A6" s="17">
        <v>36.725092394371693</v>
      </c>
      <c r="B6" s="18">
        <f t="shared" si="0"/>
        <v>7.6496128460861428</v>
      </c>
      <c r="C6" s="18">
        <v>35.583167325789567</v>
      </c>
      <c r="D6" s="18">
        <f t="shared" si="1"/>
        <v>7.1627870746775244</v>
      </c>
      <c r="E6" s="18">
        <v>36.045086134378074</v>
      </c>
      <c r="F6" s="18">
        <f t="shared" si="2"/>
        <v>7.3556155599196842</v>
      </c>
      <c r="G6" s="19">
        <f t="shared" ref="G6:G14" si="3">AVERAGE(E6,C6,A6)</f>
        <v>36.117781951513109</v>
      </c>
      <c r="H6" s="20">
        <f t="shared" ref="H6:H14" si="4">STDEV(A6,C6,E6)</f>
        <v>0.57442295126132537</v>
      </c>
      <c r="I6" s="19">
        <f t="shared" ref="I6:I14" si="5">AVERAGE(B6,D6,F6)</f>
        <v>7.3893384935611168</v>
      </c>
      <c r="J6" s="21">
        <f t="shared" ref="J6:J14" si="6">STDEV(F6,D6,B6)</f>
        <v>0.24515864275390628</v>
      </c>
    </row>
    <row r="7" spans="1:10">
      <c r="A7" s="17">
        <v>44.374705240457835</v>
      </c>
      <c r="B7" s="18">
        <f t="shared" si="0"/>
        <v>7.6109996006333915</v>
      </c>
      <c r="C7" s="18">
        <v>42.745954400467092</v>
      </c>
      <c r="D7" s="18">
        <f t="shared" si="1"/>
        <v>7.292162747417045</v>
      </c>
      <c r="E7" s="18">
        <v>43.400701694297759</v>
      </c>
      <c r="F7" s="18">
        <f t="shared" si="2"/>
        <v>7.453323126986831</v>
      </c>
      <c r="G7" s="19">
        <f t="shared" si="3"/>
        <v>43.507120445074229</v>
      </c>
      <c r="H7" s="20">
        <f t="shared" si="4"/>
        <v>0.8195736925867354</v>
      </c>
      <c r="I7" s="19">
        <f t="shared" si="5"/>
        <v>7.4521618250124222</v>
      </c>
      <c r="J7" s="21">
        <f t="shared" si="6"/>
        <v>0.15942159894108565</v>
      </c>
    </row>
    <row r="8" spans="1:10">
      <c r="A8" s="17">
        <v>51.985704841091227</v>
      </c>
      <c r="B8" s="18">
        <f t="shared" si="0"/>
        <v>7.7071206636655702</v>
      </c>
      <c r="C8" s="18">
        <v>50.038117147884137</v>
      </c>
      <c r="D8" s="18">
        <f t="shared" si="1"/>
        <v>7.1056049186463923</v>
      </c>
      <c r="E8" s="18">
        <v>50.85402482128459</v>
      </c>
      <c r="F8" s="18">
        <f t="shared" si="2"/>
        <v>7.5105563650391218</v>
      </c>
      <c r="G8" s="19">
        <f t="shared" si="3"/>
        <v>50.959282270086653</v>
      </c>
      <c r="H8" s="20">
        <f t="shared" si="4"/>
        <v>0.978051022993774</v>
      </c>
      <c r="I8" s="19">
        <f t="shared" si="5"/>
        <v>7.4410939824503615</v>
      </c>
      <c r="J8" s="21">
        <f t="shared" si="6"/>
        <v>0.30671495695951095</v>
      </c>
    </row>
    <row r="9" spans="1:10">
      <c r="A9" s="17">
        <v>59.692825504756797</v>
      </c>
      <c r="B9" s="18">
        <f t="shared" si="0"/>
        <v>7.5313169257165811</v>
      </c>
      <c r="C9" s="18">
        <v>57.143722066530529</v>
      </c>
      <c r="D9" s="18">
        <f t="shared" si="1"/>
        <v>6.983554309518496</v>
      </c>
      <c r="E9" s="18">
        <v>58.364581186323711</v>
      </c>
      <c r="F9" s="18">
        <f t="shared" si="2"/>
        <v>7.5698606151704624</v>
      </c>
      <c r="G9" s="19">
        <f t="shared" si="3"/>
        <v>58.400376252537008</v>
      </c>
      <c r="H9" s="20">
        <f t="shared" si="4"/>
        <v>1.2749286449712223</v>
      </c>
      <c r="I9" s="19">
        <f t="shared" si="5"/>
        <v>7.3615772834685131</v>
      </c>
      <c r="J9" s="21">
        <f t="shared" si="6"/>
        <v>0.32794424926302768</v>
      </c>
    </row>
    <row r="10" spans="1:10">
      <c r="A10" s="17">
        <v>67.224142430473378</v>
      </c>
      <c r="B10" s="18">
        <f t="shared" si="0"/>
        <v>7.6315851541438633</v>
      </c>
      <c r="C10" s="18">
        <v>64.127276376049025</v>
      </c>
      <c r="D10" s="18">
        <f t="shared" si="1"/>
        <v>7.0700098031088885</v>
      </c>
      <c r="E10" s="18">
        <v>65.934441801494174</v>
      </c>
      <c r="F10" s="18">
        <f t="shared" si="2"/>
        <v>7.4678221342466315</v>
      </c>
      <c r="G10" s="19">
        <f t="shared" si="3"/>
        <v>65.761953536005521</v>
      </c>
      <c r="H10" s="20">
        <f t="shared" si="4"/>
        <v>1.5556217377820121</v>
      </c>
      <c r="I10" s="19">
        <f t="shared" si="5"/>
        <v>7.3898056971664614</v>
      </c>
      <c r="J10" s="21">
        <f t="shared" si="6"/>
        <v>0.28880208112741662</v>
      </c>
    </row>
    <row r="11" spans="1:10">
      <c r="A11" s="17">
        <v>74.855727584617242</v>
      </c>
      <c r="B11" s="18">
        <f t="shared" si="0"/>
        <v>7.8327266721519777</v>
      </c>
      <c r="C11" s="18">
        <v>71.197286179157913</v>
      </c>
      <c r="D11" s="18">
        <f t="shared" si="1"/>
        <v>7.1611387604550742</v>
      </c>
      <c r="E11" s="18">
        <v>73.402263935740805</v>
      </c>
      <c r="F11" s="18">
        <f t="shared" si="2"/>
        <v>7.3490440049340151</v>
      </c>
      <c r="G11" s="19">
        <f t="shared" si="3"/>
        <v>73.151759233171973</v>
      </c>
      <c r="H11" s="20">
        <f t="shared" si="4"/>
        <v>1.8420403996116983</v>
      </c>
      <c r="I11" s="19">
        <f t="shared" si="5"/>
        <v>7.447636479180356</v>
      </c>
      <c r="J11" s="21">
        <f t="shared" si="6"/>
        <v>0.34647934681285614</v>
      </c>
    </row>
    <row r="12" spans="1:10">
      <c r="A12" s="17">
        <v>82.688454256769219</v>
      </c>
      <c r="B12" s="18">
        <f t="shared" si="0"/>
        <v>7.670719520315231</v>
      </c>
      <c r="C12" s="18">
        <v>78.358424939612988</v>
      </c>
      <c r="D12" s="18">
        <f t="shared" si="1"/>
        <v>7.1485562963036386</v>
      </c>
      <c r="E12" s="18">
        <v>80.75130794067482</v>
      </c>
      <c r="F12" s="18">
        <f t="shared" si="2"/>
        <v>7.5831659273448366</v>
      </c>
      <c r="G12" s="19">
        <f t="shared" si="3"/>
        <v>80.599395712352347</v>
      </c>
      <c r="H12" s="20">
        <f t="shared" si="4"/>
        <v>2.1690081755709314</v>
      </c>
      <c r="I12" s="19">
        <f t="shared" si="5"/>
        <v>7.4674805813212357</v>
      </c>
      <c r="J12" s="21">
        <f t="shared" si="6"/>
        <v>0.27964429654651524</v>
      </c>
    </row>
    <row r="13" spans="1:10">
      <c r="A13" s="17">
        <v>90.35917377708445</v>
      </c>
      <c r="B13" s="18">
        <f t="shared" si="0"/>
        <v>7.812165667784484</v>
      </c>
      <c r="C13" s="18">
        <v>85.506981235916626</v>
      </c>
      <c r="D13" s="18">
        <f t="shared" si="1"/>
        <v>7.7140460187616782</v>
      </c>
      <c r="E13" s="18">
        <v>88.334473868019657</v>
      </c>
      <c r="F13" s="18">
        <f t="shared" si="2"/>
        <v>5.9915587391801495</v>
      </c>
      <c r="G13" s="19">
        <f t="shared" si="3"/>
        <v>88.066876293673587</v>
      </c>
      <c r="H13" s="20">
        <f t="shared" si="4"/>
        <v>2.4371396062778379</v>
      </c>
      <c r="I13" s="19">
        <f t="shared" si="5"/>
        <v>7.1725901419087705</v>
      </c>
      <c r="J13" s="21">
        <f t="shared" si="6"/>
        <v>1.0239791243255161</v>
      </c>
    </row>
    <row r="14" spans="1:10">
      <c r="A14" s="17">
        <v>98.171339444868934</v>
      </c>
      <c r="B14" s="22"/>
      <c r="C14" s="18">
        <v>93.221027254678305</v>
      </c>
      <c r="D14" s="18">
        <f t="shared" si="1"/>
        <v>6.7223121794260408</v>
      </c>
      <c r="E14" s="18">
        <v>94.326032607199807</v>
      </c>
      <c r="F14" s="18">
        <f t="shared" si="2"/>
        <v>8.1348568347380876</v>
      </c>
      <c r="G14" s="19">
        <f t="shared" si="3"/>
        <v>95.239466435582344</v>
      </c>
      <c r="H14" s="20">
        <f t="shared" si="4"/>
        <v>2.5984935470792836</v>
      </c>
      <c r="I14" s="19">
        <f t="shared" si="5"/>
        <v>7.4285845070820642</v>
      </c>
      <c r="J14" s="21">
        <f t="shared" si="6"/>
        <v>0.99881990449996272</v>
      </c>
    </row>
    <row r="15" spans="1:10">
      <c r="A15" s="23"/>
      <c r="B15" s="24"/>
      <c r="C15" s="24">
        <v>99.943339434104345</v>
      </c>
      <c r="D15" s="24"/>
      <c r="E15" s="24">
        <v>102.46088944193789</v>
      </c>
      <c r="F15" s="24"/>
      <c r="G15" s="25"/>
      <c r="H15" s="25"/>
      <c r="I15" s="25"/>
      <c r="J15" s="26"/>
    </row>
    <row r="16" spans="1:10">
      <c r="A16" s="3"/>
      <c r="B16" s="3"/>
      <c r="C16" s="3"/>
      <c r="D16" s="3"/>
      <c r="E16" s="3"/>
      <c r="F16" s="3"/>
    </row>
    <row r="17" spans="1:10">
      <c r="A17" s="68" t="s">
        <v>17</v>
      </c>
      <c r="B17" s="69"/>
      <c r="C17" s="69"/>
      <c r="D17" s="69"/>
      <c r="E17" s="69"/>
      <c r="F17" s="69"/>
      <c r="G17" s="69"/>
      <c r="H17" s="69"/>
      <c r="I17" s="69"/>
      <c r="J17" s="70"/>
    </row>
    <row r="18" spans="1:10" ht="16" customHeight="1">
      <c r="A18" s="61" t="s">
        <v>61</v>
      </c>
      <c r="B18" s="62"/>
      <c r="C18" s="63" t="s">
        <v>63</v>
      </c>
      <c r="D18" s="63"/>
      <c r="E18" s="64" t="s">
        <v>62</v>
      </c>
      <c r="F18" s="64"/>
      <c r="G18" s="12"/>
      <c r="H18" s="12"/>
      <c r="I18" s="12"/>
      <c r="J18" s="13"/>
    </row>
    <row r="19" spans="1:10" ht="64">
      <c r="A19" s="14" t="s">
        <v>11</v>
      </c>
      <c r="B19" s="15" t="s">
        <v>13</v>
      </c>
      <c r="C19" s="15" t="s">
        <v>11</v>
      </c>
      <c r="D19" s="15" t="s">
        <v>13</v>
      </c>
      <c r="E19" s="15" t="s">
        <v>11</v>
      </c>
      <c r="F19" s="15" t="s">
        <v>13</v>
      </c>
      <c r="G19" s="15" t="s">
        <v>12</v>
      </c>
      <c r="H19" s="16" t="s">
        <v>10</v>
      </c>
      <c r="I19" s="15" t="s">
        <v>14</v>
      </c>
      <c r="J19" s="13" t="s">
        <v>10</v>
      </c>
    </row>
    <row r="20" spans="1:10">
      <c r="A20" s="17">
        <v>25.398076578047998</v>
      </c>
      <c r="B20" s="18">
        <v>10.336190253573136</v>
      </c>
      <c r="C20" s="18">
        <v>24.684678519174167</v>
      </c>
      <c r="D20" s="18">
        <v>10.008317567196006</v>
      </c>
      <c r="E20" s="18">
        <v>25.051541751580338</v>
      </c>
      <c r="F20" s="18">
        <v>10.065571623953687</v>
      </c>
      <c r="G20" s="19">
        <f t="shared" ref="G20:G30" si="7">AVERAGE(E20,C20,A20)</f>
        <v>25.044765616267501</v>
      </c>
      <c r="H20" s="20">
        <f t="shared" ref="H20:H30" si="8">STDEV(A20,C20,E20)</f>
        <v>0.3567472979695448</v>
      </c>
      <c r="I20" s="19">
        <f t="shared" ref="I20:I30" si="9">AVERAGE(B20,D20,F20)</f>
        <v>10.136693148240942</v>
      </c>
      <c r="J20" s="21">
        <f t="shared" ref="J20:J30" si="10">STDEV(F20,D20,B20)</f>
        <v>0.17512517817477322</v>
      </c>
    </row>
    <row r="21" spans="1:10">
      <c r="A21" s="17">
        <v>35.734266831621134</v>
      </c>
      <c r="B21" s="18">
        <v>6.3379791508528811</v>
      </c>
      <c r="C21" s="18">
        <v>34.692996086370172</v>
      </c>
      <c r="D21" s="18">
        <v>5.5050506152338983</v>
      </c>
      <c r="E21" s="18">
        <v>35.117113375534025</v>
      </c>
      <c r="F21" s="18">
        <v>6.2503754461169407</v>
      </c>
      <c r="G21" s="19">
        <f t="shared" si="7"/>
        <v>35.181458764508449</v>
      </c>
      <c r="H21" s="20">
        <f t="shared" si="8"/>
        <v>0.52360905076266151</v>
      </c>
      <c r="I21" s="19">
        <f t="shared" si="9"/>
        <v>6.0311350707345737</v>
      </c>
      <c r="J21" s="21">
        <f t="shared" si="10"/>
        <v>0.45770322591221352</v>
      </c>
    </row>
    <row r="22" spans="1:10">
      <c r="A22" s="17">
        <v>42.072245982474016</v>
      </c>
      <c r="B22" s="18">
        <v>4.9905061446680534</v>
      </c>
      <c r="C22" s="18">
        <v>40.198046701604071</v>
      </c>
      <c r="D22" s="18">
        <v>4.4421335155009274</v>
      </c>
      <c r="E22" s="18">
        <v>41.367488821650966</v>
      </c>
      <c r="F22" s="18">
        <v>4.4680175084161817</v>
      </c>
      <c r="G22" s="19">
        <f t="shared" si="7"/>
        <v>41.21259383524302</v>
      </c>
      <c r="H22" s="20">
        <f t="shared" si="8"/>
        <v>0.94665203676646348</v>
      </c>
      <c r="I22" s="19">
        <f t="shared" si="9"/>
        <v>4.6335523895283872</v>
      </c>
      <c r="J22" s="21">
        <f t="shared" si="10"/>
        <v>0.3094018143992382</v>
      </c>
    </row>
    <row r="23" spans="1:10">
      <c r="A23" s="17">
        <v>47.062752127142069</v>
      </c>
      <c r="B23" s="18">
        <v>4.9523742247363174</v>
      </c>
      <c r="C23" s="18">
        <v>44.640180217104998</v>
      </c>
      <c r="D23" s="18">
        <v>6.2062996186583419</v>
      </c>
      <c r="E23" s="18">
        <v>45.835506330067147</v>
      </c>
      <c r="F23" s="18">
        <v>6.6864105081895175</v>
      </c>
      <c r="G23" s="19">
        <f t="shared" si="7"/>
        <v>45.84614622477141</v>
      </c>
      <c r="H23" s="20">
        <f t="shared" si="8"/>
        <v>1.2113210021892027</v>
      </c>
      <c r="I23" s="19">
        <f t="shared" si="9"/>
        <v>5.9483614505280586</v>
      </c>
      <c r="J23" s="21">
        <f t="shared" si="10"/>
        <v>0.89533207918450608</v>
      </c>
    </row>
    <row r="24" spans="1:10">
      <c r="A24" s="17">
        <v>52.015126351878386</v>
      </c>
      <c r="B24" s="18">
        <v>8.9376462392071829</v>
      </c>
      <c r="C24" s="18">
        <v>50.84647983576334</v>
      </c>
      <c r="D24" s="18">
        <v>8.8141090224556109</v>
      </c>
      <c r="E24" s="18">
        <v>52.521916838256665</v>
      </c>
      <c r="F24" s="18">
        <v>7.798786390306681</v>
      </c>
      <c r="G24" s="19">
        <f t="shared" si="7"/>
        <v>51.794507675299464</v>
      </c>
      <c r="H24" s="20">
        <f t="shared" si="8"/>
        <v>0.85923031701199359</v>
      </c>
      <c r="I24" s="19">
        <f t="shared" si="9"/>
        <v>8.5168472173231589</v>
      </c>
      <c r="J24" s="21">
        <f t="shared" si="10"/>
        <v>0.62491909432531478</v>
      </c>
    </row>
    <row r="25" spans="1:10">
      <c r="A25" s="17">
        <v>60.952772591085569</v>
      </c>
      <c r="B25" s="18">
        <v>8.5371601982543339</v>
      </c>
      <c r="C25" s="18">
        <v>59.660588858218951</v>
      </c>
      <c r="D25" s="18">
        <v>6.5511483242798008</v>
      </c>
      <c r="E25" s="18">
        <v>60.320703228563346</v>
      </c>
      <c r="F25" s="18">
        <v>9.1122613891757425</v>
      </c>
      <c r="G25" s="19">
        <f t="shared" si="7"/>
        <v>60.311354892622624</v>
      </c>
      <c r="H25" s="20">
        <f t="shared" si="8"/>
        <v>0.64614258752222997</v>
      </c>
      <c r="I25" s="19">
        <f t="shared" si="9"/>
        <v>8.0668566372366257</v>
      </c>
      <c r="J25" s="21">
        <f t="shared" si="10"/>
        <v>1.3437686230987231</v>
      </c>
    </row>
    <row r="26" spans="1:10">
      <c r="A26" s="17">
        <v>69.489932789339903</v>
      </c>
      <c r="B26" s="18">
        <v>7.2605005489248242</v>
      </c>
      <c r="C26" s="18">
        <v>66.211737182498752</v>
      </c>
      <c r="D26" s="18">
        <v>6.4740516806163129</v>
      </c>
      <c r="E26" s="18">
        <v>69.432964617739088</v>
      </c>
      <c r="F26" s="18">
        <v>6.3733113850996546</v>
      </c>
      <c r="G26" s="19">
        <f t="shared" si="7"/>
        <v>68.378211529859243</v>
      </c>
      <c r="H26" s="20">
        <f t="shared" si="8"/>
        <v>1.8764380262806979</v>
      </c>
      <c r="I26" s="19">
        <f t="shared" si="9"/>
        <v>6.7026212048802636</v>
      </c>
      <c r="J26" s="21">
        <f t="shared" si="10"/>
        <v>0.48575629040588614</v>
      </c>
    </row>
    <row r="27" spans="1:10">
      <c r="A27" s="17">
        <v>76.750433338264727</v>
      </c>
      <c r="B27" s="18">
        <v>7.2932057938777177</v>
      </c>
      <c r="C27" s="18">
        <v>72.685788863115064</v>
      </c>
      <c r="D27" s="18">
        <v>6.9860927825456827</v>
      </c>
      <c r="E27" s="18">
        <v>75.806276002838743</v>
      </c>
      <c r="F27" s="18">
        <v>7.2353914975818299</v>
      </c>
      <c r="G27" s="19">
        <f t="shared" si="7"/>
        <v>75.080832734739502</v>
      </c>
      <c r="H27" s="20">
        <f t="shared" si="8"/>
        <v>2.1272128781022457</v>
      </c>
      <c r="I27" s="19">
        <f t="shared" si="9"/>
        <v>7.1715633580017437</v>
      </c>
      <c r="J27" s="21">
        <f t="shared" si="10"/>
        <v>0.16320270826199215</v>
      </c>
    </row>
    <row r="28" spans="1:10">
      <c r="A28" s="17">
        <v>84.043639132142445</v>
      </c>
      <c r="B28" s="18">
        <v>7.4417508668017831</v>
      </c>
      <c r="C28" s="18">
        <v>79.671881645660747</v>
      </c>
      <c r="D28" s="18">
        <v>7.0828167672612778</v>
      </c>
      <c r="E28" s="18">
        <v>83.041667500420573</v>
      </c>
      <c r="F28" s="18">
        <v>7.1296891282980965</v>
      </c>
      <c r="G28" s="19">
        <f t="shared" si="7"/>
        <v>82.252396092741265</v>
      </c>
      <c r="H28" s="20">
        <f t="shared" si="8"/>
        <v>2.2902571681772468</v>
      </c>
      <c r="I28" s="19">
        <f t="shared" si="9"/>
        <v>7.2180855874537189</v>
      </c>
      <c r="J28" s="21">
        <f t="shared" si="10"/>
        <v>0.19511246102357757</v>
      </c>
    </row>
    <row r="29" spans="1:10">
      <c r="A29" s="17">
        <v>91.485389998944228</v>
      </c>
      <c r="B29" s="18">
        <v>7.4747830165710383</v>
      </c>
      <c r="C29" s="18">
        <v>86.754698412922025</v>
      </c>
      <c r="D29" s="18">
        <v>7.0396769622756068</v>
      </c>
      <c r="E29" s="18">
        <v>90.171356628718669</v>
      </c>
      <c r="F29" s="18">
        <v>7.3056144187480498</v>
      </c>
      <c r="G29" s="19">
        <f t="shared" si="7"/>
        <v>89.470481680194965</v>
      </c>
      <c r="H29" s="20">
        <f t="shared" si="8"/>
        <v>2.441982799000924</v>
      </c>
      <c r="I29" s="19">
        <f t="shared" si="9"/>
        <v>7.2733581325315653</v>
      </c>
      <c r="J29" s="21">
        <f t="shared" si="10"/>
        <v>0.21933916800584111</v>
      </c>
    </row>
    <row r="30" spans="1:10">
      <c r="A30" s="17">
        <v>98.960173015515267</v>
      </c>
      <c r="B30" s="18">
        <v>7.0754778112295185</v>
      </c>
      <c r="C30" s="18">
        <v>93.794375375197632</v>
      </c>
      <c r="D30" s="18">
        <v>6.7589945616125107</v>
      </c>
      <c r="E30" s="18">
        <v>97.476971047466719</v>
      </c>
      <c r="F30" s="18">
        <v>7.3056144187480498</v>
      </c>
      <c r="G30" s="19">
        <f t="shared" si="7"/>
        <v>96.743839812726534</v>
      </c>
      <c r="H30" s="20">
        <f t="shared" si="8"/>
        <v>2.6597889710823974</v>
      </c>
      <c r="I30" s="19">
        <f t="shared" si="9"/>
        <v>7.0466955971966927</v>
      </c>
      <c r="J30" s="21">
        <f t="shared" si="10"/>
        <v>0.27444421826154919</v>
      </c>
    </row>
    <row r="31" spans="1:10">
      <c r="A31" s="32">
        <v>106.03565082674479</v>
      </c>
      <c r="B31" s="24"/>
      <c r="C31" s="24">
        <v>100.55336993681014</v>
      </c>
      <c r="D31" s="24"/>
      <c r="E31" s="24"/>
      <c r="F31" s="24"/>
      <c r="G31" s="25"/>
      <c r="H31" s="31"/>
      <c r="I31" s="31"/>
      <c r="J31" s="26"/>
    </row>
    <row r="33" spans="1:12">
      <c r="A33" s="68" t="s">
        <v>18</v>
      </c>
      <c r="B33" s="69"/>
      <c r="C33" s="69"/>
      <c r="D33" s="69"/>
      <c r="E33" s="69"/>
      <c r="F33" s="69"/>
      <c r="G33" s="69"/>
      <c r="H33" s="69"/>
      <c r="I33" s="69"/>
      <c r="J33" s="69"/>
      <c r="K33" s="33"/>
      <c r="L33" s="34"/>
    </row>
    <row r="34" spans="1:12" ht="16" customHeight="1">
      <c r="A34" s="61" t="s">
        <v>61</v>
      </c>
      <c r="B34" s="62"/>
      <c r="C34" s="63" t="s">
        <v>63</v>
      </c>
      <c r="D34" s="63"/>
      <c r="E34" s="64" t="s">
        <v>62</v>
      </c>
      <c r="F34" s="64"/>
      <c r="G34" s="64" t="s">
        <v>64</v>
      </c>
      <c r="H34" s="64"/>
      <c r="I34" s="12"/>
      <c r="J34" s="12"/>
      <c r="K34" s="27"/>
      <c r="L34" s="29"/>
    </row>
    <row r="35" spans="1:12" ht="64">
      <c r="A35" s="14" t="s">
        <v>11</v>
      </c>
      <c r="B35" s="15" t="s">
        <v>13</v>
      </c>
      <c r="C35" s="15" t="s">
        <v>11</v>
      </c>
      <c r="D35" s="15" t="s">
        <v>13</v>
      </c>
      <c r="E35" s="15" t="s">
        <v>11</v>
      </c>
      <c r="F35" s="15" t="s">
        <v>13</v>
      </c>
      <c r="G35" s="15" t="s">
        <v>11</v>
      </c>
      <c r="H35" s="15" t="s">
        <v>13</v>
      </c>
      <c r="I35" s="15" t="s">
        <v>12</v>
      </c>
      <c r="J35" s="16" t="s">
        <v>10</v>
      </c>
      <c r="K35" s="15" t="s">
        <v>14</v>
      </c>
      <c r="L35" s="13" t="s">
        <v>10</v>
      </c>
    </row>
    <row r="36" spans="1:12">
      <c r="A36" s="17">
        <v>25.203435335035856</v>
      </c>
      <c r="B36" s="18">
        <v>9.9968604785528612</v>
      </c>
      <c r="C36" s="18">
        <v>24.526183636230712</v>
      </c>
      <c r="D36" s="18">
        <v>9.5473306214552878</v>
      </c>
      <c r="E36" s="18">
        <v>24.519281549972494</v>
      </c>
      <c r="F36" s="18">
        <v>9.1341473062310747</v>
      </c>
      <c r="G36" s="19">
        <v>24.680532983986851</v>
      </c>
      <c r="H36" s="19">
        <v>9.7758688086264982</v>
      </c>
      <c r="I36" s="19">
        <f>AVERAGE(E36,C36,A36,G36)</f>
        <v>24.732358376306475</v>
      </c>
      <c r="J36" s="20">
        <f>STDEV(E36,C36,A36,G36)</f>
        <v>0.32275332670667428</v>
      </c>
      <c r="K36" s="19">
        <f>AVERAGE(B36,D36,F36,H36)</f>
        <v>9.6135518037164296</v>
      </c>
      <c r="L36" s="21">
        <f>STDEV(B36,D36,F36,H36)</f>
        <v>0.368549529677756</v>
      </c>
    </row>
    <row r="37" spans="1:12">
      <c r="A37" s="17">
        <v>35.200295813588717</v>
      </c>
      <c r="B37" s="18">
        <v>6.098369815330237</v>
      </c>
      <c r="C37" s="18">
        <v>34.073514257686</v>
      </c>
      <c r="D37" s="18">
        <v>4.3754568267046423</v>
      </c>
      <c r="E37" s="18">
        <v>33.653428856203568</v>
      </c>
      <c r="F37" s="18">
        <v>4.8533188750761695</v>
      </c>
      <c r="G37" s="19">
        <v>34.456401792613349</v>
      </c>
      <c r="H37" s="19">
        <v>5.7703016477335751</v>
      </c>
      <c r="I37" s="19">
        <f t="shared" ref="I37:I46" si="11">AVERAGE(E37,C37,A37,G37)</f>
        <v>34.345910180022912</v>
      </c>
      <c r="J37" s="20">
        <f t="shared" ref="J37:J46" si="12">STDEV(E37,C37,A37,G37)</f>
        <v>0.65724504046330767</v>
      </c>
      <c r="K37" s="19">
        <f t="shared" ref="K37:K45" si="13">AVERAGE(B37,D37,F37,H37)</f>
        <v>5.274361791211156</v>
      </c>
      <c r="L37" s="21">
        <f t="shared" ref="L37:L46" si="14">STDEV(B37,D37,F37,H37)</f>
        <v>0.79796675735731248</v>
      </c>
    </row>
    <row r="38" spans="1:12">
      <c r="A38" s="17">
        <v>41.298665628918954</v>
      </c>
      <c r="B38" s="18">
        <v>3.8836212092811309</v>
      </c>
      <c r="C38" s="18">
        <v>38.448971084390642</v>
      </c>
      <c r="D38" s="18">
        <v>4.8983001665716159</v>
      </c>
      <c r="E38" s="18">
        <v>38.506747731279738</v>
      </c>
      <c r="F38" s="18">
        <v>4.6648202969323123</v>
      </c>
      <c r="G38" s="19">
        <v>40.226703440346924</v>
      </c>
      <c r="H38" s="19">
        <v>2.6925779708873421</v>
      </c>
      <c r="I38" s="19">
        <f t="shared" si="11"/>
        <v>39.620271971234061</v>
      </c>
      <c r="J38" s="20">
        <f t="shared" si="12"/>
        <v>1.390041533836704</v>
      </c>
      <c r="K38" s="19">
        <f t="shared" si="13"/>
        <v>4.0348299109181003</v>
      </c>
      <c r="L38" s="21">
        <f t="shared" si="14"/>
        <v>0.9944802848449289</v>
      </c>
    </row>
    <row r="39" spans="1:12">
      <c r="A39" s="17">
        <v>45.182286838200085</v>
      </c>
      <c r="B39" s="18">
        <v>4.7027951650133417</v>
      </c>
      <c r="C39" s="18">
        <v>43.347271250962258</v>
      </c>
      <c r="D39" s="18">
        <v>4.1692384819416333</v>
      </c>
      <c r="E39" s="18">
        <v>43.17156802821205</v>
      </c>
      <c r="F39" s="18">
        <v>5.1883182595038591</v>
      </c>
      <c r="G39" s="19">
        <v>42.919281411234266</v>
      </c>
      <c r="H39" s="19">
        <v>4.4207967983890768</v>
      </c>
      <c r="I39" s="19">
        <f t="shared" si="11"/>
        <v>43.655101882152159</v>
      </c>
      <c r="J39" s="20">
        <f t="shared" si="12"/>
        <v>1.0331650950365874</v>
      </c>
      <c r="K39" s="19">
        <f t="shared" si="13"/>
        <v>4.6202871762119777</v>
      </c>
      <c r="L39" s="21">
        <f t="shared" si="14"/>
        <v>0.4369241792533729</v>
      </c>
    </row>
    <row r="40" spans="1:12">
      <c r="A40" s="17">
        <v>49.885082003213427</v>
      </c>
      <c r="B40" s="18">
        <v>4.8668256026676673</v>
      </c>
      <c r="C40" s="18">
        <v>47.516509732903891</v>
      </c>
      <c r="D40" s="18">
        <v>7.4585796599238563</v>
      </c>
      <c r="E40" s="18">
        <v>48.359886287715909</v>
      </c>
      <c r="F40" s="18">
        <v>8.2677201031099514</v>
      </c>
      <c r="G40" s="19">
        <v>47.340078209623343</v>
      </c>
      <c r="H40" s="19">
        <v>3.6296625294513021</v>
      </c>
      <c r="I40" s="19">
        <f t="shared" si="11"/>
        <v>48.275389058364141</v>
      </c>
      <c r="J40" s="20">
        <f t="shared" si="12"/>
        <v>1.1617451488814756</v>
      </c>
      <c r="K40" s="19">
        <f t="shared" si="13"/>
        <v>6.0556969737881943</v>
      </c>
      <c r="L40" s="21">
        <f t="shared" si="14"/>
        <v>2.1725702457299012</v>
      </c>
    </row>
    <row r="41" spans="1:12">
      <c r="A41" s="17">
        <v>54.751907605881094</v>
      </c>
      <c r="B41" s="18">
        <v>8.9680438172199004</v>
      </c>
      <c r="C41" s="18">
        <v>54.975089392827748</v>
      </c>
      <c r="D41" s="18">
        <v>8.1629014926192198</v>
      </c>
      <c r="E41" s="18">
        <v>56.627606390825861</v>
      </c>
      <c r="F41" s="18">
        <v>6.8808482028573934</v>
      </c>
      <c r="G41" s="19">
        <v>50.969740739074645</v>
      </c>
      <c r="H41" s="19">
        <v>12.899918635407722</v>
      </c>
      <c r="I41" s="19">
        <f t="shared" si="11"/>
        <v>54.331086032152335</v>
      </c>
      <c r="J41" s="20">
        <f t="shared" si="12"/>
        <v>2.3919642599458086</v>
      </c>
      <c r="K41" s="19">
        <f t="shared" si="13"/>
        <v>9.227928037026059</v>
      </c>
      <c r="L41" s="21">
        <f t="shared" si="14"/>
        <v>2.5944890345088467</v>
      </c>
    </row>
    <row r="42" spans="1:12">
      <c r="A42" s="17">
        <v>63.719951423100994</v>
      </c>
      <c r="B42" s="18">
        <v>7.1910958801651503</v>
      </c>
      <c r="C42" s="18">
        <v>63.137990885446968</v>
      </c>
      <c r="D42" s="18">
        <v>6.6879053115488603</v>
      </c>
      <c r="E42" s="18">
        <v>63.508454593683254</v>
      </c>
      <c r="F42" s="18">
        <v>6.8675110351926349</v>
      </c>
      <c r="G42" s="19">
        <v>63.869659374482367</v>
      </c>
      <c r="H42" s="19">
        <v>6.9534452978042651</v>
      </c>
      <c r="I42" s="19">
        <f t="shared" si="11"/>
        <v>63.559014069178389</v>
      </c>
      <c r="J42" s="20">
        <f t="shared" si="12"/>
        <v>0.31739466462471039</v>
      </c>
      <c r="K42" s="19">
        <f t="shared" si="13"/>
        <v>6.9249893811777277</v>
      </c>
      <c r="L42" s="21">
        <f t="shared" si="14"/>
        <v>0.20907337174890483</v>
      </c>
    </row>
    <row r="43" spans="1:12">
      <c r="A43" s="17">
        <v>70.911047303266145</v>
      </c>
      <c r="B43" s="18">
        <v>7.2240779182159685</v>
      </c>
      <c r="C43" s="18">
        <v>69.825896196995828</v>
      </c>
      <c r="D43" s="18">
        <v>6.7606272532325562</v>
      </c>
      <c r="E43" s="18">
        <v>70.375965628875889</v>
      </c>
      <c r="F43" s="18">
        <v>6.3750202927309942</v>
      </c>
      <c r="G43" s="19">
        <v>70.823104672286632</v>
      </c>
      <c r="H43" s="19">
        <v>6.425874520708021</v>
      </c>
      <c r="I43" s="19">
        <f t="shared" si="11"/>
        <v>70.484003450356127</v>
      </c>
      <c r="J43" s="20">
        <f t="shared" si="12"/>
        <v>0.49737089407491042</v>
      </c>
      <c r="K43" s="19">
        <f t="shared" si="13"/>
        <v>6.696399996221885</v>
      </c>
      <c r="L43" s="21">
        <f t="shared" si="14"/>
        <v>0.3911683681063709</v>
      </c>
    </row>
    <row r="44" spans="1:12">
      <c r="A44" s="17">
        <v>78.135125221482113</v>
      </c>
      <c r="B44" s="18">
        <v>7.5147505632547649</v>
      </c>
      <c r="C44" s="18">
        <v>76.586523450228384</v>
      </c>
      <c r="D44" s="18">
        <v>6.7439013281543652</v>
      </c>
      <c r="E44" s="18">
        <v>76.750985921606883</v>
      </c>
      <c r="F44" s="18">
        <v>6.7189952169129441</v>
      </c>
      <c r="G44" s="19">
        <v>77.248979192994653</v>
      </c>
      <c r="H44" s="19">
        <v>7.1484581034396513</v>
      </c>
      <c r="I44" s="19">
        <f t="shared" si="11"/>
        <v>77.180403446577998</v>
      </c>
      <c r="J44" s="20">
        <f t="shared" si="12"/>
        <v>0.69600985656076275</v>
      </c>
      <c r="K44" s="19">
        <f t="shared" si="13"/>
        <v>7.0315263029404313</v>
      </c>
      <c r="L44" s="21">
        <f t="shared" si="14"/>
        <v>0.37752816123592242</v>
      </c>
    </row>
    <row r="45" spans="1:12">
      <c r="A45" s="17">
        <v>85.649875784736878</v>
      </c>
      <c r="B45" s="18">
        <v>7.2354858493352623</v>
      </c>
      <c r="C45" s="18">
        <v>83.330424778382749</v>
      </c>
      <c r="D45" s="18">
        <v>6.5146939359288609</v>
      </c>
      <c r="E45" s="18">
        <v>83.469981138519827</v>
      </c>
      <c r="F45" s="18">
        <v>10.324394236677804</v>
      </c>
      <c r="G45" s="19">
        <v>84.397437296434305</v>
      </c>
      <c r="H45" s="19">
        <v>7.1598360604734808</v>
      </c>
      <c r="I45" s="19">
        <f t="shared" si="11"/>
        <v>84.211929749518447</v>
      </c>
      <c r="J45" s="20">
        <f t="shared" si="12"/>
        <v>1.0692116419217279</v>
      </c>
      <c r="K45" s="19">
        <f t="shared" si="13"/>
        <v>7.8086025206038521</v>
      </c>
      <c r="L45" s="21">
        <f t="shared" si="14"/>
        <v>1.7080952376685599</v>
      </c>
    </row>
    <row r="46" spans="1:12">
      <c r="A46" s="17">
        <v>92.88536163407214</v>
      </c>
      <c r="B46" s="18">
        <v>7.2087814034696294</v>
      </c>
      <c r="C46" s="18">
        <v>89.84511871431161</v>
      </c>
      <c r="D46" s="18">
        <v>6.7202200379507389</v>
      </c>
      <c r="E46" s="18">
        <v>93.794375375197632</v>
      </c>
      <c r="F46" s="18">
        <v>3.079676142375547</v>
      </c>
      <c r="G46" s="19">
        <v>91.557273356907785</v>
      </c>
      <c r="H46" s="19">
        <v>6.9646292043184985</v>
      </c>
      <c r="I46" s="19">
        <f t="shared" si="11"/>
        <v>92.020532270122288</v>
      </c>
      <c r="J46" s="20">
        <f t="shared" si="12"/>
        <v>1.7167296573864683</v>
      </c>
      <c r="K46" s="19">
        <f>AVERAGE(B46,D46,F46,H46)</f>
        <v>5.9933266970286034</v>
      </c>
      <c r="L46" s="21">
        <f t="shared" si="14"/>
        <v>1.952647108225507</v>
      </c>
    </row>
    <row r="47" spans="1:12">
      <c r="A47" s="32">
        <v>100.09414303754177</v>
      </c>
      <c r="B47" s="24"/>
      <c r="C47" s="24">
        <v>96.565338752262349</v>
      </c>
      <c r="D47" s="24"/>
      <c r="E47" s="24">
        <v>96.874051517573179</v>
      </c>
      <c r="F47" s="24"/>
      <c r="G47" s="25">
        <v>98.521902561226284</v>
      </c>
      <c r="H47" s="25"/>
      <c r="I47" s="31"/>
      <c r="J47" s="31"/>
      <c r="K47" s="31"/>
      <c r="L47" s="26"/>
    </row>
  </sheetData>
  <mergeCells count="13">
    <mergeCell ref="A2:J2"/>
    <mergeCell ref="A17:J17"/>
    <mergeCell ref="A33:J33"/>
    <mergeCell ref="A34:B34"/>
    <mergeCell ref="C34:D34"/>
    <mergeCell ref="E34:F34"/>
    <mergeCell ref="G34:H34"/>
    <mergeCell ref="A18:B18"/>
    <mergeCell ref="C18:D18"/>
    <mergeCell ref="E18:F18"/>
    <mergeCell ref="A3:B3"/>
    <mergeCell ref="C3:D3"/>
    <mergeCell ref="E3:F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35E8-BDFD-894B-87DF-1831FEBAA4B2}">
  <dimension ref="A1:O36"/>
  <sheetViews>
    <sheetView topLeftCell="A8" workbookViewId="0">
      <selection activeCell="B36" sqref="B36"/>
    </sheetView>
  </sheetViews>
  <sheetFormatPr baseColWidth="10" defaultRowHeight="16"/>
  <cols>
    <col min="2" max="2" width="10.83203125" customWidth="1"/>
    <col min="3" max="3" width="12.5" customWidth="1"/>
  </cols>
  <sheetData>
    <row r="1" spans="1:8">
      <c r="A1" t="s">
        <v>19</v>
      </c>
    </row>
    <row r="3" spans="1:8">
      <c r="B3" s="35"/>
      <c r="C3" s="72" t="s">
        <v>42</v>
      </c>
      <c r="D3" s="72"/>
      <c r="E3" s="72" t="s">
        <v>33</v>
      </c>
      <c r="F3" s="72"/>
      <c r="G3" s="72"/>
      <c r="H3" s="73"/>
    </row>
    <row r="4" spans="1:8" ht="51">
      <c r="B4" s="48"/>
      <c r="C4" s="12" t="s">
        <v>34</v>
      </c>
      <c r="D4" s="12" t="s">
        <v>35</v>
      </c>
      <c r="E4" s="12" t="s">
        <v>36</v>
      </c>
      <c r="F4" s="12" t="s">
        <v>37</v>
      </c>
      <c r="G4" s="12" t="s">
        <v>39</v>
      </c>
      <c r="H4" s="13" t="s">
        <v>40</v>
      </c>
    </row>
    <row r="5" spans="1:8">
      <c r="B5" s="28" t="s">
        <v>61</v>
      </c>
      <c r="C5" s="27">
        <v>1.1355044290708745</v>
      </c>
      <c r="D5" s="27">
        <v>1.2311444133449154</v>
      </c>
      <c r="E5" s="27">
        <v>2.2501169693776113</v>
      </c>
      <c r="F5" s="27">
        <v>1.1674278037569743</v>
      </c>
      <c r="G5" s="27">
        <v>1.5947533767863893</v>
      </c>
      <c r="H5" s="29">
        <v>0.92873141003854964</v>
      </c>
    </row>
    <row r="6" spans="1:8">
      <c r="B6" s="28" t="s">
        <v>63</v>
      </c>
      <c r="C6" s="27">
        <v>1.7171308728755097</v>
      </c>
      <c r="D6" s="27">
        <v>1.3628876769848302</v>
      </c>
      <c r="E6" s="27">
        <v>1.1782671388440715</v>
      </c>
      <c r="F6" s="27">
        <v>1.2775088923279123</v>
      </c>
      <c r="G6" s="27">
        <v>1.3286858140965097</v>
      </c>
      <c r="H6" s="29">
        <v>1.2541124095502647</v>
      </c>
    </row>
    <row r="7" spans="1:8">
      <c r="B7" s="28" t="s">
        <v>62</v>
      </c>
      <c r="C7" s="27"/>
      <c r="D7" s="27"/>
      <c r="E7" s="27"/>
      <c r="F7" s="27"/>
      <c r="G7" s="27">
        <v>1.1755479062836105</v>
      </c>
      <c r="H7" s="29">
        <v>1.3566043274476736</v>
      </c>
    </row>
    <row r="8" spans="1:8">
      <c r="B8" s="28"/>
      <c r="C8" s="27"/>
      <c r="D8" s="27"/>
      <c r="E8" s="27"/>
      <c r="F8" s="27"/>
      <c r="G8" s="27"/>
      <c r="H8" s="29"/>
    </row>
    <row r="9" spans="1:8">
      <c r="B9" s="38" t="s">
        <v>0</v>
      </c>
      <c r="C9" s="27">
        <f t="shared" ref="C9:H9" si="0">AVERAGE(C5:C7)</f>
        <v>1.4263176509731921</v>
      </c>
      <c r="D9" s="27">
        <f t="shared" si="0"/>
        <v>1.2970160451648729</v>
      </c>
      <c r="E9" s="27">
        <f t="shared" si="0"/>
        <v>1.7141920541108413</v>
      </c>
      <c r="F9" s="27">
        <f t="shared" si="0"/>
        <v>1.2224683480424434</v>
      </c>
      <c r="G9" s="27">
        <f t="shared" si="0"/>
        <v>1.3663290323888366</v>
      </c>
      <c r="H9" s="29">
        <f t="shared" si="0"/>
        <v>1.1798160490121627</v>
      </c>
    </row>
    <row r="10" spans="1:8">
      <c r="B10" s="39" t="s">
        <v>1</v>
      </c>
      <c r="C10" s="31">
        <f t="shared" ref="C10:H10" si="1">STDEV(C5:C7)/SQRT(COUNT(C5:C7))</f>
        <v>0.29081322190231684</v>
      </c>
      <c r="D10" s="31">
        <f t="shared" si="1"/>
        <v>6.5871631819957366E-2</v>
      </c>
      <c r="E10" s="31">
        <f t="shared" si="1"/>
        <v>0.53592491526677033</v>
      </c>
      <c r="F10" s="31">
        <f t="shared" si="1"/>
        <v>5.5040544285469006E-2</v>
      </c>
      <c r="G10" s="31">
        <f t="shared" si="1"/>
        <v>0.12246913289671083</v>
      </c>
      <c r="H10" s="26">
        <f t="shared" si="1"/>
        <v>0.12898161400622743</v>
      </c>
    </row>
    <row r="14" spans="1:8">
      <c r="A14" t="s">
        <v>20</v>
      </c>
    </row>
    <row r="16" spans="1:8" ht="68">
      <c r="B16" s="35"/>
      <c r="C16" s="36" t="s">
        <v>28</v>
      </c>
      <c r="D16" s="36" t="s">
        <v>29</v>
      </c>
      <c r="E16" s="36" t="s">
        <v>30</v>
      </c>
      <c r="F16" s="36" t="s">
        <v>31</v>
      </c>
      <c r="G16" s="44"/>
      <c r="H16" s="43"/>
    </row>
    <row r="17" spans="1:15">
      <c r="B17" s="28" t="s">
        <v>61</v>
      </c>
      <c r="C17">
        <v>2.1435469250725885</v>
      </c>
      <c r="D17">
        <v>0.97715996843424968</v>
      </c>
      <c r="E17">
        <v>2.7050713856902617</v>
      </c>
      <c r="F17">
        <v>2.0994333672461449</v>
      </c>
      <c r="G17" s="28"/>
      <c r="H17" s="27"/>
      <c r="L17" s="41"/>
      <c r="M17" s="41"/>
      <c r="N17" s="41"/>
      <c r="O17" s="41"/>
    </row>
    <row r="18" spans="1:15">
      <c r="B18" s="28" t="s">
        <v>63</v>
      </c>
      <c r="C18">
        <v>1.7171308728755004</v>
      </c>
      <c r="D18">
        <v>1.34723357686569</v>
      </c>
      <c r="E18">
        <v>1.7532114426320666</v>
      </c>
      <c r="F18">
        <v>2.3402565064122278</v>
      </c>
      <c r="G18" s="28"/>
      <c r="H18" s="27"/>
    </row>
    <row r="19" spans="1:15">
      <c r="B19" s="28" t="s">
        <v>62</v>
      </c>
      <c r="C19">
        <v>1.6624757922855766</v>
      </c>
      <c r="D19">
        <v>2.8481003911941398</v>
      </c>
      <c r="E19">
        <v>2.465135017994434</v>
      </c>
      <c r="F19">
        <v>2.3294671729369156</v>
      </c>
      <c r="G19" s="28"/>
      <c r="H19" s="27"/>
    </row>
    <row r="20" spans="1:15">
      <c r="B20" s="28"/>
      <c r="C20" s="27"/>
      <c r="D20" s="27"/>
      <c r="E20" s="27"/>
      <c r="F20" s="27"/>
      <c r="G20" s="28"/>
      <c r="H20" s="27"/>
    </row>
    <row r="21" spans="1:15">
      <c r="B21" s="38" t="s">
        <v>0</v>
      </c>
      <c r="C21" s="27">
        <v>1.8410511967445551</v>
      </c>
      <c r="D21" s="27">
        <v>1.7241646454980266</v>
      </c>
      <c r="E21" s="27">
        <v>2.3078059487722542</v>
      </c>
      <c r="F21" s="27">
        <v>2.2563856821984296</v>
      </c>
      <c r="G21" s="28"/>
      <c r="H21" s="27"/>
    </row>
    <row r="22" spans="1:15">
      <c r="B22" s="38" t="s">
        <v>1</v>
      </c>
      <c r="C22" s="27">
        <v>0.15206856315612324</v>
      </c>
      <c r="D22" s="27">
        <v>0.57203213466100389</v>
      </c>
      <c r="E22" s="27">
        <v>0.28581676228918818</v>
      </c>
      <c r="F22" s="27">
        <v>7.853794052530963E-2</v>
      </c>
      <c r="G22" s="28"/>
      <c r="H22" s="27"/>
    </row>
    <row r="23" spans="1:15">
      <c r="B23" s="39" t="s">
        <v>2</v>
      </c>
      <c r="C23" s="31"/>
      <c r="D23" s="31">
        <v>0.85119999999999996</v>
      </c>
      <c r="E23" s="31"/>
      <c r="F23" s="42">
        <v>0.87319999999999998</v>
      </c>
      <c r="G23" s="28"/>
      <c r="H23" s="27"/>
    </row>
    <row r="25" spans="1:15">
      <c r="L25" s="71"/>
      <c r="M25" s="71"/>
      <c r="N25" s="71"/>
      <c r="O25" s="71"/>
    </row>
    <row r="26" spans="1:15">
      <c r="L26" s="10"/>
      <c r="N26" s="10"/>
    </row>
    <row r="27" spans="1:15">
      <c r="A27" t="s">
        <v>21</v>
      </c>
    </row>
    <row r="29" spans="1:15" ht="33" customHeight="1">
      <c r="B29" s="35"/>
      <c r="C29" s="36" t="s">
        <v>22</v>
      </c>
      <c r="D29" s="36" t="s">
        <v>23</v>
      </c>
      <c r="E29" s="36" t="s">
        <v>24</v>
      </c>
      <c r="F29" s="36" t="s">
        <v>25</v>
      </c>
      <c r="G29" s="36" t="s">
        <v>26</v>
      </c>
      <c r="H29" s="37" t="s">
        <v>27</v>
      </c>
    </row>
    <row r="30" spans="1:15">
      <c r="B30" s="28" t="s">
        <v>61</v>
      </c>
      <c r="C30" s="27">
        <v>2.7670205016571838</v>
      </c>
      <c r="D30" s="27">
        <v>2.1534751364950551</v>
      </c>
      <c r="E30" s="27">
        <v>2.795939868358047</v>
      </c>
      <c r="F30" s="27">
        <v>1.4472692374403833</v>
      </c>
      <c r="G30" s="27">
        <v>1.8877486253633839</v>
      </c>
      <c r="H30" s="29">
        <v>1.9363413919657657</v>
      </c>
    </row>
    <row r="31" spans="1:15">
      <c r="B31" s="28" t="s">
        <v>63</v>
      </c>
      <c r="C31" s="27">
        <v>1.3348398541700321</v>
      </c>
      <c r="D31" s="27">
        <v>1.1850927709415802</v>
      </c>
      <c r="E31" s="27">
        <v>3.2265670368884996</v>
      </c>
      <c r="F31" s="27">
        <v>1.6740392258768997</v>
      </c>
      <c r="G31" s="27">
        <v>3.0035458072695462</v>
      </c>
      <c r="H31" s="29">
        <v>1.0792282365044268</v>
      </c>
    </row>
    <row r="32" spans="1:15">
      <c r="B32" s="28" t="s">
        <v>62</v>
      </c>
      <c r="C32" s="27">
        <v>1.6529006363084251</v>
      </c>
      <c r="D32" s="27">
        <v>1.2297229607679245</v>
      </c>
      <c r="E32" s="27">
        <v>3.8996194228889558</v>
      </c>
      <c r="F32" s="27">
        <v>1.8318905805404899</v>
      </c>
      <c r="G32" s="27">
        <v>3.490257150563302</v>
      </c>
      <c r="H32" s="29">
        <v>1.3851094681109219</v>
      </c>
    </row>
    <row r="33" spans="2:8">
      <c r="B33" s="28"/>
      <c r="C33" s="27"/>
      <c r="D33" s="27"/>
      <c r="E33" s="27"/>
      <c r="F33" s="27"/>
      <c r="G33" s="27"/>
      <c r="H33" s="29"/>
    </row>
    <row r="34" spans="2:8">
      <c r="B34" s="38" t="s">
        <v>0</v>
      </c>
      <c r="C34" s="27">
        <v>1.9182536640452137</v>
      </c>
      <c r="D34" s="27">
        <v>1.5227636227348533</v>
      </c>
      <c r="E34" s="27">
        <v>3.3073754427118338</v>
      </c>
      <c r="F34" s="27">
        <v>1.6510663479525911</v>
      </c>
      <c r="G34" s="27">
        <v>2.7938505277320775</v>
      </c>
      <c r="H34" s="29">
        <v>1.466893032193705</v>
      </c>
    </row>
    <row r="35" spans="2:8">
      <c r="B35" s="38" t="s">
        <v>1</v>
      </c>
      <c r="C35" s="27">
        <v>0.43420215098346016</v>
      </c>
      <c r="D35" s="27">
        <v>0.31561882266073615</v>
      </c>
      <c r="E35" s="27">
        <v>0.32115657583758589</v>
      </c>
      <c r="F35" s="27">
        <v>0.11162318939498546</v>
      </c>
      <c r="G35" s="27">
        <v>0.47433724853027837</v>
      </c>
      <c r="H35" s="29">
        <v>0.2507835413471044</v>
      </c>
    </row>
    <row r="36" spans="2:8">
      <c r="B36" s="39" t="s">
        <v>2</v>
      </c>
      <c r="C36" s="31"/>
      <c r="D36" s="31">
        <v>0.50037900000000002</v>
      </c>
      <c r="E36" s="31"/>
      <c r="F36" s="40">
        <v>8.2199999999999999E-3</v>
      </c>
      <c r="G36" s="31"/>
      <c r="H36" s="26">
        <v>6.8946999999999994E-2</v>
      </c>
    </row>
  </sheetData>
  <mergeCells count="4">
    <mergeCell ref="L25:M25"/>
    <mergeCell ref="N25:O25"/>
    <mergeCell ref="C3:D3"/>
    <mergeCell ref="E3:H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4638-BD56-484D-B2A5-F6B77C7EDA3E}">
  <dimension ref="A1:J53"/>
  <sheetViews>
    <sheetView workbookViewId="0">
      <selection activeCell="C13" sqref="C13:I13"/>
    </sheetView>
  </sheetViews>
  <sheetFormatPr baseColWidth="10" defaultRowHeight="16"/>
  <sheetData>
    <row r="1" spans="1:9">
      <c r="A1" t="s">
        <v>47</v>
      </c>
    </row>
    <row r="3" spans="1:9">
      <c r="B3" s="35"/>
      <c r="C3" s="69" t="s">
        <v>46</v>
      </c>
      <c r="D3" s="69"/>
      <c r="E3" s="69"/>
      <c r="F3" s="69"/>
      <c r="G3" s="69"/>
      <c r="H3" s="69"/>
      <c r="I3" s="70"/>
    </row>
    <row r="4" spans="1:9">
      <c r="B4" s="38" t="s">
        <v>43</v>
      </c>
      <c r="C4" s="60" t="s">
        <v>61</v>
      </c>
      <c r="D4" s="60" t="s">
        <v>63</v>
      </c>
      <c r="E4" s="60" t="s">
        <v>62</v>
      </c>
      <c r="F4" s="60" t="s">
        <v>64</v>
      </c>
      <c r="G4" s="60" t="s">
        <v>65</v>
      </c>
      <c r="H4" s="60" t="s">
        <v>66</v>
      </c>
      <c r="I4" s="29" t="s">
        <v>67</v>
      </c>
    </row>
    <row r="5" spans="1:9">
      <c r="B5" s="38">
        <v>0</v>
      </c>
      <c r="C5" s="27">
        <v>100</v>
      </c>
      <c r="D5" s="27"/>
      <c r="E5" s="27"/>
      <c r="F5" s="27"/>
      <c r="G5" s="27"/>
      <c r="H5" s="27"/>
      <c r="I5" s="29"/>
    </row>
    <row r="6" spans="1:9">
      <c r="B6" s="38">
        <v>2.5000000000000001E-3</v>
      </c>
      <c r="C6" s="27">
        <v>98.3</v>
      </c>
      <c r="D6" s="27">
        <v>98.8</v>
      </c>
      <c r="E6" s="27">
        <v>90</v>
      </c>
      <c r="F6" s="27"/>
      <c r="G6" s="27"/>
      <c r="H6" s="27"/>
      <c r="I6" s="29"/>
    </row>
    <row r="7" spans="1:9">
      <c r="B7" s="38">
        <v>5.0000000000000001E-3</v>
      </c>
      <c r="C7" s="27">
        <v>88.5</v>
      </c>
      <c r="D7" s="27">
        <v>90.4</v>
      </c>
      <c r="E7" s="27">
        <v>98</v>
      </c>
      <c r="F7" s="27">
        <v>99.7</v>
      </c>
      <c r="G7" s="27">
        <v>84.2</v>
      </c>
      <c r="H7" s="27">
        <v>89.6</v>
      </c>
      <c r="I7" s="29">
        <v>95.4</v>
      </c>
    </row>
    <row r="8" spans="1:9">
      <c r="B8" s="38">
        <v>7.4999999999999997E-3</v>
      </c>
      <c r="C8" s="27">
        <v>99.5</v>
      </c>
      <c r="D8" s="27">
        <v>97.1</v>
      </c>
      <c r="E8" s="27">
        <v>92</v>
      </c>
      <c r="F8" s="27">
        <v>99.2</v>
      </c>
      <c r="G8" s="27">
        <v>100</v>
      </c>
      <c r="H8" s="27">
        <v>90</v>
      </c>
      <c r="I8" s="29">
        <v>88.1</v>
      </c>
    </row>
    <row r="9" spans="1:9">
      <c r="B9" s="38">
        <v>0.01</v>
      </c>
      <c r="C9" s="27">
        <v>90</v>
      </c>
      <c r="D9" s="27">
        <v>80.3</v>
      </c>
      <c r="E9" s="27">
        <v>92.6</v>
      </c>
      <c r="F9" s="27">
        <v>89.4</v>
      </c>
      <c r="G9" s="27">
        <v>87.3</v>
      </c>
      <c r="H9" s="27">
        <v>93.8</v>
      </c>
      <c r="I9" s="29">
        <v>93.5</v>
      </c>
    </row>
    <row r="10" spans="1:9">
      <c r="B10" s="38">
        <v>0.02</v>
      </c>
      <c r="C10" s="27">
        <v>85.4</v>
      </c>
      <c r="D10" s="27">
        <v>91.9</v>
      </c>
      <c r="E10" s="27">
        <v>83.8</v>
      </c>
      <c r="F10" s="27">
        <v>91.5</v>
      </c>
      <c r="G10" s="27"/>
      <c r="H10" s="27"/>
      <c r="I10" s="29"/>
    </row>
    <row r="11" spans="1:9">
      <c r="B11" s="39">
        <v>0.03</v>
      </c>
      <c r="C11" s="31">
        <v>66.2</v>
      </c>
      <c r="D11" s="31">
        <v>75.099999999999994</v>
      </c>
      <c r="E11" s="31">
        <v>58.3</v>
      </c>
      <c r="F11" s="31"/>
      <c r="G11" s="31"/>
      <c r="H11" s="31"/>
      <c r="I11" s="26"/>
    </row>
    <row r="13" spans="1:9">
      <c r="B13" s="35"/>
      <c r="C13" s="69" t="s">
        <v>7</v>
      </c>
      <c r="D13" s="69"/>
      <c r="E13" s="69"/>
      <c r="F13" s="69"/>
      <c r="G13" s="69"/>
      <c r="H13" s="69"/>
      <c r="I13" s="70"/>
    </row>
    <row r="14" spans="1:9">
      <c r="B14" s="38" t="s">
        <v>43</v>
      </c>
      <c r="C14" s="60" t="s">
        <v>61</v>
      </c>
      <c r="D14" s="60" t="s">
        <v>63</v>
      </c>
      <c r="E14" s="60" t="s">
        <v>62</v>
      </c>
      <c r="F14" s="60" t="s">
        <v>64</v>
      </c>
      <c r="G14" s="60" t="s">
        <v>65</v>
      </c>
      <c r="H14" s="60" t="s">
        <v>66</v>
      </c>
      <c r="I14" s="29" t="s">
        <v>67</v>
      </c>
    </row>
    <row r="15" spans="1:9">
      <c r="B15" s="38">
        <v>0</v>
      </c>
      <c r="C15" s="27">
        <v>100</v>
      </c>
      <c r="D15" s="27"/>
      <c r="E15" s="27"/>
      <c r="F15" s="27"/>
      <c r="G15" s="27"/>
      <c r="H15" s="27"/>
      <c r="I15" s="29"/>
    </row>
    <row r="16" spans="1:9">
      <c r="B16" s="38">
        <v>2.5000000000000001E-3</v>
      </c>
      <c r="C16" s="27">
        <v>98</v>
      </c>
      <c r="D16" s="27">
        <v>99</v>
      </c>
      <c r="E16" s="27">
        <v>100</v>
      </c>
      <c r="F16" s="27"/>
      <c r="G16" s="27"/>
      <c r="H16" s="27"/>
      <c r="I16" s="29"/>
    </row>
    <row r="17" spans="2:10">
      <c r="B17" s="38">
        <v>5.0000000000000001E-3</v>
      </c>
      <c r="C17" s="27">
        <v>96.4</v>
      </c>
      <c r="D17" s="27">
        <v>95.2</v>
      </c>
      <c r="E17" s="27">
        <v>100</v>
      </c>
      <c r="F17" s="27">
        <v>92.9</v>
      </c>
      <c r="G17" s="27">
        <v>100</v>
      </c>
      <c r="H17" s="27">
        <v>89.1</v>
      </c>
      <c r="I17" s="29">
        <v>93.9</v>
      </c>
    </row>
    <row r="18" spans="2:10">
      <c r="B18" s="38">
        <v>7.4999999999999997E-3</v>
      </c>
      <c r="C18" s="27">
        <v>95.2</v>
      </c>
      <c r="D18" s="27">
        <v>95.4</v>
      </c>
      <c r="E18" s="27">
        <v>89.2</v>
      </c>
      <c r="F18" s="27">
        <v>90</v>
      </c>
      <c r="G18" s="27">
        <v>90.6</v>
      </c>
      <c r="H18" s="27">
        <v>89.5</v>
      </c>
      <c r="I18" s="29">
        <v>93.2</v>
      </c>
    </row>
    <row r="19" spans="2:10">
      <c r="B19" s="38">
        <v>0.01</v>
      </c>
      <c r="C19" s="27">
        <v>88.2</v>
      </c>
      <c r="D19" s="27">
        <v>76.099999999999994</v>
      </c>
      <c r="E19" s="27">
        <v>81.099999999999994</v>
      </c>
      <c r="F19" s="27">
        <v>88.3</v>
      </c>
      <c r="G19" s="27">
        <v>76.599999999999994</v>
      </c>
      <c r="H19" s="27"/>
      <c r="I19" s="29"/>
    </row>
    <row r="20" spans="2:10">
      <c r="B20" s="38">
        <v>0.02</v>
      </c>
      <c r="C20" s="27">
        <v>82.1</v>
      </c>
      <c r="D20" s="27">
        <v>81.7</v>
      </c>
      <c r="E20" s="27">
        <v>78.099999999999994</v>
      </c>
      <c r="F20" s="27">
        <v>78.900000000000006</v>
      </c>
      <c r="G20" s="27">
        <v>84.5</v>
      </c>
      <c r="H20" s="27"/>
      <c r="I20" s="29"/>
    </row>
    <row r="21" spans="2:10">
      <c r="B21" s="39">
        <v>0.03</v>
      </c>
      <c r="C21" s="31"/>
      <c r="D21" s="31"/>
      <c r="E21" s="31"/>
      <c r="F21" s="31"/>
      <c r="G21" s="31"/>
      <c r="H21" s="31"/>
      <c r="I21" s="26"/>
    </row>
    <row r="23" spans="2:10">
      <c r="B23" s="35"/>
      <c r="C23" s="69" t="s">
        <v>6</v>
      </c>
      <c r="D23" s="69"/>
      <c r="E23" s="69"/>
      <c r="F23" s="69"/>
      <c r="G23" s="69"/>
      <c r="H23" s="69"/>
      <c r="I23" s="69"/>
      <c r="J23" s="70"/>
    </row>
    <row r="24" spans="2:10">
      <c r="B24" s="38" t="s">
        <v>43</v>
      </c>
      <c r="C24" s="27" t="s">
        <v>61</v>
      </c>
      <c r="D24" s="27" t="s">
        <v>63</v>
      </c>
      <c r="E24" s="27" t="s">
        <v>62</v>
      </c>
      <c r="F24" s="27" t="s">
        <v>64</v>
      </c>
      <c r="G24" s="27" t="s">
        <v>65</v>
      </c>
      <c r="H24" s="27" t="s">
        <v>66</v>
      </c>
      <c r="I24" s="27" t="s">
        <v>67</v>
      </c>
      <c r="J24" s="29" t="s">
        <v>68</v>
      </c>
    </row>
    <row r="25" spans="2:10">
      <c r="B25" s="38">
        <v>0</v>
      </c>
      <c r="C25" s="27">
        <v>100</v>
      </c>
      <c r="D25" s="27"/>
      <c r="E25" s="27"/>
      <c r="F25" s="27"/>
      <c r="G25" s="27"/>
      <c r="H25" s="27"/>
      <c r="I25" s="27"/>
      <c r="J25" s="29"/>
    </row>
    <row r="26" spans="2:10">
      <c r="B26" s="38">
        <v>2.5000000000000001E-3</v>
      </c>
      <c r="C26" s="27">
        <v>91.2</v>
      </c>
      <c r="D26" s="27">
        <v>90.3</v>
      </c>
      <c r="E26" s="27">
        <v>92.3</v>
      </c>
      <c r="F26" s="27"/>
      <c r="G26" s="27"/>
      <c r="H26" s="27"/>
      <c r="I26" s="27"/>
      <c r="J26" s="29"/>
    </row>
    <row r="27" spans="2:10">
      <c r="B27" s="38">
        <v>5.0000000000000001E-3</v>
      </c>
      <c r="C27" s="27">
        <v>84.2</v>
      </c>
      <c r="D27" s="27">
        <v>78.8</v>
      </c>
      <c r="E27" s="27">
        <v>90.4</v>
      </c>
      <c r="F27" s="27">
        <v>79.3</v>
      </c>
      <c r="G27" s="27">
        <v>80.099999999999994</v>
      </c>
      <c r="H27" s="27">
        <v>86.2</v>
      </c>
      <c r="I27" s="27">
        <v>73.400000000000006</v>
      </c>
      <c r="J27" s="29">
        <v>74</v>
      </c>
    </row>
    <row r="28" spans="2:10">
      <c r="B28" s="38">
        <v>7.4999999999999997E-3</v>
      </c>
      <c r="C28" s="27">
        <v>65.8</v>
      </c>
      <c r="D28" s="27">
        <v>67.599999999999994</v>
      </c>
      <c r="E28" s="27">
        <v>66.900000000000006</v>
      </c>
      <c r="F28" s="27">
        <v>59.1</v>
      </c>
      <c r="G28" s="27">
        <v>62.6</v>
      </c>
      <c r="H28" s="27"/>
      <c r="I28" s="27"/>
      <c r="J28" s="29"/>
    </row>
    <row r="29" spans="2:10">
      <c r="B29" s="38">
        <v>0.01</v>
      </c>
      <c r="C29" s="27">
        <v>60.5</v>
      </c>
      <c r="D29" s="27">
        <v>33.5</v>
      </c>
      <c r="E29" s="27">
        <v>36.799999999999997</v>
      </c>
      <c r="F29" s="27">
        <v>46.9</v>
      </c>
      <c r="G29" s="27">
        <v>55.9</v>
      </c>
      <c r="H29" s="27">
        <v>50.8</v>
      </c>
      <c r="I29" s="27"/>
      <c r="J29" s="29"/>
    </row>
    <row r="30" spans="2:10">
      <c r="B30" s="38">
        <v>0.02</v>
      </c>
      <c r="C30" s="27">
        <v>3.6</v>
      </c>
      <c r="D30" s="27">
        <v>0.6</v>
      </c>
      <c r="E30" s="27">
        <v>0.9</v>
      </c>
      <c r="F30" s="27">
        <v>0.4</v>
      </c>
      <c r="G30" s="27">
        <v>0.8</v>
      </c>
      <c r="H30" s="27">
        <v>1.2</v>
      </c>
      <c r="I30" s="27"/>
      <c r="J30" s="29"/>
    </row>
    <row r="31" spans="2:10">
      <c r="B31" s="39">
        <v>0.03</v>
      </c>
      <c r="C31" s="31">
        <v>0</v>
      </c>
      <c r="D31" s="31"/>
      <c r="E31" s="31"/>
      <c r="F31" s="31"/>
      <c r="G31" s="31"/>
      <c r="H31" s="31"/>
      <c r="I31" s="31"/>
      <c r="J31" s="26"/>
    </row>
    <row r="33" spans="2:10">
      <c r="B33" s="35"/>
      <c r="C33" s="74" t="s">
        <v>45</v>
      </c>
      <c r="D33" s="74"/>
      <c r="E33" s="74"/>
      <c r="F33" s="74"/>
      <c r="G33" s="74"/>
      <c r="H33" s="74"/>
      <c r="I33" s="74"/>
      <c r="J33" s="75"/>
    </row>
    <row r="34" spans="2:10">
      <c r="B34" s="38" t="s">
        <v>43</v>
      </c>
      <c r="C34" s="27" t="s">
        <v>61</v>
      </c>
      <c r="D34" s="27" t="s">
        <v>63</v>
      </c>
      <c r="E34" s="27" t="s">
        <v>62</v>
      </c>
      <c r="F34" s="27" t="s">
        <v>64</v>
      </c>
      <c r="G34" s="27" t="s">
        <v>65</v>
      </c>
      <c r="H34" s="27" t="s">
        <v>66</v>
      </c>
      <c r="I34" s="27"/>
      <c r="J34" s="29"/>
    </row>
    <row r="35" spans="2:10">
      <c r="B35" s="38">
        <v>0</v>
      </c>
      <c r="C35" s="27">
        <v>100</v>
      </c>
      <c r="D35" s="27"/>
      <c r="E35" s="27"/>
      <c r="F35" s="27"/>
      <c r="G35" s="27"/>
      <c r="H35" s="27"/>
      <c r="I35" s="27"/>
      <c r="J35" s="29"/>
    </row>
    <row r="36" spans="2:10">
      <c r="B36" s="38">
        <v>2.5000000000000001E-3</v>
      </c>
      <c r="C36" s="27">
        <v>70</v>
      </c>
      <c r="D36" s="27">
        <v>80.2</v>
      </c>
      <c r="E36" s="27">
        <v>63.3</v>
      </c>
      <c r="F36" s="27">
        <v>72.599999999999994</v>
      </c>
      <c r="G36" s="27">
        <v>72.2</v>
      </c>
      <c r="H36" s="27">
        <v>82.8</v>
      </c>
      <c r="I36" s="27"/>
      <c r="J36" s="29"/>
    </row>
    <row r="37" spans="2:10">
      <c r="B37" s="38">
        <v>5.0000000000000001E-3</v>
      </c>
      <c r="C37" s="27">
        <v>58.9</v>
      </c>
      <c r="D37" s="27">
        <v>58.9</v>
      </c>
      <c r="E37" s="27">
        <v>58.9</v>
      </c>
      <c r="F37" s="27">
        <v>67.5</v>
      </c>
      <c r="G37" s="27">
        <v>67.5</v>
      </c>
      <c r="H37" s="27">
        <v>67.5</v>
      </c>
      <c r="I37" s="27"/>
      <c r="J37" s="29"/>
    </row>
    <row r="38" spans="2:10">
      <c r="B38" s="38">
        <v>7.4999999999999997E-3</v>
      </c>
      <c r="C38" s="27">
        <v>21.7</v>
      </c>
      <c r="D38" s="27">
        <v>24.4</v>
      </c>
      <c r="E38" s="27">
        <v>36.700000000000003</v>
      </c>
      <c r="F38" s="27">
        <v>24.8</v>
      </c>
      <c r="G38" s="27">
        <v>28</v>
      </c>
      <c r="H38" s="27">
        <v>42</v>
      </c>
      <c r="I38" s="27"/>
      <c r="J38" s="29"/>
    </row>
    <row r="39" spans="2:10">
      <c r="B39" s="38">
        <v>0.01</v>
      </c>
      <c r="C39" s="27">
        <v>4.4000000000000004</v>
      </c>
      <c r="D39" s="27">
        <v>6.7</v>
      </c>
      <c r="E39" s="27">
        <v>6.1</v>
      </c>
      <c r="F39" s="27">
        <v>5.0999999999999996</v>
      </c>
      <c r="G39" s="27">
        <v>7</v>
      </c>
      <c r="H39" s="27">
        <v>7.6</v>
      </c>
      <c r="I39" s="27"/>
      <c r="J39" s="29"/>
    </row>
    <row r="40" spans="2:10">
      <c r="B40" s="38">
        <v>0.02</v>
      </c>
      <c r="C40" s="27">
        <v>0</v>
      </c>
      <c r="D40" s="27"/>
      <c r="E40" s="27"/>
      <c r="F40" s="27"/>
      <c r="G40" s="27"/>
      <c r="H40" s="27"/>
      <c r="I40" s="27"/>
      <c r="J40" s="29"/>
    </row>
    <row r="41" spans="2:10">
      <c r="B41" s="39">
        <v>0.03</v>
      </c>
      <c r="C41" s="31">
        <v>0</v>
      </c>
      <c r="D41" s="31"/>
      <c r="E41" s="31"/>
      <c r="F41" s="31"/>
      <c r="G41" s="31"/>
      <c r="H41" s="31"/>
      <c r="I41" s="31"/>
      <c r="J41" s="26"/>
    </row>
    <row r="45" spans="2:10">
      <c r="B45" s="35"/>
      <c r="C45" s="66" t="s">
        <v>9</v>
      </c>
      <c r="D45" s="66"/>
      <c r="E45" s="69" t="s">
        <v>7</v>
      </c>
      <c r="F45" s="69"/>
      <c r="G45" s="69" t="s">
        <v>6</v>
      </c>
      <c r="H45" s="69"/>
      <c r="I45" s="74" t="s">
        <v>45</v>
      </c>
      <c r="J45" s="75"/>
    </row>
    <row r="46" spans="2:10" s="41" customFormat="1" ht="34">
      <c r="B46" s="49" t="s">
        <v>43</v>
      </c>
      <c r="C46" s="50" t="s">
        <v>44</v>
      </c>
      <c r="D46" s="50" t="s">
        <v>10</v>
      </c>
      <c r="E46" s="50" t="s">
        <v>44</v>
      </c>
      <c r="F46" s="50" t="s">
        <v>10</v>
      </c>
      <c r="G46" s="50" t="s">
        <v>44</v>
      </c>
      <c r="H46" s="50" t="s">
        <v>10</v>
      </c>
      <c r="I46" s="50" t="s">
        <v>44</v>
      </c>
      <c r="J46" s="51" t="s">
        <v>10</v>
      </c>
    </row>
    <row r="47" spans="2:10">
      <c r="B47" s="38">
        <v>0</v>
      </c>
      <c r="C47" s="52">
        <f t="shared" ref="C47:C53" si="0">AVERAGE(C5:I5)</f>
        <v>100</v>
      </c>
      <c r="D47" s="53"/>
      <c r="E47" s="52">
        <f t="shared" ref="E47:E52" si="1">AVERAGE(C15:I15)</f>
        <v>100</v>
      </c>
      <c r="F47" s="53"/>
      <c r="G47" s="52">
        <f t="shared" ref="G47:G52" si="2">AVERAGE(C25:J25)</f>
        <v>100</v>
      </c>
      <c r="H47" s="53"/>
      <c r="I47" s="52">
        <f t="shared" ref="I47:I52" si="3">AVERAGE(C35:H35)</f>
        <v>100</v>
      </c>
      <c r="J47" s="54"/>
    </row>
    <row r="48" spans="2:10">
      <c r="B48" s="38">
        <v>2.5000000000000001E-3</v>
      </c>
      <c r="C48" s="52">
        <f t="shared" si="0"/>
        <v>95.7</v>
      </c>
      <c r="D48" s="53">
        <f t="shared" ref="D48:D53" si="4">STDEV(C6:I6)</f>
        <v>4.9426713425029565</v>
      </c>
      <c r="E48" s="52">
        <f t="shared" si="1"/>
        <v>99</v>
      </c>
      <c r="F48" s="53">
        <f>STDEV(C16:I16)</f>
        <v>1</v>
      </c>
      <c r="G48" s="52">
        <f t="shared" si="2"/>
        <v>91.266666666666666</v>
      </c>
      <c r="H48" s="53">
        <f>STDEV(C26:J26)</f>
        <v>1.001665280087781</v>
      </c>
      <c r="I48" s="52">
        <f t="shared" si="3"/>
        <v>73.516666666666666</v>
      </c>
      <c r="J48" s="54">
        <f>STDEV(C26:J26)</f>
        <v>1.001665280087781</v>
      </c>
    </row>
    <row r="49" spans="2:10">
      <c r="B49" s="38">
        <v>5.0000000000000001E-3</v>
      </c>
      <c r="C49" s="52">
        <f t="shared" si="0"/>
        <v>92.257142857142853</v>
      </c>
      <c r="D49" s="53">
        <f t="shared" si="4"/>
        <v>5.5945977343794633</v>
      </c>
      <c r="E49" s="52">
        <f t="shared" si="1"/>
        <v>95.357142857142861</v>
      </c>
      <c r="F49" s="53">
        <f>STDEV(C17:I17)</f>
        <v>3.9059173667898408</v>
      </c>
      <c r="G49" s="52">
        <f t="shared" si="2"/>
        <v>80.8</v>
      </c>
      <c r="H49" s="53">
        <f>STDEV(C27:J27)</f>
        <v>5.8629587849724585</v>
      </c>
      <c r="I49" s="52">
        <f t="shared" si="3"/>
        <v>63.199999999999996</v>
      </c>
      <c r="J49" s="54">
        <f>STDEV(C27:J27)</f>
        <v>5.8629587849724585</v>
      </c>
    </row>
    <row r="50" spans="2:10">
      <c r="B50" s="38">
        <v>7.4999999999999997E-3</v>
      </c>
      <c r="C50" s="52">
        <f t="shared" si="0"/>
        <v>95.128571428571419</v>
      </c>
      <c r="D50" s="53">
        <f t="shared" si="4"/>
        <v>4.9798642169287737</v>
      </c>
      <c r="E50" s="52">
        <f t="shared" si="1"/>
        <v>91.871428571428581</v>
      </c>
      <c r="F50" s="53">
        <f>STDEV(C18:I18)</f>
        <v>2.6824828584194709</v>
      </c>
      <c r="G50" s="52">
        <f t="shared" si="2"/>
        <v>64.400000000000006</v>
      </c>
      <c r="H50" s="53">
        <f>STDEV(C28:J28)</f>
        <v>3.5277471564725258</v>
      </c>
      <c r="I50" s="52">
        <f t="shared" si="3"/>
        <v>29.599999999999998</v>
      </c>
      <c r="J50" s="54">
        <f>STDEV(C28:J28)</f>
        <v>3.5277471564725258</v>
      </c>
    </row>
    <row r="51" spans="2:10">
      <c r="B51" s="38">
        <v>0.01</v>
      </c>
      <c r="C51" s="52">
        <f t="shared" si="0"/>
        <v>89.55714285714285</v>
      </c>
      <c r="D51" s="53">
        <f t="shared" si="4"/>
        <v>4.7225900883791656</v>
      </c>
      <c r="E51" s="52">
        <f t="shared" si="1"/>
        <v>82.059999999999988</v>
      </c>
      <c r="F51" s="53">
        <f>STDEV(C19:I19)</f>
        <v>5.9768720916546334</v>
      </c>
      <c r="G51" s="52">
        <f t="shared" si="2"/>
        <v>47.400000000000006</v>
      </c>
      <c r="H51" s="53">
        <f>STDEV(C29:J29)</f>
        <v>10.594715663952424</v>
      </c>
      <c r="I51" s="52">
        <f t="shared" si="3"/>
        <v>6.1500000000000012</v>
      </c>
      <c r="J51" s="54">
        <f>STDEV(C29:J29)</f>
        <v>10.594715663952424</v>
      </c>
    </row>
    <row r="52" spans="2:10">
      <c r="B52" s="38">
        <v>0.02</v>
      </c>
      <c r="C52" s="52">
        <f t="shared" si="0"/>
        <v>88.15</v>
      </c>
      <c r="D52" s="53">
        <f t="shared" si="4"/>
        <v>4.1541144262847016</v>
      </c>
      <c r="E52" s="52">
        <f t="shared" si="1"/>
        <v>81.06</v>
      </c>
      <c r="F52" s="53">
        <f>STDEV(C20:I20)</f>
        <v>2.5861167800391383</v>
      </c>
      <c r="G52" s="52">
        <f t="shared" si="2"/>
        <v>1.2500000000000002</v>
      </c>
      <c r="H52" s="53">
        <f>STDEV(C30:J30)</f>
        <v>1.1827933040053955</v>
      </c>
      <c r="I52" s="52">
        <f t="shared" si="3"/>
        <v>0</v>
      </c>
      <c r="J52" s="54">
        <f>STDEV(C30:J30)</f>
        <v>1.1827933040053955</v>
      </c>
    </row>
    <row r="53" spans="2:10">
      <c r="B53" s="39">
        <v>0.03</v>
      </c>
      <c r="C53" s="55">
        <f t="shared" si="0"/>
        <v>66.533333333333346</v>
      </c>
      <c r="D53" s="56">
        <f t="shared" si="4"/>
        <v>8.404958853756014</v>
      </c>
      <c r="E53" s="55"/>
      <c r="F53" s="56"/>
      <c r="G53" s="55"/>
      <c r="H53" s="56"/>
      <c r="I53" s="55"/>
      <c r="J53" s="57"/>
    </row>
  </sheetData>
  <mergeCells count="8">
    <mergeCell ref="C3:I3"/>
    <mergeCell ref="C13:I13"/>
    <mergeCell ref="C23:J23"/>
    <mergeCell ref="C33:J33"/>
    <mergeCell ref="C45:D45"/>
    <mergeCell ref="E45:F45"/>
    <mergeCell ref="G45:H45"/>
    <mergeCell ref="I45:J45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34C8-5409-F945-960C-1B13BBD6F011}">
  <dimension ref="A1:O7"/>
  <sheetViews>
    <sheetView tabSelected="1" zoomScale="99" workbookViewId="0">
      <selection activeCell="H3" sqref="H3"/>
    </sheetView>
  </sheetViews>
  <sheetFormatPr baseColWidth="10" defaultRowHeight="16"/>
  <cols>
    <col min="1" max="1" width="14.6640625" customWidth="1"/>
  </cols>
  <sheetData>
    <row r="1" spans="1:15">
      <c r="A1" s="8" t="s">
        <v>3</v>
      </c>
    </row>
    <row r="2" spans="1:15">
      <c r="I2" s="3"/>
      <c r="J2" s="3"/>
      <c r="K2" s="3"/>
      <c r="L2" s="3"/>
      <c r="M2" s="3"/>
      <c r="N2" s="3"/>
      <c r="O2" s="3"/>
    </row>
    <row r="3" spans="1:15">
      <c r="B3" s="59" t="s">
        <v>61</v>
      </c>
      <c r="C3" s="59" t="s">
        <v>63</v>
      </c>
      <c r="D3" s="59" t="s">
        <v>62</v>
      </c>
      <c r="E3" s="59" t="s">
        <v>64</v>
      </c>
      <c r="F3" s="7" t="s">
        <v>0</v>
      </c>
      <c r="G3" s="7" t="s">
        <v>1</v>
      </c>
      <c r="H3" s="8" t="s">
        <v>2</v>
      </c>
      <c r="I3" s="6"/>
      <c r="J3" s="6"/>
      <c r="K3" s="6"/>
      <c r="L3" s="6"/>
      <c r="M3" s="4"/>
      <c r="N3" s="4"/>
      <c r="O3" s="4"/>
    </row>
    <row r="4" spans="1:15">
      <c r="A4" s="2" t="s">
        <v>5</v>
      </c>
      <c r="B4" s="1">
        <v>1.707812E-3</v>
      </c>
      <c r="C4" s="1">
        <v>3.2698499999999999E-3</v>
      </c>
      <c r="D4" s="1"/>
      <c r="E4" s="1"/>
      <c r="F4" s="1">
        <f>AVERAGE(B4:E4)</f>
        <v>2.4888309999999999E-3</v>
      </c>
      <c r="G4" s="1">
        <f>STDEV(B4:E4)/SQRT(COUNT(B4:E4))</f>
        <v>7.8101899999999988E-4</v>
      </c>
      <c r="I4" s="5"/>
      <c r="J4" s="5"/>
      <c r="K4" s="5"/>
      <c r="L4" s="5"/>
      <c r="M4" s="5"/>
      <c r="N4" s="5"/>
      <c r="O4" s="5"/>
    </row>
    <row r="5" spans="1:15">
      <c r="A5" s="9" t="s">
        <v>6</v>
      </c>
      <c r="B5" s="1">
        <v>1.776403E-3</v>
      </c>
      <c r="C5" s="1">
        <v>9.2394600000000003E-4</v>
      </c>
      <c r="D5" s="1"/>
      <c r="E5" s="1"/>
      <c r="F5" s="1">
        <f t="shared" ref="F5:F7" si="0">AVERAGE(B5:E5)</f>
        <v>1.3501744999999999E-3</v>
      </c>
      <c r="G5" s="1">
        <f t="shared" ref="G5:G6" si="1">STDEV(B5:E5)/SQRT(COUNT(B5:E5))</f>
        <v>4.2622849999999991E-4</v>
      </c>
      <c r="I5" s="5"/>
      <c r="J5" s="5"/>
      <c r="K5" s="5"/>
      <c r="L5" s="5"/>
      <c r="M5" s="5"/>
      <c r="N5" s="5"/>
      <c r="O5" s="5"/>
    </row>
    <row r="6" spans="1:15">
      <c r="A6" s="9" t="s">
        <v>7</v>
      </c>
      <c r="B6" s="1">
        <v>8.3478210000000001E-3</v>
      </c>
      <c r="C6" s="1">
        <v>5.08428E-3</v>
      </c>
      <c r="D6" s="1">
        <v>4.2059319999999999E-3</v>
      </c>
      <c r="E6" s="1"/>
      <c r="F6" s="1">
        <f t="shared" si="0"/>
        <v>5.8793443333333339E-3</v>
      </c>
      <c r="G6" s="1">
        <f t="shared" si="1"/>
        <v>1.2600140994825327E-3</v>
      </c>
      <c r="I6" s="5"/>
      <c r="J6" s="5"/>
      <c r="K6" s="5"/>
      <c r="L6" s="5"/>
      <c r="M6" s="5"/>
      <c r="N6" s="5"/>
      <c r="O6" s="5"/>
    </row>
    <row r="7" spans="1:15">
      <c r="A7" s="9" t="s">
        <v>8</v>
      </c>
      <c r="B7" s="1">
        <v>4.447894E-3</v>
      </c>
      <c r="C7" s="1">
        <v>4.9542040000000002E-3</v>
      </c>
      <c r="D7" s="1">
        <v>4.6272680000000004E-3</v>
      </c>
      <c r="E7" s="1">
        <v>4.7831260000000004E-3</v>
      </c>
      <c r="F7" s="1">
        <f t="shared" si="0"/>
        <v>4.703123E-3</v>
      </c>
      <c r="G7" s="1">
        <f>STDEV(B7:E7)/SQRT(COUNT(B7:E7))</f>
        <v>1.0814264192722505E-4</v>
      </c>
      <c r="H7">
        <v>0.45050000000000001</v>
      </c>
      <c r="I7" s="5" t="s">
        <v>4</v>
      </c>
      <c r="J7" s="5"/>
      <c r="K7" s="5"/>
      <c r="L7" s="5"/>
      <c r="M7" s="5"/>
      <c r="N7" s="5"/>
      <c r="O7" s="5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A2F82-69D1-9D48-B0E6-C8C1ECECD217}">
  <dimension ref="A1:I77"/>
  <sheetViews>
    <sheetView workbookViewId="0">
      <selection activeCell="J47" sqref="J47"/>
    </sheetView>
  </sheetViews>
  <sheetFormatPr baseColWidth="10" defaultRowHeight="16"/>
  <cols>
    <col min="2" max="2" width="14.83203125" customWidth="1"/>
    <col min="3" max="3" width="8.1640625" style="10" customWidth="1"/>
  </cols>
  <sheetData>
    <row r="1" spans="1:9">
      <c r="A1" t="s">
        <v>60</v>
      </c>
    </row>
    <row r="3" spans="1:9">
      <c r="D3" s="76" t="s">
        <v>59</v>
      </c>
      <c r="E3" s="76"/>
      <c r="F3" s="76"/>
      <c r="G3" s="76"/>
      <c r="H3" s="76"/>
      <c r="I3" s="76"/>
    </row>
    <row r="4" spans="1:9">
      <c r="C4" s="10" t="s">
        <v>51</v>
      </c>
      <c r="D4" s="8" t="s">
        <v>52</v>
      </c>
      <c r="E4" s="58">
        <v>2.5000000000000001E-5</v>
      </c>
      <c r="F4" s="58">
        <v>5.0000000000000002E-5</v>
      </c>
      <c r="G4" s="58">
        <v>1E-4</v>
      </c>
      <c r="H4" s="58">
        <v>2.0000000000000001E-4</v>
      </c>
      <c r="I4" s="58">
        <v>2.9999999999999997E-4</v>
      </c>
    </row>
    <row r="5" spans="1:9">
      <c r="B5" s="8" t="s">
        <v>48</v>
      </c>
      <c r="C5" s="10">
        <v>1</v>
      </c>
      <c r="D5">
        <v>1.3680781758957656</v>
      </c>
      <c r="E5">
        <v>0.87947882736156358</v>
      </c>
      <c r="F5">
        <v>1.1433224755700326</v>
      </c>
      <c r="G5">
        <v>0.94788273615635188</v>
      </c>
      <c r="H5">
        <v>1.0456026058631922</v>
      </c>
      <c r="I5">
        <v>0.89902280130293166</v>
      </c>
    </row>
    <row r="6" spans="1:9">
      <c r="B6" s="8"/>
      <c r="C6" s="10">
        <v>2</v>
      </c>
      <c r="D6">
        <v>1.1145510835913313</v>
      </c>
      <c r="E6">
        <v>0.7801857585139319</v>
      </c>
      <c r="F6">
        <v>0.87306501547987614</v>
      </c>
      <c r="G6">
        <v>1.0309597523219813</v>
      </c>
      <c r="H6">
        <v>0.92879256965944268</v>
      </c>
      <c r="I6">
        <v>0.88235294117647056</v>
      </c>
    </row>
    <row r="7" spans="1:9">
      <c r="B7" s="8"/>
      <c r="C7" s="10">
        <v>3</v>
      </c>
      <c r="D7">
        <v>0.98652291105121293</v>
      </c>
      <c r="E7">
        <v>0.91374663072776274</v>
      </c>
      <c r="F7">
        <v>0.87331536388140163</v>
      </c>
      <c r="G7">
        <v>0.88948787061994605</v>
      </c>
      <c r="H7">
        <v>0.88948787061994605</v>
      </c>
      <c r="I7">
        <v>0.71967654986522911</v>
      </c>
    </row>
    <row r="8" spans="1:9">
      <c r="B8" s="8"/>
      <c r="C8" s="10">
        <v>4</v>
      </c>
      <c r="D8">
        <v>0.87328767123287676</v>
      </c>
      <c r="E8">
        <v>1.0890410958904111</v>
      </c>
      <c r="F8">
        <v>1.0890410958904111</v>
      </c>
      <c r="G8">
        <v>1.0068493150684932</v>
      </c>
      <c r="H8">
        <v>1.047945205479452</v>
      </c>
      <c r="I8">
        <v>0.85273972602739734</v>
      </c>
    </row>
    <row r="9" spans="1:9">
      <c r="B9" s="8"/>
      <c r="C9" s="10">
        <v>5</v>
      </c>
      <c r="D9">
        <v>0.91610738255033564</v>
      </c>
      <c r="E9">
        <v>1.1979865771812082</v>
      </c>
      <c r="F9">
        <v>1.0167785234899329</v>
      </c>
      <c r="G9">
        <v>0.83557046979865779</v>
      </c>
      <c r="H9">
        <v>1.1778523489932886</v>
      </c>
      <c r="I9">
        <v>0.87583892617449666</v>
      </c>
    </row>
    <row r="10" spans="1:9">
      <c r="B10" s="8"/>
      <c r="C10" s="10">
        <v>6</v>
      </c>
      <c r="D10">
        <v>0.92236024844720499</v>
      </c>
      <c r="E10">
        <v>0.77329192546583858</v>
      </c>
      <c r="F10">
        <v>0.67080745341614911</v>
      </c>
      <c r="G10">
        <v>0.829192546583851</v>
      </c>
      <c r="H10">
        <v>0.81055900621118016</v>
      </c>
      <c r="I10">
        <v>0.829192546583851</v>
      </c>
    </row>
    <row r="11" spans="1:9">
      <c r="B11" t="s">
        <v>0</v>
      </c>
      <c r="D11">
        <f>AVERAGE(D5:D10)</f>
        <v>1.0301512454614545</v>
      </c>
      <c r="E11">
        <f>AVERAGE(E5:E10)</f>
        <v>0.93895513585678592</v>
      </c>
      <c r="F11">
        <f t="shared" ref="F11" si="0">AVERAGE(F5:F10)</f>
        <v>0.94438832128796724</v>
      </c>
      <c r="G11">
        <f t="shared" ref="G11" si="1">AVERAGE(G5:G10)</f>
        <v>0.9233237817582135</v>
      </c>
      <c r="H11">
        <f t="shared" ref="H11:I11" si="2">AVERAGE(H5:H10)</f>
        <v>0.98337326780441703</v>
      </c>
      <c r="I11">
        <f t="shared" si="2"/>
        <v>0.84313724852172944</v>
      </c>
    </row>
    <row r="12" spans="1:9">
      <c r="B12" t="s">
        <v>1</v>
      </c>
      <c r="D12">
        <f>STDEV(D5:D10)/SQRT(COUNT(D5:D10))</f>
        <v>7.5818304117430804E-2</v>
      </c>
      <c r="E12">
        <f t="shared" ref="E12:H12" si="3">STDEV(E5:E10)/SQRT(COUNT(E5:E10))</f>
        <v>6.9868447207532977E-2</v>
      </c>
      <c r="F12">
        <f t="shared" si="3"/>
        <v>7.0881223373179189E-2</v>
      </c>
      <c r="G12">
        <f t="shared" si="3"/>
        <v>3.5057743411396648E-2</v>
      </c>
      <c r="H12">
        <f t="shared" si="3"/>
        <v>5.4013093503613954E-2</v>
      </c>
      <c r="I12">
        <f t="shared" ref="I12" si="4">STDEV(I5:I10)/SQRT(COUNT(I5:I10))</f>
        <v>2.6620588323383255E-2</v>
      </c>
    </row>
    <row r="13" spans="1:9">
      <c r="B13" s="8"/>
    </row>
    <row r="14" spans="1:9">
      <c r="B14" s="8" t="s">
        <v>38</v>
      </c>
      <c r="C14" s="10">
        <v>1</v>
      </c>
      <c r="D14">
        <v>1</v>
      </c>
      <c r="E14">
        <v>1.1481481481481481</v>
      </c>
      <c r="F14">
        <v>0.92592592592592593</v>
      </c>
      <c r="G14">
        <v>0.24691358024691357</v>
      </c>
      <c r="H14">
        <v>0</v>
      </c>
    </row>
    <row r="15" spans="1:9">
      <c r="B15" s="8"/>
      <c r="C15" s="10">
        <v>2</v>
      </c>
      <c r="D15">
        <v>1.1135734072022161</v>
      </c>
      <c r="E15">
        <v>0.93074792243767313</v>
      </c>
      <c r="F15">
        <v>0.90581717451523547</v>
      </c>
      <c r="G15">
        <v>0.18282548476454294</v>
      </c>
      <c r="H15">
        <v>8.3102493074792248E-3</v>
      </c>
    </row>
    <row r="16" spans="1:9">
      <c r="B16" s="8"/>
      <c r="C16" s="10">
        <v>3</v>
      </c>
      <c r="D16">
        <v>0.89189189189189189</v>
      </c>
      <c r="E16">
        <v>0.94256756756756754</v>
      </c>
      <c r="F16">
        <v>0.94256756756756754</v>
      </c>
      <c r="G16">
        <v>0.26351351351351349</v>
      </c>
      <c r="H16">
        <v>1.0135135135135134E-2</v>
      </c>
    </row>
    <row r="17" spans="2:9">
      <c r="B17" s="8"/>
      <c r="C17" s="10">
        <v>4</v>
      </c>
      <c r="D17">
        <v>0.76447876447876451</v>
      </c>
      <c r="E17">
        <v>1.1003861003861004</v>
      </c>
      <c r="F17">
        <v>0.99613899613899615</v>
      </c>
      <c r="G17">
        <v>0.3359073359073359</v>
      </c>
      <c r="H17">
        <v>0</v>
      </c>
    </row>
    <row r="18" spans="2:9">
      <c r="B18" s="8"/>
      <c r="C18" s="10">
        <v>5</v>
      </c>
      <c r="D18">
        <v>0.86377708978328172</v>
      </c>
      <c r="E18">
        <v>0.8173374613003096</v>
      </c>
      <c r="F18">
        <v>0.67801857585139313</v>
      </c>
      <c r="G18">
        <v>0.25077399380804954</v>
      </c>
      <c r="H18">
        <v>1.8575851393188854E-2</v>
      </c>
    </row>
    <row r="19" spans="2:9">
      <c r="B19" s="8"/>
      <c r="C19" s="10">
        <v>6</v>
      </c>
      <c r="D19">
        <v>0.9375</v>
      </c>
      <c r="E19">
        <v>1.2335526315789473</v>
      </c>
      <c r="F19">
        <v>0.74013157894736847</v>
      </c>
      <c r="G19">
        <v>0.21710526315789475</v>
      </c>
      <c r="H19">
        <v>0</v>
      </c>
    </row>
    <row r="20" spans="2:9">
      <c r="B20" t="s">
        <v>0</v>
      </c>
      <c r="D20">
        <f>AVERAGE(D14:D19)</f>
        <v>0.92853685889269233</v>
      </c>
      <c r="E20">
        <f t="shared" ref="E20" si="5">AVERAGE(E14:E19)</f>
        <v>1.0287899719031242</v>
      </c>
      <c r="F20">
        <f t="shared" ref="F20" si="6">AVERAGE(F14:F19)</f>
        <v>0.8647666364910811</v>
      </c>
      <c r="G20">
        <f t="shared" ref="G20" si="7">AVERAGE(G14:G19)</f>
        <v>0.24950652856637501</v>
      </c>
      <c r="H20">
        <f t="shared" ref="H20" si="8">AVERAGE(H14:H19)</f>
        <v>6.1702059726338682E-3</v>
      </c>
    </row>
    <row r="21" spans="2:9">
      <c r="B21" t="s">
        <v>1</v>
      </c>
      <c r="D21">
        <f>STDEV(D14:D19)/SQRT(COUNT(D14:D19))</f>
        <v>4.8948129787241307E-2</v>
      </c>
      <c r="E21">
        <f t="shared" ref="E21:H21" si="9">STDEV(E14:E19)/SQRT(COUNT(E14:E19))</f>
        <v>6.4046555296604565E-2</v>
      </c>
      <c r="F21">
        <f t="shared" si="9"/>
        <v>5.1363418510870743E-2</v>
      </c>
      <c r="G21">
        <f t="shared" si="9"/>
        <v>2.0949008399904614E-2</v>
      </c>
      <c r="H21">
        <f t="shared" si="9"/>
        <v>3.1006172088439959E-3</v>
      </c>
    </row>
    <row r="22" spans="2:9">
      <c r="B22" s="8"/>
    </row>
    <row r="23" spans="2:9">
      <c r="B23" s="8" t="s">
        <v>49</v>
      </c>
      <c r="C23" s="10">
        <v>1</v>
      </c>
      <c r="D23">
        <v>1.0603448275862069</v>
      </c>
      <c r="E23">
        <v>1.1482758620689655</v>
      </c>
      <c r="F23">
        <v>0.9568965517241379</v>
      </c>
      <c r="G23">
        <v>1.0189655172413792</v>
      </c>
      <c r="H23">
        <v>0.89482758620689651</v>
      </c>
      <c r="I23">
        <v>0.46551724137931033</v>
      </c>
    </row>
    <row r="24" spans="2:9">
      <c r="B24" s="8"/>
      <c r="C24" s="10">
        <v>2</v>
      </c>
      <c r="D24">
        <v>3.0833333333333335</v>
      </c>
      <c r="E24">
        <v>3.3333333333333335</v>
      </c>
      <c r="F24">
        <v>1.4166666666666667</v>
      </c>
      <c r="G24">
        <v>1</v>
      </c>
      <c r="H24">
        <v>1.5</v>
      </c>
      <c r="I24">
        <v>0.66666666666666663</v>
      </c>
    </row>
    <row r="25" spans="2:9">
      <c r="B25" s="8"/>
      <c r="C25" s="10">
        <v>3</v>
      </c>
      <c r="D25">
        <v>1.3125</v>
      </c>
      <c r="E25">
        <v>1.0738636363636365</v>
      </c>
      <c r="F25">
        <v>0.83522727272727271</v>
      </c>
      <c r="G25">
        <v>1.1931818181818181</v>
      </c>
      <c r="H25">
        <v>0.78409090909090917</v>
      </c>
      <c r="I25">
        <v>0.40909090909090912</v>
      </c>
    </row>
    <row r="26" spans="2:9">
      <c r="B26" s="8"/>
      <c r="C26" s="10">
        <v>4</v>
      </c>
      <c r="D26">
        <v>1.2825278810408922</v>
      </c>
      <c r="E26">
        <v>1.7509293680297398</v>
      </c>
      <c r="F26">
        <v>1.1598513011152416</v>
      </c>
      <c r="G26">
        <v>1.0706319702602229</v>
      </c>
      <c r="H26">
        <v>0.85873605947955389</v>
      </c>
      <c r="I26">
        <v>0.45724907063197023</v>
      </c>
    </row>
    <row r="27" spans="2:9">
      <c r="B27" s="8"/>
      <c r="C27" s="10">
        <v>5</v>
      </c>
      <c r="D27">
        <v>1.263157894736842</v>
      </c>
      <c r="E27">
        <v>1.4736842105263157</v>
      </c>
      <c r="F27">
        <v>1.4210526315789473</v>
      </c>
      <c r="G27">
        <v>1.2105263157894737</v>
      </c>
      <c r="H27">
        <v>0.68421052631578949</v>
      </c>
      <c r="I27">
        <v>0.36842105263157893</v>
      </c>
    </row>
    <row r="28" spans="2:9">
      <c r="B28" s="8"/>
      <c r="C28" s="10">
        <v>6</v>
      </c>
      <c r="D28">
        <v>1.842857142857143</v>
      </c>
      <c r="E28">
        <v>2.2285714285714286</v>
      </c>
      <c r="F28">
        <v>1.842857142857143</v>
      </c>
      <c r="G28">
        <v>1.4571428571428573</v>
      </c>
      <c r="H28">
        <v>0.55714285714285716</v>
      </c>
      <c r="I28">
        <v>0.34285714285714286</v>
      </c>
    </row>
    <row r="29" spans="2:9">
      <c r="B29" t="s">
        <v>0</v>
      </c>
      <c r="D29">
        <f>AVERAGE(D23:D28)</f>
        <v>1.6407868465924029</v>
      </c>
      <c r="E29">
        <f t="shared" ref="E29" si="10">AVERAGE(E23:E28)</f>
        <v>1.8347763064822367</v>
      </c>
      <c r="F29">
        <f t="shared" ref="F29" si="11">AVERAGE(F23:F28)</f>
        <v>1.272091927778235</v>
      </c>
      <c r="G29">
        <f t="shared" ref="G29" si="12">AVERAGE(G23:G28)</f>
        <v>1.1584080797692919</v>
      </c>
      <c r="H29">
        <f t="shared" ref="H29:I29" si="13">AVERAGE(H23:H28)</f>
        <v>0.87983465637266767</v>
      </c>
      <c r="I29">
        <f t="shared" si="13"/>
        <v>0.45163368054292974</v>
      </c>
    </row>
    <row r="30" spans="2:9">
      <c r="B30" t="s">
        <v>1</v>
      </c>
      <c r="D30">
        <f>STDEV(D23:D28)/SQRT(COUNT(D23:D28))</f>
        <v>0.3075392155911319</v>
      </c>
      <c r="E30">
        <f t="shared" ref="E30:I30" si="14">STDEV(E23:E28)/SQRT(COUNT(E23:E28))</f>
        <v>0.34585336601332328</v>
      </c>
      <c r="F30">
        <f t="shared" si="14"/>
        <v>0.14962852750928599</v>
      </c>
      <c r="G30">
        <f t="shared" si="14"/>
        <v>6.9620395479716893E-2</v>
      </c>
      <c r="H30">
        <f t="shared" si="14"/>
        <v>0.13377103010573896</v>
      </c>
      <c r="I30">
        <f t="shared" si="14"/>
        <v>4.7268747598626523E-2</v>
      </c>
    </row>
    <row r="31" spans="2:9">
      <c r="B31" s="8"/>
    </row>
    <row r="32" spans="2:9">
      <c r="B32" s="8" t="s">
        <v>50</v>
      </c>
      <c r="C32" s="10">
        <v>1</v>
      </c>
      <c r="D32">
        <v>1.7210526315789474</v>
      </c>
      <c r="E32">
        <v>0.85263157894736841</v>
      </c>
      <c r="F32">
        <v>9.4736842105263161E-2</v>
      </c>
      <c r="G32">
        <v>1.5789473684210527E-2</v>
      </c>
      <c r="H32">
        <v>0</v>
      </c>
    </row>
    <row r="33" spans="2:8">
      <c r="C33" s="10">
        <v>2</v>
      </c>
      <c r="D33">
        <v>1.2307692307692308</v>
      </c>
      <c r="E33">
        <v>0.69230769230769229</v>
      </c>
      <c r="F33">
        <v>0.15384615384615385</v>
      </c>
      <c r="G33">
        <v>7.6923076923076927E-2</v>
      </c>
      <c r="H33">
        <v>0</v>
      </c>
    </row>
    <row r="34" spans="2:8">
      <c r="C34" s="10">
        <v>3</v>
      </c>
      <c r="D34">
        <v>1.3557692307692308</v>
      </c>
      <c r="E34">
        <v>1.528846153846154</v>
      </c>
      <c r="F34">
        <v>0</v>
      </c>
      <c r="G34">
        <v>5.7692307692307696E-2</v>
      </c>
      <c r="H34">
        <v>2.8846153846153848E-2</v>
      </c>
    </row>
    <row r="35" spans="2:8">
      <c r="C35" s="10">
        <v>4</v>
      </c>
      <c r="D35">
        <v>2.2272727272727271</v>
      </c>
      <c r="E35">
        <v>0.86363636363636365</v>
      </c>
      <c r="F35">
        <v>0.18181818181818182</v>
      </c>
      <c r="G35">
        <v>0</v>
      </c>
      <c r="H35">
        <v>0</v>
      </c>
    </row>
    <row r="36" spans="2:8">
      <c r="C36" s="10">
        <v>5</v>
      </c>
      <c r="D36">
        <v>1.3305084745762712</v>
      </c>
      <c r="E36">
        <v>0.82203389830508478</v>
      </c>
      <c r="F36">
        <v>0.19491525423728814</v>
      </c>
      <c r="G36">
        <v>2.5423728813559324E-2</v>
      </c>
      <c r="H36">
        <v>8.4745762711864406E-3</v>
      </c>
    </row>
    <row r="37" spans="2:8">
      <c r="C37" s="10">
        <v>6</v>
      </c>
      <c r="D37">
        <v>1.7218934911242603</v>
      </c>
      <c r="E37">
        <v>0.49704142011834318</v>
      </c>
      <c r="F37">
        <v>0.1242603550295858</v>
      </c>
      <c r="G37">
        <v>1.7751479289940829E-2</v>
      </c>
      <c r="H37">
        <v>1.7751479289940829E-2</v>
      </c>
    </row>
    <row r="38" spans="2:8">
      <c r="B38" t="s">
        <v>0</v>
      </c>
      <c r="D38">
        <f>AVERAGE(D32:D37)</f>
        <v>1.5978776310151115</v>
      </c>
      <c r="E38">
        <f t="shared" ref="E38" si="15">AVERAGE(E32:E37)</f>
        <v>0.87608285119350116</v>
      </c>
      <c r="F38">
        <f t="shared" ref="F38" si="16">AVERAGE(F32:F37)</f>
        <v>0.12492946450607879</v>
      </c>
      <c r="G38">
        <f t="shared" ref="G38" si="17">AVERAGE(G32:G37)</f>
        <v>3.2263344400515884E-2</v>
      </c>
      <c r="H38">
        <f t="shared" ref="H38" si="18">AVERAGE(H32:H37)</f>
        <v>9.1787015678801865E-3</v>
      </c>
    </row>
    <row r="39" spans="2:8">
      <c r="B39" t="s">
        <v>1</v>
      </c>
      <c r="D39">
        <f>STDEV(D32:D37)/SQRT(COUNT(D32:D37))</f>
        <v>0.15182901812358629</v>
      </c>
      <c r="E39">
        <f t="shared" ref="E39:H39" si="19">STDEV(E32:E37)/SQRT(COUNT(E32:E37))</f>
        <v>0.14226405159840544</v>
      </c>
      <c r="F39">
        <f t="shared" si="19"/>
        <v>2.9148999468714298E-2</v>
      </c>
      <c r="G39">
        <f t="shared" si="19"/>
        <v>1.184737701171403E-2</v>
      </c>
      <c r="H39">
        <f t="shared" si="19"/>
        <v>4.8769617483295684E-3</v>
      </c>
    </row>
    <row r="40" spans="2:8">
      <c r="D40" s="10"/>
    </row>
    <row r="41" spans="2:8">
      <c r="C41"/>
      <c r="D41" s="76" t="s">
        <v>58</v>
      </c>
      <c r="E41" s="76"/>
      <c r="F41" s="76"/>
      <c r="G41" s="76"/>
      <c r="H41" s="76"/>
    </row>
    <row r="42" spans="2:8">
      <c r="C42" s="10" t="s">
        <v>51</v>
      </c>
      <c r="D42" s="7" t="s">
        <v>53</v>
      </c>
      <c r="E42" s="8" t="s">
        <v>54</v>
      </c>
      <c r="F42" s="8" t="s">
        <v>55</v>
      </c>
      <c r="G42" s="8" t="s">
        <v>56</v>
      </c>
      <c r="H42" s="8" t="s">
        <v>57</v>
      </c>
    </row>
    <row r="43" spans="2:8">
      <c r="B43" s="8" t="s">
        <v>48</v>
      </c>
      <c r="C43" s="10">
        <v>1</v>
      </c>
      <c r="D43" s="10">
        <v>1.0846905537459284</v>
      </c>
      <c r="E43">
        <v>1.2508143322475571</v>
      </c>
      <c r="F43">
        <v>1.0456026058631922</v>
      </c>
      <c r="G43">
        <v>0.82084690553745931</v>
      </c>
      <c r="H43">
        <v>0.78175895765472314</v>
      </c>
    </row>
    <row r="44" spans="2:8">
      <c r="B44" s="8"/>
      <c r="C44" s="10">
        <v>2</v>
      </c>
      <c r="D44" s="10">
        <v>0.95665634674922595</v>
      </c>
      <c r="E44">
        <v>1.1702786377708978</v>
      </c>
      <c r="F44">
        <v>0.8173374613003096</v>
      </c>
      <c r="G44">
        <v>0.88235294117647056</v>
      </c>
      <c r="H44">
        <v>1.1052631578947367</v>
      </c>
    </row>
    <row r="45" spans="2:8">
      <c r="B45" s="8"/>
      <c r="C45" s="10">
        <v>3</v>
      </c>
      <c r="D45" s="10">
        <v>0.96226415094339623</v>
      </c>
      <c r="E45">
        <v>0.78436657681940702</v>
      </c>
      <c r="F45">
        <v>0.97843665768194066</v>
      </c>
      <c r="G45">
        <v>0.7439353099730458</v>
      </c>
      <c r="H45">
        <v>1.0673854447439353</v>
      </c>
    </row>
    <row r="46" spans="2:8">
      <c r="B46" s="8"/>
      <c r="C46" s="10">
        <v>4</v>
      </c>
      <c r="D46" s="10">
        <v>1.2534246575342467</v>
      </c>
      <c r="E46">
        <v>0.89383561643835618</v>
      </c>
      <c r="F46">
        <v>1.1301369863013699</v>
      </c>
      <c r="G46">
        <v>1.0068493150684932</v>
      </c>
      <c r="H46">
        <v>1.0582191780821919</v>
      </c>
    </row>
    <row r="47" spans="2:8">
      <c r="B47" s="8"/>
      <c r="C47" s="10">
        <v>5</v>
      </c>
      <c r="D47" s="10">
        <v>1.1073825503355705</v>
      </c>
      <c r="E47">
        <v>0.7651006711409396</v>
      </c>
      <c r="F47">
        <v>0.9261744966442953</v>
      </c>
      <c r="G47">
        <v>0.85570469798657722</v>
      </c>
      <c r="H47">
        <v>1.0067114093959733</v>
      </c>
    </row>
    <row r="48" spans="2:8">
      <c r="B48" s="8"/>
      <c r="C48" s="10">
        <v>6</v>
      </c>
      <c r="D48" s="10">
        <v>0.96894409937888204</v>
      </c>
      <c r="E48">
        <v>0.96894409937888204</v>
      </c>
      <c r="F48">
        <v>0.99689440993788825</v>
      </c>
      <c r="G48">
        <v>0.93167701863354047</v>
      </c>
      <c r="H48">
        <v>0.9503105590062112</v>
      </c>
    </row>
    <row r="49" spans="2:8">
      <c r="B49" t="s">
        <v>0</v>
      </c>
      <c r="D49">
        <f>AVERAGE(D43:D48)</f>
        <v>1.0555603931145416</v>
      </c>
      <c r="E49">
        <f t="shared" ref="E49:H49" si="20">AVERAGE(E43:E48)</f>
        <v>0.97222332229934005</v>
      </c>
      <c r="F49">
        <f t="shared" si="20"/>
        <v>0.98243043628816595</v>
      </c>
      <c r="G49">
        <f t="shared" si="20"/>
        <v>0.87356103139593111</v>
      </c>
      <c r="H49">
        <f t="shared" si="20"/>
        <v>0.99494145112962862</v>
      </c>
    </row>
    <row r="50" spans="2:8">
      <c r="B50" t="s">
        <v>1</v>
      </c>
      <c r="D50">
        <f>STDEV(D43:D48)/SQRT(COUNT(D43:D48))</f>
        <v>4.7844522815397611E-2</v>
      </c>
      <c r="E50">
        <f t="shared" ref="E50:H50" si="21">STDEV(E43:E48)/SQRT(COUNT(E43:E48))</f>
        <v>8.1891023925867917E-2</v>
      </c>
      <c r="F50">
        <f t="shared" si="21"/>
        <v>4.3379536597521105E-2</v>
      </c>
      <c r="G50">
        <f t="shared" si="21"/>
        <v>3.7022960252983905E-2</v>
      </c>
      <c r="H50">
        <f t="shared" si="21"/>
        <v>4.7958421539266834E-2</v>
      </c>
    </row>
    <row r="52" spans="2:8">
      <c r="B52" s="8" t="s">
        <v>38</v>
      </c>
      <c r="C52" s="10">
        <v>1</v>
      </c>
      <c r="D52" s="10">
        <v>1.037037037037037</v>
      </c>
      <c r="E52">
        <v>0.97530864197530864</v>
      </c>
      <c r="F52">
        <v>0.93827160493827155</v>
      </c>
      <c r="G52">
        <v>0.86419753086419748</v>
      </c>
      <c r="H52">
        <v>0.77777777777777779</v>
      </c>
    </row>
    <row r="53" spans="2:8">
      <c r="B53" s="8"/>
      <c r="C53" s="10">
        <v>2</v>
      </c>
      <c r="D53" s="10">
        <v>0.96398891966759004</v>
      </c>
      <c r="E53">
        <v>0.97229916897506929</v>
      </c>
      <c r="F53">
        <v>1.0720221606648199</v>
      </c>
      <c r="G53">
        <v>0.91412742382271472</v>
      </c>
      <c r="H53">
        <v>1.0554016620498616</v>
      </c>
    </row>
    <row r="54" spans="2:8">
      <c r="B54" s="8"/>
      <c r="C54" s="10">
        <v>3</v>
      </c>
      <c r="D54" s="10">
        <v>1.2466216216216215</v>
      </c>
      <c r="E54">
        <v>0.78040540540540537</v>
      </c>
      <c r="F54">
        <v>0.88175675675675669</v>
      </c>
      <c r="G54">
        <v>0.92229729729729726</v>
      </c>
      <c r="H54">
        <v>0.95270270270270263</v>
      </c>
    </row>
    <row r="55" spans="2:8">
      <c r="B55" s="8"/>
      <c r="C55" s="10">
        <v>4</v>
      </c>
      <c r="D55" s="10">
        <v>1.0772200772200773</v>
      </c>
      <c r="F55">
        <v>0.96138996138996147</v>
      </c>
      <c r="G55">
        <v>0.75289575289575295</v>
      </c>
      <c r="H55">
        <v>1.0077220077220077</v>
      </c>
    </row>
    <row r="56" spans="2:8">
      <c r="B56" s="8"/>
      <c r="C56" s="10">
        <v>5</v>
      </c>
      <c r="D56" s="10">
        <v>0.90092879256965941</v>
      </c>
      <c r="E56">
        <v>0.82662538699690402</v>
      </c>
      <c r="F56">
        <v>0.83591331269349844</v>
      </c>
      <c r="G56">
        <v>0.76160990712074295</v>
      </c>
      <c r="H56">
        <v>0.77089783281733748</v>
      </c>
    </row>
    <row r="57" spans="2:8">
      <c r="B57" s="8"/>
      <c r="C57" s="10">
        <v>6</v>
      </c>
      <c r="D57" s="10">
        <v>0.9375</v>
      </c>
      <c r="E57">
        <v>0.95723684210526316</v>
      </c>
      <c r="F57">
        <v>0.94736842105263164</v>
      </c>
      <c r="G57">
        <v>0.85855263157894746</v>
      </c>
      <c r="H57">
        <v>0.78947368421052633</v>
      </c>
    </row>
    <row r="58" spans="2:8">
      <c r="B58" t="s">
        <v>0</v>
      </c>
      <c r="D58">
        <f>AVERAGE(D52:D57)</f>
        <v>1.0272160746859975</v>
      </c>
      <c r="E58">
        <f t="shared" ref="E58" si="22">AVERAGE(E52:E57)</f>
        <v>0.90237508909159003</v>
      </c>
      <c r="F58">
        <f t="shared" ref="F58" si="23">AVERAGE(F52:F57)</f>
        <v>0.93945370291599006</v>
      </c>
      <c r="G58">
        <f t="shared" ref="G58" si="24">AVERAGE(G52:G57)</f>
        <v>0.8456134239299421</v>
      </c>
      <c r="H58">
        <f t="shared" ref="H58" si="25">AVERAGE(H52:H57)</f>
        <v>0.89232927788003569</v>
      </c>
    </row>
    <row r="59" spans="2:8">
      <c r="B59" t="s">
        <v>1</v>
      </c>
      <c r="D59">
        <f>STDEV(D52:D57)/SQRT(COUNT(D52:D57))</f>
        <v>5.1228498061842237E-2</v>
      </c>
      <c r="E59">
        <f t="shared" ref="E59:H59" si="26">STDEV(E52:E57)/SQRT(COUNT(E52:E57))</f>
        <v>4.112974175306007E-2</v>
      </c>
      <c r="F59">
        <f t="shared" si="26"/>
        <v>3.2746086559098372E-2</v>
      </c>
      <c r="G59">
        <f t="shared" si="26"/>
        <v>2.9855504293944894E-2</v>
      </c>
      <c r="H59">
        <f t="shared" si="26"/>
        <v>5.2281274588782567E-2</v>
      </c>
    </row>
    <row r="61" spans="2:8">
      <c r="B61" s="8" t="s">
        <v>49</v>
      </c>
      <c r="C61" s="10">
        <v>1</v>
      </c>
      <c r="D61" s="10">
        <v>0.9620689655172413</v>
      </c>
      <c r="E61">
        <v>1.039655172413793</v>
      </c>
      <c r="F61">
        <v>1.0551724137931033</v>
      </c>
      <c r="G61">
        <v>0.87931034482758619</v>
      </c>
      <c r="H61">
        <v>1.0655172413793104</v>
      </c>
    </row>
    <row r="62" spans="2:8">
      <c r="B62" s="8"/>
      <c r="C62" s="10">
        <v>2</v>
      </c>
      <c r="D62" s="10">
        <v>3.3333333333333335</v>
      </c>
      <c r="E62">
        <v>2.5</v>
      </c>
      <c r="F62">
        <v>2.1666666666666665</v>
      </c>
      <c r="G62">
        <v>3.25</v>
      </c>
      <c r="H62">
        <v>2.0833333333333335</v>
      </c>
    </row>
    <row r="63" spans="2:8">
      <c r="B63" s="8"/>
      <c r="C63" s="10">
        <v>3</v>
      </c>
      <c r="D63" s="10">
        <v>1.6704545454545454</v>
      </c>
      <c r="E63">
        <v>1.4488636363636365</v>
      </c>
      <c r="F63">
        <v>1.3806818181818183</v>
      </c>
      <c r="G63">
        <v>1.6875</v>
      </c>
      <c r="H63">
        <v>1.4829545454545454</v>
      </c>
    </row>
    <row r="64" spans="2:8">
      <c r="B64" s="8"/>
      <c r="C64" s="10">
        <v>4</v>
      </c>
      <c r="D64" s="10">
        <v>1.3271375464684014</v>
      </c>
      <c r="E64">
        <v>1.4721189591078065</v>
      </c>
      <c r="F64">
        <v>1.2602230483271375</v>
      </c>
      <c r="G64">
        <v>1.2044609665427508</v>
      </c>
      <c r="H64">
        <v>1.7174721189591078</v>
      </c>
    </row>
    <row r="65" spans="2:8">
      <c r="B65" s="8"/>
      <c r="C65" s="10">
        <v>5</v>
      </c>
      <c r="D65" s="10">
        <v>2.5789473684210527</v>
      </c>
      <c r="E65">
        <v>3</v>
      </c>
      <c r="F65">
        <v>2.2105263157894739</v>
      </c>
      <c r="G65">
        <v>1.4210526315789473</v>
      </c>
      <c r="H65">
        <v>1.4210526315789473</v>
      </c>
    </row>
    <row r="66" spans="2:8">
      <c r="B66" s="8"/>
      <c r="C66" s="10">
        <v>6</v>
      </c>
      <c r="D66" s="10">
        <v>2.4428571428571431</v>
      </c>
      <c r="E66">
        <v>1.5857142857142859</v>
      </c>
      <c r="F66">
        <v>2.9142857142857146</v>
      </c>
      <c r="G66">
        <v>1.8857142857142859</v>
      </c>
      <c r="H66">
        <v>1.842857142857143</v>
      </c>
    </row>
    <row r="67" spans="2:8">
      <c r="B67" t="s">
        <v>0</v>
      </c>
      <c r="D67">
        <f>AVERAGE(D61:D66)</f>
        <v>2.0524664836752864</v>
      </c>
      <c r="E67">
        <f t="shared" ref="E67" si="27">AVERAGE(E61:E66)</f>
        <v>1.8410586755999203</v>
      </c>
      <c r="F67">
        <f t="shared" ref="F67" si="28">AVERAGE(F61:F66)</f>
        <v>1.8312593295073192</v>
      </c>
      <c r="G67">
        <f t="shared" ref="G67" si="29">AVERAGE(G61:G66)</f>
        <v>1.7213397047772618</v>
      </c>
      <c r="H67">
        <f t="shared" ref="H67" si="30">AVERAGE(H61:H66)</f>
        <v>1.6021978355937314</v>
      </c>
    </row>
    <row r="68" spans="2:8">
      <c r="B68" t="s">
        <v>1</v>
      </c>
      <c r="D68">
        <f>STDEV(D61:D66)/SQRT(COUNT(D61:D66))</f>
        <v>0.36199488076629494</v>
      </c>
      <c r="E68">
        <f t="shared" ref="E68:H68" si="31">STDEV(E61:E66)/SQRT(COUNT(E61:E66))</f>
        <v>0.30412335534429868</v>
      </c>
      <c r="F68">
        <f t="shared" si="31"/>
        <v>0.29215869590054483</v>
      </c>
      <c r="G68">
        <f t="shared" si="31"/>
        <v>0.33819697544745891</v>
      </c>
      <c r="H68">
        <f t="shared" si="31"/>
        <v>0.1458029534623311</v>
      </c>
    </row>
    <row r="70" spans="2:8">
      <c r="B70" s="8" t="s">
        <v>50</v>
      </c>
      <c r="C70" s="10">
        <v>1</v>
      </c>
      <c r="D70" s="10">
        <v>1.5789473684210527</v>
      </c>
      <c r="F70">
        <v>0.71052631578947367</v>
      </c>
      <c r="G70">
        <v>0.4263157894736842</v>
      </c>
      <c r="H70">
        <v>0.20526315789473684</v>
      </c>
    </row>
    <row r="71" spans="2:8">
      <c r="C71" s="10">
        <v>2</v>
      </c>
      <c r="D71" s="10">
        <v>3.0769230769230771</v>
      </c>
      <c r="E71">
        <v>1.8461538461538463</v>
      </c>
      <c r="F71">
        <v>1.2307692307692308</v>
      </c>
      <c r="G71">
        <v>0.30769230769230771</v>
      </c>
      <c r="H71">
        <v>0</v>
      </c>
    </row>
    <row r="72" spans="2:8">
      <c r="C72" s="10">
        <v>3</v>
      </c>
      <c r="D72" s="10">
        <v>1.5865384615384617</v>
      </c>
      <c r="E72">
        <v>1.2692307692307694</v>
      </c>
      <c r="F72">
        <v>0.40384615384615385</v>
      </c>
      <c r="H72">
        <v>0.14423076923076925</v>
      </c>
    </row>
    <row r="73" spans="2:8">
      <c r="C73" s="10">
        <v>4</v>
      </c>
      <c r="D73" s="10">
        <v>2.3636363636363638</v>
      </c>
      <c r="E73">
        <v>2.5454545454545454</v>
      </c>
      <c r="F73">
        <v>0.86363636363636365</v>
      </c>
      <c r="G73">
        <v>0.59090909090909094</v>
      </c>
      <c r="H73">
        <v>0.13636363636363635</v>
      </c>
    </row>
    <row r="74" spans="2:8">
      <c r="C74" s="10">
        <v>5</v>
      </c>
      <c r="D74" s="10">
        <v>1.076271186440678</v>
      </c>
      <c r="E74">
        <v>1.0254237288135593</v>
      </c>
      <c r="F74">
        <v>0.79661016949152541</v>
      </c>
      <c r="G74">
        <v>0.38983050847457629</v>
      </c>
      <c r="H74">
        <v>0.16101694915254236</v>
      </c>
    </row>
    <row r="75" spans="2:8">
      <c r="C75" s="10">
        <v>6</v>
      </c>
      <c r="D75" s="10">
        <v>1.7218934911242603</v>
      </c>
      <c r="E75">
        <v>1.1715976331360947</v>
      </c>
      <c r="F75">
        <v>0.78106508875739644</v>
      </c>
      <c r="G75">
        <v>0.47928994082840237</v>
      </c>
      <c r="H75">
        <v>3.5502958579881658E-2</v>
      </c>
    </row>
    <row r="76" spans="2:8">
      <c r="B76" t="s">
        <v>0</v>
      </c>
      <c r="D76">
        <f>AVERAGE(D70:D75)</f>
        <v>1.9007016580139824</v>
      </c>
      <c r="E76">
        <f t="shared" ref="E76" si="32">AVERAGE(E70:E75)</f>
        <v>1.5715721045577631</v>
      </c>
      <c r="F76">
        <f t="shared" ref="F76" si="33">AVERAGE(F70:F75)</f>
        <v>0.79774222038169074</v>
      </c>
      <c r="G76">
        <f t="shared" ref="G76" si="34">AVERAGE(G70:G75)</f>
        <v>0.43880752747561225</v>
      </c>
      <c r="H76">
        <f t="shared" ref="H76" si="35">AVERAGE(H70:H75)</f>
        <v>0.11372957853692774</v>
      </c>
    </row>
    <row r="77" spans="2:8">
      <c r="B77" t="s">
        <v>1</v>
      </c>
      <c r="D77">
        <f>STDEV(D70:D75)/SQRT(COUNT(D70:D75))</f>
        <v>0.28934913558228204</v>
      </c>
      <c r="E77">
        <f t="shared" ref="E77:H77" si="36">STDEV(E70:E75)/SQRT(COUNT(E70:E75))</f>
        <v>0.28049153736515797</v>
      </c>
      <c r="F77">
        <f t="shared" si="36"/>
        <v>0.10876497036345166</v>
      </c>
      <c r="G77">
        <f t="shared" si="36"/>
        <v>4.7180347686900326E-2</v>
      </c>
      <c r="H77">
        <f t="shared" si="36"/>
        <v>3.2202968745819613E-2</v>
      </c>
    </row>
  </sheetData>
  <mergeCells count="2">
    <mergeCell ref="D41:H41"/>
    <mergeCell ref="D3:I3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AAD95-63D5-AB43-9BF0-D9EE2B4CD191}">
  <dimension ref="A1:K33"/>
  <sheetViews>
    <sheetView workbookViewId="0">
      <selection activeCell="B12" sqref="B12"/>
    </sheetView>
  </sheetViews>
  <sheetFormatPr baseColWidth="10" defaultRowHeight="16"/>
  <sheetData>
    <row r="1" spans="1:11">
      <c r="A1" t="s">
        <v>32</v>
      </c>
    </row>
    <row r="3" spans="1:11" s="41" customFormat="1" ht="16" customHeight="1">
      <c r="B3" s="46"/>
      <c r="C3" s="72" t="s">
        <v>42</v>
      </c>
      <c r="D3" s="72"/>
      <c r="E3" s="72" t="s">
        <v>33</v>
      </c>
      <c r="F3" s="72"/>
      <c r="G3" s="72"/>
      <c r="H3" s="73"/>
      <c r="I3" s="49"/>
      <c r="J3" s="12"/>
      <c r="K3" s="12"/>
    </row>
    <row r="4" spans="1:11" ht="34">
      <c r="B4" s="48"/>
      <c r="C4" s="12" t="s">
        <v>34</v>
      </c>
      <c r="D4" s="12" t="s">
        <v>41</v>
      </c>
      <c r="E4" s="12" t="s">
        <v>34</v>
      </c>
      <c r="F4" s="12" t="s">
        <v>41</v>
      </c>
      <c r="G4" s="12" t="s">
        <v>36</v>
      </c>
      <c r="H4" s="12" t="s">
        <v>37</v>
      </c>
      <c r="I4" s="49"/>
      <c r="J4" s="27"/>
      <c r="K4" s="27"/>
    </row>
    <row r="5" spans="1:11">
      <c r="B5" s="28" t="s">
        <v>61</v>
      </c>
      <c r="C5" s="27">
        <v>1.1355044290708747</v>
      </c>
      <c r="D5" s="27">
        <v>1.231144413344913</v>
      </c>
      <c r="E5" s="27">
        <v>8.0463435285428613</v>
      </c>
      <c r="F5" s="27">
        <v>7.3870584858351549</v>
      </c>
      <c r="G5" s="27">
        <v>2.2501169693776113</v>
      </c>
      <c r="H5" s="27">
        <v>1.1674278037569743</v>
      </c>
      <c r="I5" s="28"/>
      <c r="J5" s="27"/>
      <c r="K5" s="27"/>
    </row>
    <row r="6" spans="1:11">
      <c r="B6" s="28" t="s">
        <v>63</v>
      </c>
      <c r="C6" s="27">
        <v>1.7171308728755066</v>
      </c>
      <c r="D6" s="27">
        <v>1.3628876769848273</v>
      </c>
      <c r="E6" s="27">
        <v>5.5021672725589745</v>
      </c>
      <c r="F6" s="27">
        <v>8.6838411366180477</v>
      </c>
      <c r="G6" s="27">
        <v>1.1782671388440715</v>
      </c>
      <c r="H6" s="27">
        <v>1.2775088923279123</v>
      </c>
      <c r="I6" s="28"/>
      <c r="J6" s="27"/>
      <c r="K6" s="27"/>
    </row>
    <row r="7" spans="1:11">
      <c r="B7" s="28" t="s">
        <v>62</v>
      </c>
      <c r="C7" s="27"/>
      <c r="D7" s="27"/>
      <c r="E7" s="27">
        <v>8.0000000000000178</v>
      </c>
      <c r="F7" s="27">
        <v>6.6039689326580877</v>
      </c>
      <c r="G7" s="27"/>
      <c r="H7" s="27"/>
      <c r="I7" s="28"/>
      <c r="J7" s="27"/>
      <c r="K7" s="27"/>
    </row>
    <row r="8" spans="1:11">
      <c r="B8" s="28" t="s">
        <v>64</v>
      </c>
      <c r="C8" s="27"/>
      <c r="D8" s="27"/>
      <c r="E8" s="27">
        <v>8.3300972202784145</v>
      </c>
      <c r="F8" s="27">
        <v>4.7678317740943204</v>
      </c>
      <c r="G8" s="27"/>
      <c r="H8" s="27"/>
      <c r="I8" s="28"/>
      <c r="J8" s="27"/>
      <c r="K8" s="27"/>
    </row>
    <row r="9" spans="1:11">
      <c r="B9" s="28"/>
      <c r="C9" s="27"/>
      <c r="D9" s="27"/>
      <c r="E9" s="27"/>
      <c r="F9" s="27"/>
      <c r="G9" s="27"/>
      <c r="H9" s="27"/>
      <c r="I9" s="28"/>
      <c r="J9" s="27"/>
      <c r="K9" s="27"/>
    </row>
    <row r="10" spans="1:11">
      <c r="B10" s="38" t="s">
        <v>0</v>
      </c>
      <c r="C10" s="27">
        <f t="shared" ref="C10:H10" si="0">AVERAGE(C5:C8)</f>
        <v>1.4263176509731905</v>
      </c>
      <c r="D10" s="27">
        <f t="shared" si="0"/>
        <v>1.2970160451648702</v>
      </c>
      <c r="E10" s="27">
        <f t="shared" si="0"/>
        <v>7.4696520053450675</v>
      </c>
      <c r="F10" s="27">
        <f t="shared" si="0"/>
        <v>6.8606750823014035</v>
      </c>
      <c r="G10" s="27">
        <f t="shared" si="0"/>
        <v>1.7141920541108413</v>
      </c>
      <c r="H10" s="27">
        <f t="shared" si="0"/>
        <v>1.2224683480424434</v>
      </c>
      <c r="I10" s="28"/>
      <c r="J10" s="27"/>
      <c r="K10" s="27"/>
    </row>
    <row r="11" spans="1:11">
      <c r="B11" s="38" t="s">
        <v>1</v>
      </c>
      <c r="C11" s="27">
        <f t="shared" ref="C11:H11" si="1">STDEV(C5:C8)/SQRT(COUNT(C5:C8))</f>
        <v>0.29081322190231607</v>
      </c>
      <c r="D11" s="27">
        <f t="shared" si="1"/>
        <v>6.5871631819957144E-2</v>
      </c>
      <c r="E11" s="27">
        <f t="shared" si="1"/>
        <v>0.65987399365401334</v>
      </c>
      <c r="F11" s="27">
        <f t="shared" si="1"/>
        <v>0.81888669897510169</v>
      </c>
      <c r="G11" s="27">
        <f t="shared" si="1"/>
        <v>0.53592491526677033</v>
      </c>
      <c r="H11" s="27">
        <f t="shared" si="1"/>
        <v>5.5040544285469006E-2</v>
      </c>
      <c r="I11" s="28"/>
      <c r="J11" s="27"/>
      <c r="K11" s="27"/>
    </row>
    <row r="12" spans="1:11">
      <c r="B12" s="30" t="s">
        <v>2</v>
      </c>
      <c r="C12" s="31"/>
      <c r="D12" s="31"/>
      <c r="E12" s="47">
        <v>3.8611244766689002E-3</v>
      </c>
      <c r="F12" s="47">
        <v>1.06014853322928E-2</v>
      </c>
      <c r="G12" s="31"/>
      <c r="H12" s="31"/>
      <c r="I12" s="28"/>
      <c r="J12" s="27"/>
      <c r="K12" s="27"/>
    </row>
    <row r="32" spans="2:4">
      <c r="B32" s="3"/>
      <c r="C32" s="45"/>
      <c r="D32" s="45"/>
    </row>
    <row r="33" spans="2:4">
      <c r="B33" s="3"/>
      <c r="C33" s="3"/>
      <c r="D33" s="3"/>
    </row>
  </sheetData>
  <mergeCells count="2">
    <mergeCell ref="C3:D3"/>
    <mergeCell ref="E3:H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 Fig S1, C</vt:lpstr>
      <vt:lpstr>Sup Fig S4, A-C</vt:lpstr>
      <vt:lpstr>Sup Fig S5, C</vt:lpstr>
      <vt:lpstr>Sup Fig S5, F </vt:lpstr>
      <vt:lpstr>Fig 4, B</vt:lpstr>
      <vt:lpstr>Fig 5,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2019-08-01T16:09:30Z</dcterms:created>
  <dcterms:modified xsi:type="dcterms:W3CDTF">2020-03-31T23:01:12Z</dcterms:modified>
</cp:coreProperties>
</file>